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24226"/>
  <mc:AlternateContent xmlns:mc="http://schemas.openxmlformats.org/markup-compatibility/2006">
    <mc:Choice Requires="x15">
      <x15ac:absPath xmlns:x15ac="http://schemas.microsoft.com/office/spreadsheetml/2010/11/ac" url="/Users/stephaniepeacock/Salmon Watersheds Dropbox/Stephanie Peacock/X Drive/1_PROJECTS/1_Active/State of Salmon/2 Data and Analysis/state-of-salmon/data/"/>
    </mc:Choice>
  </mc:AlternateContent>
  <xr:revisionPtr revIDLastSave="0" documentId="13_ncr:1_{F13A267B-C53F-C748-A4CB-2E584F8226D8}" xr6:coauthVersionLast="47" xr6:coauthVersionMax="47" xr10:uidLastSave="{00000000-0000-0000-0000-000000000000}"/>
  <bookViews>
    <workbookView xWindow="-28640" yWindow="3200" windowWidth="29040" windowHeight="15840" tabRatio="862" activeTab="4" xr2:uid="{00000000-000D-0000-FFFF-FFFF00000000}"/>
  </bookViews>
  <sheets>
    <sheet name="Hello" sheetId="78" r:id="rId1"/>
    <sheet name="TOC" sheetId="79" r:id="rId2"/>
    <sheet name="B1" sheetId="66" r:id="rId3"/>
    <sheet name="B2" sheetId="67" r:id="rId4"/>
    <sheet name="B3" sheetId="68" r:id="rId5"/>
    <sheet name="B4" sheetId="69" r:id="rId6"/>
    <sheet name="B5" sheetId="70" r:id="rId7"/>
    <sheet name="B6" sheetId="71" r:id="rId8"/>
    <sheet name="B7" sheetId="73" r:id="rId9"/>
    <sheet name="B8" sheetId="74" r:id="rId10"/>
    <sheet name="B9" sheetId="75" r:id="rId11"/>
    <sheet name="B10" sheetId="76" r:id="rId12"/>
    <sheet name="B11" sheetId="77" r:id="rId13"/>
    <sheet name="Exec summ" sheetId="54" state="hidden" r:id="rId14"/>
  </sheets>
  <definedNames>
    <definedName name="_Toc360522998" localSheetId="5">'B4'!$A$2</definedName>
    <definedName name="_Toc39751269" localSheetId="6">'B5'!$A$1</definedName>
    <definedName name="_Toc39751270" localSheetId="7">'B6'!$A$1</definedName>
    <definedName name="_Toc39751271" localSheetId="8">'B7'!$A$1</definedName>
    <definedName name="_Toc39751272" localSheetId="9">'B8'!$A$1</definedName>
    <definedName name="_Toc39751273" localSheetId="10">'B9'!$A$1</definedName>
    <definedName name="_Toc39751274" localSheetId="11">'B10'!$A$1</definedName>
    <definedName name="_Toc39751275" localSheetId="12">'B11'!$A$1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6" i="69" l="1"/>
  <c r="E126" i="69"/>
  <c r="D126" i="69"/>
  <c r="C126" i="69"/>
  <c r="G125" i="69"/>
  <c r="F125" i="69"/>
  <c r="E125" i="69"/>
  <c r="D125" i="69"/>
  <c r="C125" i="69"/>
  <c r="B125" i="69"/>
  <c r="G124" i="69"/>
  <c r="F124" i="69"/>
  <c r="E124" i="69"/>
  <c r="D124" i="69"/>
  <c r="C124" i="69"/>
  <c r="B124" i="69"/>
  <c r="G123" i="69"/>
  <c r="F123" i="69"/>
  <c r="E123" i="69"/>
  <c r="D123" i="69"/>
  <c r="C123" i="69"/>
  <c r="B123" i="69"/>
  <c r="G122" i="69"/>
  <c r="F122" i="69"/>
  <c r="E122" i="69"/>
  <c r="D122" i="69"/>
  <c r="C122" i="69"/>
  <c r="B122" i="69"/>
  <c r="G121" i="69"/>
  <c r="F121" i="69"/>
  <c r="E121" i="69"/>
  <c r="D121" i="69"/>
  <c r="C121" i="69"/>
  <c r="B121" i="69"/>
  <c r="G120" i="69"/>
  <c r="F120" i="69"/>
  <c r="E120" i="69"/>
  <c r="D120" i="69"/>
  <c r="C120" i="69"/>
  <c r="B120" i="69"/>
  <c r="G119" i="69"/>
  <c r="F119" i="69"/>
  <c r="E119" i="69"/>
  <c r="D119" i="69"/>
  <c r="C119" i="69"/>
  <c r="B119" i="69"/>
  <c r="G118" i="69"/>
  <c r="F118" i="69"/>
  <c r="E118" i="69"/>
  <c r="D118" i="69"/>
  <c r="C118" i="69"/>
  <c r="B118" i="69"/>
  <c r="G117" i="69"/>
  <c r="F117" i="69"/>
  <c r="E117" i="69"/>
  <c r="D117" i="69"/>
  <c r="C117" i="69"/>
  <c r="B117" i="69"/>
  <c r="G116" i="69"/>
  <c r="F116" i="69"/>
  <c r="E116" i="69"/>
  <c r="D116" i="69"/>
  <c r="C116" i="69"/>
  <c r="B116" i="69"/>
  <c r="G115" i="69"/>
  <c r="F115" i="69"/>
  <c r="E115" i="69"/>
  <c r="D115" i="69"/>
  <c r="C115" i="69"/>
  <c r="B115" i="69"/>
  <c r="G114" i="69"/>
  <c r="F114" i="69"/>
  <c r="E114" i="69"/>
  <c r="D114" i="69"/>
  <c r="C114" i="69"/>
  <c r="B114" i="69"/>
  <c r="G113" i="69"/>
  <c r="F113" i="69"/>
  <c r="E113" i="69"/>
  <c r="D113" i="69"/>
  <c r="C113" i="69"/>
  <c r="B113" i="69"/>
  <c r="G112" i="69"/>
  <c r="F112" i="69"/>
  <c r="E112" i="69"/>
  <c r="D112" i="69"/>
  <c r="C112" i="69"/>
  <c r="B112" i="69"/>
  <c r="G111" i="69"/>
  <c r="F111" i="69"/>
  <c r="E111" i="69"/>
  <c r="D111" i="69"/>
  <c r="C111" i="69"/>
  <c r="B111" i="69"/>
  <c r="G110" i="69"/>
  <c r="F110" i="69"/>
  <c r="E110" i="69"/>
  <c r="D110" i="69"/>
  <c r="C110" i="69"/>
  <c r="B110" i="69"/>
  <c r="G109" i="69"/>
  <c r="F109" i="69"/>
  <c r="E109" i="69"/>
  <c r="D109" i="69"/>
  <c r="C109" i="69"/>
  <c r="B109" i="69"/>
  <c r="G108" i="69"/>
  <c r="F108" i="69"/>
  <c r="E108" i="69"/>
  <c r="D108" i="69"/>
  <c r="C108" i="69"/>
  <c r="B108" i="69"/>
  <c r="G107" i="69"/>
  <c r="F107" i="69"/>
  <c r="E107" i="69"/>
  <c r="D107" i="69"/>
  <c r="C107" i="69"/>
  <c r="B107" i="69"/>
  <c r="B124" i="68"/>
  <c r="C124" i="68"/>
  <c r="I125" i="77"/>
  <c r="H125" i="77"/>
  <c r="F125" i="77"/>
  <c r="D125" i="77"/>
  <c r="B125" i="77"/>
  <c r="F125" i="76"/>
  <c r="D125" i="76"/>
  <c r="B125" i="76"/>
  <c r="G125" i="75"/>
  <c r="E125" i="75"/>
  <c r="B125" i="75"/>
  <c r="R126" i="74"/>
  <c r="N126" i="74"/>
  <c r="L126" i="74"/>
  <c r="J126" i="74"/>
  <c r="H126" i="74"/>
  <c r="F126" i="74"/>
  <c r="G126" i="73"/>
  <c r="E126" i="73"/>
  <c r="I127" i="71"/>
  <c r="G127" i="71"/>
  <c r="F126" i="67"/>
  <c r="F125" i="67"/>
  <c r="D126" i="67"/>
  <c r="D125" i="67"/>
  <c r="B126" i="67"/>
  <c r="B125" i="67"/>
  <c r="F126" i="66"/>
  <c r="F125" i="66"/>
  <c r="D126" i="66"/>
  <c r="D125" i="66"/>
  <c r="B126" i="66"/>
  <c r="B125" i="66"/>
  <c r="B124" i="77"/>
  <c r="C124" i="77"/>
  <c r="D124" i="77"/>
  <c r="E124" i="77"/>
  <c r="F124" i="77"/>
  <c r="G124" i="77"/>
  <c r="H124" i="77"/>
  <c r="I124" i="77"/>
  <c r="J124" i="77"/>
  <c r="B124" i="76"/>
  <c r="C124" i="76"/>
  <c r="D124" i="76"/>
  <c r="E124" i="76"/>
  <c r="F124" i="76"/>
  <c r="G124" i="76"/>
  <c r="B124" i="75"/>
  <c r="C124" i="75"/>
  <c r="D124" i="75"/>
  <c r="E124" i="75"/>
  <c r="F124" i="75"/>
  <c r="G124" i="75"/>
  <c r="H124" i="75"/>
  <c r="B125" i="74"/>
  <c r="C125" i="74"/>
  <c r="D125" i="74"/>
  <c r="E125" i="74"/>
  <c r="F125" i="74"/>
  <c r="G125" i="74"/>
  <c r="H125" i="74"/>
  <c r="I125" i="74"/>
  <c r="J125" i="74"/>
  <c r="K125" i="74"/>
  <c r="L125" i="74"/>
  <c r="M125" i="74"/>
  <c r="N125" i="74"/>
  <c r="O125" i="74"/>
  <c r="P125" i="74"/>
  <c r="Q125" i="74"/>
  <c r="R125" i="74"/>
  <c r="S125" i="74"/>
  <c r="B123" i="73"/>
  <c r="C123" i="73"/>
  <c r="D123" i="73"/>
  <c r="E123" i="73"/>
  <c r="F123" i="73"/>
  <c r="G123" i="73"/>
  <c r="H123" i="73"/>
  <c r="I123" i="73"/>
  <c r="J123" i="73"/>
  <c r="K123" i="73"/>
  <c r="L123" i="73"/>
  <c r="M123" i="73"/>
  <c r="N123" i="73"/>
  <c r="O123" i="73"/>
  <c r="P123" i="73"/>
  <c r="Q123" i="73"/>
  <c r="R123" i="73"/>
  <c r="S123" i="73"/>
  <c r="B124" i="73"/>
  <c r="C124" i="73"/>
  <c r="D124" i="73"/>
  <c r="E124" i="73"/>
  <c r="F124" i="73"/>
  <c r="G124" i="73"/>
  <c r="H124" i="73"/>
  <c r="I124" i="73"/>
  <c r="J124" i="73"/>
  <c r="K124" i="73"/>
  <c r="L124" i="73"/>
  <c r="M124" i="73"/>
  <c r="N124" i="73"/>
  <c r="O124" i="73"/>
  <c r="P124" i="73"/>
  <c r="Q124" i="73"/>
  <c r="R124" i="73"/>
  <c r="S124" i="73"/>
  <c r="B125" i="73"/>
  <c r="C125" i="73"/>
  <c r="D125" i="73"/>
  <c r="E125" i="73"/>
  <c r="F125" i="73"/>
  <c r="G125" i="73"/>
  <c r="H125" i="73"/>
  <c r="I125" i="73"/>
  <c r="J125" i="73"/>
  <c r="K125" i="73"/>
  <c r="L125" i="73"/>
  <c r="M125" i="73"/>
  <c r="N125" i="73"/>
  <c r="O125" i="73"/>
  <c r="P125" i="73"/>
  <c r="Q125" i="73"/>
  <c r="R125" i="73"/>
  <c r="S125" i="73"/>
  <c r="K119" i="70"/>
  <c r="K120" i="70"/>
  <c r="K121" i="70"/>
  <c r="K122" i="70"/>
  <c r="K123" i="70"/>
  <c r="J119" i="70"/>
  <c r="J120" i="70"/>
  <c r="J121" i="70"/>
  <c r="J122" i="70"/>
  <c r="J123" i="70"/>
  <c r="I119" i="70"/>
  <c r="I120" i="70"/>
  <c r="I121" i="70"/>
  <c r="I122" i="70"/>
  <c r="I123" i="70"/>
  <c r="H119" i="70"/>
  <c r="H120" i="70"/>
  <c r="H121" i="70"/>
  <c r="H122" i="70"/>
  <c r="H123" i="70"/>
  <c r="G119" i="70"/>
  <c r="G120" i="70"/>
  <c r="G121" i="70"/>
  <c r="G122" i="70"/>
  <c r="G123" i="70"/>
  <c r="F119" i="70"/>
  <c r="F120" i="70"/>
  <c r="F121" i="70"/>
  <c r="F122" i="70"/>
  <c r="F123" i="70"/>
  <c r="E119" i="70"/>
  <c r="E120" i="70"/>
  <c r="E121" i="70"/>
  <c r="E122" i="70"/>
  <c r="E123" i="70"/>
  <c r="D119" i="70"/>
  <c r="D120" i="70"/>
  <c r="D121" i="70"/>
  <c r="D122" i="70"/>
  <c r="D123" i="70"/>
  <c r="C119" i="70"/>
  <c r="C120" i="70"/>
  <c r="C121" i="70"/>
  <c r="C122" i="70"/>
  <c r="C123" i="70"/>
  <c r="B120" i="70"/>
  <c r="B121" i="70"/>
  <c r="B122" i="70"/>
  <c r="B123" i="70"/>
  <c r="C125" i="68"/>
  <c r="D125" i="68"/>
  <c r="E125" i="68"/>
  <c r="F125" i="68"/>
  <c r="G125" i="68"/>
  <c r="H125" i="68"/>
  <c r="I125" i="68"/>
  <c r="J125" i="68"/>
  <c r="K125" i="68"/>
  <c r="B125" i="68"/>
  <c r="B124" i="67"/>
  <c r="C124" i="67"/>
  <c r="D124" i="67"/>
  <c r="E124" i="67"/>
  <c r="F124" i="67"/>
  <c r="G124" i="67"/>
  <c r="C124" i="66"/>
  <c r="G124" i="66"/>
  <c r="F124" i="66"/>
  <c r="D124" i="66"/>
  <c r="B124" i="66"/>
  <c r="B126" i="71" l="1"/>
  <c r="C126" i="71"/>
  <c r="D126" i="71"/>
  <c r="E126" i="71"/>
  <c r="F126" i="71"/>
  <c r="G126" i="71"/>
  <c r="H126" i="71"/>
  <c r="I126" i="71"/>
  <c r="J126" i="71"/>
  <c r="K126" i="71"/>
  <c r="L126" i="71"/>
  <c r="M126" i="71"/>
  <c r="N126" i="71"/>
  <c r="O126" i="71"/>
  <c r="P126" i="71"/>
  <c r="P117" i="74"/>
  <c r="B123" i="75" l="1"/>
  <c r="C123" i="75"/>
  <c r="D123" i="75"/>
  <c r="E123" i="75"/>
  <c r="F123" i="75"/>
  <c r="G123" i="75"/>
  <c r="H123" i="75"/>
  <c r="B124" i="74"/>
  <c r="C124" i="74"/>
  <c r="D124" i="74"/>
  <c r="E124" i="74"/>
  <c r="F124" i="74"/>
  <c r="G124" i="74"/>
  <c r="H124" i="74"/>
  <c r="I124" i="74"/>
  <c r="J124" i="74"/>
  <c r="K124" i="74"/>
  <c r="L124" i="74"/>
  <c r="M124" i="74"/>
  <c r="N124" i="74"/>
  <c r="O124" i="74"/>
  <c r="P124" i="74"/>
  <c r="Q124" i="74"/>
  <c r="R124" i="74"/>
  <c r="S124" i="74"/>
  <c r="B123" i="67"/>
  <c r="C123" i="67"/>
  <c r="D123" i="67"/>
  <c r="E123" i="67"/>
  <c r="F123" i="67"/>
  <c r="G123" i="67"/>
  <c r="B123" i="66"/>
  <c r="C123" i="66"/>
  <c r="D123" i="66"/>
  <c r="E123" i="66"/>
  <c r="F123" i="66"/>
  <c r="G123" i="66"/>
  <c r="B125" i="71"/>
  <c r="C125" i="71"/>
  <c r="D125" i="71"/>
  <c r="E125" i="71"/>
  <c r="F125" i="71"/>
  <c r="G125" i="71"/>
  <c r="H125" i="71"/>
  <c r="I125" i="71"/>
  <c r="J125" i="71"/>
  <c r="K125" i="71"/>
  <c r="L125" i="71"/>
  <c r="M125" i="71"/>
  <c r="N125" i="71"/>
  <c r="O125" i="71"/>
  <c r="P125" i="71"/>
  <c r="D124" i="68"/>
  <c r="E124" i="68"/>
  <c r="F124" i="68"/>
  <c r="G124" i="68"/>
  <c r="H124" i="68"/>
  <c r="I124" i="68"/>
  <c r="J124" i="68"/>
  <c r="K124" i="68"/>
  <c r="B123" i="77"/>
  <c r="C123" i="77"/>
  <c r="D123" i="77"/>
  <c r="E123" i="77"/>
  <c r="F123" i="77"/>
  <c r="G123" i="77"/>
  <c r="H123" i="77"/>
  <c r="I123" i="77"/>
  <c r="J123" i="77"/>
  <c r="B123" i="76"/>
  <c r="C123" i="76"/>
  <c r="D123" i="76"/>
  <c r="E123" i="76"/>
  <c r="F123" i="76"/>
  <c r="G123" i="76"/>
  <c r="P124" i="71" l="1"/>
  <c r="O124" i="71"/>
  <c r="P123" i="71"/>
  <c r="O123" i="71"/>
  <c r="P122" i="71"/>
  <c r="O122" i="71"/>
  <c r="P121" i="71"/>
  <c r="O121" i="71"/>
  <c r="P120" i="71"/>
  <c r="O120" i="71"/>
  <c r="P119" i="71"/>
  <c r="O119" i="71"/>
  <c r="P118" i="71"/>
  <c r="O118" i="71"/>
  <c r="P117" i="71"/>
  <c r="O117" i="71"/>
  <c r="P116" i="71"/>
  <c r="O116" i="71"/>
  <c r="P115" i="71"/>
  <c r="O115" i="71"/>
  <c r="P114" i="71"/>
  <c r="O114" i="71"/>
  <c r="N124" i="71"/>
  <c r="M124" i="71"/>
  <c r="N123" i="71"/>
  <c r="M123" i="71"/>
  <c r="N122" i="71"/>
  <c r="M122" i="71"/>
  <c r="N121" i="71"/>
  <c r="M121" i="71"/>
  <c r="N120" i="71"/>
  <c r="M120" i="71"/>
  <c r="N119" i="71"/>
  <c r="M119" i="71"/>
  <c r="N118" i="71"/>
  <c r="M118" i="71"/>
  <c r="N117" i="71"/>
  <c r="M117" i="71"/>
  <c r="N116" i="71"/>
  <c r="M116" i="71"/>
  <c r="N115" i="71"/>
  <c r="M115" i="71"/>
  <c r="N114" i="71"/>
  <c r="M114" i="71"/>
  <c r="L124" i="71"/>
  <c r="K124" i="71"/>
  <c r="L123" i="71"/>
  <c r="K123" i="71"/>
  <c r="L122" i="71"/>
  <c r="K122" i="71"/>
  <c r="L121" i="71"/>
  <c r="K121" i="71"/>
  <c r="L120" i="71"/>
  <c r="K120" i="71"/>
  <c r="L119" i="71"/>
  <c r="K119" i="71"/>
  <c r="L118" i="71"/>
  <c r="K118" i="71"/>
  <c r="L117" i="71"/>
  <c r="K117" i="71"/>
  <c r="L116" i="71"/>
  <c r="K116" i="71"/>
  <c r="L115" i="71"/>
  <c r="K115" i="71"/>
  <c r="L114" i="71"/>
  <c r="K114" i="71"/>
  <c r="P113" i="71"/>
  <c r="O113" i="71"/>
  <c r="I114" i="71"/>
  <c r="J114" i="71"/>
  <c r="I115" i="71"/>
  <c r="J115" i="71"/>
  <c r="I116" i="71"/>
  <c r="J116" i="71"/>
  <c r="I117" i="71"/>
  <c r="J117" i="71"/>
  <c r="I118" i="71"/>
  <c r="J118" i="71"/>
  <c r="I119" i="71"/>
  <c r="J119" i="71"/>
  <c r="I120" i="71"/>
  <c r="J120" i="71"/>
  <c r="I121" i="71"/>
  <c r="J121" i="71"/>
  <c r="I122" i="71"/>
  <c r="J122" i="71"/>
  <c r="I123" i="71"/>
  <c r="J123" i="71"/>
  <c r="I124" i="71"/>
  <c r="J124" i="71"/>
  <c r="N113" i="71"/>
  <c r="M113" i="71"/>
  <c r="L113" i="71"/>
  <c r="K113" i="71"/>
  <c r="P112" i="71"/>
  <c r="O112" i="71"/>
  <c r="P111" i="71"/>
  <c r="O111" i="71"/>
  <c r="P110" i="71"/>
  <c r="O110" i="71"/>
  <c r="P109" i="71"/>
  <c r="O109" i="71"/>
  <c r="N112" i="71"/>
  <c r="M112" i="71"/>
  <c r="N111" i="71"/>
  <c r="M111" i="71"/>
  <c r="N110" i="71"/>
  <c r="M110" i="71"/>
  <c r="N109" i="71"/>
  <c r="M109" i="71"/>
  <c r="L112" i="71"/>
  <c r="K112" i="71"/>
  <c r="L111" i="71"/>
  <c r="K111" i="71"/>
  <c r="L110" i="71"/>
  <c r="K110" i="71"/>
  <c r="L109" i="71"/>
  <c r="K109" i="71"/>
  <c r="P108" i="71"/>
  <c r="O108" i="71"/>
  <c r="N108" i="71"/>
  <c r="M108" i="71"/>
  <c r="L108" i="71"/>
  <c r="K108" i="71"/>
  <c r="J122" i="77"/>
  <c r="I122" i="77"/>
  <c r="H122" i="77"/>
  <c r="G122" i="77"/>
  <c r="F122" i="77"/>
  <c r="E122" i="77"/>
  <c r="D122" i="77"/>
  <c r="C122" i="77"/>
  <c r="B122" i="77"/>
  <c r="J121" i="77"/>
  <c r="I121" i="77"/>
  <c r="H121" i="77"/>
  <c r="G121" i="77"/>
  <c r="F121" i="77"/>
  <c r="E121" i="77"/>
  <c r="D121" i="77"/>
  <c r="C121" i="77"/>
  <c r="B121" i="77"/>
  <c r="J120" i="77"/>
  <c r="I120" i="77"/>
  <c r="H120" i="77"/>
  <c r="G120" i="77"/>
  <c r="F120" i="77"/>
  <c r="E120" i="77"/>
  <c r="D120" i="77"/>
  <c r="C120" i="77"/>
  <c r="B120" i="77"/>
  <c r="J119" i="77"/>
  <c r="I119" i="77"/>
  <c r="H119" i="77"/>
  <c r="G119" i="77"/>
  <c r="F119" i="77"/>
  <c r="E119" i="77"/>
  <c r="D119" i="77"/>
  <c r="C119" i="77"/>
  <c r="B119" i="77"/>
  <c r="J118" i="77"/>
  <c r="I118" i="77"/>
  <c r="H118" i="77"/>
  <c r="G118" i="77"/>
  <c r="F118" i="77"/>
  <c r="E118" i="77"/>
  <c r="D118" i="77"/>
  <c r="C118" i="77"/>
  <c r="B118" i="77"/>
  <c r="J117" i="77"/>
  <c r="I117" i="77"/>
  <c r="H117" i="77"/>
  <c r="G117" i="77"/>
  <c r="F117" i="77"/>
  <c r="E117" i="77"/>
  <c r="D117" i="77"/>
  <c r="C117" i="77"/>
  <c r="B117" i="77"/>
  <c r="J116" i="77"/>
  <c r="I116" i="77"/>
  <c r="H116" i="77"/>
  <c r="G116" i="77"/>
  <c r="F116" i="77"/>
  <c r="E116" i="77"/>
  <c r="D116" i="77"/>
  <c r="C116" i="77"/>
  <c r="B116" i="77"/>
  <c r="J115" i="77"/>
  <c r="I115" i="77"/>
  <c r="H115" i="77"/>
  <c r="G115" i="77"/>
  <c r="F115" i="77"/>
  <c r="E115" i="77"/>
  <c r="D115" i="77"/>
  <c r="C115" i="77"/>
  <c r="B115" i="77"/>
  <c r="J114" i="77"/>
  <c r="I114" i="77"/>
  <c r="H114" i="77"/>
  <c r="G114" i="77"/>
  <c r="F114" i="77"/>
  <c r="E114" i="77"/>
  <c r="D114" i="77"/>
  <c r="C114" i="77"/>
  <c r="B114" i="77"/>
  <c r="J113" i="77"/>
  <c r="I113" i="77"/>
  <c r="H113" i="77"/>
  <c r="G113" i="77"/>
  <c r="F113" i="77"/>
  <c r="E113" i="77"/>
  <c r="D113" i="77"/>
  <c r="C113" i="77"/>
  <c r="B113" i="77"/>
  <c r="J112" i="77"/>
  <c r="I112" i="77"/>
  <c r="H112" i="77"/>
  <c r="G112" i="77"/>
  <c r="F112" i="77"/>
  <c r="E112" i="77"/>
  <c r="D112" i="77"/>
  <c r="C112" i="77"/>
  <c r="B112" i="77"/>
  <c r="J111" i="77"/>
  <c r="I111" i="77"/>
  <c r="H111" i="77"/>
  <c r="G111" i="77"/>
  <c r="F111" i="77"/>
  <c r="E111" i="77"/>
  <c r="D111" i="77"/>
  <c r="C111" i="77"/>
  <c r="B111" i="77"/>
  <c r="G122" i="76"/>
  <c r="F122" i="76"/>
  <c r="E122" i="76"/>
  <c r="D122" i="76"/>
  <c r="C122" i="76"/>
  <c r="B122" i="76"/>
  <c r="G121" i="76"/>
  <c r="F121" i="76"/>
  <c r="E121" i="76"/>
  <c r="D121" i="76"/>
  <c r="C121" i="76"/>
  <c r="B121" i="76"/>
  <c r="G120" i="76"/>
  <c r="F120" i="76"/>
  <c r="E120" i="76"/>
  <c r="D120" i="76"/>
  <c r="C120" i="76"/>
  <c r="B120" i="76"/>
  <c r="G119" i="76"/>
  <c r="F119" i="76"/>
  <c r="E119" i="76"/>
  <c r="D119" i="76"/>
  <c r="C119" i="76"/>
  <c r="B119" i="76"/>
  <c r="G118" i="76"/>
  <c r="F118" i="76"/>
  <c r="E118" i="76"/>
  <c r="D118" i="76"/>
  <c r="C118" i="76"/>
  <c r="B118" i="76"/>
  <c r="G117" i="76"/>
  <c r="F117" i="76"/>
  <c r="E117" i="76"/>
  <c r="D117" i="76"/>
  <c r="C117" i="76"/>
  <c r="B117" i="76"/>
  <c r="G116" i="76"/>
  <c r="F116" i="76"/>
  <c r="E116" i="76"/>
  <c r="D116" i="76"/>
  <c r="C116" i="76"/>
  <c r="B116" i="76"/>
  <c r="G115" i="76"/>
  <c r="F115" i="76"/>
  <c r="E115" i="76"/>
  <c r="D115" i="76"/>
  <c r="C115" i="76"/>
  <c r="B115" i="76"/>
  <c r="G114" i="76"/>
  <c r="F114" i="76"/>
  <c r="E114" i="76"/>
  <c r="D114" i="76"/>
  <c r="C114" i="76"/>
  <c r="B114" i="76"/>
  <c r="G113" i="76"/>
  <c r="F113" i="76"/>
  <c r="E113" i="76"/>
  <c r="D113" i="76"/>
  <c r="C113" i="76"/>
  <c r="B113" i="76"/>
  <c r="G112" i="76"/>
  <c r="F112" i="76"/>
  <c r="E112" i="76"/>
  <c r="D112" i="76"/>
  <c r="C112" i="76"/>
  <c r="B112" i="76"/>
  <c r="G111" i="76"/>
  <c r="F111" i="76"/>
  <c r="E111" i="76"/>
  <c r="D111" i="76"/>
  <c r="C111" i="76"/>
  <c r="B111" i="76"/>
  <c r="H122" i="75"/>
  <c r="G122" i="75"/>
  <c r="F122" i="75"/>
  <c r="E122" i="75"/>
  <c r="D122" i="75"/>
  <c r="C122" i="75"/>
  <c r="B122" i="75"/>
  <c r="H121" i="75"/>
  <c r="G121" i="75"/>
  <c r="F121" i="75"/>
  <c r="E121" i="75"/>
  <c r="D121" i="75"/>
  <c r="C121" i="75"/>
  <c r="B121" i="75"/>
  <c r="H120" i="75"/>
  <c r="G120" i="75"/>
  <c r="F120" i="75"/>
  <c r="E120" i="75"/>
  <c r="D120" i="75"/>
  <c r="C120" i="75"/>
  <c r="B120" i="75"/>
  <c r="H119" i="75"/>
  <c r="G119" i="75"/>
  <c r="F119" i="75"/>
  <c r="E119" i="75"/>
  <c r="D119" i="75"/>
  <c r="C119" i="75"/>
  <c r="B119" i="75"/>
  <c r="H118" i="75"/>
  <c r="G118" i="75"/>
  <c r="F118" i="75"/>
  <c r="E118" i="75"/>
  <c r="D118" i="75"/>
  <c r="C118" i="75"/>
  <c r="B118" i="75"/>
  <c r="H117" i="75"/>
  <c r="G117" i="75"/>
  <c r="F117" i="75"/>
  <c r="E117" i="75"/>
  <c r="D117" i="75"/>
  <c r="C117" i="75"/>
  <c r="B117" i="75"/>
  <c r="H116" i="75"/>
  <c r="G116" i="75"/>
  <c r="F116" i="75"/>
  <c r="E116" i="75"/>
  <c r="D116" i="75"/>
  <c r="C116" i="75"/>
  <c r="B116" i="75"/>
  <c r="H115" i="75"/>
  <c r="G115" i="75"/>
  <c r="F115" i="75"/>
  <c r="E115" i="75"/>
  <c r="D115" i="75"/>
  <c r="C115" i="75"/>
  <c r="B115" i="75"/>
  <c r="H114" i="75"/>
  <c r="G114" i="75"/>
  <c r="F114" i="75"/>
  <c r="E114" i="75"/>
  <c r="D114" i="75"/>
  <c r="C114" i="75"/>
  <c r="B114" i="75"/>
  <c r="H113" i="75"/>
  <c r="G113" i="75"/>
  <c r="F113" i="75"/>
  <c r="E113" i="75"/>
  <c r="D113" i="75"/>
  <c r="C113" i="75"/>
  <c r="B113" i="75"/>
  <c r="H112" i="75"/>
  <c r="G112" i="75"/>
  <c r="F112" i="75"/>
  <c r="E112" i="75"/>
  <c r="D112" i="75"/>
  <c r="C112" i="75"/>
  <c r="B112" i="75"/>
  <c r="H111" i="75"/>
  <c r="G111" i="75"/>
  <c r="F111" i="75"/>
  <c r="E111" i="75"/>
  <c r="D111" i="75"/>
  <c r="C111" i="75"/>
  <c r="B111" i="75"/>
  <c r="S123" i="74"/>
  <c r="R123" i="74"/>
  <c r="Q123" i="74"/>
  <c r="P123" i="74"/>
  <c r="O123" i="74"/>
  <c r="N123" i="74"/>
  <c r="M123" i="74"/>
  <c r="L123" i="74"/>
  <c r="K123" i="74"/>
  <c r="J123" i="74"/>
  <c r="I123" i="74"/>
  <c r="H123" i="74"/>
  <c r="G123" i="74"/>
  <c r="F123" i="74"/>
  <c r="E123" i="74"/>
  <c r="D123" i="74"/>
  <c r="C123" i="74"/>
  <c r="B123" i="74"/>
  <c r="S122" i="74"/>
  <c r="R122" i="74"/>
  <c r="Q122" i="74"/>
  <c r="P122" i="74"/>
  <c r="O122" i="74"/>
  <c r="N122" i="74"/>
  <c r="M122" i="74"/>
  <c r="L122" i="74"/>
  <c r="K122" i="74"/>
  <c r="J122" i="74"/>
  <c r="I122" i="74"/>
  <c r="H122" i="74"/>
  <c r="G122" i="74"/>
  <c r="F122" i="74"/>
  <c r="E122" i="74"/>
  <c r="D122" i="74"/>
  <c r="C122" i="74"/>
  <c r="B122" i="74"/>
  <c r="S121" i="74"/>
  <c r="R121" i="74"/>
  <c r="Q121" i="74"/>
  <c r="P121" i="74"/>
  <c r="O121" i="74"/>
  <c r="N121" i="74"/>
  <c r="M121" i="74"/>
  <c r="L121" i="74"/>
  <c r="K121" i="74"/>
  <c r="J121" i="74"/>
  <c r="I121" i="74"/>
  <c r="H121" i="74"/>
  <c r="G121" i="74"/>
  <c r="F121" i="74"/>
  <c r="E121" i="74"/>
  <c r="D121" i="74"/>
  <c r="C121" i="74"/>
  <c r="B121" i="74"/>
  <c r="S120" i="74"/>
  <c r="R120" i="74"/>
  <c r="Q120" i="74"/>
  <c r="P120" i="74"/>
  <c r="O120" i="74"/>
  <c r="N120" i="74"/>
  <c r="M120" i="74"/>
  <c r="L120" i="74"/>
  <c r="K120" i="74"/>
  <c r="J120" i="74"/>
  <c r="I120" i="74"/>
  <c r="H120" i="74"/>
  <c r="G120" i="74"/>
  <c r="F120" i="74"/>
  <c r="E120" i="74"/>
  <c r="D120" i="74"/>
  <c r="C120" i="74"/>
  <c r="B120" i="74"/>
  <c r="S119" i="74"/>
  <c r="R119" i="74"/>
  <c r="Q119" i="74"/>
  <c r="P119" i="74"/>
  <c r="O119" i="74"/>
  <c r="N119" i="74"/>
  <c r="M119" i="74"/>
  <c r="L119" i="74"/>
  <c r="K119" i="74"/>
  <c r="J119" i="74"/>
  <c r="I119" i="74"/>
  <c r="H119" i="74"/>
  <c r="G119" i="74"/>
  <c r="F119" i="74"/>
  <c r="E119" i="74"/>
  <c r="D119" i="74"/>
  <c r="C119" i="74"/>
  <c r="B119" i="74"/>
  <c r="S118" i="74"/>
  <c r="R118" i="74"/>
  <c r="Q118" i="74"/>
  <c r="P118" i="74"/>
  <c r="O118" i="74"/>
  <c r="N118" i="74"/>
  <c r="M118" i="74"/>
  <c r="L118" i="74"/>
  <c r="K118" i="74"/>
  <c r="J118" i="74"/>
  <c r="I118" i="74"/>
  <c r="H118" i="74"/>
  <c r="G118" i="74"/>
  <c r="F118" i="74"/>
  <c r="E118" i="74"/>
  <c r="D118" i="74"/>
  <c r="C118" i="74"/>
  <c r="B118" i="74"/>
  <c r="S117" i="74"/>
  <c r="R117" i="74"/>
  <c r="Q117" i="74"/>
  <c r="O117" i="74"/>
  <c r="N117" i="74"/>
  <c r="M117" i="74"/>
  <c r="L117" i="74"/>
  <c r="K117" i="74"/>
  <c r="J117" i="74"/>
  <c r="I117" i="74"/>
  <c r="H117" i="74"/>
  <c r="G117" i="74"/>
  <c r="F117" i="74"/>
  <c r="E117" i="74"/>
  <c r="D117" i="74"/>
  <c r="C117" i="74"/>
  <c r="B117" i="74"/>
  <c r="S116" i="74"/>
  <c r="R116" i="74"/>
  <c r="Q116" i="74"/>
  <c r="P116" i="74"/>
  <c r="O116" i="74"/>
  <c r="N116" i="74"/>
  <c r="M116" i="74"/>
  <c r="L116" i="74"/>
  <c r="K116" i="74"/>
  <c r="J116" i="74"/>
  <c r="I116" i="74"/>
  <c r="H116" i="74"/>
  <c r="G116" i="74"/>
  <c r="F116" i="74"/>
  <c r="E116" i="74"/>
  <c r="D116" i="74"/>
  <c r="C116" i="74"/>
  <c r="B116" i="74"/>
  <c r="S115" i="74"/>
  <c r="R115" i="74"/>
  <c r="Q115" i="74"/>
  <c r="P115" i="74"/>
  <c r="O115" i="74"/>
  <c r="N115" i="74"/>
  <c r="M115" i="74"/>
  <c r="L115" i="74"/>
  <c r="K115" i="74"/>
  <c r="J115" i="74"/>
  <c r="I115" i="74"/>
  <c r="H115" i="74"/>
  <c r="G115" i="74"/>
  <c r="F115" i="74"/>
  <c r="E115" i="74"/>
  <c r="D115" i="74"/>
  <c r="C115" i="74"/>
  <c r="B115" i="74"/>
  <c r="S114" i="74"/>
  <c r="R114" i="74"/>
  <c r="Q114" i="74"/>
  <c r="P114" i="74"/>
  <c r="O114" i="74"/>
  <c r="N114" i="74"/>
  <c r="M114" i="74"/>
  <c r="L114" i="74"/>
  <c r="K114" i="74"/>
  <c r="J114" i="74"/>
  <c r="I114" i="74"/>
  <c r="H114" i="74"/>
  <c r="G114" i="74"/>
  <c r="F114" i="74"/>
  <c r="E114" i="74"/>
  <c r="D114" i="74"/>
  <c r="C114" i="74"/>
  <c r="B114" i="74"/>
  <c r="S113" i="74"/>
  <c r="R113" i="74"/>
  <c r="Q113" i="74"/>
  <c r="P113" i="74"/>
  <c r="O113" i="74"/>
  <c r="N113" i="74"/>
  <c r="M113" i="74"/>
  <c r="L113" i="74"/>
  <c r="K113" i="74"/>
  <c r="J113" i="74"/>
  <c r="I113" i="74"/>
  <c r="H113" i="74"/>
  <c r="G113" i="74"/>
  <c r="F113" i="74"/>
  <c r="E113" i="74"/>
  <c r="D113" i="74"/>
  <c r="C113" i="74"/>
  <c r="B113" i="74"/>
  <c r="S112" i="74"/>
  <c r="R112" i="74"/>
  <c r="Q112" i="74"/>
  <c r="P112" i="74"/>
  <c r="O112" i="74"/>
  <c r="N112" i="74"/>
  <c r="M112" i="74"/>
  <c r="L112" i="74"/>
  <c r="K112" i="74"/>
  <c r="J112" i="74"/>
  <c r="I112" i="74"/>
  <c r="H112" i="74"/>
  <c r="G112" i="74"/>
  <c r="F112" i="74"/>
  <c r="E112" i="74"/>
  <c r="D112" i="74"/>
  <c r="C112" i="74"/>
  <c r="B112" i="74"/>
  <c r="S122" i="73"/>
  <c r="R122" i="73"/>
  <c r="Q122" i="73"/>
  <c r="P122" i="73"/>
  <c r="O122" i="73"/>
  <c r="N122" i="73"/>
  <c r="M122" i="73"/>
  <c r="L122" i="73"/>
  <c r="K122" i="73"/>
  <c r="J122" i="73"/>
  <c r="I122" i="73"/>
  <c r="H122" i="73"/>
  <c r="G122" i="73"/>
  <c r="F122" i="73"/>
  <c r="E122" i="73"/>
  <c r="D122" i="73"/>
  <c r="C122" i="73"/>
  <c r="B122" i="73"/>
  <c r="S121" i="73"/>
  <c r="R121" i="73"/>
  <c r="Q121" i="73"/>
  <c r="P121" i="73"/>
  <c r="O121" i="73"/>
  <c r="N121" i="73"/>
  <c r="M121" i="73"/>
  <c r="L121" i="73"/>
  <c r="K121" i="73"/>
  <c r="J121" i="73"/>
  <c r="I121" i="73"/>
  <c r="H121" i="73"/>
  <c r="G121" i="73"/>
  <c r="F121" i="73"/>
  <c r="E121" i="73"/>
  <c r="D121" i="73"/>
  <c r="C121" i="73"/>
  <c r="B121" i="73"/>
  <c r="S120" i="73"/>
  <c r="R120" i="73"/>
  <c r="Q120" i="73"/>
  <c r="P120" i="73"/>
  <c r="O120" i="73"/>
  <c r="N120" i="73"/>
  <c r="M120" i="73"/>
  <c r="L120" i="73"/>
  <c r="K120" i="73"/>
  <c r="J120" i="73"/>
  <c r="I120" i="73"/>
  <c r="H120" i="73"/>
  <c r="G120" i="73"/>
  <c r="F120" i="73"/>
  <c r="E120" i="73"/>
  <c r="D120" i="73"/>
  <c r="C120" i="73"/>
  <c r="B120" i="73"/>
  <c r="S119" i="73"/>
  <c r="R119" i="73"/>
  <c r="Q119" i="73"/>
  <c r="P119" i="73"/>
  <c r="O119" i="73"/>
  <c r="N119" i="73"/>
  <c r="M119" i="73"/>
  <c r="L119" i="73"/>
  <c r="K119" i="73"/>
  <c r="J119" i="73"/>
  <c r="I119" i="73"/>
  <c r="H119" i="73"/>
  <c r="G119" i="73"/>
  <c r="F119" i="73"/>
  <c r="E119" i="73"/>
  <c r="D119" i="73"/>
  <c r="C119" i="73"/>
  <c r="B119" i="73"/>
  <c r="S118" i="73"/>
  <c r="R118" i="73"/>
  <c r="Q118" i="73"/>
  <c r="P118" i="73"/>
  <c r="O118" i="73"/>
  <c r="N118" i="73"/>
  <c r="M118" i="73"/>
  <c r="L118" i="73"/>
  <c r="K118" i="73"/>
  <c r="J118" i="73"/>
  <c r="I118" i="73"/>
  <c r="H118" i="73"/>
  <c r="G118" i="73"/>
  <c r="F118" i="73"/>
  <c r="E118" i="73"/>
  <c r="D118" i="73"/>
  <c r="C118" i="73"/>
  <c r="B118" i="73"/>
  <c r="S117" i="73"/>
  <c r="R117" i="73"/>
  <c r="Q117" i="73"/>
  <c r="P117" i="73"/>
  <c r="O117" i="73"/>
  <c r="N117" i="73"/>
  <c r="M117" i="73"/>
  <c r="L117" i="73"/>
  <c r="K117" i="73"/>
  <c r="J117" i="73"/>
  <c r="I117" i="73"/>
  <c r="H117" i="73"/>
  <c r="G117" i="73"/>
  <c r="F117" i="73"/>
  <c r="E117" i="73"/>
  <c r="D117" i="73"/>
  <c r="C117" i="73"/>
  <c r="B117" i="73"/>
  <c r="S116" i="73"/>
  <c r="R116" i="73"/>
  <c r="Q116" i="73"/>
  <c r="P116" i="73"/>
  <c r="O116" i="73"/>
  <c r="N116" i="73"/>
  <c r="M116" i="73"/>
  <c r="L116" i="73"/>
  <c r="K116" i="73"/>
  <c r="J116" i="73"/>
  <c r="I116" i="73"/>
  <c r="H116" i="73"/>
  <c r="G116" i="73"/>
  <c r="F116" i="73"/>
  <c r="E116" i="73"/>
  <c r="D116" i="73"/>
  <c r="C116" i="73"/>
  <c r="B116" i="73"/>
  <c r="S115" i="73"/>
  <c r="R115" i="73"/>
  <c r="Q115" i="73"/>
  <c r="P115" i="73"/>
  <c r="O115" i="73"/>
  <c r="N115" i="73"/>
  <c r="M115" i="73"/>
  <c r="L115" i="73"/>
  <c r="K115" i="73"/>
  <c r="J115" i="73"/>
  <c r="I115" i="73"/>
  <c r="H115" i="73"/>
  <c r="G115" i="73"/>
  <c r="F115" i="73"/>
  <c r="E115" i="73"/>
  <c r="D115" i="73"/>
  <c r="C115" i="73"/>
  <c r="B115" i="73"/>
  <c r="S114" i="73"/>
  <c r="R114" i="73"/>
  <c r="Q114" i="73"/>
  <c r="P114" i="73"/>
  <c r="O114" i="73"/>
  <c r="N114" i="73"/>
  <c r="M114" i="73"/>
  <c r="L114" i="73"/>
  <c r="K114" i="73"/>
  <c r="J114" i="73"/>
  <c r="I114" i="73"/>
  <c r="H114" i="73"/>
  <c r="G114" i="73"/>
  <c r="F114" i="73"/>
  <c r="E114" i="73"/>
  <c r="D114" i="73"/>
  <c r="C114" i="73"/>
  <c r="B114" i="73"/>
  <c r="S113" i="73"/>
  <c r="R113" i="73"/>
  <c r="Q113" i="73"/>
  <c r="P113" i="73"/>
  <c r="O113" i="73"/>
  <c r="N113" i="73"/>
  <c r="M113" i="73"/>
  <c r="L113" i="73"/>
  <c r="K113" i="73"/>
  <c r="J113" i="73"/>
  <c r="I113" i="73"/>
  <c r="H113" i="73"/>
  <c r="G113" i="73"/>
  <c r="F113" i="73"/>
  <c r="E113" i="73"/>
  <c r="D113" i="73"/>
  <c r="C113" i="73"/>
  <c r="B113" i="73"/>
  <c r="S112" i="73"/>
  <c r="R112" i="73"/>
  <c r="Q112" i="73"/>
  <c r="P112" i="73"/>
  <c r="O112" i="73"/>
  <c r="N112" i="73"/>
  <c r="M112" i="73"/>
  <c r="L112" i="73"/>
  <c r="K112" i="73"/>
  <c r="J112" i="73"/>
  <c r="I112" i="73"/>
  <c r="H112" i="73"/>
  <c r="G112" i="73"/>
  <c r="F112" i="73"/>
  <c r="E112" i="73"/>
  <c r="D112" i="73"/>
  <c r="C112" i="73"/>
  <c r="B112" i="73"/>
  <c r="H124" i="71"/>
  <c r="G124" i="71"/>
  <c r="F124" i="71"/>
  <c r="E124" i="71"/>
  <c r="D124" i="71"/>
  <c r="C124" i="71"/>
  <c r="B124" i="71"/>
  <c r="H123" i="71"/>
  <c r="G123" i="71"/>
  <c r="F123" i="71"/>
  <c r="E123" i="71"/>
  <c r="D123" i="71"/>
  <c r="C123" i="71"/>
  <c r="B123" i="71"/>
  <c r="H122" i="71"/>
  <c r="G122" i="71"/>
  <c r="F122" i="71"/>
  <c r="E122" i="71"/>
  <c r="D122" i="71"/>
  <c r="C122" i="71"/>
  <c r="B122" i="71"/>
  <c r="H121" i="71"/>
  <c r="G121" i="71"/>
  <c r="F121" i="71"/>
  <c r="E121" i="71"/>
  <c r="D121" i="71"/>
  <c r="C121" i="71"/>
  <c r="B121" i="71"/>
  <c r="H120" i="71"/>
  <c r="G120" i="71"/>
  <c r="F120" i="71"/>
  <c r="E120" i="71"/>
  <c r="D120" i="71"/>
  <c r="C120" i="71"/>
  <c r="B120" i="71"/>
  <c r="H119" i="71"/>
  <c r="G119" i="71"/>
  <c r="F119" i="71"/>
  <c r="E119" i="71"/>
  <c r="D119" i="71"/>
  <c r="C119" i="71"/>
  <c r="B119" i="71"/>
  <c r="H118" i="71"/>
  <c r="G118" i="71"/>
  <c r="F118" i="71"/>
  <c r="E118" i="71"/>
  <c r="D118" i="71"/>
  <c r="C118" i="71"/>
  <c r="B118" i="71"/>
  <c r="H117" i="71"/>
  <c r="G117" i="71"/>
  <c r="F117" i="71"/>
  <c r="E117" i="71"/>
  <c r="D117" i="71"/>
  <c r="C117" i="71"/>
  <c r="B117" i="71"/>
  <c r="H116" i="71"/>
  <c r="G116" i="71"/>
  <c r="F116" i="71"/>
  <c r="E116" i="71"/>
  <c r="D116" i="71"/>
  <c r="C116" i="71"/>
  <c r="B116" i="71"/>
  <c r="H115" i="71"/>
  <c r="G115" i="71"/>
  <c r="F115" i="71"/>
  <c r="E115" i="71"/>
  <c r="D115" i="71"/>
  <c r="C115" i="71"/>
  <c r="B115" i="71"/>
  <c r="H114" i="71"/>
  <c r="G114" i="71"/>
  <c r="F114" i="71"/>
  <c r="E114" i="71"/>
  <c r="D114" i="71"/>
  <c r="C114" i="71"/>
  <c r="B114" i="71"/>
  <c r="J113" i="71"/>
  <c r="I113" i="71"/>
  <c r="H113" i="71"/>
  <c r="G113" i="71"/>
  <c r="F113" i="71"/>
  <c r="E113" i="71"/>
  <c r="D113" i="71"/>
  <c r="C113" i="71"/>
  <c r="B113" i="71"/>
  <c r="B119" i="70"/>
  <c r="K118" i="70"/>
  <c r="J118" i="70"/>
  <c r="I118" i="70"/>
  <c r="H118" i="70"/>
  <c r="G118" i="70"/>
  <c r="F118" i="70"/>
  <c r="E118" i="70"/>
  <c r="D118" i="70"/>
  <c r="C118" i="70"/>
  <c r="B118" i="70"/>
  <c r="K117" i="70"/>
  <c r="J117" i="70"/>
  <c r="I117" i="70"/>
  <c r="H117" i="70"/>
  <c r="G117" i="70"/>
  <c r="F117" i="70"/>
  <c r="E117" i="70"/>
  <c r="D117" i="70"/>
  <c r="C117" i="70"/>
  <c r="B117" i="70"/>
  <c r="K116" i="70"/>
  <c r="J116" i="70"/>
  <c r="I116" i="70"/>
  <c r="H116" i="70"/>
  <c r="G116" i="70"/>
  <c r="F116" i="70"/>
  <c r="E116" i="70"/>
  <c r="D116" i="70"/>
  <c r="C116" i="70"/>
  <c r="B116" i="70"/>
  <c r="K115" i="70"/>
  <c r="J115" i="70"/>
  <c r="I115" i="70"/>
  <c r="H115" i="70"/>
  <c r="G115" i="70"/>
  <c r="F115" i="70"/>
  <c r="E115" i="70"/>
  <c r="D115" i="70"/>
  <c r="C115" i="70"/>
  <c r="B115" i="70"/>
  <c r="K114" i="70"/>
  <c r="J114" i="70"/>
  <c r="I114" i="70"/>
  <c r="H114" i="70"/>
  <c r="G114" i="70"/>
  <c r="F114" i="70"/>
  <c r="E114" i="70"/>
  <c r="D114" i="70"/>
  <c r="C114" i="70"/>
  <c r="B114" i="70"/>
  <c r="K113" i="70"/>
  <c r="J113" i="70"/>
  <c r="I113" i="70"/>
  <c r="H113" i="70"/>
  <c r="G113" i="70"/>
  <c r="F113" i="70"/>
  <c r="E113" i="70"/>
  <c r="D113" i="70"/>
  <c r="C113" i="70"/>
  <c r="B113" i="70"/>
  <c r="K112" i="70"/>
  <c r="J112" i="70"/>
  <c r="I112" i="70"/>
  <c r="H112" i="70"/>
  <c r="G112" i="70"/>
  <c r="F112" i="70"/>
  <c r="E112" i="70"/>
  <c r="D112" i="70"/>
  <c r="C112" i="70"/>
  <c r="B112" i="70"/>
  <c r="K111" i="70"/>
  <c r="J111" i="70"/>
  <c r="I111" i="70"/>
  <c r="H111" i="70"/>
  <c r="G111" i="70"/>
  <c r="F111" i="70"/>
  <c r="E111" i="70"/>
  <c r="D111" i="70"/>
  <c r="C111" i="70"/>
  <c r="B111" i="70"/>
  <c r="K110" i="70"/>
  <c r="J110" i="70"/>
  <c r="I110" i="70"/>
  <c r="H110" i="70"/>
  <c r="G110" i="70"/>
  <c r="F110" i="70"/>
  <c r="E110" i="70"/>
  <c r="D110" i="70"/>
  <c r="C110" i="70"/>
  <c r="B110" i="70"/>
  <c r="K123" i="68"/>
  <c r="J123" i="68"/>
  <c r="I123" i="68"/>
  <c r="H123" i="68"/>
  <c r="G123" i="68"/>
  <c r="F123" i="68"/>
  <c r="E123" i="68"/>
  <c r="D123" i="68"/>
  <c r="C123" i="68"/>
  <c r="B123" i="68"/>
  <c r="K122" i="68"/>
  <c r="J122" i="68"/>
  <c r="I122" i="68"/>
  <c r="H122" i="68"/>
  <c r="G122" i="68"/>
  <c r="F122" i="68"/>
  <c r="E122" i="68"/>
  <c r="D122" i="68"/>
  <c r="C122" i="68"/>
  <c r="B122" i="68"/>
  <c r="K121" i="68"/>
  <c r="J121" i="68"/>
  <c r="I121" i="68"/>
  <c r="H121" i="68"/>
  <c r="G121" i="68"/>
  <c r="F121" i="68"/>
  <c r="E121" i="68"/>
  <c r="D121" i="68"/>
  <c r="C121" i="68"/>
  <c r="B121" i="68"/>
  <c r="K120" i="68"/>
  <c r="J120" i="68"/>
  <c r="I120" i="68"/>
  <c r="H120" i="68"/>
  <c r="G120" i="68"/>
  <c r="F120" i="68"/>
  <c r="E120" i="68"/>
  <c r="D120" i="68"/>
  <c r="C120" i="68"/>
  <c r="B120" i="68"/>
  <c r="K119" i="68"/>
  <c r="J119" i="68"/>
  <c r="I119" i="68"/>
  <c r="H119" i="68"/>
  <c r="G119" i="68"/>
  <c r="F119" i="68"/>
  <c r="E119" i="68"/>
  <c r="D119" i="68"/>
  <c r="C119" i="68"/>
  <c r="B119" i="68"/>
  <c r="K118" i="68"/>
  <c r="J118" i="68"/>
  <c r="I118" i="68"/>
  <c r="H118" i="68"/>
  <c r="G118" i="68"/>
  <c r="F118" i="68"/>
  <c r="E118" i="68"/>
  <c r="D118" i="68"/>
  <c r="C118" i="68"/>
  <c r="B118" i="68"/>
  <c r="K117" i="68"/>
  <c r="J117" i="68"/>
  <c r="I117" i="68"/>
  <c r="H117" i="68"/>
  <c r="G117" i="68"/>
  <c r="F117" i="68"/>
  <c r="E117" i="68"/>
  <c r="D117" i="68"/>
  <c r="C117" i="68"/>
  <c r="B117" i="68"/>
  <c r="K116" i="68"/>
  <c r="J116" i="68"/>
  <c r="I116" i="68"/>
  <c r="H116" i="68"/>
  <c r="G116" i="68"/>
  <c r="F116" i="68"/>
  <c r="E116" i="68"/>
  <c r="D116" i="68"/>
  <c r="C116" i="68"/>
  <c r="B116" i="68"/>
  <c r="K115" i="68"/>
  <c r="J115" i="68"/>
  <c r="I115" i="68"/>
  <c r="H115" i="68"/>
  <c r="G115" i="68"/>
  <c r="F115" i="68"/>
  <c r="E115" i="68"/>
  <c r="D115" i="68"/>
  <c r="C115" i="68"/>
  <c r="B115" i="68"/>
  <c r="K114" i="68"/>
  <c r="J114" i="68"/>
  <c r="I114" i="68"/>
  <c r="H114" i="68"/>
  <c r="G114" i="68"/>
  <c r="F114" i="68"/>
  <c r="E114" i="68"/>
  <c r="D114" i="68"/>
  <c r="C114" i="68"/>
  <c r="B114" i="68"/>
  <c r="K113" i="68"/>
  <c r="J113" i="68"/>
  <c r="I113" i="68"/>
  <c r="H113" i="68"/>
  <c r="G113" i="68"/>
  <c r="F113" i="68"/>
  <c r="E113" i="68"/>
  <c r="D113" i="68"/>
  <c r="C113" i="68"/>
  <c r="B113" i="68"/>
  <c r="K112" i="68"/>
  <c r="J112" i="68"/>
  <c r="I112" i="68"/>
  <c r="H112" i="68"/>
  <c r="G112" i="68"/>
  <c r="F112" i="68"/>
  <c r="E112" i="68"/>
  <c r="D112" i="68"/>
  <c r="C112" i="68"/>
  <c r="B112" i="68"/>
  <c r="G122" i="67"/>
  <c r="F122" i="67"/>
  <c r="E122" i="67"/>
  <c r="D122" i="67"/>
  <c r="C122" i="67"/>
  <c r="B122" i="67"/>
  <c r="G121" i="67"/>
  <c r="F121" i="67"/>
  <c r="E121" i="67"/>
  <c r="D121" i="67"/>
  <c r="C121" i="67"/>
  <c r="B121" i="67"/>
  <c r="G120" i="67"/>
  <c r="F120" i="67"/>
  <c r="E120" i="67"/>
  <c r="D120" i="67"/>
  <c r="C120" i="67"/>
  <c r="B120" i="67"/>
  <c r="G119" i="67"/>
  <c r="F119" i="67"/>
  <c r="E119" i="67"/>
  <c r="D119" i="67"/>
  <c r="C119" i="67"/>
  <c r="B119" i="67"/>
  <c r="G118" i="67"/>
  <c r="F118" i="67"/>
  <c r="E118" i="67"/>
  <c r="D118" i="67"/>
  <c r="C118" i="67"/>
  <c r="B118" i="67"/>
  <c r="G117" i="67"/>
  <c r="F117" i="67"/>
  <c r="E117" i="67"/>
  <c r="D117" i="67"/>
  <c r="C117" i="67"/>
  <c r="B117" i="67"/>
  <c r="G116" i="67"/>
  <c r="F116" i="67"/>
  <c r="E116" i="67"/>
  <c r="D116" i="67"/>
  <c r="C116" i="67"/>
  <c r="B116" i="67"/>
  <c r="G115" i="67"/>
  <c r="F115" i="67"/>
  <c r="E115" i="67"/>
  <c r="D115" i="67"/>
  <c r="C115" i="67"/>
  <c r="B115" i="67"/>
  <c r="G114" i="67"/>
  <c r="F114" i="67"/>
  <c r="E114" i="67"/>
  <c r="D114" i="67"/>
  <c r="C114" i="67"/>
  <c r="B114" i="67"/>
  <c r="G113" i="67"/>
  <c r="F113" i="67"/>
  <c r="E113" i="67"/>
  <c r="D113" i="67"/>
  <c r="C113" i="67"/>
  <c r="B113" i="67"/>
  <c r="G112" i="67"/>
  <c r="F112" i="67"/>
  <c r="E112" i="67"/>
  <c r="D112" i="67"/>
  <c r="C112" i="67"/>
  <c r="B112" i="67"/>
  <c r="G111" i="67"/>
  <c r="F111" i="67"/>
  <c r="E111" i="67"/>
  <c r="D111" i="67"/>
  <c r="C111" i="67"/>
  <c r="B111" i="67"/>
  <c r="G122" i="66"/>
  <c r="F122" i="66"/>
  <c r="E122" i="66"/>
  <c r="D122" i="66"/>
  <c r="C122" i="66"/>
  <c r="B122" i="66"/>
  <c r="G121" i="66"/>
  <c r="F121" i="66"/>
  <c r="E121" i="66"/>
  <c r="D121" i="66"/>
  <c r="C121" i="66"/>
  <c r="B121" i="66"/>
  <c r="G120" i="66"/>
  <c r="F120" i="66"/>
  <c r="E120" i="66"/>
  <c r="D120" i="66"/>
  <c r="C120" i="66"/>
  <c r="B120" i="66"/>
  <c r="G119" i="66"/>
  <c r="F119" i="66"/>
  <c r="E119" i="66"/>
  <c r="D119" i="66"/>
  <c r="C119" i="66"/>
  <c r="B119" i="66"/>
  <c r="G118" i="66"/>
  <c r="F118" i="66"/>
  <c r="E118" i="66"/>
  <c r="D118" i="66"/>
  <c r="C118" i="66"/>
  <c r="B118" i="66"/>
  <c r="G117" i="66"/>
  <c r="F117" i="66"/>
  <c r="E117" i="66"/>
  <c r="D117" i="66"/>
  <c r="C117" i="66"/>
  <c r="B117" i="66"/>
  <c r="G116" i="66"/>
  <c r="F116" i="66"/>
  <c r="E116" i="66"/>
  <c r="D116" i="66"/>
  <c r="C116" i="66"/>
  <c r="B116" i="66"/>
  <c r="G115" i="66"/>
  <c r="F115" i="66"/>
  <c r="E115" i="66"/>
  <c r="D115" i="66"/>
  <c r="C115" i="66"/>
  <c r="B115" i="66"/>
  <c r="G114" i="66"/>
  <c r="F114" i="66"/>
  <c r="E114" i="66"/>
  <c r="D114" i="66"/>
  <c r="C114" i="66"/>
  <c r="B114" i="66"/>
  <c r="G113" i="66"/>
  <c r="F113" i="66"/>
  <c r="E113" i="66"/>
  <c r="D113" i="66"/>
  <c r="C113" i="66"/>
  <c r="B113" i="66"/>
  <c r="G112" i="66"/>
  <c r="F112" i="66"/>
  <c r="E112" i="66"/>
  <c r="D112" i="66"/>
  <c r="C112" i="66"/>
  <c r="B112" i="66"/>
  <c r="G111" i="66"/>
  <c r="F111" i="66"/>
  <c r="E111" i="66"/>
  <c r="D111" i="66"/>
  <c r="C111" i="66"/>
  <c r="B111" i="66"/>
  <c r="B106" i="67" l="1"/>
  <c r="C106" i="67"/>
  <c r="D106" i="67"/>
  <c r="E106" i="67"/>
  <c r="F106" i="67"/>
  <c r="G106" i="67"/>
  <c r="B107" i="67"/>
  <c r="D107" i="67"/>
  <c r="E107" i="67"/>
  <c r="F107" i="67"/>
  <c r="B108" i="67"/>
  <c r="C108" i="67"/>
  <c r="D108" i="67"/>
  <c r="E108" i="67"/>
  <c r="F108" i="67"/>
  <c r="G108" i="67"/>
  <c r="B109" i="67"/>
  <c r="C109" i="67"/>
  <c r="D109" i="67"/>
  <c r="E109" i="67"/>
  <c r="F109" i="67"/>
  <c r="G109" i="67"/>
  <c r="B110" i="67"/>
  <c r="C110" i="67"/>
  <c r="D110" i="67"/>
  <c r="E110" i="67"/>
  <c r="F110" i="67"/>
  <c r="G110" i="67"/>
  <c r="C106" i="66" l="1"/>
  <c r="D106" i="66"/>
  <c r="E106" i="66"/>
  <c r="F106" i="66"/>
  <c r="G106" i="66"/>
  <c r="C107" i="66"/>
  <c r="D107" i="66"/>
  <c r="E107" i="66"/>
  <c r="F107" i="66"/>
  <c r="G107" i="66"/>
  <c r="C108" i="66"/>
  <c r="D108" i="66"/>
  <c r="E108" i="66"/>
  <c r="F108" i="66"/>
  <c r="G108" i="66"/>
  <c r="C109" i="66"/>
  <c r="D109" i="66"/>
  <c r="E109" i="66"/>
  <c r="F109" i="66"/>
  <c r="G109" i="66"/>
  <c r="C110" i="66"/>
  <c r="D110" i="66"/>
  <c r="E110" i="66"/>
  <c r="F110" i="66"/>
  <c r="G110" i="66"/>
  <c r="B110" i="77"/>
  <c r="C106" i="77"/>
  <c r="D106" i="77"/>
  <c r="E106" i="77"/>
  <c r="F106" i="77"/>
  <c r="G106" i="77"/>
  <c r="H106" i="77"/>
  <c r="I106" i="77"/>
  <c r="J106" i="77"/>
  <c r="C107" i="77"/>
  <c r="D107" i="77"/>
  <c r="E107" i="77"/>
  <c r="F107" i="77"/>
  <c r="G107" i="77"/>
  <c r="H107" i="77"/>
  <c r="I107" i="77"/>
  <c r="J107" i="77"/>
  <c r="C108" i="77"/>
  <c r="D108" i="77"/>
  <c r="E108" i="77"/>
  <c r="F108" i="77"/>
  <c r="G108" i="77"/>
  <c r="H108" i="77"/>
  <c r="I108" i="77"/>
  <c r="J108" i="77"/>
  <c r="C109" i="77"/>
  <c r="D109" i="77"/>
  <c r="E109" i="77"/>
  <c r="F109" i="77"/>
  <c r="G109" i="77"/>
  <c r="H109" i="77"/>
  <c r="I109" i="77"/>
  <c r="J109" i="77"/>
  <c r="C110" i="77"/>
  <c r="D110" i="77"/>
  <c r="E110" i="77"/>
  <c r="F110" i="77"/>
  <c r="G110" i="77"/>
  <c r="H110" i="77"/>
  <c r="I110" i="77"/>
  <c r="J110" i="77"/>
  <c r="B109" i="77"/>
  <c r="B108" i="77"/>
  <c r="B107" i="77"/>
  <c r="B106" i="77"/>
  <c r="C106" i="76"/>
  <c r="D106" i="76"/>
  <c r="E106" i="76"/>
  <c r="F106" i="76"/>
  <c r="G106" i="76"/>
  <c r="C107" i="76"/>
  <c r="D107" i="76"/>
  <c r="E107" i="76"/>
  <c r="F107" i="76"/>
  <c r="G107" i="76"/>
  <c r="C108" i="76"/>
  <c r="D108" i="76"/>
  <c r="E108" i="76"/>
  <c r="F108" i="76"/>
  <c r="G108" i="76"/>
  <c r="C109" i="76"/>
  <c r="D109" i="76"/>
  <c r="E109" i="76"/>
  <c r="F109" i="76"/>
  <c r="G109" i="76"/>
  <c r="C110" i="76"/>
  <c r="D110" i="76"/>
  <c r="E110" i="76"/>
  <c r="F110" i="76"/>
  <c r="G110" i="76"/>
  <c r="B110" i="76"/>
  <c r="B109" i="76"/>
  <c r="B108" i="76"/>
  <c r="B107" i="76"/>
  <c r="B106" i="76"/>
  <c r="C106" i="75"/>
  <c r="D106" i="75"/>
  <c r="E106" i="75"/>
  <c r="F106" i="75"/>
  <c r="G106" i="75"/>
  <c r="H106" i="75"/>
  <c r="C107" i="75"/>
  <c r="D107" i="75"/>
  <c r="E107" i="75"/>
  <c r="F107" i="75"/>
  <c r="G107" i="75"/>
  <c r="H107" i="75"/>
  <c r="C108" i="75"/>
  <c r="D108" i="75"/>
  <c r="E108" i="75"/>
  <c r="F108" i="75"/>
  <c r="G108" i="75"/>
  <c r="H108" i="75"/>
  <c r="C109" i="75"/>
  <c r="D109" i="75"/>
  <c r="E109" i="75"/>
  <c r="F109" i="75"/>
  <c r="G109" i="75"/>
  <c r="H109" i="75"/>
  <c r="C110" i="75"/>
  <c r="D110" i="75"/>
  <c r="E110" i="75"/>
  <c r="F110" i="75"/>
  <c r="G110" i="75"/>
  <c r="H110" i="75"/>
  <c r="B110" i="75"/>
  <c r="B109" i="75"/>
  <c r="B108" i="75"/>
  <c r="B107" i="75"/>
  <c r="B106" i="75"/>
  <c r="C107" i="74"/>
  <c r="D107" i="74"/>
  <c r="E107" i="74"/>
  <c r="F107" i="74"/>
  <c r="G107" i="74"/>
  <c r="H107" i="74"/>
  <c r="I107" i="74"/>
  <c r="J107" i="74"/>
  <c r="K107" i="74"/>
  <c r="L107" i="74"/>
  <c r="M107" i="74"/>
  <c r="N107" i="74"/>
  <c r="O107" i="74"/>
  <c r="P107" i="74"/>
  <c r="Q107" i="74"/>
  <c r="R107" i="74"/>
  <c r="S107" i="74"/>
  <c r="C108" i="74"/>
  <c r="D108" i="74"/>
  <c r="E108" i="74"/>
  <c r="F108" i="74"/>
  <c r="G108" i="74"/>
  <c r="H108" i="74"/>
  <c r="I108" i="74"/>
  <c r="J108" i="74"/>
  <c r="K108" i="74"/>
  <c r="L108" i="74"/>
  <c r="M108" i="74"/>
  <c r="N108" i="74"/>
  <c r="O108" i="74"/>
  <c r="P108" i="74"/>
  <c r="Q108" i="74"/>
  <c r="R108" i="74"/>
  <c r="S108" i="74"/>
  <c r="C109" i="74"/>
  <c r="D109" i="74"/>
  <c r="E109" i="74"/>
  <c r="F109" i="74"/>
  <c r="G109" i="74"/>
  <c r="H109" i="74"/>
  <c r="I109" i="74"/>
  <c r="J109" i="74"/>
  <c r="K109" i="74"/>
  <c r="L109" i="74"/>
  <c r="M109" i="74"/>
  <c r="N109" i="74"/>
  <c r="O109" i="74"/>
  <c r="P109" i="74"/>
  <c r="Q109" i="74"/>
  <c r="R109" i="74"/>
  <c r="S109" i="74"/>
  <c r="C110" i="74"/>
  <c r="D110" i="74"/>
  <c r="E110" i="74"/>
  <c r="F110" i="74"/>
  <c r="G110" i="74"/>
  <c r="H110" i="74"/>
  <c r="I110" i="74"/>
  <c r="J110" i="74"/>
  <c r="K110" i="74"/>
  <c r="L110" i="74"/>
  <c r="M110" i="74"/>
  <c r="N110" i="74"/>
  <c r="O110" i="74"/>
  <c r="P110" i="74"/>
  <c r="Q110" i="74"/>
  <c r="R110" i="74"/>
  <c r="S110" i="74"/>
  <c r="C111" i="74"/>
  <c r="D111" i="74"/>
  <c r="E111" i="74"/>
  <c r="F111" i="74"/>
  <c r="G111" i="74"/>
  <c r="H111" i="74"/>
  <c r="I111" i="74"/>
  <c r="J111" i="74"/>
  <c r="K111" i="74"/>
  <c r="L111" i="74"/>
  <c r="M111" i="74"/>
  <c r="N111" i="74"/>
  <c r="O111" i="74"/>
  <c r="P111" i="74"/>
  <c r="Q111" i="74"/>
  <c r="R111" i="74"/>
  <c r="S111" i="74"/>
  <c r="B111" i="74"/>
  <c r="B110" i="74"/>
  <c r="B109" i="74"/>
  <c r="B108" i="74"/>
  <c r="B107" i="74"/>
  <c r="C107" i="73"/>
  <c r="D107" i="73"/>
  <c r="E107" i="73"/>
  <c r="F107" i="73"/>
  <c r="G107" i="73"/>
  <c r="H107" i="73"/>
  <c r="I107" i="73"/>
  <c r="J107" i="73"/>
  <c r="K107" i="73"/>
  <c r="L107" i="73"/>
  <c r="M107" i="73"/>
  <c r="N107" i="73"/>
  <c r="O107" i="73"/>
  <c r="P107" i="73"/>
  <c r="Q107" i="73"/>
  <c r="R107" i="73"/>
  <c r="S107" i="73"/>
  <c r="C108" i="73"/>
  <c r="D108" i="73"/>
  <c r="E108" i="73"/>
  <c r="F108" i="73"/>
  <c r="G108" i="73"/>
  <c r="H108" i="73"/>
  <c r="I108" i="73"/>
  <c r="J108" i="73"/>
  <c r="K108" i="73"/>
  <c r="L108" i="73"/>
  <c r="M108" i="73"/>
  <c r="N108" i="73"/>
  <c r="O108" i="73"/>
  <c r="P108" i="73"/>
  <c r="Q108" i="73"/>
  <c r="R108" i="73"/>
  <c r="S108" i="73"/>
  <c r="C109" i="73"/>
  <c r="D109" i="73"/>
  <c r="E109" i="73"/>
  <c r="F109" i="73"/>
  <c r="G109" i="73"/>
  <c r="H109" i="73"/>
  <c r="I109" i="73"/>
  <c r="J109" i="73"/>
  <c r="K109" i="73"/>
  <c r="L109" i="73"/>
  <c r="M109" i="73"/>
  <c r="N109" i="73"/>
  <c r="O109" i="73"/>
  <c r="P109" i="73"/>
  <c r="Q109" i="73"/>
  <c r="R109" i="73"/>
  <c r="S109" i="73"/>
  <c r="C110" i="73"/>
  <c r="D110" i="73"/>
  <c r="E110" i="73"/>
  <c r="F110" i="73"/>
  <c r="G110" i="73"/>
  <c r="H110" i="73"/>
  <c r="I110" i="73"/>
  <c r="J110" i="73"/>
  <c r="K110" i="73"/>
  <c r="L110" i="73"/>
  <c r="M110" i="73"/>
  <c r="N110" i="73"/>
  <c r="O110" i="73"/>
  <c r="P110" i="73"/>
  <c r="Q110" i="73"/>
  <c r="R110" i="73"/>
  <c r="S110" i="73"/>
  <c r="C111" i="73"/>
  <c r="D111" i="73"/>
  <c r="E111" i="73"/>
  <c r="F111" i="73"/>
  <c r="G111" i="73"/>
  <c r="H111" i="73"/>
  <c r="I111" i="73"/>
  <c r="J111" i="73"/>
  <c r="K111" i="73"/>
  <c r="L111" i="73"/>
  <c r="M111" i="73"/>
  <c r="N111" i="73"/>
  <c r="O111" i="73"/>
  <c r="P111" i="73"/>
  <c r="Q111" i="73"/>
  <c r="R111" i="73"/>
  <c r="S111" i="73"/>
  <c r="B111" i="73"/>
  <c r="B110" i="73"/>
  <c r="B109" i="73"/>
  <c r="B108" i="73"/>
  <c r="B107" i="73"/>
  <c r="C108" i="71"/>
  <c r="D108" i="71"/>
  <c r="E108" i="71"/>
  <c r="F108" i="71"/>
  <c r="G108" i="71"/>
  <c r="H108" i="71"/>
  <c r="I108" i="71"/>
  <c r="J108" i="71"/>
  <c r="C109" i="71"/>
  <c r="D109" i="71"/>
  <c r="E109" i="71"/>
  <c r="F109" i="71"/>
  <c r="G109" i="71"/>
  <c r="H109" i="71"/>
  <c r="I109" i="71"/>
  <c r="J109" i="71"/>
  <c r="C110" i="71"/>
  <c r="D110" i="71"/>
  <c r="E110" i="71"/>
  <c r="F110" i="71"/>
  <c r="G110" i="71"/>
  <c r="H110" i="71"/>
  <c r="I110" i="71"/>
  <c r="J110" i="71"/>
  <c r="C111" i="71"/>
  <c r="D111" i="71"/>
  <c r="E111" i="71"/>
  <c r="F111" i="71"/>
  <c r="G111" i="71"/>
  <c r="H111" i="71"/>
  <c r="I111" i="71"/>
  <c r="J111" i="71"/>
  <c r="C112" i="71"/>
  <c r="D112" i="71"/>
  <c r="E112" i="71"/>
  <c r="F112" i="71"/>
  <c r="G112" i="71"/>
  <c r="H112" i="71"/>
  <c r="I112" i="71"/>
  <c r="J112" i="71"/>
  <c r="B112" i="71"/>
  <c r="B111" i="71"/>
  <c r="B110" i="71"/>
  <c r="B109" i="71"/>
  <c r="B108" i="71"/>
  <c r="C105" i="70"/>
  <c r="D105" i="70"/>
  <c r="E105" i="70"/>
  <c r="F105" i="70"/>
  <c r="G105" i="70"/>
  <c r="H105" i="70"/>
  <c r="I105" i="70"/>
  <c r="J105" i="70"/>
  <c r="K105" i="70"/>
  <c r="C106" i="70"/>
  <c r="D106" i="70"/>
  <c r="E106" i="70"/>
  <c r="F106" i="70"/>
  <c r="G106" i="70"/>
  <c r="H106" i="70"/>
  <c r="I106" i="70"/>
  <c r="J106" i="70"/>
  <c r="K106" i="70"/>
  <c r="C107" i="70"/>
  <c r="D107" i="70"/>
  <c r="E107" i="70"/>
  <c r="F107" i="70"/>
  <c r="G107" i="70"/>
  <c r="H107" i="70"/>
  <c r="I107" i="70"/>
  <c r="J107" i="70"/>
  <c r="K107" i="70"/>
  <c r="C108" i="70"/>
  <c r="D108" i="70"/>
  <c r="E108" i="70"/>
  <c r="F108" i="70"/>
  <c r="G108" i="70"/>
  <c r="H108" i="70"/>
  <c r="I108" i="70"/>
  <c r="J108" i="70"/>
  <c r="K108" i="70"/>
  <c r="C109" i="70"/>
  <c r="D109" i="70"/>
  <c r="E109" i="70"/>
  <c r="F109" i="70"/>
  <c r="G109" i="70"/>
  <c r="H109" i="70"/>
  <c r="I109" i="70"/>
  <c r="J109" i="70"/>
  <c r="K109" i="70"/>
  <c r="B109" i="70"/>
  <c r="B108" i="70"/>
  <c r="B107" i="70"/>
  <c r="B106" i="70"/>
  <c r="B105" i="70"/>
  <c r="C107" i="68"/>
  <c r="D107" i="68"/>
  <c r="E107" i="68"/>
  <c r="F107" i="68"/>
  <c r="G107" i="68"/>
  <c r="H107" i="68"/>
  <c r="I107" i="68"/>
  <c r="J107" i="68"/>
  <c r="K107" i="68"/>
  <c r="C108" i="68"/>
  <c r="D108" i="68"/>
  <c r="E108" i="68"/>
  <c r="F108" i="68"/>
  <c r="G108" i="68"/>
  <c r="H108" i="68"/>
  <c r="I108" i="68"/>
  <c r="J108" i="68"/>
  <c r="K108" i="68"/>
  <c r="C109" i="68"/>
  <c r="D109" i="68"/>
  <c r="E109" i="68"/>
  <c r="F109" i="68"/>
  <c r="G109" i="68"/>
  <c r="H109" i="68"/>
  <c r="I109" i="68"/>
  <c r="J109" i="68"/>
  <c r="K109" i="68"/>
  <c r="C110" i="68"/>
  <c r="D110" i="68"/>
  <c r="E110" i="68"/>
  <c r="F110" i="68"/>
  <c r="G110" i="68"/>
  <c r="H110" i="68"/>
  <c r="I110" i="68"/>
  <c r="J110" i="68"/>
  <c r="K110" i="68"/>
  <c r="C111" i="68"/>
  <c r="D111" i="68"/>
  <c r="E111" i="68"/>
  <c r="F111" i="68"/>
  <c r="G111" i="68"/>
  <c r="H111" i="68"/>
  <c r="I111" i="68"/>
  <c r="J111" i="68"/>
  <c r="K111" i="68"/>
  <c r="B111" i="68"/>
  <c r="B110" i="68"/>
  <c r="B109" i="68"/>
  <c r="B108" i="68"/>
  <c r="B107" i="68"/>
  <c r="B110" i="66"/>
  <c r="B109" i="66" l="1"/>
  <c r="B108" i="66"/>
  <c r="B107" i="66"/>
  <c r="B106" i="66"/>
  <c r="B20" i="54" l="1"/>
  <c r="E20" i="54" l="1"/>
  <c r="F20" i="54" s="1"/>
  <c r="B19" i="54" l="1"/>
  <c r="D20" i="54" l="1"/>
  <c r="C20" i="54"/>
  <c r="C19" i="54"/>
  <c r="G20" i="54" l="1"/>
  <c r="H20" i="54"/>
  <c r="D19" i="54"/>
  <c r="G19" i="54" s="1"/>
  <c r="E19" i="54" l="1"/>
  <c r="F19" i="54" s="1"/>
  <c r="H19" i="54" l="1"/>
  <c r="C17" i="54" l="1"/>
  <c r="C18" i="54"/>
  <c r="D17" i="54" l="1"/>
  <c r="G17" i="54" s="1"/>
  <c r="D18" i="54"/>
  <c r="G18" i="54" s="1"/>
  <c r="E17" i="54" l="1"/>
  <c r="E18" i="54" l="1"/>
  <c r="B18" i="54"/>
  <c r="H18" i="54" l="1"/>
  <c r="F18" i="54"/>
  <c r="E16" i="54" l="1"/>
  <c r="B17" i="54"/>
  <c r="F17" i="54" l="1"/>
  <c r="H17" i="54"/>
  <c r="B16" i="54" l="1"/>
  <c r="F16" i="54" l="1"/>
  <c r="C16" i="54" l="1"/>
  <c r="D16" i="54"/>
  <c r="G16" i="54" l="1"/>
  <c r="H16" i="54"/>
  <c r="D12" i="54" l="1"/>
  <c r="C15" i="54"/>
  <c r="C11" i="54"/>
  <c r="C7" i="54"/>
  <c r="C3" i="54"/>
  <c r="C12" i="54"/>
  <c r="C4" i="54"/>
  <c r="C13" i="54"/>
  <c r="C9" i="54"/>
  <c r="C5" i="54"/>
  <c r="C8" i="54"/>
  <c r="C14" i="54"/>
  <c r="C10" i="54"/>
  <c r="C6" i="54"/>
  <c r="C2" i="54"/>
  <c r="D13" i="54"/>
  <c r="D14" i="54"/>
  <c r="D15" i="54"/>
  <c r="D4" i="54" l="1"/>
  <c r="G4" i="54" s="1"/>
  <c r="D6" i="54"/>
  <c r="G6" i="54" s="1"/>
  <c r="D5" i="54"/>
  <c r="G5" i="54" s="1"/>
  <c r="D3" i="54"/>
  <c r="G3" i="54" s="1"/>
  <c r="D8" i="54"/>
  <c r="G8" i="54" s="1"/>
  <c r="D9" i="54"/>
  <c r="G9" i="54" s="1"/>
  <c r="D10" i="54"/>
  <c r="G10" i="54" s="1"/>
  <c r="D7" i="54"/>
  <c r="G7" i="54" s="1"/>
  <c r="D2" i="54"/>
  <c r="G2" i="54" s="1"/>
  <c r="D11" i="54"/>
  <c r="G11" i="54" s="1"/>
  <c r="G12" i="54"/>
  <c r="G14" i="54"/>
  <c r="G13" i="54"/>
  <c r="G15" i="54"/>
  <c r="B7" i="54" l="1"/>
  <c r="B10" i="54"/>
  <c r="B2" i="54"/>
  <c r="B12" i="54"/>
  <c r="B8" i="54"/>
  <c r="B4" i="54"/>
  <c r="B11" i="54"/>
  <c r="B3" i="54"/>
  <c r="B14" i="54"/>
  <c r="B6" i="54"/>
  <c r="B13" i="54"/>
  <c r="B9" i="54"/>
  <c r="B5" i="54"/>
  <c r="B15" i="54"/>
  <c r="E10" i="54" l="1"/>
  <c r="E15" i="54"/>
  <c r="E3" i="54"/>
  <c r="E7" i="54"/>
  <c r="E11" i="54"/>
  <c r="E4" i="54"/>
  <c r="E8" i="54"/>
  <c r="E5" i="54"/>
  <c r="E9" i="54"/>
  <c r="E13" i="54"/>
  <c r="E2" i="54"/>
  <c r="E6" i="54"/>
  <c r="E14" i="54"/>
  <c r="E12" i="54"/>
  <c r="H6" i="54" l="1"/>
  <c r="F6" i="54"/>
  <c r="H13" i="54"/>
  <c r="F13" i="54"/>
  <c r="F12" i="54"/>
  <c r="H12" i="54"/>
  <c r="H2" i="54"/>
  <c r="F2" i="54"/>
  <c r="F9" i="54"/>
  <c r="H9" i="54"/>
  <c r="F8" i="54"/>
  <c r="H8" i="54"/>
  <c r="H11" i="54"/>
  <c r="F11" i="54"/>
  <c r="F15" i="54"/>
  <c r="H15" i="54"/>
  <c r="F5" i="54"/>
  <c r="H5" i="54"/>
  <c r="F4" i="54"/>
  <c r="H4" i="54"/>
  <c r="H7" i="54"/>
  <c r="F7" i="54"/>
  <c r="H14" i="54"/>
  <c r="F14" i="54"/>
  <c r="H3" i="54"/>
  <c r="F3" i="54"/>
  <c r="F10" i="54"/>
  <c r="H10" i="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Larrie LaVoy</author>
  </authors>
  <commentList>
    <comment ref="G1" authorId="0" shapeId="0" xr:uid="{00000000-0006-0000-0D00-000001000000}">
      <text>
        <r>
          <rPr>
            <b/>
            <sz val="8"/>
            <color indexed="81"/>
            <rFont val="Tahoma"/>
            <family val="2"/>
          </rPr>
          <t>Larrie LaVoy:
does not include CAN TBR catches</t>
        </r>
      </text>
    </comment>
  </commentList>
</comments>
</file>

<file path=xl/sharedStrings.xml><?xml version="1.0" encoding="utf-8"?>
<sst xmlns="http://schemas.openxmlformats.org/spreadsheetml/2006/main" count="727" uniqueCount="157">
  <si>
    <t>Hello - to help navigate these tables, please note that for most of the tables there are two sets in each tab that is delineated by a black row.  The 'upper' table is where all the raw data is entered, and lists every year since ~ 1975 row by row.
The 'lower' table - found under the separating black row - is the summary table from the 2022 C&amp;E report.  This table includes averages of data from past years, and contains the data from a number of more current years.</t>
  </si>
  <si>
    <t>Upper table has year-by-year historic data</t>
  </si>
  <si>
    <t>Lower  table has averages for historic data, and recent data listed year-by-year (this table is used in the C&amp;E report)</t>
  </si>
  <si>
    <t>Fraser</t>
  </si>
  <si>
    <t>Table of Contents</t>
  </si>
  <si>
    <t>Year</t>
  </si>
  <si>
    <t>Southeast Alaska Chinook Stocks</t>
  </si>
  <si>
    <t>Situk River</t>
  </si>
  <si>
    <t>Chilkat R.</t>
  </si>
  <si>
    <t>Unuk River</t>
  </si>
  <si>
    <t>Esc</t>
  </si>
  <si>
    <r>
      <t>CV</t>
    </r>
    <r>
      <rPr>
        <vertAlign val="superscript"/>
        <sz val="11"/>
        <color theme="1"/>
        <rFont val="Calibri"/>
        <family val="2"/>
      </rPr>
      <t>1</t>
    </r>
  </si>
  <si>
    <t>CV</t>
  </si>
  <si>
    <t xml:space="preserve"> </t>
  </si>
  <si>
    <t>Lower Goal</t>
  </si>
  <si>
    <t>Upper Goal</t>
  </si>
  <si>
    <r>
      <t xml:space="preserve">1 </t>
    </r>
    <r>
      <rPr>
        <sz val="9"/>
        <color theme="1"/>
        <rFont val="Calibri"/>
        <family val="2"/>
        <scheme val="minor"/>
      </rPr>
      <t>Escapement is enumerated using a weir on the Situk River and CVs are only applicable for years having estimates of sport.</t>
    </r>
  </si>
  <si>
    <t>1975-1978</t>
  </si>
  <si>
    <t>1979-1984</t>
  </si>
  <si>
    <t>1985-1995</t>
  </si>
  <si>
    <t>1996-1998</t>
  </si>
  <si>
    <t>1999-2008</t>
  </si>
  <si>
    <t>Transboundary River Stocks</t>
  </si>
  <si>
    <t>Alsek R.</t>
  </si>
  <si>
    <t>Taku R.</t>
  </si>
  <si>
    <t>Stikine R.</t>
  </si>
  <si>
    <t>Northern British Columbia</t>
  </si>
  <si>
    <r>
      <t>Area 3</t>
    </r>
    <r>
      <rPr>
        <b/>
        <vertAlign val="superscript"/>
        <sz val="11"/>
        <color theme="1"/>
        <rFont val="Calibri"/>
        <family val="2"/>
      </rPr>
      <t>1</t>
    </r>
  </si>
  <si>
    <t>Area 4</t>
  </si>
  <si>
    <r>
      <t>Area 8</t>
    </r>
    <r>
      <rPr>
        <b/>
        <vertAlign val="superscript"/>
        <sz val="11"/>
        <color theme="1"/>
        <rFont val="Calibri"/>
        <family val="2"/>
      </rPr>
      <t>2</t>
    </r>
  </si>
  <si>
    <t>Area 9</t>
  </si>
  <si>
    <t>Nass R.</t>
  </si>
  <si>
    <t>Skeena R.</t>
  </si>
  <si>
    <t>Atnarko R.</t>
  </si>
  <si>
    <t>Rivers</t>
  </si>
  <si>
    <t>t. run</t>
  </si>
  <si>
    <t>Total Esc</t>
  </si>
  <si>
    <r>
      <t>GSI</t>
    </r>
    <r>
      <rPr>
        <b/>
        <vertAlign val="superscript"/>
        <sz val="11"/>
        <color theme="1"/>
        <rFont val="Calibri"/>
        <family val="2"/>
      </rPr>
      <t>3</t>
    </r>
    <r>
      <rPr>
        <b/>
        <sz val="11"/>
        <color theme="1"/>
        <rFont val="Calibri"/>
        <family val="2"/>
      </rPr>
      <t xml:space="preserve"> esc</t>
    </r>
  </si>
  <si>
    <r>
      <t>GSI</t>
    </r>
    <r>
      <rPr>
        <b/>
        <vertAlign val="superscript"/>
        <sz val="11"/>
        <color theme="1"/>
        <rFont val="Calibri"/>
        <family val="2"/>
      </rPr>
      <t>3</t>
    </r>
    <r>
      <rPr>
        <b/>
        <sz val="11"/>
        <color theme="1"/>
        <rFont val="Calibri"/>
        <family val="2"/>
      </rPr>
      <t xml:space="preserve"> SD</t>
    </r>
  </si>
  <si>
    <t xml:space="preserve"> Total Esc</t>
  </si>
  <si>
    <r>
      <t>Wild</t>
    </r>
    <r>
      <rPr>
        <b/>
        <vertAlign val="superscript"/>
        <sz val="11"/>
        <color theme="1"/>
        <rFont val="Calibri"/>
        <family val="2"/>
      </rPr>
      <t>4</t>
    </r>
  </si>
  <si>
    <t>Inlet</t>
  </si>
  <si>
    <t>NA</t>
  </si>
  <si>
    <r>
      <rPr>
        <vertAlign val="superscript"/>
        <sz val="9"/>
        <color theme="1"/>
        <rFont val="Calibri"/>
        <family val="2"/>
        <scheme val="minor"/>
      </rPr>
      <t>2</t>
    </r>
    <r>
      <rPr>
        <sz val="9"/>
        <color theme="1"/>
        <rFont val="Calibri"/>
        <family val="2"/>
        <scheme val="minor"/>
      </rPr>
      <t xml:space="preserve"> Estimates prior to 1990 are visual counts, 1990–2000 and 2004–2008 are based on time series calibration, 2001–2003 and 2009–2022 are maximum likelihood estimates based on MR estimates.</t>
    </r>
  </si>
  <si>
    <r>
      <rPr>
        <vertAlign val="superscript"/>
        <sz val="9"/>
        <color theme="1"/>
        <rFont val="Calibri"/>
        <family val="2"/>
        <scheme val="minor"/>
      </rPr>
      <t>3</t>
    </r>
    <r>
      <rPr>
        <sz val="9"/>
        <color theme="1"/>
        <rFont val="Calibri"/>
        <family val="2"/>
        <scheme val="minor"/>
      </rPr>
      <t xml:space="preserve"> Genetic Stock Identification.</t>
    </r>
  </si>
  <si>
    <r>
      <rPr>
        <vertAlign val="superscript"/>
        <sz val="9"/>
        <color theme="1"/>
        <rFont val="Calibri"/>
        <family val="2"/>
        <scheme val="minor"/>
      </rPr>
      <t>4</t>
    </r>
    <r>
      <rPr>
        <sz val="9"/>
        <color theme="1"/>
        <rFont val="Calibri"/>
        <family val="2"/>
        <scheme val="minor"/>
      </rPr>
      <t xml:space="preserve"> Large wild Atnarko Chinook salmon.</t>
    </r>
  </si>
  <si>
    <t>Lower Strait of Georgia</t>
  </si>
  <si>
    <t>Upper Strait of Georgia</t>
  </si>
  <si>
    <t>Nanaimo</t>
  </si>
  <si>
    <t>Cowichan</t>
  </si>
  <si>
    <t>Phillips</t>
  </si>
  <si>
    <t>Goal</t>
  </si>
  <si>
    <t>Note: Total terminal run includes natural spawners, broodstock and First Nation fishery removals.</t>
  </si>
  <si>
    <t>Table B5.– Southwest Vancouver Island (SWVI) 3-stream index, Northwest Vancouver Island (NWVI) 4-stream index, and West Coast Vancouver Island (WCVI) 14-stream index escapements of Pacific Salmon Commission Chinook Technical Committee wild Chinook salmon escapement indicator stocks.</t>
  </si>
  <si>
    <t>SWVI</t>
  </si>
  <si>
    <t>NWVI</t>
  </si>
  <si>
    <t>WCVI</t>
  </si>
  <si>
    <t>Bedwell</t>
  </si>
  <si>
    <t>Megin</t>
  </si>
  <si>
    <t>Moyeha</t>
  </si>
  <si>
    <t>SWVI 3-Stream Index</t>
  </si>
  <si>
    <t>Colonial</t>
  </si>
  <si>
    <t>Artlish</t>
  </si>
  <si>
    <t>Kaouk</t>
  </si>
  <si>
    <t>Tahsish</t>
  </si>
  <si>
    <t>NWVI 4-Stream Index</t>
  </si>
  <si>
    <t>WCVI 14-Stream Index</t>
  </si>
  <si>
    <t>Note: The escapement methodology changed for the WCVI streams in 1995, and the earlier estimates have not been calibrated.</t>
  </si>
  <si>
    <t>Fraser River</t>
  </si>
  <si>
    <t>Spring</t>
  </si>
  <si>
    <t>Summer</t>
  </si>
  <si>
    <t>Spring/</t>
  </si>
  <si>
    <t>Lower</t>
  </si>
  <si>
    <t>Age 1.2</t>
  </si>
  <si>
    <t>Age 1.3</t>
  </si>
  <si>
    <t>Age 0.3</t>
  </si>
  <si>
    <t>Harrison</t>
  </si>
  <si>
    <r>
      <t>Lower Shuswap</t>
    </r>
    <r>
      <rPr>
        <b/>
        <vertAlign val="superscript"/>
        <sz val="11"/>
        <color theme="1"/>
        <rFont val="Calibri"/>
        <family val="2"/>
      </rPr>
      <t>1</t>
    </r>
  </si>
  <si>
    <r>
      <t>Nicola</t>
    </r>
    <r>
      <rPr>
        <b/>
        <vertAlign val="superscript"/>
        <sz val="11"/>
        <color theme="1"/>
        <rFont val="Calibri"/>
        <family val="2"/>
      </rPr>
      <t>2</t>
    </r>
  </si>
  <si>
    <r>
      <t>Chilcotin</t>
    </r>
    <r>
      <rPr>
        <b/>
        <vertAlign val="superscript"/>
        <sz val="11"/>
        <color theme="1"/>
        <rFont val="Calibri"/>
        <family val="2"/>
      </rPr>
      <t>3</t>
    </r>
  </si>
  <si>
    <r>
      <t>Chilko</t>
    </r>
    <r>
      <rPr>
        <b/>
        <vertAlign val="superscript"/>
        <sz val="11"/>
        <color theme="1"/>
        <rFont val="Calibri"/>
        <family val="2"/>
      </rPr>
      <t>4</t>
    </r>
  </si>
  <si>
    <t> </t>
  </si>
  <si>
    <r>
      <t xml:space="preserve">2 </t>
    </r>
    <r>
      <rPr>
        <sz val="9"/>
        <color rgb="FF000000"/>
        <rFont val="Calibri"/>
        <family val="2"/>
      </rPr>
      <t xml:space="preserve">Escapement was estimated by MR methods from 1995 to 2022. All other years were calibrated values that have been estimated using a relationship between MR and peak methods. </t>
    </r>
  </si>
  <si>
    <r>
      <t xml:space="preserve">3 </t>
    </r>
    <r>
      <rPr>
        <sz val="9"/>
        <color rgb="FF000000"/>
        <rFont val="Calibri"/>
        <family val="2"/>
      </rPr>
      <t>Escapement was estimated by electronic counts in 2008, 2009, 2012, 2020 to 2022. All other years were calibrated values that have been estimated using a relationship between electronic counts and peak methods.</t>
    </r>
  </si>
  <si>
    <r>
      <t xml:space="preserve">4 </t>
    </r>
    <r>
      <rPr>
        <sz val="9"/>
        <color rgb="FF000000"/>
        <rFont val="Calibri"/>
        <family val="2"/>
      </rPr>
      <t>Escapement was estimated by MR methods from 2010 to 2018 and 2020 to 2022. All other years were calibrated values that have been estimated using a relationship between MR and peak methods.</t>
    </r>
  </si>
  <si>
    <t>Puget Sound (includes hatchery strays in natural escapement unless noted otherwise)</t>
  </si>
  <si>
    <t>Nooksack Spring</t>
  </si>
  <si>
    <t>Skagit River</t>
  </si>
  <si>
    <t>Stillaguamish River</t>
  </si>
  <si>
    <t>Snohomish River</t>
  </si>
  <si>
    <t>Lake Washington</t>
  </si>
  <si>
    <t>Green River</t>
  </si>
  <si>
    <t>Summer/Fall</t>
  </si>
  <si>
    <r>
      <t>MR esc</t>
    </r>
    <r>
      <rPr>
        <b/>
        <vertAlign val="superscript"/>
        <sz val="11"/>
        <color theme="1"/>
        <rFont val="Calibri"/>
        <family val="2"/>
      </rPr>
      <t>1</t>
    </r>
  </si>
  <si>
    <r>
      <t>Tot Esc</t>
    </r>
    <r>
      <rPr>
        <b/>
        <vertAlign val="superscript"/>
        <sz val="11"/>
        <color theme="1"/>
        <rFont val="Calibri"/>
        <family val="2"/>
      </rPr>
      <t>2</t>
    </r>
  </si>
  <si>
    <r>
      <t>NOR Esc</t>
    </r>
    <r>
      <rPr>
        <b/>
        <vertAlign val="superscript"/>
        <sz val="11"/>
        <color theme="1"/>
        <rFont val="Calibri"/>
        <family val="2"/>
      </rPr>
      <t>3</t>
    </r>
  </si>
  <si>
    <r>
      <t>t. run</t>
    </r>
    <r>
      <rPr>
        <b/>
        <vertAlign val="superscript"/>
        <sz val="11"/>
        <color theme="1"/>
        <rFont val="Calibri"/>
        <family val="2"/>
      </rPr>
      <t>4</t>
    </r>
  </si>
  <si>
    <t>Note: NA = not available; MR = mark-recapture.</t>
  </si>
  <si>
    <r>
      <rPr>
        <vertAlign val="superscript"/>
        <sz val="9"/>
        <color theme="1"/>
        <rFont val="Calibri"/>
        <family val="2"/>
        <scheme val="minor"/>
      </rPr>
      <t>2</t>
    </r>
    <r>
      <rPr>
        <sz val="9"/>
        <color theme="1"/>
        <rFont val="Calibri"/>
        <family val="2"/>
        <scheme val="minor"/>
      </rPr>
      <t xml:space="preserve"> Estimate of total natural spawners (hatchery + natural) during the spring Chinook salmon escapement accounting period (prior to Oct. 1); includes some early-timed summer/fall Chinook salmon in the south Fork but is assumedly spring Chinook salmon only in the north fork/middle fork Chinook salmon (due to spawn timing differences).</t>
    </r>
  </si>
  <si>
    <t>Washington Coast</t>
  </si>
  <si>
    <t>Hoko</t>
  </si>
  <si>
    <t>Quillayute</t>
  </si>
  <si>
    <t>Hoh</t>
  </si>
  <si>
    <t>Queets</t>
  </si>
  <si>
    <t>Grays Harbor</t>
  </si>
  <si>
    <t>Fall</t>
  </si>
  <si>
    <t>Spr/Sum</t>
  </si>
  <si>
    <r>
      <t>Esc</t>
    </r>
    <r>
      <rPr>
        <b/>
        <vertAlign val="superscript"/>
        <sz val="11"/>
        <color theme="1"/>
        <rFont val="Calibri"/>
        <family val="2"/>
      </rPr>
      <t>1</t>
    </r>
  </si>
  <si>
    <t>Note: NA = Not available.</t>
  </si>
  <si>
    <r>
      <rPr>
        <vertAlign val="superscript"/>
        <sz val="9"/>
        <color theme="1"/>
        <rFont val="Calibri"/>
        <family val="2"/>
        <scheme val="minor"/>
      </rPr>
      <t>1</t>
    </r>
    <r>
      <rPr>
        <sz val="9"/>
        <color theme="1"/>
        <rFont val="Calibri"/>
        <family val="2"/>
        <scheme val="minor"/>
      </rPr>
      <t xml:space="preserve"> Escapement excludes brood stock for supplementation program. Total</t>
    </r>
    <r>
      <rPr>
        <vertAlign val="superscript"/>
        <sz val="9"/>
        <color theme="1"/>
        <rFont val="Calibri"/>
        <family val="2"/>
        <scheme val="minor"/>
      </rPr>
      <t xml:space="preserve"> </t>
    </r>
    <r>
      <rPr>
        <sz val="9"/>
        <color theme="1"/>
        <rFont val="Calibri"/>
        <family val="2"/>
        <scheme val="minor"/>
      </rPr>
      <t>run includes redd-count-based escapement, terminal catch, and adult brood stock collected for supplementation and PSC indicator program.</t>
    </r>
  </si>
  <si>
    <t>1976-1978</t>
  </si>
  <si>
    <t xml:space="preserve">Mid-Columbia </t>
  </si>
  <si>
    <t>Fall Chinook Below Bonneville</t>
  </si>
  <si>
    <r>
      <t>Columbia Upriver Brights</t>
    </r>
    <r>
      <rPr>
        <b/>
        <vertAlign val="superscript"/>
        <sz val="11"/>
        <color rgb="FF000000"/>
        <rFont val="Calibri"/>
        <family val="2"/>
      </rPr>
      <t>3</t>
    </r>
  </si>
  <si>
    <r>
      <rPr>
        <b/>
        <sz val="11"/>
        <color rgb="FF000000"/>
        <rFont val="Calibri"/>
        <family val="2"/>
      </rPr>
      <t>Summers</t>
    </r>
    <r>
      <rPr>
        <b/>
        <vertAlign val="superscript"/>
        <sz val="11"/>
        <color rgb="FF000000"/>
        <rFont val="Calibri"/>
        <family val="2"/>
      </rPr>
      <t>1</t>
    </r>
  </si>
  <si>
    <t>Coweeman</t>
  </si>
  <si>
    <r>
      <rPr>
        <b/>
        <sz val="11"/>
        <color rgb="FF000000"/>
        <rFont val="Calibri"/>
        <family val="2"/>
      </rPr>
      <t>Lewis River</t>
    </r>
    <r>
      <rPr>
        <b/>
        <vertAlign val="superscript"/>
        <sz val="11"/>
        <color rgb="FF000000"/>
        <rFont val="Calibri"/>
        <family val="2"/>
      </rPr>
      <t>2</t>
    </r>
  </si>
  <si>
    <t>t.run</t>
  </si>
  <si>
    <r>
      <t xml:space="preserve">2 </t>
    </r>
    <r>
      <rPr>
        <sz val="9"/>
        <color theme="1"/>
        <rFont val="Calibri"/>
        <family val="2"/>
        <scheme val="minor"/>
      </rPr>
      <t>This is the number of naturally spawning adult fish in the Lewis River. The terminal run given is the escapement plus the Lewis River sport catch of wild adults.</t>
    </r>
  </si>
  <si>
    <r>
      <t>Summers</t>
    </r>
    <r>
      <rPr>
        <b/>
        <vertAlign val="superscript"/>
        <sz val="11"/>
        <color theme="1"/>
        <rFont val="Calibri"/>
        <family val="2"/>
      </rPr>
      <t>1</t>
    </r>
  </si>
  <si>
    <r>
      <t>Lewis River</t>
    </r>
    <r>
      <rPr>
        <b/>
        <vertAlign val="superscript"/>
        <sz val="11"/>
        <color theme="1"/>
        <rFont val="Calibri"/>
        <family val="2"/>
      </rPr>
      <t>2</t>
    </r>
  </si>
  <si>
    <r>
      <t>Upriver Brights</t>
    </r>
    <r>
      <rPr>
        <b/>
        <vertAlign val="superscript"/>
        <sz val="11"/>
        <color theme="1"/>
        <rFont val="Calibri"/>
        <family val="2"/>
      </rPr>
      <t>3</t>
    </r>
  </si>
  <si>
    <t>Northern Oregon Coastal</t>
  </si>
  <si>
    <t>Nehalem R.</t>
  </si>
  <si>
    <t>Siletz R.</t>
  </si>
  <si>
    <t>Siuslaw R.</t>
  </si>
  <si>
    <t>Oregon Coastal</t>
  </si>
  <si>
    <t>Umpqua R. S.  Fork</t>
  </si>
  <si>
    <t>Coquille R.</t>
  </si>
  <si>
    <t>pending</t>
  </si>
  <si>
    <t>US AABM</t>
  </si>
  <si>
    <t>CAN AABM</t>
  </si>
  <si>
    <t>CAN ISBM</t>
  </si>
  <si>
    <t>U.S. ISBM</t>
  </si>
  <si>
    <t>U.S. Total</t>
  </si>
  <si>
    <t xml:space="preserve">Can Total </t>
  </si>
  <si>
    <t xml:space="preserve">PSC Total </t>
  </si>
  <si>
    <r>
      <t xml:space="preserve">Above </t>
    </r>
    <r>
      <rPr>
        <b/>
        <sz val="9"/>
        <color theme="1"/>
        <rFont val="Calibri"/>
        <family val="2"/>
        <scheme val="minor"/>
      </rPr>
      <t>Gitwinksihlkw</t>
    </r>
    <r>
      <rPr>
        <b/>
        <vertAlign val="superscript"/>
        <sz val="9"/>
        <color rgb="FF000000"/>
        <rFont val="Calibri"/>
        <family val="2"/>
        <scheme val="minor"/>
      </rPr>
      <t>1</t>
    </r>
  </si>
  <si>
    <t>Table B1.–Southeast Alaska estimates of escapement (Esc) and coefficients of variation (CVs) of Pacific Salmon Commission Chinook Technical Committee wild Chinook salmon escapement indicator stocks.</t>
  </si>
  <si>
    <t>Table B2.–Transboundary River estimates of escapement (Esc) and coefficients of variation (CVs) of Pacific Salmon Commission Chinook Technical Committee wild Chinook salmon escapement indicator stocks.</t>
  </si>
  <si>
    <t>Table B3.–Northern British Columbia escapements (Esc) and terminal runs (t. run) of Pacific Salmon Commission Chinook Technical Committee wild Chinook salmon escapement indicator stocks.</t>
  </si>
  <si>
    <t>Note: NA = not available; CV = coefficient of variation; SD = standard deviation.</t>
  </si>
  <si>
    <r>
      <t xml:space="preserve">1 </t>
    </r>
    <r>
      <rPr>
        <sz val="9"/>
        <color theme="1"/>
        <rFont val="Calibri"/>
        <family val="2"/>
        <scheme val="minor"/>
      </rPr>
      <t>Gitwinksihlkw is the location of the lower fish wheels on the Nass River used to capture Chinook salmon for the mark-recapture (MR) estimate.</t>
    </r>
  </si>
  <si>
    <t>Table B4.–Southern British Columbia escapement (Esc) and total terminal runs (t.run) of Pacific Salmon Commission Chinook Technical Committee wild Chinook salmon escapement indicator stocks</t>
  </si>
  <si>
    <t>Table B6.–Fraser River escapements (Esc) and terminal runs (t. run) of Pacific Salmon Commission Chinook Technical Committee wild Chinook salmon escapement indicator stocks.</t>
  </si>
  <si>
    <r>
      <t xml:space="preserve">1 </t>
    </r>
    <r>
      <rPr>
        <sz val="9"/>
        <color rgb="FF000000"/>
        <rFont val="Calibri"/>
        <family val="2"/>
      </rPr>
      <t>Escapement was estimated by mark-recapture (MR) methods from 1983 to 1985, 2000 to 2002, and 2004 to 2022. All other years are calibrated values that have been estimated using a relationship between MR and peak methods.</t>
    </r>
  </si>
  <si>
    <t>Table B7.–Puget Sound escapements (Esc) and terminal runs (t. run) of Pacific Salmon Commission Chinook Technical Committee wild Chinook salmon escapement indicator stocks.</t>
  </si>
  <si>
    <r>
      <rPr>
        <vertAlign val="superscript"/>
        <sz val="9"/>
        <color theme="1"/>
        <rFont val="Calibri"/>
        <family val="2"/>
        <scheme val="minor"/>
      </rPr>
      <t>1</t>
    </r>
    <r>
      <rPr>
        <sz val="9"/>
        <color theme="1"/>
        <rFont val="Calibri"/>
        <family val="2"/>
        <scheme val="minor"/>
      </rPr>
      <t xml:space="preserve"> Escapement estimated from MR studies conducted with Treaty-related funding. For the Stillaguamish River, 1988-2007 estimates are converted to a transgenerational mark-recapture (tGMR) equivalent using a regression relationship derived from ground based and tGMR escapements from the period 2008 to 2016 when both methods were used concurrently.</t>
    </r>
  </si>
  <si>
    <r>
      <rPr>
        <vertAlign val="superscript"/>
        <sz val="9"/>
        <color theme="1"/>
        <rFont val="Calibri"/>
        <family val="2"/>
        <scheme val="minor"/>
      </rPr>
      <t>3</t>
    </r>
    <r>
      <rPr>
        <sz val="9"/>
        <color theme="1"/>
        <rFont val="Calibri"/>
        <family val="2"/>
        <scheme val="minor"/>
      </rPr>
      <t xml:space="preserve"> Natural-origin spring Chinook salmon isolated from total natural spawners based on carcass mark–sampling details (otolith thermal marks, fin clips, coded-wire tags) and genetic stock identification.</t>
    </r>
  </si>
  <si>
    <r>
      <rPr>
        <vertAlign val="superscript"/>
        <sz val="9"/>
        <color theme="1"/>
        <rFont val="Calibri"/>
        <family val="2"/>
        <scheme val="minor"/>
      </rPr>
      <t>4</t>
    </r>
    <r>
      <rPr>
        <sz val="9"/>
        <color theme="1"/>
        <rFont val="Calibri"/>
        <family val="2"/>
        <scheme val="minor"/>
      </rPr>
      <t xml:space="preserve"> Escapement excludes brood stock collected for supplementation program. Total</t>
    </r>
    <r>
      <rPr>
        <vertAlign val="superscript"/>
        <sz val="9"/>
        <color theme="1"/>
        <rFont val="Calibri"/>
        <family val="2"/>
        <scheme val="minor"/>
      </rPr>
      <t xml:space="preserve"> </t>
    </r>
    <r>
      <rPr>
        <sz val="9"/>
        <color theme="1"/>
        <rFont val="Calibri"/>
        <family val="2"/>
        <scheme val="minor"/>
      </rPr>
      <t>run includes redd count based escapement of all natural spawners, terminal catch, and adult brood stock collected for supplementation and Pacific Salmon Commission indicator program.</t>
    </r>
  </si>
  <si>
    <t>Table B8.–Washington Coast escapements (Esc) and terminal runs (t. run) of Pacific Salmon Commission Chinook Technical Committee wild Chinook salmon escapement indicator stocks.</t>
  </si>
  <si>
    <t xml:space="preserve">Table B9.–Columbia River escapements (Esc) and terminal runs (t. run) of Pacific Salmon Commission Chinook Technical Committee Chinook salmon escapement indicator stocks. </t>
  </si>
  <si>
    <r>
      <t xml:space="preserve">3 </t>
    </r>
    <r>
      <rPr>
        <sz val="9"/>
        <color theme="1"/>
        <rFont val="Calibri"/>
        <family val="2"/>
        <scheme val="minor"/>
      </rPr>
      <t>In 2002, the Columbia River Fish Management Plan escapement goal of 40,000 was agreed to by the CTC. The 2018 Columbia River Fish Management Plan states a management goal of 46,000 and an escapement goal of 43,500. Escapement numbers given are McNary adult dam count minus adult sport and broodstock above the dam. The terminal run is the Columbia River mouth terminal run of Upriver Brights minus the Deschutes River fall Chinook terminal run.</t>
    </r>
  </si>
  <si>
    <t>Table B10.–North Oregon Coastal escapements (Esc) as estimated via traditional habitat expansion methods and terminal runs (t. run) of Pacific Salmon Commission Chinook Technical Committee wild Chinook salmon escapement indicator stocks.</t>
  </si>
  <si>
    <t xml:space="preserve">Table B11.–Oregon Coastal escapements (Esc) and terminal runs (t. run) as estimated by mark-recapture (MR) calibrated indexes of Pacific Salmon Commission Chinook Technical Committee wild Chinook salmon escapement indicator stocks. </t>
  </si>
  <si>
    <t>Note: Estimates presented in boldface represent estimates generated from direct mark-recapture studies.</t>
  </si>
  <si>
    <r>
      <t xml:space="preserve">1 </t>
    </r>
    <r>
      <rPr>
        <sz val="9"/>
        <color theme="1"/>
        <rFont val="Calibri"/>
        <family val="2"/>
        <scheme val="minor"/>
      </rPr>
      <t>Based on a stock-recruitment analysis of model data which included both hatchery and wild fish, an interim goal of 12,143 adult Mid-Columbia Summers at Rock Island Dam was developed. For consistency with the goal, the escapement time series reported here is total adult Rock Island Dam count. The terminal run is that reported for Upriver Summer Chinook in the Joint Staffs Reports as the Bonneville Dam Count plus catch in lower river fisheries</t>
    </r>
    <r>
      <rPr>
        <i/>
        <sz val="9"/>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</si>
</sst>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General_)"/>
  </numFmts>
  <fonts count="64" x14ac:knownFonts="1">
    <font>
      <sz val="11"/>
      <color theme="1"/>
      <name val="Calibri"/>
      <family val="2"/>
      <scheme val="minor"/>
    </font>
    <font>
      <sz val="11"/>
      <color theme="1"/>
      <name val="Calibri"/>
      <family val="2"/>
    </font>
    <font>
      <sz val="11"/>
      <color theme="1"/>
      <name val="Calibri"/>
      <family val="2"/>
      <scheme val="minor"/>
    </font>
    <font>
      <b/>
      <sz val="8"/>
      <color indexed="81"/>
      <name val="Tahoma"/>
      <family val="2"/>
    </font>
    <font>
      <sz val="10"/>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sz val="10"/>
      <name val="Courier"/>
      <family val="3"/>
    </font>
    <font>
      <b/>
      <sz val="11"/>
      <color rgb="FF3F3F3F"/>
      <name val="Arial"/>
      <family val="2"/>
    </font>
    <font>
      <b/>
      <sz val="11"/>
      <color theme="1"/>
      <name val="Arial"/>
      <family val="2"/>
    </font>
    <font>
      <sz val="11"/>
      <color rgb="FFFF0000"/>
      <name val="Arial"/>
      <family val="2"/>
    </font>
    <font>
      <sz val="11"/>
      <color rgb="FFFF0000"/>
      <name val="Calibri"/>
      <family val="2"/>
      <scheme val="minor"/>
    </font>
    <font>
      <b/>
      <sz val="12"/>
      <color theme="1"/>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vertAlign val="superscript"/>
      <sz val="11"/>
      <color theme="1"/>
      <name val="Calibri"/>
      <family val="2"/>
    </font>
    <font>
      <b/>
      <sz val="11"/>
      <color theme="1"/>
      <name val="Calibri"/>
      <family val="2"/>
    </font>
    <font>
      <b/>
      <vertAlign val="superscript"/>
      <sz val="11"/>
      <color theme="1"/>
      <name val="Calibri"/>
      <family val="2"/>
    </font>
    <font>
      <sz val="12"/>
      <name val="Times New Roman"/>
      <family val="1"/>
    </font>
    <font>
      <i/>
      <sz val="11"/>
      <color theme="1"/>
      <name val="Calibri"/>
      <family val="2"/>
      <scheme val="minor"/>
    </font>
    <font>
      <b/>
      <i/>
      <sz val="11"/>
      <color theme="1"/>
      <name val="Calibri"/>
      <family val="2"/>
    </font>
    <font>
      <sz val="11"/>
      <color rgb="FF000000"/>
      <name val="Calibri"/>
      <family val="2"/>
      <scheme val="minor"/>
    </font>
    <font>
      <i/>
      <sz val="12"/>
      <name val="Times New Roman"/>
      <family val="1"/>
    </font>
    <font>
      <b/>
      <sz val="18"/>
      <color theme="1"/>
      <name val="Calibri"/>
      <family val="2"/>
      <scheme val="minor"/>
    </font>
    <font>
      <u/>
      <sz val="11"/>
      <color theme="1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b/>
      <vertAlign val="superscript"/>
      <sz val="11"/>
      <color rgb="FF000000"/>
      <name val="Calibri"/>
      <family val="2"/>
    </font>
    <font>
      <vertAlign val="superscript"/>
      <sz val="9"/>
      <color theme="1"/>
      <name val="Calibri"/>
      <family val="2"/>
      <scheme val="minor"/>
    </font>
    <font>
      <sz val="9"/>
      <color theme="1"/>
      <name val="Calibri"/>
      <family val="2"/>
      <scheme val="minor"/>
    </font>
    <font>
      <i/>
      <sz val="9"/>
      <color theme="1"/>
      <name val="Calibri"/>
      <family val="2"/>
      <scheme val="minor"/>
    </font>
    <font>
      <sz val="9"/>
      <color rgb="FF000000"/>
      <name val="Calibri"/>
      <family val="2"/>
    </font>
    <font>
      <vertAlign val="superscript"/>
      <sz val="9"/>
      <color rgb="FF000000"/>
      <name val="Calibri"/>
      <family val="2"/>
    </font>
    <font>
      <b/>
      <sz val="9"/>
      <color rgb="FF000000"/>
      <name val="Calibri"/>
      <family val="2"/>
      <scheme val="minor"/>
    </font>
    <font>
      <b/>
      <sz val="9"/>
      <color theme="1"/>
      <name val="Calibri"/>
      <family val="2"/>
      <scheme val="minor"/>
    </font>
    <font>
      <b/>
      <vertAlign val="superscript"/>
      <sz val="9"/>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FFFFFF"/>
        <bgColor rgb="FF000000"/>
      </patternFill>
    </fill>
    <fill>
      <patternFill patternType="solid">
        <fgColor theme="0" tint="-4.9989318521683403E-2"/>
        <bgColor indexed="64"/>
      </patternFill>
    </fill>
  </fills>
  <borders count="47">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right style="medium">
        <color rgb="FF000000"/>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000000"/>
      </left>
      <right/>
      <top/>
      <bottom/>
      <diagonal/>
    </border>
    <border>
      <left style="medium">
        <color rgb="FF000000"/>
      </left>
      <right/>
      <top style="medium">
        <color indexed="64"/>
      </top>
      <bottom/>
      <diagonal/>
    </border>
    <border>
      <left style="thick">
        <color indexed="64"/>
      </left>
      <right/>
      <top style="medium">
        <color indexed="64"/>
      </top>
      <bottom style="medium">
        <color indexed="64"/>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medium">
        <color rgb="FF000000"/>
      </left>
      <right style="medium">
        <color rgb="FF000000"/>
      </right>
      <top style="medium">
        <color rgb="FF000000"/>
      </top>
      <bottom style="medium">
        <color rgb="FF000000"/>
      </bottom>
      <diagonal/>
    </border>
  </borders>
  <cellStyleXfs count="127">
    <xf numFmtId="0" fontId="0" fillId="0" borderId="0"/>
    <xf numFmtId="43" fontId="2" fillId="0" borderId="0" applyFont="0" applyFill="0" applyBorder="0" applyAlignment="0" applyProtection="0"/>
    <xf numFmtId="0" fontId="2" fillId="0" borderId="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7" fillId="3" borderId="0" applyNumberFormat="0" applyBorder="0" applyAlignment="0" applyProtection="0"/>
    <xf numFmtId="0" fontId="8" fillId="6" borderId="15" applyNumberFormat="0" applyAlignment="0" applyProtection="0"/>
    <xf numFmtId="0" fontId="9" fillId="7" borderId="18" applyNumberFormat="0" applyAlignment="0" applyProtection="0"/>
    <xf numFmtId="43" fontId="4" fillId="0" borderId="0" applyFon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5" borderId="15" applyNumberFormat="0" applyAlignment="0" applyProtection="0"/>
    <xf numFmtId="0" fontId="16" fillId="0" borderId="17" applyNumberFormat="0" applyFill="0" applyAlignment="0" applyProtection="0"/>
    <xf numFmtId="0" fontId="17" fillId="4" borderId="0" applyNumberFormat="0" applyBorder="0" applyAlignment="0" applyProtection="0"/>
    <xf numFmtId="0" fontId="4" fillId="0" borderId="0"/>
    <xf numFmtId="165" fontId="18" fillId="0" borderId="0"/>
    <xf numFmtId="0" fontId="5" fillId="0" borderId="0"/>
    <xf numFmtId="0" fontId="2" fillId="0" borderId="0"/>
    <xf numFmtId="0" fontId="4" fillId="0" borderId="0"/>
    <xf numFmtId="165" fontId="18" fillId="0" borderId="0"/>
    <xf numFmtId="165" fontId="4" fillId="0" borderId="0"/>
    <xf numFmtId="165" fontId="18" fillId="0" borderId="0"/>
    <xf numFmtId="0" fontId="5" fillId="8" borderId="19" applyNumberFormat="0" applyFont="0" applyAlignment="0" applyProtection="0"/>
    <xf numFmtId="0" fontId="19" fillId="6" borderId="16" applyNumberFormat="0" applyAlignment="0" applyProtection="0"/>
    <xf numFmtId="9" fontId="4" fillId="0" borderId="0" applyFont="0" applyFill="0" applyBorder="0" applyAlignment="0" applyProtection="0"/>
    <xf numFmtId="0" fontId="20" fillId="0" borderId="20"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15" applyNumberFormat="0" applyAlignment="0" applyProtection="0"/>
    <xf numFmtId="0" fontId="33" fillId="6" borderId="16" applyNumberFormat="0" applyAlignment="0" applyProtection="0"/>
    <xf numFmtId="0" fontId="34" fillId="6" borderId="15" applyNumberFormat="0" applyAlignment="0" applyProtection="0"/>
    <xf numFmtId="0" fontId="35" fillId="0" borderId="17" applyNumberFormat="0" applyFill="0" applyAlignment="0" applyProtection="0"/>
    <xf numFmtId="0" fontId="36" fillId="7" borderId="18" applyNumberFormat="0" applyAlignment="0" applyProtection="0"/>
    <xf numFmtId="0" fontId="22" fillId="0" borderId="0" applyNumberFormat="0" applyFill="0" applyBorder="0" applyAlignment="0" applyProtection="0"/>
    <xf numFmtId="0" fontId="37" fillId="0" borderId="0" applyNumberFormat="0" applyFill="0" applyBorder="0" applyAlignment="0" applyProtection="0"/>
    <xf numFmtId="0" fontId="24" fillId="0" borderId="20" applyNumberFormat="0" applyFill="0" applyAlignment="0" applyProtection="0"/>
    <xf numFmtId="0" fontId="3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8" fillId="32" borderId="0" applyNumberFormat="0" applyBorder="0" applyAlignment="0" applyProtection="0"/>
    <xf numFmtId="0" fontId="39" fillId="0" borderId="0"/>
    <xf numFmtId="0" fontId="2" fillId="0" borderId="0"/>
    <xf numFmtId="0" fontId="2" fillId="8" borderId="19" applyNumberFormat="0" applyFont="0" applyAlignment="0" applyProtection="0"/>
    <xf numFmtId="0" fontId="4" fillId="0" borderId="0"/>
    <xf numFmtId="0" fontId="2" fillId="0" borderId="0"/>
    <xf numFmtId="0" fontId="2" fillId="8" borderId="1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1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3" fillId="0" borderId="0"/>
    <xf numFmtId="0" fontId="49" fillId="0" borderId="0" applyNumberFormat="0" applyFill="0" applyBorder="0" applyAlignment="0" applyProtection="0"/>
  </cellStyleXfs>
  <cellXfs count="254">
    <xf numFmtId="0" fontId="0" fillId="0" borderId="0" xfId="0"/>
    <xf numFmtId="0" fontId="23" fillId="33" borderId="5" xfId="0" applyFont="1" applyFill="1" applyBorder="1" applyAlignment="1">
      <alignment horizontal="center" vertical="center"/>
    </xf>
    <xf numFmtId="0" fontId="23" fillId="33" borderId="2" xfId="0" applyFont="1" applyFill="1" applyBorder="1" applyAlignment="1">
      <alignment horizontal="center" vertical="center" wrapText="1"/>
    </xf>
    <xf numFmtId="0" fontId="23" fillId="33" borderId="10" xfId="0" applyFont="1" applyFill="1" applyBorder="1" applyAlignment="1">
      <alignment horizontal="center" vertical="center" wrapText="1"/>
    </xf>
    <xf numFmtId="164" fontId="0" fillId="0" borderId="0" xfId="1" applyNumberFormat="1" applyFont="1"/>
    <xf numFmtId="0" fontId="0" fillId="34" borderId="0" xfId="0" applyFill="1"/>
    <xf numFmtId="3" fontId="0" fillId="34" borderId="0" xfId="0" applyNumberFormat="1" applyFill="1"/>
    <xf numFmtId="3" fontId="41" fillId="34" borderId="8" xfId="0" applyNumberFormat="1" applyFont="1" applyFill="1" applyBorder="1" applyAlignment="1">
      <alignment horizontal="center" vertical="center" wrapText="1"/>
    </xf>
    <xf numFmtId="3" fontId="41" fillId="34" borderId="4" xfId="0" applyNumberFormat="1" applyFont="1" applyFill="1" applyBorder="1" applyAlignment="1">
      <alignment horizontal="center" vertical="center" wrapText="1"/>
    </xf>
    <xf numFmtId="3" fontId="1" fillId="34" borderId="4" xfId="0" applyNumberFormat="1" applyFont="1" applyFill="1" applyBorder="1" applyAlignment="1">
      <alignment horizontal="right" vertical="center" wrapText="1"/>
    </xf>
    <xf numFmtId="3" fontId="1" fillId="34" borderId="4" xfId="0" applyNumberFormat="1" applyFont="1" applyFill="1" applyBorder="1" applyAlignment="1">
      <alignment vertical="center" wrapText="1"/>
    </xf>
    <xf numFmtId="0" fontId="1" fillId="34" borderId="7" xfId="0" applyFont="1" applyFill="1" applyBorder="1" applyAlignment="1">
      <alignment horizontal="center" vertical="center" wrapText="1"/>
    </xf>
    <xf numFmtId="3" fontId="1" fillId="34" borderId="7" xfId="0" applyNumberFormat="1" applyFont="1" applyFill="1" applyBorder="1" applyAlignment="1">
      <alignment horizontal="right" vertical="center" wrapText="1"/>
    </xf>
    <xf numFmtId="0" fontId="1" fillId="34" borderId="5" xfId="0" applyFont="1" applyFill="1" applyBorder="1" applyAlignment="1">
      <alignment horizontal="center" vertical="center"/>
    </xf>
    <xf numFmtId="0" fontId="0" fillId="35" borderId="0" xfId="0" applyFill="1"/>
    <xf numFmtId="3" fontId="0" fillId="35" borderId="0" xfId="0" applyNumberFormat="1" applyFill="1"/>
    <xf numFmtId="0" fontId="41" fillId="34" borderId="7" xfId="0" applyFont="1" applyFill="1" applyBorder="1" applyAlignment="1">
      <alignment horizontal="center" vertical="center" wrapText="1"/>
    </xf>
    <xf numFmtId="3" fontId="41" fillId="34" borderId="2" xfId="0" applyNumberFormat="1" applyFont="1" applyFill="1" applyBorder="1" applyAlignment="1">
      <alignment horizontal="center" vertical="center" wrapText="1"/>
    </xf>
    <xf numFmtId="0" fontId="44" fillId="34" borderId="0" xfId="0" applyFont="1" applyFill="1" applyAlignment="1">
      <alignment vertical="center"/>
    </xf>
    <xf numFmtId="0" fontId="0" fillId="34" borderId="0" xfId="0" applyFill="1" applyAlignment="1">
      <alignment vertical="center"/>
    </xf>
    <xf numFmtId="3" fontId="1" fillId="34" borderId="4" xfId="0" applyNumberFormat="1" applyFont="1" applyFill="1" applyBorder="1" applyAlignment="1">
      <alignment vertical="center"/>
    </xf>
    <xf numFmtId="3" fontId="1" fillId="34" borderId="2" xfId="0" applyNumberFormat="1" applyFont="1" applyFill="1" applyBorder="1" applyAlignment="1">
      <alignment horizontal="right" vertical="center" wrapText="1"/>
    </xf>
    <xf numFmtId="3" fontId="45" fillId="34" borderId="2" xfId="0" applyNumberFormat="1" applyFont="1" applyFill="1" applyBorder="1" applyAlignment="1">
      <alignment horizontal="right" vertical="center" wrapText="1"/>
    </xf>
    <xf numFmtId="3" fontId="45" fillId="34" borderId="4" xfId="0" applyNumberFormat="1" applyFont="1" applyFill="1" applyBorder="1" applyAlignment="1">
      <alignment horizontal="right" vertical="center" wrapText="1"/>
    </xf>
    <xf numFmtId="0" fontId="1" fillId="34" borderId="5" xfId="0" applyFont="1" applyFill="1" applyBorder="1" applyAlignment="1">
      <alignment horizontal="center" vertical="center" wrapText="1"/>
    </xf>
    <xf numFmtId="3" fontId="41" fillId="34" borderId="3" xfId="0" applyNumberFormat="1" applyFont="1" applyFill="1" applyBorder="1" applyAlignment="1">
      <alignment horizontal="center" vertical="center" wrapText="1"/>
    </xf>
    <xf numFmtId="3" fontId="1" fillId="34" borderId="4" xfId="0" applyNumberFormat="1" applyFont="1" applyFill="1" applyBorder="1" applyAlignment="1">
      <alignment horizontal="center" vertical="center" wrapText="1"/>
    </xf>
    <xf numFmtId="3" fontId="41" fillId="34" borderId="0" xfId="0" applyNumberFormat="1" applyFont="1" applyFill="1" applyAlignment="1">
      <alignment horizontal="center" vertical="center" wrapText="1"/>
    </xf>
    <xf numFmtId="3" fontId="41" fillId="34" borderId="11" xfId="0" applyNumberFormat="1" applyFont="1" applyFill="1" applyBorder="1" applyAlignment="1">
      <alignment horizontal="center" vertical="center" wrapText="1"/>
    </xf>
    <xf numFmtId="3" fontId="41" fillId="34" borderId="26" xfId="0" applyNumberFormat="1" applyFont="1" applyFill="1" applyBorder="1" applyAlignment="1">
      <alignment horizontal="center" vertical="center" wrapText="1"/>
    </xf>
    <xf numFmtId="3" fontId="41" fillId="34" borderId="7" xfId="0" applyNumberFormat="1" applyFont="1" applyFill="1" applyBorder="1" applyAlignment="1">
      <alignment horizontal="center" vertical="center" wrapText="1"/>
    </xf>
    <xf numFmtId="3" fontId="1" fillId="34" borderId="26" xfId="0" applyNumberFormat="1" applyFont="1" applyFill="1" applyBorder="1" applyAlignment="1">
      <alignment horizontal="center" vertical="center" wrapText="1"/>
    </xf>
    <xf numFmtId="3" fontId="1" fillId="34" borderId="7" xfId="0" applyNumberFormat="1" applyFont="1" applyFill="1" applyBorder="1" applyAlignment="1">
      <alignment horizontal="center" vertical="center" wrapText="1"/>
    </xf>
    <xf numFmtId="3" fontId="41" fillId="34" borderId="5" xfId="0" applyNumberFormat="1" applyFont="1" applyFill="1" applyBorder="1" applyAlignment="1">
      <alignment horizontal="center" vertical="center" wrapText="1"/>
    </xf>
    <xf numFmtId="3" fontId="1" fillId="34" borderId="4" xfId="0" applyNumberFormat="1" applyFont="1" applyFill="1" applyBorder="1" applyAlignment="1">
      <alignment horizontal="right" vertical="center"/>
    </xf>
    <xf numFmtId="0" fontId="41" fillId="34" borderId="6" xfId="0" applyFont="1" applyFill="1" applyBorder="1" applyAlignment="1">
      <alignment horizontal="center" vertical="center"/>
    </xf>
    <xf numFmtId="0" fontId="41" fillId="34" borderId="11" xfId="0" applyFont="1" applyFill="1" applyBorder="1" applyAlignment="1">
      <alignment horizontal="center" vertical="center"/>
    </xf>
    <xf numFmtId="0" fontId="41" fillId="34" borderId="7" xfId="0" applyFont="1" applyFill="1" applyBorder="1" applyAlignment="1">
      <alignment horizontal="center" vertical="center"/>
    </xf>
    <xf numFmtId="0" fontId="1" fillId="34" borderId="7" xfId="0" applyFont="1" applyFill="1" applyBorder="1" applyAlignment="1">
      <alignment horizontal="center" vertical="center"/>
    </xf>
    <xf numFmtId="3" fontId="41" fillId="34" borderId="2" xfId="0" applyNumberFormat="1" applyFont="1" applyFill="1" applyBorder="1" applyAlignment="1">
      <alignment horizontal="center" vertical="center"/>
    </xf>
    <xf numFmtId="3" fontId="41" fillId="34" borderId="4" xfId="0" applyNumberFormat="1" applyFont="1" applyFill="1" applyBorder="1" applyAlignment="1">
      <alignment horizontal="center" vertical="center"/>
    </xf>
    <xf numFmtId="3" fontId="1" fillId="34" borderId="4" xfId="0" applyNumberFormat="1" applyFont="1" applyFill="1" applyBorder="1" applyAlignment="1">
      <alignment horizontal="center" vertical="center"/>
    </xf>
    <xf numFmtId="0" fontId="46" fillId="0" borderId="7" xfId="2" quotePrefix="1" applyFont="1" applyBorder="1" applyAlignment="1">
      <alignment horizontal="center" vertical="center" wrapText="1"/>
    </xf>
    <xf numFmtId="3" fontId="0" fillId="34" borderId="4" xfId="2" applyNumberFormat="1" applyFont="1" applyFill="1" applyBorder="1" applyAlignment="1">
      <alignment vertical="center" wrapText="1"/>
    </xf>
    <xf numFmtId="0" fontId="46" fillId="0" borderId="7" xfId="2" applyFont="1" applyBorder="1" applyAlignment="1">
      <alignment horizontal="center" vertical="center" wrapText="1"/>
    </xf>
    <xf numFmtId="2" fontId="1" fillId="34" borderId="4" xfId="0" applyNumberFormat="1" applyFont="1" applyFill="1" applyBorder="1" applyAlignment="1">
      <alignment horizontal="right" vertical="center" wrapText="1"/>
    </xf>
    <xf numFmtId="2" fontId="0" fillId="34" borderId="0" xfId="0" applyNumberFormat="1" applyFill="1"/>
    <xf numFmtId="2" fontId="41" fillId="34" borderId="4" xfId="0" applyNumberFormat="1" applyFont="1" applyFill="1" applyBorder="1" applyAlignment="1">
      <alignment horizontal="center" vertical="center" wrapText="1"/>
    </xf>
    <xf numFmtId="2" fontId="0" fillId="35" borderId="0" xfId="0" applyNumberFormat="1" applyFill="1"/>
    <xf numFmtId="2" fontId="1" fillId="34" borderId="4" xfId="0" applyNumberFormat="1" applyFont="1" applyFill="1" applyBorder="1" applyAlignment="1">
      <alignment vertical="center"/>
    </xf>
    <xf numFmtId="2" fontId="41" fillId="34" borderId="2" xfId="0" applyNumberFormat="1" applyFont="1" applyFill="1" applyBorder="1" applyAlignment="1">
      <alignment horizontal="right" vertical="center" wrapText="1"/>
    </xf>
    <xf numFmtId="2" fontId="41" fillId="34" borderId="4" xfId="0" applyNumberFormat="1" applyFont="1" applyFill="1" applyBorder="1" applyAlignment="1">
      <alignment horizontal="right" vertical="center" wrapText="1"/>
    </xf>
    <xf numFmtId="0" fontId="43" fillId="34" borderId="0" xfId="125" applyFill="1" applyAlignment="1">
      <alignment vertical="top" wrapText="1"/>
    </xf>
    <xf numFmtId="0" fontId="43" fillId="34" borderId="0" xfId="125" applyFill="1"/>
    <xf numFmtId="0" fontId="43" fillId="35" borderId="34" xfId="125" applyFill="1" applyBorder="1" applyAlignment="1">
      <alignment vertical="top" wrapText="1"/>
    </xf>
    <xf numFmtId="0" fontId="43" fillId="35" borderId="0" xfId="125" applyFill="1" applyAlignment="1">
      <alignment vertical="top" wrapText="1"/>
    </xf>
    <xf numFmtId="0" fontId="43" fillId="35" borderId="35" xfId="125" applyFill="1" applyBorder="1" applyAlignment="1">
      <alignment vertical="top" wrapText="1"/>
    </xf>
    <xf numFmtId="0" fontId="48" fillId="34" borderId="0" xfId="0" applyFont="1" applyFill="1"/>
    <xf numFmtId="0" fontId="49" fillId="34" borderId="0" xfId="126" applyFill="1"/>
    <xf numFmtId="2" fontId="41" fillId="34" borderId="2" xfId="0" applyNumberFormat="1" applyFont="1" applyFill="1" applyBorder="1" applyAlignment="1">
      <alignment horizontal="center" vertical="center" wrapText="1"/>
    </xf>
    <xf numFmtId="2" fontId="1" fillId="34" borderId="4" xfId="0" applyNumberFormat="1" applyFont="1" applyFill="1" applyBorder="1" applyAlignment="1">
      <alignment horizontal="center" vertical="center" wrapText="1"/>
    </xf>
    <xf numFmtId="4" fontId="0" fillId="34" borderId="4" xfId="2" applyNumberFormat="1" applyFont="1" applyFill="1" applyBorder="1" applyAlignment="1">
      <alignment vertical="center" wrapText="1"/>
    </xf>
    <xf numFmtId="0" fontId="1" fillId="34" borderId="5" xfId="0" quotePrefix="1" applyFont="1" applyFill="1" applyBorder="1" applyAlignment="1">
      <alignment horizontal="center" vertical="center"/>
    </xf>
    <xf numFmtId="0" fontId="1" fillId="34" borderId="11" xfId="0" applyFont="1" applyFill="1" applyBorder="1" applyAlignment="1">
      <alignment horizontal="center" vertical="center" wrapText="1"/>
    </xf>
    <xf numFmtId="0" fontId="1" fillId="34" borderId="39" xfId="0" applyFont="1" applyFill="1" applyBorder="1" applyAlignment="1">
      <alignment horizontal="center" vertical="center" wrapText="1"/>
    </xf>
    <xf numFmtId="0" fontId="44" fillId="34" borderId="0" xfId="0" applyFont="1" applyFill="1"/>
    <xf numFmtId="3" fontId="1" fillId="0" borderId="4" xfId="0" applyNumberFormat="1" applyFont="1" applyBorder="1" applyAlignment="1">
      <alignment horizontal="right" vertical="center" wrapText="1"/>
    </xf>
    <xf numFmtId="3" fontId="51" fillId="37" borderId="4" xfId="0" applyNumberFormat="1" applyFont="1" applyFill="1" applyBorder="1" applyAlignment="1">
      <alignment horizontal="right" vertical="center" wrapText="1"/>
    </xf>
    <xf numFmtId="3" fontId="52" fillId="37" borderId="4" xfId="0" applyNumberFormat="1" applyFont="1" applyFill="1" applyBorder="1" applyAlignment="1">
      <alignment horizontal="right" vertical="center" wrapText="1"/>
    </xf>
    <xf numFmtId="3" fontId="53" fillId="0" borderId="5" xfId="0" applyNumberFormat="1" applyFont="1" applyBorder="1" applyAlignment="1">
      <alignment horizontal="right" vertical="center" wrapText="1"/>
    </xf>
    <xf numFmtId="3" fontId="53" fillId="0" borderId="4" xfId="0" applyNumberFormat="1" applyFont="1" applyBorder="1" applyAlignment="1">
      <alignment horizontal="right" vertical="center" wrapText="1"/>
    </xf>
    <xf numFmtId="3" fontId="0" fillId="0" borderId="4" xfId="0" applyNumberFormat="1" applyBorder="1" applyAlignment="1">
      <alignment horizontal="right" vertical="center" wrapText="1"/>
    </xf>
    <xf numFmtId="3" fontId="46" fillId="0" borderId="4" xfId="0" applyNumberFormat="1" applyFont="1" applyBorder="1" applyAlignment="1">
      <alignment horizontal="right" vertical="center" wrapText="1"/>
    </xf>
    <xf numFmtId="3" fontId="41" fillId="34" borderId="24" xfId="0" applyNumberFormat="1" applyFont="1" applyFill="1" applyBorder="1" applyAlignment="1">
      <alignment horizontal="center" vertical="center" wrapText="1"/>
    </xf>
    <xf numFmtId="3" fontId="41" fillId="34" borderId="28" xfId="0" applyNumberFormat="1" applyFont="1" applyFill="1" applyBorder="1" applyAlignment="1">
      <alignment horizontal="center" vertical="center" wrapText="1"/>
    </xf>
    <xf numFmtId="3" fontId="52" fillId="0" borderId="4" xfId="0" applyNumberFormat="1" applyFont="1" applyBorder="1" applyAlignment="1">
      <alignment horizontal="right" vertical="center" wrapText="1"/>
    </xf>
    <xf numFmtId="3" fontId="51" fillId="0" borderId="4" xfId="0" applyNumberFormat="1" applyFont="1" applyBorder="1" applyAlignment="1">
      <alignment horizontal="right" vertical="center" wrapText="1"/>
    </xf>
    <xf numFmtId="3" fontId="53" fillId="0" borderId="4" xfId="0" applyNumberFormat="1" applyFont="1" applyBorder="1" applyAlignment="1">
      <alignment wrapText="1"/>
    </xf>
    <xf numFmtId="3" fontId="53" fillId="0" borderId="2" xfId="0" applyNumberFormat="1" applyFont="1" applyBorder="1" applyAlignment="1">
      <alignment horizontal="right" vertical="center" wrapText="1"/>
    </xf>
    <xf numFmtId="3" fontId="0" fillId="0" borderId="2" xfId="0" applyNumberFormat="1" applyBorder="1" applyAlignment="1">
      <alignment horizontal="right" vertical="center" wrapText="1"/>
    </xf>
    <xf numFmtId="3" fontId="1" fillId="0" borderId="2" xfId="0" applyNumberFormat="1" applyFont="1" applyBorder="1" applyAlignment="1">
      <alignment horizontal="right" vertical="center" wrapText="1"/>
    </xf>
    <xf numFmtId="3" fontId="54" fillId="0" borderId="4" xfId="0" applyNumberFormat="1" applyFont="1" applyBorder="1" applyAlignment="1">
      <alignment horizontal="right" vertical="center" wrapText="1"/>
    </xf>
    <xf numFmtId="3" fontId="1" fillId="0" borderId="5" xfId="0" applyNumberFormat="1" applyFont="1" applyBorder="1" applyAlignment="1">
      <alignment horizontal="right" vertical="center" wrapText="1"/>
    </xf>
    <xf numFmtId="3" fontId="1" fillId="0" borderId="7" xfId="0" applyNumberFormat="1" applyFont="1" applyBorder="1" applyAlignment="1">
      <alignment horizontal="right" vertical="center" wrapText="1"/>
    </xf>
    <xf numFmtId="2" fontId="1" fillId="0" borderId="4" xfId="0" applyNumberFormat="1" applyFont="1" applyBorder="1" applyAlignment="1">
      <alignment horizontal="right" vertical="center" wrapText="1"/>
    </xf>
    <xf numFmtId="3" fontId="1" fillId="0" borderId="26" xfId="0" applyNumberFormat="1" applyFont="1" applyBorder="1" applyAlignment="1">
      <alignment horizontal="right" vertical="center" wrapText="1"/>
    </xf>
    <xf numFmtId="2" fontId="1" fillId="0" borderId="2" xfId="0" applyNumberFormat="1" applyFont="1" applyBorder="1" applyAlignment="1">
      <alignment horizontal="right" vertical="center" wrapText="1"/>
    </xf>
    <xf numFmtId="3" fontId="45" fillId="0" borderId="4" xfId="0" applyNumberFormat="1" applyFont="1" applyBorder="1" applyAlignment="1">
      <alignment horizontal="right" vertical="center" wrapText="1"/>
    </xf>
    <xf numFmtId="2" fontId="41" fillId="0" borderId="4" xfId="0" applyNumberFormat="1" applyFont="1" applyBorder="1" applyAlignment="1">
      <alignment horizontal="right" vertical="center" wrapText="1"/>
    </xf>
    <xf numFmtId="2" fontId="1" fillId="0" borderId="4" xfId="0" applyNumberFormat="1" applyFont="1" applyBorder="1" applyAlignment="1">
      <alignment vertical="top" wrapText="1"/>
    </xf>
    <xf numFmtId="2" fontId="1" fillId="0" borderId="4" xfId="0" applyNumberFormat="1" applyFont="1" applyBorder="1" applyAlignment="1">
      <alignment vertical="center" wrapText="1"/>
    </xf>
    <xf numFmtId="3" fontId="41" fillId="34" borderId="42" xfId="0" applyNumberFormat="1" applyFont="1" applyFill="1" applyBorder="1" applyAlignment="1">
      <alignment horizontal="center" vertical="center" wrapText="1"/>
    </xf>
    <xf numFmtId="3" fontId="41" fillId="34" borderId="41" xfId="0" applyNumberFormat="1" applyFont="1" applyFill="1" applyBorder="1" applyAlignment="1">
      <alignment horizontal="center" vertical="center" wrapText="1"/>
    </xf>
    <xf numFmtId="4" fontId="0" fillId="34" borderId="0" xfId="0" applyNumberFormat="1" applyFill="1"/>
    <xf numFmtId="3" fontId="41" fillId="34" borderId="4" xfId="0" applyNumberFormat="1" applyFont="1" applyFill="1" applyBorder="1" applyAlignment="1">
      <alignment horizontal="center" vertical="top" wrapText="1"/>
    </xf>
    <xf numFmtId="0" fontId="1" fillId="34" borderId="7" xfId="0" applyFont="1" applyFill="1" applyBorder="1" applyAlignment="1">
      <alignment horizontal="right" vertical="center" wrapText="1"/>
    </xf>
    <xf numFmtId="0" fontId="1" fillId="0" borderId="7" xfId="0" applyFont="1" applyBorder="1" applyAlignment="1">
      <alignment horizontal="right" vertical="center" wrapText="1"/>
    </xf>
    <xf numFmtId="3" fontId="54" fillId="0" borderId="2" xfId="0" applyNumberFormat="1" applyFont="1" applyBorder="1" applyAlignment="1">
      <alignment horizontal="right" vertical="center" wrapText="1"/>
    </xf>
    <xf numFmtId="3" fontId="51" fillId="0" borderId="5" xfId="0" applyNumberFormat="1" applyFont="1" applyBorder="1"/>
    <xf numFmtId="0" fontId="51" fillId="0" borderId="2" xfId="0" applyFont="1" applyBorder="1"/>
    <xf numFmtId="3" fontId="51" fillId="0" borderId="2" xfId="0" applyNumberFormat="1" applyFont="1" applyBorder="1"/>
    <xf numFmtId="0" fontId="51" fillId="37" borderId="2" xfId="0" applyFont="1" applyFill="1" applyBorder="1" applyAlignment="1">
      <alignment wrapText="1"/>
    </xf>
    <xf numFmtId="0" fontId="51" fillId="37" borderId="4" xfId="0" applyFont="1" applyFill="1" applyBorder="1" applyAlignment="1">
      <alignment wrapText="1"/>
    </xf>
    <xf numFmtId="3" fontId="51" fillId="0" borderId="7" xfId="0" applyNumberFormat="1" applyFont="1" applyBorder="1"/>
    <xf numFmtId="0" fontId="51" fillId="0" borderId="4" xfId="0" applyFont="1" applyBorder="1"/>
    <xf numFmtId="3" fontId="51" fillId="0" borderId="4" xfId="0" applyNumberFormat="1" applyFont="1" applyBorder="1"/>
    <xf numFmtId="0" fontId="51" fillId="0" borderId="7" xfId="0" applyFont="1" applyBorder="1"/>
    <xf numFmtId="0" fontId="1" fillId="34" borderId="11" xfId="0" quotePrefix="1" applyFont="1" applyFill="1" applyBorder="1" applyAlignment="1">
      <alignment horizontal="center" vertical="center"/>
    </xf>
    <xf numFmtId="3" fontId="1" fillId="0" borderId="8" xfId="0" applyNumberFormat="1" applyFont="1" applyBorder="1" applyAlignment="1">
      <alignment horizontal="right" vertical="center" wrapText="1"/>
    </xf>
    <xf numFmtId="2" fontId="1" fillId="0" borderId="8" xfId="0" applyNumberFormat="1" applyFont="1" applyBorder="1" applyAlignment="1">
      <alignment horizontal="right" vertical="center" wrapText="1"/>
    </xf>
    <xf numFmtId="0" fontId="1" fillId="34" borderId="39" xfId="0" quotePrefix="1" applyFont="1" applyFill="1" applyBorder="1" applyAlignment="1">
      <alignment horizontal="center" vertical="center"/>
    </xf>
    <xf numFmtId="3" fontId="1" fillId="0" borderId="39" xfId="0" applyNumberFormat="1" applyFont="1" applyBorder="1" applyAlignment="1">
      <alignment horizontal="right" vertical="center" wrapText="1"/>
    </xf>
    <xf numFmtId="2" fontId="1" fillId="0" borderId="40" xfId="0" applyNumberFormat="1" applyFont="1" applyBorder="1" applyAlignment="1">
      <alignment horizontal="right" vertical="center" wrapText="1"/>
    </xf>
    <xf numFmtId="3" fontId="1" fillId="0" borderId="40" xfId="0" applyNumberFormat="1" applyFont="1" applyBorder="1" applyAlignment="1">
      <alignment horizontal="right" vertical="center" wrapText="1"/>
    </xf>
    <xf numFmtId="0" fontId="1" fillId="34" borderId="6" xfId="0" applyFont="1" applyFill="1" applyBorder="1" applyAlignment="1">
      <alignment horizontal="center" vertical="center" wrapText="1"/>
    </xf>
    <xf numFmtId="3" fontId="1" fillId="0" borderId="3" xfId="0" applyNumberFormat="1" applyFont="1" applyBorder="1" applyAlignment="1">
      <alignment horizontal="right" vertical="center" wrapText="1"/>
    </xf>
    <xf numFmtId="2" fontId="1" fillId="0" borderId="3" xfId="0" applyNumberFormat="1" applyFont="1" applyBorder="1" applyAlignment="1">
      <alignment horizontal="right" vertical="center" wrapText="1"/>
    </xf>
    <xf numFmtId="3" fontId="1" fillId="0" borderId="1" xfId="0" applyNumberFormat="1" applyFont="1" applyBorder="1" applyAlignment="1">
      <alignment horizontal="right" vertical="center" wrapText="1"/>
    </xf>
    <xf numFmtId="3" fontId="45" fillId="0" borderId="1" xfId="0" applyNumberFormat="1" applyFont="1" applyBorder="1" applyAlignment="1">
      <alignment horizontal="right" vertical="center" wrapText="1"/>
    </xf>
    <xf numFmtId="0" fontId="1" fillId="34" borderId="43" xfId="0" applyFont="1" applyFill="1" applyBorder="1" applyAlignment="1">
      <alignment horizontal="center" vertical="center" wrapText="1"/>
    </xf>
    <xf numFmtId="3" fontId="0" fillId="34" borderId="25" xfId="0" applyNumberFormat="1" applyFill="1" applyBorder="1"/>
    <xf numFmtId="3" fontId="1" fillId="0" borderId="9" xfId="0" applyNumberFormat="1" applyFont="1" applyBorder="1" applyAlignment="1">
      <alignment horizontal="right" vertical="center" wrapText="1"/>
    </xf>
    <xf numFmtId="3" fontId="45" fillId="0" borderId="5" xfId="0" applyNumberFormat="1" applyFont="1" applyBorder="1" applyAlignment="1">
      <alignment horizontal="right" vertical="center" wrapText="1"/>
    </xf>
    <xf numFmtId="2" fontId="41" fillId="0" borderId="5" xfId="0" applyNumberFormat="1" applyFont="1" applyBorder="1" applyAlignment="1">
      <alignment horizontal="right" vertical="center" wrapText="1"/>
    </xf>
    <xf numFmtId="3" fontId="45" fillId="0" borderId="2" xfId="0" applyNumberFormat="1" applyFont="1" applyBorder="1" applyAlignment="1">
      <alignment horizontal="right" vertical="center" wrapText="1"/>
    </xf>
    <xf numFmtId="2" fontId="41" fillId="0" borderId="9" xfId="0" applyNumberFormat="1" applyFont="1" applyBorder="1" applyAlignment="1">
      <alignment horizontal="right" vertical="center" wrapText="1"/>
    </xf>
    <xf numFmtId="3" fontId="0" fillId="34" borderId="28" xfId="0" applyNumberFormat="1" applyFill="1" applyBorder="1"/>
    <xf numFmtId="0" fontId="1" fillId="34" borderId="5" xfId="0" applyFont="1" applyFill="1" applyBorder="1" applyAlignment="1">
      <alignment horizontal="right" vertical="center" wrapText="1"/>
    </xf>
    <xf numFmtId="0" fontId="1" fillId="0" borderId="5" xfId="0" applyFont="1" applyBorder="1" applyAlignment="1">
      <alignment horizontal="right" vertical="center" wrapText="1"/>
    </xf>
    <xf numFmtId="2" fontId="41" fillId="34" borderId="3" xfId="0" applyNumberFormat="1" applyFont="1" applyFill="1" applyBorder="1" applyAlignment="1">
      <alignment horizontal="center" vertical="center" wrapText="1"/>
    </xf>
    <xf numFmtId="0" fontId="1" fillId="34" borderId="46" xfId="0" applyFont="1" applyFill="1" applyBorder="1" applyAlignment="1">
      <alignment horizontal="center" vertical="center" wrapText="1"/>
    </xf>
    <xf numFmtId="3" fontId="1" fillId="34" borderId="46" xfId="0" applyNumberFormat="1" applyFont="1" applyFill="1" applyBorder="1" applyAlignment="1">
      <alignment horizontal="right" vertical="center" wrapText="1"/>
    </xf>
    <xf numFmtId="2" fontId="1" fillId="34" borderId="46" xfId="0" applyNumberFormat="1" applyFont="1" applyFill="1" applyBorder="1" applyAlignment="1">
      <alignment vertical="top" wrapText="1"/>
    </xf>
    <xf numFmtId="3" fontId="51" fillId="0" borderId="46" xfId="0" applyNumberFormat="1" applyFont="1" applyBorder="1"/>
    <xf numFmtId="0" fontId="51" fillId="0" borderId="46" xfId="0" applyFont="1" applyBorder="1"/>
    <xf numFmtId="2" fontId="1" fillId="34" borderId="46" xfId="0" applyNumberFormat="1" applyFont="1" applyFill="1" applyBorder="1" applyAlignment="1">
      <alignment horizontal="right" vertical="center" wrapText="1"/>
    </xf>
    <xf numFmtId="0" fontId="1" fillId="34" borderId="46" xfId="0" quotePrefix="1" applyFont="1" applyFill="1" applyBorder="1" applyAlignment="1">
      <alignment horizontal="center" vertical="center"/>
    </xf>
    <xf numFmtId="2" fontId="1" fillId="34" borderId="46" xfId="0" applyNumberFormat="1" applyFont="1" applyFill="1" applyBorder="1" applyAlignment="1">
      <alignment vertical="center"/>
    </xf>
    <xf numFmtId="2" fontId="51" fillId="0" borderId="46" xfId="0" applyNumberFormat="1" applyFont="1" applyBorder="1"/>
    <xf numFmtId="3" fontId="51" fillId="37" borderId="4" xfId="0" applyNumberFormat="1" applyFont="1" applyFill="1" applyBorder="1" applyAlignment="1">
      <alignment wrapText="1"/>
    </xf>
    <xf numFmtId="3" fontId="41" fillId="34" borderId="8" xfId="0" applyNumberFormat="1" applyFont="1" applyFill="1" applyBorder="1" applyAlignment="1">
      <alignment horizontal="center" vertical="center"/>
    </xf>
    <xf numFmtId="0" fontId="1" fillId="34" borderId="23" xfId="0" applyFont="1" applyFill="1" applyBorder="1" applyAlignment="1">
      <alignment horizontal="center" vertical="center"/>
    </xf>
    <xf numFmtId="0" fontId="1" fillId="34" borderId="9" xfId="0" applyFont="1" applyFill="1" applyBorder="1" applyAlignment="1">
      <alignment horizontal="center" vertical="center"/>
    </xf>
    <xf numFmtId="3" fontId="41" fillId="34" borderId="3" xfId="0" applyNumberFormat="1" applyFont="1" applyFill="1" applyBorder="1" applyAlignment="1">
      <alignment horizontal="center" vertical="center"/>
    </xf>
    <xf numFmtId="3" fontId="54" fillId="0" borderId="46" xfId="0" applyNumberFormat="1" applyFont="1" applyBorder="1"/>
    <xf numFmtId="0" fontId="54" fillId="0" borderId="46" xfId="0" applyFont="1" applyBorder="1"/>
    <xf numFmtId="3" fontId="4" fillId="0" borderId="0" xfId="0" applyNumberFormat="1" applyFont="1"/>
    <xf numFmtId="3" fontId="41" fillId="34" borderId="6" xfId="0" applyNumberFormat="1" applyFont="1" applyFill="1" applyBorder="1" applyAlignment="1">
      <alignment horizontal="center" vertical="center" wrapText="1"/>
    </xf>
    <xf numFmtId="3" fontId="1" fillId="34" borderId="5" xfId="0" applyNumberFormat="1" applyFont="1" applyFill="1" applyBorder="1" applyAlignment="1">
      <alignment horizontal="right" vertical="center" wrapText="1"/>
    </xf>
    <xf numFmtId="0" fontId="4" fillId="0" borderId="24" xfId="0" applyFont="1" applyBorder="1"/>
    <xf numFmtId="0" fontId="4" fillId="0" borderId="9" xfId="0" applyFont="1" applyBorder="1"/>
    <xf numFmtId="0" fontId="56" fillId="34" borderId="0" xfId="0" applyFont="1" applyFill="1" applyAlignment="1">
      <alignment vertical="center"/>
    </xf>
    <xf numFmtId="0" fontId="57" fillId="34" borderId="0" xfId="0" applyFont="1" applyFill="1" applyAlignment="1">
      <alignment vertical="center"/>
    </xf>
    <xf numFmtId="0" fontId="59" fillId="34" borderId="0" xfId="0" applyFont="1" applyFill="1"/>
    <xf numFmtId="0" fontId="60" fillId="37" borderId="0" xfId="0" applyFont="1" applyFill="1"/>
    <xf numFmtId="0" fontId="56" fillId="34" borderId="0" xfId="0" applyFont="1" applyFill="1"/>
    <xf numFmtId="0" fontId="57" fillId="0" borderId="0" xfId="0" applyFont="1" applyAlignment="1">
      <alignment vertical="center"/>
    </xf>
    <xf numFmtId="0" fontId="57" fillId="34" borderId="0" xfId="0" applyFont="1" applyFill="1"/>
    <xf numFmtId="3" fontId="53" fillId="0" borderId="7" xfId="0" applyNumberFormat="1" applyFont="1" applyBorder="1" applyAlignment="1">
      <alignment horizontal="right" vertical="center" wrapText="1"/>
    </xf>
    <xf numFmtId="3" fontId="54" fillId="34" borderId="4" xfId="0" applyNumberFormat="1" applyFont="1" applyFill="1" applyBorder="1" applyAlignment="1">
      <alignment horizontal="right" vertical="center" wrapText="1"/>
    </xf>
    <xf numFmtId="3" fontId="54" fillId="34" borderId="7" xfId="0" applyNumberFormat="1" applyFont="1" applyFill="1" applyBorder="1" applyAlignment="1">
      <alignment horizontal="right" vertical="center" wrapText="1"/>
    </xf>
    <xf numFmtId="3" fontId="41" fillId="38" borderId="2" xfId="0" applyNumberFormat="1" applyFont="1" applyFill="1" applyBorder="1" applyAlignment="1">
      <alignment horizontal="center" vertical="center" wrapText="1"/>
    </xf>
    <xf numFmtId="3" fontId="41" fillId="38" borderId="4" xfId="0" applyNumberFormat="1" applyFont="1" applyFill="1" applyBorder="1" applyAlignment="1">
      <alignment horizontal="center" vertical="center" wrapText="1"/>
    </xf>
    <xf numFmtId="3" fontId="41" fillId="38" borderId="5" xfId="0" applyNumberFormat="1" applyFont="1" applyFill="1" applyBorder="1" applyAlignment="1">
      <alignment horizontal="center" vertical="center" wrapText="1"/>
    </xf>
    <xf numFmtId="0" fontId="61" fillId="0" borderId="5" xfId="0" applyFont="1" applyBorder="1" applyAlignment="1">
      <alignment horizontal="center" vertical="center" wrapText="1"/>
    </xf>
    <xf numFmtId="0" fontId="56" fillId="0" borderId="0" xfId="0" applyFont="1" applyAlignment="1">
      <alignment vertical="center"/>
    </xf>
    <xf numFmtId="3" fontId="41" fillId="0" borderId="4" xfId="0" applyNumberFormat="1" applyFont="1" applyBorder="1" applyAlignment="1">
      <alignment horizontal="center" vertical="center" wrapText="1"/>
    </xf>
    <xf numFmtId="3" fontId="41" fillId="0" borderId="2" xfId="0" applyNumberFormat="1" applyFont="1" applyBorder="1" applyAlignment="1">
      <alignment horizontal="center" vertical="center" wrapText="1"/>
    </xf>
    <xf numFmtId="3" fontId="41" fillId="0" borderId="5" xfId="0" applyNumberFormat="1" applyFont="1" applyBorder="1" applyAlignment="1">
      <alignment horizontal="center" vertical="center" wrapText="1"/>
    </xf>
    <xf numFmtId="0" fontId="47" fillId="34" borderId="31" xfId="125" applyFont="1" applyFill="1" applyBorder="1" applyAlignment="1">
      <alignment horizontal="center" wrapText="1"/>
    </xf>
    <xf numFmtId="0" fontId="47" fillId="34" borderId="32" xfId="125" applyFont="1" applyFill="1" applyBorder="1" applyAlignment="1">
      <alignment horizontal="center" wrapText="1"/>
    </xf>
    <xf numFmtId="0" fontId="47" fillId="34" borderId="33" xfId="125" applyFont="1" applyFill="1" applyBorder="1" applyAlignment="1">
      <alignment horizontal="center" wrapText="1"/>
    </xf>
    <xf numFmtId="0" fontId="47" fillId="34" borderId="34" xfId="125" applyFont="1" applyFill="1" applyBorder="1" applyAlignment="1">
      <alignment horizontal="center" wrapText="1"/>
    </xf>
    <xf numFmtId="0" fontId="47" fillId="34" borderId="0" xfId="125" applyFont="1" applyFill="1" applyAlignment="1">
      <alignment horizontal="center" wrapText="1"/>
    </xf>
    <xf numFmtId="0" fontId="47" fillId="34" borderId="35" xfId="125" applyFont="1" applyFill="1" applyBorder="1" applyAlignment="1">
      <alignment horizontal="center" wrapText="1"/>
    </xf>
    <xf numFmtId="0" fontId="47" fillId="34" borderId="34" xfId="125" applyFont="1" applyFill="1" applyBorder="1" applyAlignment="1">
      <alignment horizontal="center" vertical="top" wrapText="1"/>
    </xf>
    <xf numFmtId="0" fontId="47" fillId="34" borderId="0" xfId="125" applyFont="1" applyFill="1" applyAlignment="1">
      <alignment horizontal="center" vertical="top" wrapText="1"/>
    </xf>
    <xf numFmtId="0" fontId="47" fillId="34" borderId="35" xfId="125" applyFont="1" applyFill="1" applyBorder="1" applyAlignment="1">
      <alignment horizontal="center" vertical="top" wrapText="1"/>
    </xf>
    <xf numFmtId="0" fontId="47" fillId="34" borderId="36" xfId="125" applyFont="1" applyFill="1" applyBorder="1" applyAlignment="1">
      <alignment horizontal="center" vertical="top" wrapText="1"/>
    </xf>
    <xf numFmtId="0" fontId="47" fillId="34" borderId="37" xfId="125" applyFont="1" applyFill="1" applyBorder="1" applyAlignment="1">
      <alignment horizontal="center" vertical="top" wrapText="1"/>
    </xf>
    <xf numFmtId="0" fontId="47" fillId="34" borderId="38" xfId="125" applyFont="1" applyFill="1" applyBorder="1" applyAlignment="1">
      <alignment horizontal="center" vertical="top" wrapText="1"/>
    </xf>
    <xf numFmtId="0" fontId="43" fillId="36" borderId="24" xfId="125" applyFill="1" applyBorder="1" applyAlignment="1">
      <alignment horizontal="center" vertical="top" wrapText="1"/>
    </xf>
    <xf numFmtId="0" fontId="43" fillId="36" borderId="25" xfId="125" applyFill="1" applyBorder="1" applyAlignment="1">
      <alignment horizontal="center" vertical="top" wrapText="1"/>
    </xf>
    <xf numFmtId="0" fontId="43" fillId="36" borderId="8" xfId="125" applyFill="1" applyBorder="1" applyAlignment="1">
      <alignment horizontal="center" vertical="top" wrapText="1"/>
    </xf>
    <xf numFmtId="0" fontId="43" fillId="36" borderId="28" xfId="125" applyFill="1" applyBorder="1" applyAlignment="1">
      <alignment horizontal="center" vertical="top" wrapText="1"/>
    </xf>
    <xf numFmtId="0" fontId="43" fillId="36" borderId="0" xfId="125" applyFill="1" applyAlignment="1">
      <alignment horizontal="center" vertical="top" wrapText="1"/>
    </xf>
    <xf numFmtId="0" fontId="43" fillId="36" borderId="3" xfId="125" applyFill="1" applyBorder="1" applyAlignment="1">
      <alignment horizontal="center" vertical="top" wrapText="1"/>
    </xf>
    <xf numFmtId="0" fontId="43" fillId="36" borderId="23" xfId="125" applyFill="1" applyBorder="1" applyAlignment="1">
      <alignment horizontal="center" vertical="top" wrapText="1"/>
    </xf>
    <xf numFmtId="0" fontId="43" fillId="36" borderId="26" xfId="125" applyFill="1" applyBorder="1" applyAlignment="1">
      <alignment horizontal="center" vertical="top" wrapText="1"/>
    </xf>
    <xf numFmtId="0" fontId="43" fillId="36" borderId="4" xfId="125" applyFill="1" applyBorder="1" applyAlignment="1">
      <alignment horizontal="center" vertical="top" wrapText="1"/>
    </xf>
    <xf numFmtId="3" fontId="41" fillId="34" borderId="1" xfId="0" applyNumberFormat="1" applyFont="1" applyFill="1" applyBorder="1" applyAlignment="1">
      <alignment horizontal="center" vertical="center" wrapText="1"/>
    </xf>
    <xf numFmtId="3" fontId="41" fillId="34" borderId="2" xfId="0" applyNumberFormat="1" applyFont="1" applyFill="1" applyBorder="1" applyAlignment="1">
      <alignment horizontal="center" vertical="center" wrapText="1"/>
    </xf>
    <xf numFmtId="3" fontId="41" fillId="34" borderId="22" xfId="0" applyNumberFormat="1" applyFont="1" applyFill="1" applyBorder="1" applyAlignment="1">
      <alignment horizontal="center" vertical="center" wrapText="1"/>
    </xf>
    <xf numFmtId="3" fontId="41" fillId="34" borderId="21" xfId="0" applyNumberFormat="1" applyFont="1" applyFill="1" applyBorder="1" applyAlignment="1">
      <alignment horizontal="center" vertical="center" wrapText="1"/>
    </xf>
    <xf numFmtId="0" fontId="41" fillId="34" borderId="44" xfId="0" applyFont="1" applyFill="1" applyBorder="1" applyAlignment="1">
      <alignment horizontal="center" wrapText="1"/>
    </xf>
    <xf numFmtId="0" fontId="41" fillId="34" borderId="45" xfId="0" applyFont="1" applyFill="1" applyBorder="1" applyAlignment="1">
      <alignment horizontal="center" wrapText="1"/>
    </xf>
    <xf numFmtId="0" fontId="41" fillId="34" borderId="6" xfId="0" applyFont="1" applyFill="1" applyBorder="1" applyAlignment="1">
      <alignment horizontal="center" wrapText="1"/>
    </xf>
    <xf numFmtId="0" fontId="41" fillId="34" borderId="11" xfId="0" applyFont="1" applyFill="1" applyBorder="1" applyAlignment="1">
      <alignment horizontal="center" wrapText="1"/>
    </xf>
    <xf numFmtId="0" fontId="41" fillId="34" borderId="7" xfId="0" applyFont="1" applyFill="1" applyBorder="1" applyAlignment="1">
      <alignment horizontal="center" wrapText="1"/>
    </xf>
    <xf numFmtId="3" fontId="41" fillId="34" borderId="9" xfId="0" applyNumberFormat="1" applyFont="1" applyFill="1" applyBorder="1" applyAlignment="1">
      <alignment horizontal="center" vertical="center" wrapText="1"/>
    </xf>
    <xf numFmtId="0" fontId="41" fillId="34" borderId="23" xfId="0" applyFont="1" applyFill="1" applyBorder="1" applyAlignment="1">
      <alignment horizontal="center" wrapText="1"/>
    </xf>
    <xf numFmtId="3" fontId="41" fillId="34" borderId="24" xfId="0" applyNumberFormat="1" applyFont="1" applyFill="1" applyBorder="1" applyAlignment="1">
      <alignment horizontal="center" vertical="center" wrapText="1"/>
    </xf>
    <xf numFmtId="3" fontId="41" fillId="34" borderId="25" xfId="0" applyNumberFormat="1" applyFont="1" applyFill="1" applyBorder="1" applyAlignment="1">
      <alignment horizontal="center" vertical="center" wrapText="1"/>
    </xf>
    <xf numFmtId="3" fontId="41" fillId="34" borderId="8" xfId="0" applyNumberFormat="1" applyFont="1" applyFill="1" applyBorder="1" applyAlignment="1">
      <alignment horizontal="center" vertical="center" wrapText="1"/>
    </xf>
    <xf numFmtId="3" fontId="41" fillId="34" borderId="28" xfId="0" applyNumberFormat="1" applyFont="1" applyFill="1" applyBorder="1" applyAlignment="1">
      <alignment horizontal="center" vertical="center" wrapText="1"/>
    </xf>
    <xf numFmtId="3" fontId="41" fillId="34" borderId="26" xfId="0" applyNumberFormat="1" applyFont="1" applyFill="1" applyBorder="1" applyAlignment="1">
      <alignment horizontal="center" vertical="center" wrapText="1"/>
    </xf>
    <xf numFmtId="3" fontId="41" fillId="34" borderId="4" xfId="0" applyNumberFormat="1" applyFont="1" applyFill="1" applyBorder="1" applyAlignment="1">
      <alignment horizontal="center" vertical="center" wrapText="1"/>
    </xf>
    <xf numFmtId="3" fontId="41" fillId="34" borderId="23" xfId="0" applyNumberFormat="1" applyFont="1" applyFill="1" applyBorder="1" applyAlignment="1">
      <alignment horizontal="center" vertical="center" wrapText="1"/>
    </xf>
    <xf numFmtId="3" fontId="41" fillId="34" borderId="3" xfId="0" applyNumberFormat="1" applyFont="1" applyFill="1" applyBorder="1" applyAlignment="1">
      <alignment horizontal="center" vertical="center" wrapText="1"/>
    </xf>
    <xf numFmtId="3" fontId="41" fillId="34" borderId="41" xfId="0" applyNumberFormat="1" applyFont="1" applyFill="1" applyBorder="1" applyAlignment="1">
      <alignment horizontal="center" vertical="center" wrapText="1"/>
    </xf>
    <xf numFmtId="0" fontId="1" fillId="34" borderId="6" xfId="0" applyFont="1" applyFill="1" applyBorder="1" applyAlignment="1">
      <alignment vertical="center" wrapText="1"/>
    </xf>
    <xf numFmtId="0" fontId="1" fillId="34" borderId="11" xfId="0" applyFont="1" applyFill="1" applyBorder="1" applyAlignment="1">
      <alignment vertical="center" wrapText="1"/>
    </xf>
    <xf numFmtId="3" fontId="41" fillId="34" borderId="27" xfId="0" applyNumberFormat="1" applyFont="1" applyFill="1" applyBorder="1" applyAlignment="1">
      <alignment horizontal="center" vertical="center" wrapText="1"/>
    </xf>
    <xf numFmtId="3" fontId="41" fillId="34" borderId="29" xfId="0" applyNumberFormat="1" applyFont="1" applyFill="1" applyBorder="1" applyAlignment="1">
      <alignment horizontal="center" vertical="center" wrapText="1"/>
    </xf>
    <xf numFmtId="3" fontId="41" fillId="34" borderId="30" xfId="0" applyNumberFormat="1" applyFont="1" applyFill="1" applyBorder="1" applyAlignment="1">
      <alignment horizontal="center" vertical="center" wrapText="1"/>
    </xf>
    <xf numFmtId="0" fontId="41" fillId="0" borderId="6" xfId="0" applyFont="1" applyBorder="1" applyAlignment="1">
      <alignment horizontal="center" wrapText="1"/>
    </xf>
    <xf numFmtId="0" fontId="41" fillId="0" borderId="11" xfId="0" applyFont="1" applyBorder="1" applyAlignment="1">
      <alignment horizontal="center" wrapText="1"/>
    </xf>
    <xf numFmtId="0" fontId="41" fillId="0" borderId="7" xfId="0" applyFont="1" applyBorder="1" applyAlignment="1">
      <alignment horizontal="center" wrapText="1"/>
    </xf>
    <xf numFmtId="3" fontId="41" fillId="0" borderId="9" xfId="0" applyNumberFormat="1" applyFont="1" applyBorder="1" applyAlignment="1">
      <alignment horizontal="center" vertical="center" wrapText="1"/>
    </xf>
    <xf numFmtId="3" fontId="41" fillId="0" borderId="1" xfId="0" applyNumberFormat="1" applyFont="1" applyBorder="1" applyAlignment="1">
      <alignment horizontal="center" vertical="center" wrapText="1"/>
    </xf>
    <xf numFmtId="3" fontId="41" fillId="0" borderId="2" xfId="0" applyNumberFormat="1" applyFont="1" applyBorder="1" applyAlignment="1">
      <alignment horizontal="center" vertical="center" wrapText="1"/>
    </xf>
    <xf numFmtId="3" fontId="41" fillId="0" borderId="24" xfId="0" applyNumberFormat="1" applyFont="1" applyBorder="1" applyAlignment="1">
      <alignment horizontal="center" vertical="center" wrapText="1"/>
    </xf>
    <xf numFmtId="3" fontId="41" fillId="0" borderId="25" xfId="0" applyNumberFormat="1" applyFont="1" applyBorder="1" applyAlignment="1">
      <alignment horizontal="center" vertical="center" wrapText="1"/>
    </xf>
    <xf numFmtId="3" fontId="41" fillId="0" borderId="8" xfId="0" applyNumberFormat="1" applyFont="1" applyBorder="1" applyAlignment="1">
      <alignment horizontal="center" vertical="center" wrapText="1"/>
    </xf>
    <xf numFmtId="3" fontId="41" fillId="0" borderId="23" xfId="0" applyNumberFormat="1" applyFont="1" applyBorder="1" applyAlignment="1">
      <alignment horizontal="center" vertical="center" wrapText="1"/>
    </xf>
    <xf numFmtId="3" fontId="41" fillId="0" borderId="26" xfId="0" applyNumberFormat="1" applyFont="1" applyBorder="1" applyAlignment="1">
      <alignment horizontal="center" vertical="center" wrapText="1"/>
    </xf>
    <xf numFmtId="3" fontId="41" fillId="0" borderId="4" xfId="0" applyNumberFormat="1" applyFont="1" applyBorder="1" applyAlignment="1">
      <alignment horizontal="center" vertical="center" wrapText="1"/>
    </xf>
    <xf numFmtId="3" fontId="41" fillId="0" borderId="28" xfId="0" applyNumberFormat="1" applyFont="1" applyBorder="1" applyAlignment="1">
      <alignment horizontal="center" vertical="center" wrapText="1"/>
    </xf>
    <xf numFmtId="3" fontId="41" fillId="0" borderId="3" xfId="0" applyNumberFormat="1" applyFont="1" applyBorder="1" applyAlignment="1">
      <alignment horizontal="center" vertical="center" wrapText="1"/>
    </xf>
    <xf numFmtId="3" fontId="41" fillId="38" borderId="23" xfId="0" applyNumberFormat="1" applyFont="1" applyFill="1" applyBorder="1" applyAlignment="1">
      <alignment horizontal="center" vertical="center" wrapText="1"/>
    </xf>
    <xf numFmtId="3" fontId="41" fillId="38" borderId="4" xfId="0" applyNumberFormat="1" applyFont="1" applyFill="1" applyBorder="1" applyAlignment="1">
      <alignment horizontal="center" vertical="center" wrapText="1"/>
    </xf>
    <xf numFmtId="0" fontId="41" fillId="38" borderId="6" xfId="0" applyFont="1" applyFill="1" applyBorder="1" applyAlignment="1">
      <alignment horizontal="center" wrapText="1"/>
    </xf>
    <xf numFmtId="0" fontId="41" fillId="38" borderId="11" xfId="0" applyFont="1" applyFill="1" applyBorder="1" applyAlignment="1">
      <alignment horizontal="center" wrapText="1"/>
    </xf>
    <xf numFmtId="0" fontId="41" fillId="38" borderId="7" xfId="0" applyFont="1" applyFill="1" applyBorder="1" applyAlignment="1">
      <alignment horizontal="center" wrapText="1"/>
    </xf>
    <xf numFmtId="3" fontId="41" fillId="38" borderId="9" xfId="0" applyNumberFormat="1" applyFont="1" applyFill="1" applyBorder="1" applyAlignment="1">
      <alignment horizontal="center" vertical="center" wrapText="1"/>
    </xf>
    <xf numFmtId="3" fontId="41" fillId="38" borderId="1" xfId="0" applyNumberFormat="1" applyFont="1" applyFill="1" applyBorder="1" applyAlignment="1">
      <alignment horizontal="center" vertical="center" wrapText="1"/>
    </xf>
    <xf numFmtId="3" fontId="41" fillId="38" borderId="2" xfId="0" applyNumberFormat="1" applyFont="1" applyFill="1" applyBorder="1" applyAlignment="1">
      <alignment horizontal="center" vertical="center" wrapText="1"/>
    </xf>
    <xf numFmtId="3" fontId="41" fillId="38" borderId="24" xfId="0" applyNumberFormat="1" applyFont="1" applyFill="1" applyBorder="1" applyAlignment="1">
      <alignment horizontal="center" vertical="center" wrapText="1"/>
    </xf>
    <xf numFmtId="3" fontId="41" fillId="38" borderId="8" xfId="0" applyNumberFormat="1" applyFont="1" applyFill="1" applyBorder="1" applyAlignment="1">
      <alignment horizontal="center" vertical="center" wrapText="1"/>
    </xf>
    <xf numFmtId="3" fontId="41" fillId="38" borderId="28" xfId="0" applyNumberFormat="1" applyFont="1" applyFill="1" applyBorder="1" applyAlignment="1">
      <alignment horizontal="center" vertical="center" wrapText="1"/>
    </xf>
    <xf numFmtId="3" fontId="41" fillId="38" borderId="3" xfId="0" applyNumberFormat="1" applyFont="1" applyFill="1" applyBorder="1" applyAlignment="1">
      <alignment horizontal="center" vertical="center" wrapText="1"/>
    </xf>
    <xf numFmtId="3" fontId="52" fillId="34" borderId="24" xfId="0" applyNumberFormat="1" applyFont="1" applyFill="1" applyBorder="1" applyAlignment="1">
      <alignment horizontal="center" vertical="center" wrapText="1"/>
    </xf>
    <xf numFmtId="3" fontId="52" fillId="34" borderId="8" xfId="0" applyNumberFormat="1" applyFont="1" applyFill="1" applyBorder="1" applyAlignment="1">
      <alignment horizontal="center" vertical="center" wrapText="1"/>
    </xf>
    <xf numFmtId="3" fontId="52" fillId="34" borderId="23" xfId="0" applyNumberFormat="1" applyFont="1" applyFill="1" applyBorder="1" applyAlignment="1">
      <alignment horizontal="center" vertical="center" wrapText="1"/>
    </xf>
    <xf numFmtId="3" fontId="52" fillId="34" borderId="4" xfId="0" applyNumberFormat="1" applyFont="1" applyFill="1" applyBorder="1" applyAlignment="1">
      <alignment horizontal="center" vertical="center" wrapText="1"/>
    </xf>
    <xf numFmtId="3" fontId="41" fillId="34" borderId="24" xfId="0" applyNumberFormat="1" applyFont="1" applyFill="1" applyBorder="1" applyAlignment="1">
      <alignment horizontal="center" vertical="center"/>
    </xf>
    <xf numFmtId="3" fontId="41" fillId="34" borderId="8" xfId="0" applyNumberFormat="1" applyFont="1" applyFill="1" applyBorder="1" applyAlignment="1">
      <alignment horizontal="center" vertical="center"/>
    </xf>
    <xf numFmtId="3" fontId="41" fillId="34" borderId="9" xfId="0" applyNumberFormat="1" applyFont="1" applyFill="1" applyBorder="1" applyAlignment="1">
      <alignment horizontal="center" vertical="center"/>
    </xf>
    <xf numFmtId="3" fontId="41" fillId="34" borderId="1" xfId="0" applyNumberFormat="1" applyFont="1" applyFill="1" applyBorder="1" applyAlignment="1">
      <alignment horizontal="center" vertical="center"/>
    </xf>
    <xf numFmtId="3" fontId="41" fillId="34" borderId="2" xfId="0" applyNumberFormat="1" applyFont="1" applyFill="1" applyBorder="1" applyAlignment="1">
      <alignment horizontal="center" vertical="center"/>
    </xf>
    <xf numFmtId="3" fontId="41" fillId="34" borderId="23" xfId="0" applyNumberFormat="1" applyFont="1" applyFill="1" applyBorder="1" applyAlignment="1">
      <alignment horizontal="center" vertical="center"/>
    </xf>
    <xf numFmtId="3" fontId="41" fillId="34" borderId="4" xfId="0" applyNumberFormat="1" applyFont="1" applyFill="1" applyBorder="1" applyAlignment="1">
      <alignment horizontal="center" vertical="center"/>
    </xf>
    <xf numFmtId="3" fontId="52" fillId="34" borderId="23" xfId="0" applyNumberFormat="1" applyFont="1" applyFill="1" applyBorder="1" applyAlignment="1">
      <alignment horizontal="center" vertical="center"/>
    </xf>
    <xf numFmtId="3" fontId="52" fillId="34" borderId="9" xfId="0" applyNumberFormat="1" applyFont="1" applyFill="1" applyBorder="1" applyAlignment="1">
      <alignment horizontal="center" vertical="center"/>
    </xf>
  </cellXfs>
  <cellStyles count="127">
    <cellStyle name="20% - Accent1" xfId="70" builtinId="30" customBuiltin="1"/>
    <cellStyle name="20% - Accent1 2" xfId="3" xr:uid="{00000000-0005-0000-0000-000001000000}"/>
    <cellStyle name="20% - Accent1 3" xfId="99" xr:uid="{00000000-0005-0000-0000-000002000000}"/>
    <cellStyle name="20% - Accent1 4" xfId="113" xr:uid="{00000000-0005-0000-0000-000003000000}"/>
    <cellStyle name="20% - Accent2" xfId="74" builtinId="34" customBuiltin="1"/>
    <cellStyle name="20% - Accent2 2" xfId="4" xr:uid="{00000000-0005-0000-0000-000005000000}"/>
    <cellStyle name="20% - Accent2 3" xfId="101" xr:uid="{00000000-0005-0000-0000-000006000000}"/>
    <cellStyle name="20% - Accent2 4" xfId="115" xr:uid="{00000000-0005-0000-0000-000007000000}"/>
    <cellStyle name="20% - Accent3" xfId="78" builtinId="38" customBuiltin="1"/>
    <cellStyle name="20% - Accent3 2" xfId="5" xr:uid="{00000000-0005-0000-0000-000009000000}"/>
    <cellStyle name="20% - Accent3 3" xfId="103" xr:uid="{00000000-0005-0000-0000-00000A000000}"/>
    <cellStyle name="20% - Accent3 4" xfId="117" xr:uid="{00000000-0005-0000-0000-00000B000000}"/>
    <cellStyle name="20% - Accent4" xfId="82" builtinId="42" customBuiltin="1"/>
    <cellStyle name="20% - Accent4 2" xfId="6" xr:uid="{00000000-0005-0000-0000-00000D000000}"/>
    <cellStyle name="20% - Accent4 3" xfId="105" xr:uid="{00000000-0005-0000-0000-00000E000000}"/>
    <cellStyle name="20% - Accent4 4" xfId="119" xr:uid="{00000000-0005-0000-0000-00000F000000}"/>
    <cellStyle name="20% - Accent5" xfId="86" builtinId="46" customBuiltin="1"/>
    <cellStyle name="20% - Accent5 2" xfId="7" xr:uid="{00000000-0005-0000-0000-000011000000}"/>
    <cellStyle name="20% - Accent5 3" xfId="107" xr:uid="{00000000-0005-0000-0000-000012000000}"/>
    <cellStyle name="20% - Accent5 4" xfId="121" xr:uid="{00000000-0005-0000-0000-000013000000}"/>
    <cellStyle name="20% - Accent6" xfId="90" builtinId="50" customBuiltin="1"/>
    <cellStyle name="20% - Accent6 2" xfId="8" xr:uid="{00000000-0005-0000-0000-000015000000}"/>
    <cellStyle name="20% - Accent6 3" xfId="109" xr:uid="{00000000-0005-0000-0000-000016000000}"/>
    <cellStyle name="20% - Accent6 4" xfId="123" xr:uid="{00000000-0005-0000-0000-000017000000}"/>
    <cellStyle name="40% - Accent1" xfId="71" builtinId="31" customBuiltin="1"/>
    <cellStyle name="40% - Accent1 2" xfId="9" xr:uid="{00000000-0005-0000-0000-000019000000}"/>
    <cellStyle name="40% - Accent1 3" xfId="100" xr:uid="{00000000-0005-0000-0000-00001A000000}"/>
    <cellStyle name="40% - Accent1 4" xfId="114" xr:uid="{00000000-0005-0000-0000-00001B000000}"/>
    <cellStyle name="40% - Accent2" xfId="75" builtinId="35" customBuiltin="1"/>
    <cellStyle name="40% - Accent2 2" xfId="10" xr:uid="{00000000-0005-0000-0000-00001D000000}"/>
    <cellStyle name="40% - Accent2 3" xfId="102" xr:uid="{00000000-0005-0000-0000-00001E000000}"/>
    <cellStyle name="40% - Accent2 4" xfId="116" xr:uid="{00000000-0005-0000-0000-00001F000000}"/>
    <cellStyle name="40% - Accent3" xfId="79" builtinId="39" customBuiltin="1"/>
    <cellStyle name="40% - Accent3 2" xfId="11" xr:uid="{00000000-0005-0000-0000-000021000000}"/>
    <cellStyle name="40% - Accent3 3" xfId="104" xr:uid="{00000000-0005-0000-0000-000022000000}"/>
    <cellStyle name="40% - Accent3 4" xfId="118" xr:uid="{00000000-0005-0000-0000-000023000000}"/>
    <cellStyle name="40% - Accent4" xfId="83" builtinId="43" customBuiltin="1"/>
    <cellStyle name="40% - Accent4 2" xfId="12" xr:uid="{00000000-0005-0000-0000-000025000000}"/>
    <cellStyle name="40% - Accent4 3" xfId="106" xr:uid="{00000000-0005-0000-0000-000026000000}"/>
    <cellStyle name="40% - Accent4 4" xfId="120" xr:uid="{00000000-0005-0000-0000-000027000000}"/>
    <cellStyle name="40% - Accent5" xfId="87" builtinId="47" customBuiltin="1"/>
    <cellStyle name="40% - Accent5 2" xfId="13" xr:uid="{00000000-0005-0000-0000-000029000000}"/>
    <cellStyle name="40% - Accent5 3" xfId="108" xr:uid="{00000000-0005-0000-0000-00002A000000}"/>
    <cellStyle name="40% - Accent5 4" xfId="122" xr:uid="{00000000-0005-0000-0000-00002B000000}"/>
    <cellStyle name="40% - Accent6" xfId="91" builtinId="51" customBuiltin="1"/>
    <cellStyle name="40% - Accent6 2" xfId="14" xr:uid="{00000000-0005-0000-0000-00002D000000}"/>
    <cellStyle name="40% - Accent6 3" xfId="110" xr:uid="{00000000-0005-0000-0000-00002E000000}"/>
    <cellStyle name="40% - Accent6 4" xfId="124" xr:uid="{00000000-0005-0000-0000-00002F000000}"/>
    <cellStyle name="60% - Accent1" xfId="72" builtinId="32" customBuiltin="1"/>
    <cellStyle name="60% - Accent1 2" xfId="15" xr:uid="{00000000-0005-0000-0000-000031000000}"/>
    <cellStyle name="60% - Accent2" xfId="76" builtinId="36" customBuiltin="1"/>
    <cellStyle name="60% - Accent2 2" xfId="16" xr:uid="{00000000-0005-0000-0000-000033000000}"/>
    <cellStyle name="60% - Accent3" xfId="80" builtinId="40" customBuiltin="1"/>
    <cellStyle name="60% - Accent3 2" xfId="17" xr:uid="{00000000-0005-0000-0000-000035000000}"/>
    <cellStyle name="60% - Accent4" xfId="84" builtinId="44" customBuiltin="1"/>
    <cellStyle name="60% - Accent4 2" xfId="18" xr:uid="{00000000-0005-0000-0000-000037000000}"/>
    <cellStyle name="60% - Accent5" xfId="88" builtinId="48" customBuiltin="1"/>
    <cellStyle name="60% - Accent5 2" xfId="19" xr:uid="{00000000-0005-0000-0000-000039000000}"/>
    <cellStyle name="60% - Accent6" xfId="92" builtinId="52" customBuiltin="1"/>
    <cellStyle name="60% - Accent6 2" xfId="20" xr:uid="{00000000-0005-0000-0000-00003B000000}"/>
    <cellStyle name="Accent1" xfId="69" builtinId="29" customBuiltin="1"/>
    <cellStyle name="Accent1 2" xfId="21" xr:uid="{00000000-0005-0000-0000-00003D000000}"/>
    <cellStyle name="Accent2" xfId="73" builtinId="33" customBuiltin="1"/>
    <cellStyle name="Accent2 2" xfId="22" xr:uid="{00000000-0005-0000-0000-00003F000000}"/>
    <cellStyle name="Accent3" xfId="77" builtinId="37" customBuiltin="1"/>
    <cellStyle name="Accent3 2" xfId="23" xr:uid="{00000000-0005-0000-0000-000041000000}"/>
    <cellStyle name="Accent4" xfId="81" builtinId="41" customBuiltin="1"/>
    <cellStyle name="Accent4 2" xfId="24" xr:uid="{00000000-0005-0000-0000-000043000000}"/>
    <cellStyle name="Accent5" xfId="85" builtinId="45" customBuiltin="1"/>
    <cellStyle name="Accent5 2" xfId="25" xr:uid="{00000000-0005-0000-0000-000045000000}"/>
    <cellStyle name="Accent6" xfId="89" builtinId="49" customBuiltin="1"/>
    <cellStyle name="Accent6 2" xfId="26" xr:uid="{00000000-0005-0000-0000-000047000000}"/>
    <cellStyle name="Bad" xfId="59" builtinId="27" customBuiltin="1"/>
    <cellStyle name="Bad 2" xfId="27" xr:uid="{00000000-0005-0000-0000-000049000000}"/>
    <cellStyle name="Calculation" xfId="63" builtinId="22" customBuiltin="1"/>
    <cellStyle name="Calculation 2" xfId="28" xr:uid="{00000000-0005-0000-0000-00004B000000}"/>
    <cellStyle name="Check Cell" xfId="65" builtinId="23" customBuiltin="1"/>
    <cellStyle name="Check Cell 2" xfId="29" xr:uid="{00000000-0005-0000-0000-00004D000000}"/>
    <cellStyle name="Comma" xfId="1" builtinId="3"/>
    <cellStyle name="Comma 2" xfId="30" xr:uid="{00000000-0005-0000-0000-00004F000000}"/>
    <cellStyle name="Explanatory Text" xfId="67" builtinId="53" customBuiltin="1"/>
    <cellStyle name="Explanatory Text 2" xfId="31" xr:uid="{00000000-0005-0000-0000-000051000000}"/>
    <cellStyle name="Good" xfId="58" builtinId="26" customBuiltin="1"/>
    <cellStyle name="Good 2" xfId="32" xr:uid="{00000000-0005-0000-0000-000053000000}"/>
    <cellStyle name="Heading 1" xfId="54" builtinId="16" customBuiltin="1"/>
    <cellStyle name="Heading 1 2" xfId="33" xr:uid="{00000000-0005-0000-0000-000055000000}"/>
    <cellStyle name="Heading 2" xfId="55" builtinId="17" customBuiltin="1"/>
    <cellStyle name="Heading 2 2" xfId="34" xr:uid="{00000000-0005-0000-0000-000057000000}"/>
    <cellStyle name="Heading 3" xfId="56" builtinId="18" customBuiltin="1"/>
    <cellStyle name="Heading 3 2" xfId="35" xr:uid="{00000000-0005-0000-0000-000059000000}"/>
    <cellStyle name="Heading 4" xfId="57" builtinId="19" customBuiltin="1"/>
    <cellStyle name="Heading 4 2" xfId="36" xr:uid="{00000000-0005-0000-0000-00005B000000}"/>
    <cellStyle name="Hyperlink" xfId="126" builtinId="8"/>
    <cellStyle name="Input" xfId="61" builtinId="20" customBuiltin="1"/>
    <cellStyle name="Input 2" xfId="37" xr:uid="{00000000-0005-0000-0000-00005E000000}"/>
    <cellStyle name="Linked Cell" xfId="64" builtinId="24" customBuiltin="1"/>
    <cellStyle name="Linked Cell 2" xfId="38" xr:uid="{00000000-0005-0000-0000-000060000000}"/>
    <cellStyle name="Neutral" xfId="60" builtinId="28" customBuiltin="1"/>
    <cellStyle name="Neutral 2" xfId="39" xr:uid="{00000000-0005-0000-0000-000062000000}"/>
    <cellStyle name="Normal" xfId="0" builtinId="0"/>
    <cellStyle name="Normal 10" xfId="111" xr:uid="{00000000-0005-0000-0000-000064000000}"/>
    <cellStyle name="Normal 2" xfId="40" xr:uid="{00000000-0005-0000-0000-000065000000}"/>
    <cellStyle name="Normal 2 2" xfId="41" xr:uid="{00000000-0005-0000-0000-000066000000}"/>
    <cellStyle name="Normal 2 3" xfId="42" xr:uid="{00000000-0005-0000-0000-000067000000}"/>
    <cellStyle name="Normal 3" xfId="43" xr:uid="{00000000-0005-0000-0000-000068000000}"/>
    <cellStyle name="Normal 3 2" xfId="44" xr:uid="{00000000-0005-0000-0000-000069000000}"/>
    <cellStyle name="Normal 4" xfId="45" xr:uid="{00000000-0005-0000-0000-00006A000000}"/>
    <cellStyle name="Normal 4 2" xfId="125" xr:uid="{00000000-0005-0000-0000-00006B000000}"/>
    <cellStyle name="Normal 5" xfId="46" xr:uid="{00000000-0005-0000-0000-00006C000000}"/>
    <cellStyle name="Normal 6" xfId="2" xr:uid="{00000000-0005-0000-0000-00006D000000}"/>
    <cellStyle name="Normal 7" xfId="94" xr:uid="{00000000-0005-0000-0000-00006E000000}"/>
    <cellStyle name="Normal 8" xfId="47" xr:uid="{00000000-0005-0000-0000-00006F000000}"/>
    <cellStyle name="Normal 9" xfId="93" xr:uid="{00000000-0005-0000-0000-000070000000}"/>
    <cellStyle name="Normal 9 2" xfId="96" xr:uid="{00000000-0005-0000-0000-000071000000}"/>
    <cellStyle name="Normal 9 3" xfId="97" xr:uid="{00000000-0005-0000-0000-000072000000}"/>
    <cellStyle name="Note 2" xfId="48" xr:uid="{00000000-0005-0000-0000-000073000000}"/>
    <cellStyle name="Note 3" xfId="95" xr:uid="{00000000-0005-0000-0000-000074000000}"/>
    <cellStyle name="Note 4" xfId="98" xr:uid="{00000000-0005-0000-0000-000075000000}"/>
    <cellStyle name="Note 5" xfId="112" xr:uid="{00000000-0005-0000-0000-000076000000}"/>
    <cellStyle name="Output" xfId="62" builtinId="21" customBuiltin="1"/>
    <cellStyle name="Output 2" xfId="49" xr:uid="{00000000-0005-0000-0000-000078000000}"/>
    <cellStyle name="Percent 2" xfId="50" xr:uid="{00000000-0005-0000-0000-000079000000}"/>
    <cellStyle name="Title" xfId="53" builtinId="15" customBuiltin="1"/>
    <cellStyle name="Total" xfId="68" builtinId="25" customBuiltin="1"/>
    <cellStyle name="Total 2" xfId="51" xr:uid="{00000000-0005-0000-0000-00007C000000}"/>
    <cellStyle name="Warning Text" xfId="66" builtinId="11" customBuiltin="1"/>
    <cellStyle name="Warning Text 2" xfId="52" xr:uid="{00000000-0005-0000-0000-00007E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 summ'!$E$1</c:f>
              <c:strCache>
                <c:ptCount val="1"/>
                <c:pt idx="0">
                  <c:v>U.S. ISBM</c:v>
                </c:pt>
              </c:strCache>
            </c:strRef>
          </c:tx>
          <c:spPr>
            <a:solidFill>
              <a:schemeClr val="tx1"/>
            </a:solid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summ'!$E$2:$E$20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3162-4402-ABCB-AFBB5DCED58C}"/>
            </c:ext>
          </c:extLst>
        </c:ser>
        <c:ser>
          <c:idx val="1"/>
          <c:order val="1"/>
          <c:tx>
            <c:strRef>
              <c:f>'Exec summ'!$B$1</c:f>
              <c:strCache>
                <c:ptCount val="1"/>
                <c:pt idx="0">
                  <c:v>US AABM</c:v>
                </c:pt>
              </c:strCache>
            </c:strRef>
          </c:tx>
          <c:spPr>
            <a:pattFill prst="pct5">
              <a:fgClr>
                <a:schemeClr val="tx1"/>
              </a:fgClr>
              <a:bgClr>
                <a:schemeClr val="bg1"/>
              </a:bgClr>
            </a:patt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summ'!$B$2:$B$20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3162-4402-ABCB-AFBB5DCED58C}"/>
            </c:ext>
          </c:extLst>
        </c:ser>
        <c:ser>
          <c:idx val="3"/>
          <c:order val="2"/>
          <c:tx>
            <c:strRef>
              <c:f>'Exec summ'!$D$1</c:f>
              <c:strCache>
                <c:ptCount val="1"/>
                <c:pt idx="0">
                  <c:v>CAN ISBM</c:v>
                </c:pt>
              </c:strCache>
            </c:strRef>
          </c:tx>
          <c:spPr>
            <a:pattFill prst="narVert">
              <a:fgClr>
                <a:schemeClr val="bg1">
                  <a:lumMod val="65000"/>
                </a:schemeClr>
              </a:fgClr>
              <a:bgClr>
                <a:schemeClr val="bg1"/>
              </a:bgClr>
            </a:patt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summ'!$D$2:$D$20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2-3162-4402-ABCB-AFBB5DCED58C}"/>
            </c:ext>
          </c:extLst>
        </c:ser>
        <c:ser>
          <c:idx val="2"/>
          <c:order val="3"/>
          <c:tx>
            <c:strRef>
              <c:f>'Exec summ'!$C$1</c:f>
              <c:strCache>
                <c:ptCount val="1"/>
                <c:pt idx="0">
                  <c:v>CAN AABM</c:v>
                </c:pt>
              </c:strCache>
            </c:strRef>
          </c:tx>
          <c:spPr>
            <a:solidFill>
              <a:schemeClr val="bg1">
                <a:lumMod val="65000"/>
              </a:schemeClr>
            </a:solid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summ'!$C$2:$C$20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3162-4402-ABCB-AFBB5DCED58C}"/>
            </c:ext>
          </c:extLst>
        </c:ser>
        <c:dLbls>
          <c:showLegendKey val="0"/>
          <c:showVal val="0"/>
          <c:showCatName val="0"/>
          <c:showSerName val="0"/>
          <c:showPercent val="0"/>
          <c:showBubbleSize val="0"/>
        </c:dLbls>
        <c:gapWidth val="65"/>
        <c:overlap val="100"/>
        <c:axId val="313217952"/>
        <c:axId val="313218344"/>
      </c:barChart>
      <c:catAx>
        <c:axId val="313217952"/>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313218344"/>
        <c:crosses val="autoZero"/>
        <c:auto val="1"/>
        <c:lblAlgn val="ctr"/>
        <c:lblOffset val="100"/>
        <c:noMultiLvlLbl val="0"/>
      </c:catAx>
      <c:valAx>
        <c:axId val="313218344"/>
        <c:scaling>
          <c:orientation val="minMax"/>
        </c:scaling>
        <c:delete val="0"/>
        <c:axPos val="l"/>
        <c:majorGridlines/>
        <c:title>
          <c:tx>
            <c:rich>
              <a:bodyPr rot="-5400000" vert="horz"/>
              <a:lstStyle/>
              <a:p>
                <a:pPr>
                  <a:defRPr sz="1200"/>
                </a:pPr>
                <a:r>
                  <a:rPr lang="en-US" sz="1200"/>
                  <a:t>LC</a:t>
                </a:r>
              </a:p>
            </c:rich>
          </c:tx>
          <c:overlay val="0"/>
        </c:title>
        <c:numFmt formatCode="_(* #,##0_);_(* \(#,##0\);_(* &quot;-&quot;??_);_(@_)" sourceLinked="1"/>
        <c:majorTickMark val="out"/>
        <c:minorTickMark val="none"/>
        <c:tickLblPos val="nextTo"/>
        <c:txPr>
          <a:bodyPr/>
          <a:lstStyle/>
          <a:p>
            <a:pPr>
              <a:defRPr sz="1200"/>
            </a:pPr>
            <a:endParaRPr lang="en-US"/>
          </a:p>
        </c:txPr>
        <c:crossAx val="31321795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161924</xdr:colOff>
      <xdr:row>0</xdr:row>
      <xdr:rowOff>57150</xdr:rowOff>
    </xdr:from>
    <xdr:to>
      <xdr:col>19</xdr:col>
      <xdr:colOff>123824</xdr:colOff>
      <xdr:row>22</xdr:row>
      <xdr:rowOff>28575</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tabColor rgb="FFFFFF00"/>
  </sheetPr>
  <dimension ref="B1:N32"/>
  <sheetViews>
    <sheetView workbookViewId="0">
      <selection activeCell="C20" sqref="C20"/>
    </sheetView>
  </sheetViews>
  <sheetFormatPr baseColWidth="10" defaultColWidth="9.33203125" defaultRowHeight="16" x14ac:dyDescent="0.2"/>
  <cols>
    <col min="1" max="16384" width="9.33203125" style="53"/>
  </cols>
  <sheetData>
    <row r="1" spans="2:14" ht="17" thickBot="1" x14ac:dyDescent="0.25"/>
    <row r="2" spans="2:14" ht="15.75" customHeight="1" x14ac:dyDescent="0.2">
      <c r="B2" s="181" t="s">
        <v>0</v>
      </c>
      <c r="C2" s="182"/>
      <c r="D2" s="182"/>
      <c r="E2" s="182"/>
      <c r="F2" s="182"/>
      <c r="G2" s="183"/>
      <c r="H2" s="52"/>
      <c r="I2" s="169" t="s">
        <v>1</v>
      </c>
      <c r="J2" s="170"/>
      <c r="K2" s="171"/>
      <c r="L2" s="52"/>
      <c r="M2" s="52"/>
      <c r="N2" s="52"/>
    </row>
    <row r="3" spans="2:14" x14ac:dyDescent="0.2">
      <c r="B3" s="184"/>
      <c r="C3" s="185"/>
      <c r="D3" s="185"/>
      <c r="E3" s="185"/>
      <c r="F3" s="185"/>
      <c r="G3" s="186"/>
      <c r="H3" s="52"/>
      <c r="I3" s="172"/>
      <c r="J3" s="173"/>
      <c r="K3" s="174"/>
      <c r="L3" s="52"/>
      <c r="M3" s="52"/>
      <c r="N3" s="52"/>
    </row>
    <row r="4" spans="2:14" x14ac:dyDescent="0.2">
      <c r="B4" s="184"/>
      <c r="C4" s="185"/>
      <c r="D4" s="185"/>
      <c r="E4" s="185"/>
      <c r="F4" s="185"/>
      <c r="G4" s="186"/>
      <c r="H4" s="52"/>
      <c r="I4" s="54"/>
      <c r="J4" s="55"/>
      <c r="K4" s="56"/>
      <c r="L4" s="52"/>
      <c r="M4" s="52"/>
      <c r="N4" s="52"/>
    </row>
    <row r="5" spans="2:14" x14ac:dyDescent="0.2">
      <c r="B5" s="184"/>
      <c r="C5" s="185"/>
      <c r="D5" s="185"/>
      <c r="E5" s="185"/>
      <c r="F5" s="185"/>
      <c r="G5" s="186"/>
      <c r="H5" s="52"/>
      <c r="I5" s="175" t="s">
        <v>2</v>
      </c>
      <c r="J5" s="176"/>
      <c r="K5" s="177"/>
      <c r="L5" s="52"/>
      <c r="M5" s="52"/>
      <c r="N5" s="52"/>
    </row>
    <row r="6" spans="2:14" ht="15.75" customHeight="1" x14ac:dyDescent="0.2">
      <c r="B6" s="184"/>
      <c r="C6" s="185"/>
      <c r="D6" s="185"/>
      <c r="E6" s="185"/>
      <c r="F6" s="185"/>
      <c r="G6" s="186"/>
      <c r="H6" s="52"/>
      <c r="I6" s="175"/>
      <c r="J6" s="176"/>
      <c r="K6" s="177"/>
      <c r="L6" s="52"/>
      <c r="M6" s="52"/>
      <c r="N6" s="52"/>
    </row>
    <row r="7" spans="2:14" x14ac:dyDescent="0.2">
      <c r="B7" s="184"/>
      <c r="C7" s="185"/>
      <c r="D7" s="185"/>
      <c r="E7" s="185"/>
      <c r="F7" s="185"/>
      <c r="G7" s="186"/>
      <c r="H7" s="52"/>
      <c r="I7" s="175"/>
      <c r="J7" s="176"/>
      <c r="K7" s="177"/>
      <c r="L7" s="52"/>
      <c r="M7" s="52"/>
      <c r="N7" s="52"/>
    </row>
    <row r="8" spans="2:14" x14ac:dyDescent="0.2">
      <c r="B8" s="184"/>
      <c r="C8" s="185"/>
      <c r="D8" s="185"/>
      <c r="E8" s="185"/>
      <c r="F8" s="185"/>
      <c r="G8" s="186"/>
      <c r="H8" s="52"/>
      <c r="I8" s="175"/>
      <c r="J8" s="176"/>
      <c r="K8" s="177"/>
      <c r="L8" s="52"/>
      <c r="M8" s="52"/>
      <c r="N8" s="52"/>
    </row>
    <row r="9" spans="2:14" x14ac:dyDescent="0.2">
      <c r="B9" s="184"/>
      <c r="C9" s="185"/>
      <c r="D9" s="185"/>
      <c r="E9" s="185"/>
      <c r="F9" s="185"/>
      <c r="G9" s="186"/>
      <c r="H9" s="52"/>
      <c r="I9" s="178"/>
      <c r="J9" s="179"/>
      <c r="K9" s="180"/>
      <c r="L9" s="52"/>
      <c r="M9" s="52"/>
      <c r="N9" s="52"/>
    </row>
    <row r="10" spans="2:14" x14ac:dyDescent="0.2">
      <c r="B10" s="184"/>
      <c r="C10" s="185"/>
      <c r="D10" s="185"/>
      <c r="E10" s="185"/>
      <c r="F10" s="185"/>
      <c r="G10" s="186"/>
      <c r="H10" s="5"/>
      <c r="I10" s="5"/>
      <c r="J10" s="5"/>
      <c r="K10" s="5"/>
      <c r="L10" s="5"/>
      <c r="M10" s="52"/>
      <c r="N10" s="52"/>
    </row>
    <row r="11" spans="2:14" x14ac:dyDescent="0.2">
      <c r="B11" s="184"/>
      <c r="C11" s="185"/>
      <c r="D11" s="185"/>
      <c r="E11" s="185"/>
      <c r="F11" s="185"/>
      <c r="G11" s="186"/>
      <c r="H11" s="5"/>
      <c r="I11" s="5"/>
      <c r="J11" s="5"/>
      <c r="K11" s="5"/>
      <c r="L11" s="5"/>
      <c r="M11" s="52"/>
      <c r="N11" s="52"/>
    </row>
    <row r="12" spans="2:14" ht="17" thickBot="1" x14ac:dyDescent="0.25">
      <c r="B12" s="187"/>
      <c r="C12" s="188"/>
      <c r="D12" s="188"/>
      <c r="E12" s="188"/>
      <c r="F12" s="188"/>
      <c r="G12" s="189"/>
      <c r="H12" s="5"/>
      <c r="I12" s="5"/>
      <c r="J12" s="5"/>
      <c r="K12" s="5"/>
      <c r="L12" s="5"/>
      <c r="M12" s="52"/>
      <c r="N12" s="52"/>
    </row>
    <row r="13" spans="2:14" x14ac:dyDescent="0.2">
      <c r="B13" s="52"/>
      <c r="C13" s="52"/>
      <c r="D13" s="52"/>
      <c r="E13" s="52"/>
      <c r="F13" s="52"/>
      <c r="G13" s="52"/>
      <c r="H13" s="5"/>
      <c r="I13" s="5"/>
      <c r="J13" s="5"/>
      <c r="K13" s="5"/>
      <c r="L13" s="5"/>
      <c r="M13" s="52"/>
      <c r="N13" s="52"/>
    </row>
    <row r="14" spans="2:14" x14ac:dyDescent="0.2">
      <c r="B14" s="52"/>
      <c r="C14" s="52"/>
      <c r="D14" s="52"/>
      <c r="E14" s="52"/>
      <c r="F14" s="52"/>
      <c r="G14" s="52"/>
      <c r="H14" s="5"/>
      <c r="I14" s="5"/>
      <c r="J14" s="5"/>
      <c r="K14" s="5"/>
      <c r="L14" s="5"/>
      <c r="M14" s="52"/>
      <c r="N14" s="52"/>
    </row>
    <row r="15" spans="2:14" x14ac:dyDescent="0.2">
      <c r="B15" s="52"/>
      <c r="C15" s="52"/>
      <c r="D15" s="52"/>
      <c r="E15" s="52"/>
      <c r="F15" s="52"/>
      <c r="G15" s="52"/>
      <c r="H15" s="52"/>
      <c r="I15" s="52"/>
      <c r="J15" s="52"/>
      <c r="K15" s="52"/>
      <c r="L15" s="52"/>
      <c r="M15" s="52"/>
      <c r="N15" s="52"/>
    </row>
    <row r="16" spans="2:14" x14ac:dyDescent="0.2">
      <c r="B16" s="52"/>
      <c r="C16" s="52"/>
      <c r="D16" s="52"/>
      <c r="E16" s="52"/>
      <c r="F16" s="52"/>
      <c r="G16" s="52"/>
      <c r="H16" s="52"/>
      <c r="I16" s="52"/>
      <c r="J16" s="52"/>
      <c r="K16" s="52"/>
      <c r="L16" s="52"/>
      <c r="M16" s="52"/>
      <c r="N16" s="52"/>
    </row>
    <row r="17" spans="2:14" x14ac:dyDescent="0.2">
      <c r="B17" s="52"/>
      <c r="C17" s="52"/>
      <c r="D17" s="52"/>
      <c r="E17" s="52"/>
      <c r="F17" s="52"/>
      <c r="G17" s="52"/>
      <c r="H17" s="52"/>
      <c r="I17" s="52"/>
      <c r="J17" s="52"/>
      <c r="K17" s="52"/>
      <c r="L17" s="52"/>
      <c r="M17" s="52"/>
      <c r="N17" s="52"/>
    </row>
    <row r="18" spans="2:14" x14ac:dyDescent="0.2">
      <c r="B18" s="52"/>
      <c r="C18" s="52"/>
      <c r="D18" s="52"/>
      <c r="E18" s="52"/>
      <c r="F18" s="52"/>
      <c r="G18" s="52"/>
      <c r="H18" s="52"/>
      <c r="I18" s="52"/>
      <c r="J18" s="52"/>
      <c r="K18" s="52"/>
      <c r="L18" s="52"/>
      <c r="M18" s="52"/>
      <c r="N18" s="52"/>
    </row>
    <row r="19" spans="2:14" x14ac:dyDescent="0.2">
      <c r="B19" s="52"/>
      <c r="C19" s="52"/>
      <c r="D19" s="52"/>
      <c r="E19" s="52"/>
      <c r="F19" s="52"/>
      <c r="G19" s="52"/>
      <c r="H19" s="52"/>
      <c r="I19" s="52"/>
      <c r="J19" s="52"/>
      <c r="K19" s="52"/>
      <c r="L19" s="52"/>
      <c r="M19" s="52"/>
      <c r="N19" s="52"/>
    </row>
    <row r="20" spans="2:14" x14ac:dyDescent="0.2">
      <c r="B20" s="52"/>
      <c r="C20" s="52"/>
      <c r="D20" s="52"/>
      <c r="E20" s="52"/>
      <c r="F20" s="52"/>
      <c r="G20" s="52"/>
      <c r="H20" s="52"/>
      <c r="I20" s="52"/>
      <c r="J20" s="52"/>
      <c r="K20" s="52"/>
      <c r="L20" s="52"/>
      <c r="M20" s="52"/>
      <c r="N20" s="52"/>
    </row>
    <row r="21" spans="2:14" x14ac:dyDescent="0.2">
      <c r="B21" s="52"/>
      <c r="C21" s="52"/>
      <c r="D21" s="52"/>
      <c r="E21" s="52"/>
      <c r="F21" s="52"/>
      <c r="G21" s="52"/>
      <c r="H21" s="52"/>
      <c r="I21" s="52"/>
      <c r="J21" s="52"/>
      <c r="K21" s="52"/>
      <c r="L21" s="52"/>
      <c r="M21" s="52"/>
      <c r="N21" s="52"/>
    </row>
    <row r="22" spans="2:14" x14ac:dyDescent="0.2">
      <c r="B22" s="52"/>
      <c r="C22" s="52"/>
      <c r="D22" s="52"/>
      <c r="E22" s="52"/>
      <c r="F22" s="52"/>
      <c r="G22" s="52"/>
      <c r="H22" s="52"/>
      <c r="I22" s="52"/>
      <c r="J22" s="52"/>
      <c r="K22" s="52"/>
      <c r="L22" s="52"/>
      <c r="M22" s="52"/>
      <c r="N22" s="52"/>
    </row>
    <row r="23" spans="2:14" x14ac:dyDescent="0.2">
      <c r="B23" s="52"/>
      <c r="C23" s="52"/>
      <c r="D23" s="52"/>
      <c r="E23" s="52"/>
      <c r="F23" s="52"/>
      <c r="G23" s="52"/>
      <c r="H23" s="52"/>
      <c r="I23" s="52"/>
      <c r="J23" s="52"/>
      <c r="K23" s="52"/>
      <c r="L23" s="52"/>
      <c r="M23" s="52"/>
      <c r="N23" s="52"/>
    </row>
    <row r="24" spans="2:14" x14ac:dyDescent="0.2">
      <c r="B24" s="52"/>
      <c r="C24" s="52"/>
      <c r="D24" s="52"/>
      <c r="E24" s="52"/>
      <c r="F24" s="52"/>
      <c r="G24" s="52"/>
      <c r="H24" s="52"/>
      <c r="I24" s="52"/>
      <c r="J24" s="52"/>
      <c r="K24" s="52"/>
      <c r="L24" s="52"/>
      <c r="M24" s="52"/>
      <c r="N24" s="52"/>
    </row>
    <row r="25" spans="2:14" x14ac:dyDescent="0.2">
      <c r="B25" s="52"/>
      <c r="C25" s="52"/>
      <c r="D25" s="52"/>
      <c r="E25" s="52"/>
      <c r="F25" s="52"/>
      <c r="G25" s="52"/>
      <c r="H25" s="52"/>
      <c r="I25" s="52"/>
      <c r="J25" s="52"/>
      <c r="K25" s="52"/>
      <c r="L25" s="52"/>
      <c r="M25" s="52"/>
      <c r="N25" s="52"/>
    </row>
    <row r="26" spans="2:14" x14ac:dyDescent="0.2">
      <c r="B26" s="52"/>
      <c r="C26" s="52"/>
      <c r="D26" s="52"/>
      <c r="E26" s="52"/>
      <c r="F26" s="52"/>
      <c r="G26" s="52"/>
      <c r="H26" s="52"/>
      <c r="I26" s="52"/>
      <c r="J26" s="52"/>
      <c r="K26" s="52"/>
      <c r="L26" s="52"/>
      <c r="M26" s="52"/>
      <c r="N26" s="52"/>
    </row>
    <row r="27" spans="2:14" x14ac:dyDescent="0.2">
      <c r="B27" s="52"/>
      <c r="C27" s="52"/>
      <c r="D27" s="52"/>
      <c r="E27" s="52"/>
      <c r="F27" s="52"/>
      <c r="G27" s="52"/>
      <c r="H27" s="52"/>
      <c r="I27" s="52"/>
      <c r="J27" s="52"/>
      <c r="K27" s="52"/>
      <c r="L27" s="52"/>
      <c r="M27" s="52"/>
      <c r="N27" s="52"/>
    </row>
    <row r="28" spans="2:14" x14ac:dyDescent="0.2">
      <c r="B28" s="52"/>
      <c r="C28" s="52"/>
      <c r="D28" s="52"/>
      <c r="E28" s="52"/>
      <c r="F28" s="52"/>
      <c r="G28" s="52"/>
      <c r="H28" s="52"/>
      <c r="I28" s="52"/>
      <c r="J28" s="52"/>
      <c r="K28" s="52"/>
      <c r="L28" s="52"/>
      <c r="M28" s="52"/>
      <c r="N28" s="52"/>
    </row>
    <row r="29" spans="2:14" x14ac:dyDescent="0.2">
      <c r="B29" s="52"/>
      <c r="C29" s="52"/>
      <c r="D29" s="52"/>
      <c r="E29" s="52"/>
      <c r="F29" s="52"/>
      <c r="G29" s="52"/>
      <c r="H29" s="52"/>
      <c r="I29" s="52"/>
      <c r="J29" s="52"/>
      <c r="K29" s="52"/>
      <c r="L29" s="52"/>
      <c r="M29" s="52"/>
      <c r="N29" s="52"/>
    </row>
    <row r="30" spans="2:14" x14ac:dyDescent="0.2">
      <c r="B30" s="52"/>
      <c r="C30" s="52"/>
      <c r="D30" s="52"/>
      <c r="E30" s="52"/>
      <c r="F30" s="52"/>
      <c r="G30" s="52"/>
      <c r="H30" s="52"/>
      <c r="I30" s="52"/>
      <c r="J30" s="52"/>
      <c r="K30" s="52"/>
      <c r="L30" s="52"/>
      <c r="M30" s="52"/>
      <c r="N30" s="52"/>
    </row>
    <row r="31" spans="2:14" x14ac:dyDescent="0.2">
      <c r="B31" s="52"/>
      <c r="C31" s="52"/>
      <c r="D31" s="52"/>
      <c r="E31" s="52"/>
      <c r="F31" s="52"/>
      <c r="G31" s="52"/>
      <c r="H31" s="52"/>
      <c r="I31" s="52"/>
      <c r="J31" s="52"/>
      <c r="K31" s="52"/>
      <c r="L31" s="52"/>
      <c r="M31" s="52"/>
      <c r="N31" s="52"/>
    </row>
    <row r="32" spans="2:14" x14ac:dyDescent="0.2">
      <c r="B32" s="52"/>
      <c r="C32" s="52"/>
      <c r="D32" s="52"/>
      <c r="E32" s="52"/>
      <c r="F32" s="52"/>
      <c r="G32" s="52"/>
      <c r="H32" s="52"/>
      <c r="I32" s="52"/>
      <c r="J32" s="52"/>
      <c r="K32" s="52"/>
      <c r="L32" s="52"/>
      <c r="M32" s="52"/>
      <c r="N32" s="52"/>
    </row>
  </sheetData>
  <mergeCells count="3">
    <mergeCell ref="I2:K3"/>
    <mergeCell ref="I5:K9"/>
    <mergeCell ref="B2:G1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6"/>
  <dimension ref="A1:BA128"/>
  <sheetViews>
    <sheetView zoomScale="85" zoomScaleNormal="85" workbookViewId="0"/>
  </sheetViews>
  <sheetFormatPr baseColWidth="10" defaultColWidth="9.33203125" defaultRowHeight="15" x14ac:dyDescent="0.2"/>
  <cols>
    <col min="1" max="1" width="14.6640625" style="5" customWidth="1"/>
    <col min="2" max="21" width="9.33203125" style="6"/>
    <col min="22" max="22" width="9.33203125" style="6" customWidth="1"/>
    <col min="23" max="23" width="9.33203125" style="6"/>
    <col min="24" max="24" width="1.33203125" style="6" customWidth="1"/>
    <col min="25" max="26" width="9.33203125" style="6"/>
    <col min="27" max="27" width="1.33203125" style="6" customWidth="1"/>
    <col min="28" max="29" width="9.33203125" style="6" customWidth="1"/>
    <col min="30" max="53" width="9.33203125" style="6"/>
    <col min="54" max="16384" width="9.33203125" style="5"/>
  </cols>
  <sheetData>
    <row r="1" spans="1:53" ht="16" thickBot="1" x14ac:dyDescent="0.25">
      <c r="A1" s="65" t="s">
        <v>150</v>
      </c>
    </row>
    <row r="2" spans="1:53" ht="15.75" customHeight="1" thickBot="1" x14ac:dyDescent="0.25">
      <c r="A2" s="196" t="s">
        <v>5</v>
      </c>
      <c r="B2" s="199" t="s">
        <v>99</v>
      </c>
      <c r="C2" s="190"/>
      <c r="D2" s="190"/>
      <c r="E2" s="190"/>
      <c r="F2" s="190"/>
      <c r="G2" s="190"/>
      <c r="H2" s="190"/>
      <c r="I2" s="190"/>
      <c r="J2" s="190"/>
      <c r="K2" s="190"/>
      <c r="L2" s="190"/>
      <c r="M2" s="190"/>
      <c r="N2" s="190"/>
      <c r="O2" s="190"/>
      <c r="P2" s="190"/>
      <c r="Q2" s="190"/>
      <c r="R2" s="190"/>
      <c r="S2" s="191"/>
    </row>
    <row r="3" spans="1:53" x14ac:dyDescent="0.2">
      <c r="A3" s="197"/>
      <c r="B3" s="201" t="s">
        <v>100</v>
      </c>
      <c r="C3" s="203"/>
      <c r="D3" s="201" t="s">
        <v>101</v>
      </c>
      <c r="E3" s="203"/>
      <c r="F3" s="201" t="s">
        <v>101</v>
      </c>
      <c r="G3" s="203"/>
      <c r="H3" s="201" t="s">
        <v>102</v>
      </c>
      <c r="I3" s="203"/>
      <c r="J3" s="201" t="s">
        <v>102</v>
      </c>
      <c r="K3" s="203"/>
      <c r="L3" s="201" t="s">
        <v>103</v>
      </c>
      <c r="M3" s="203"/>
      <c r="N3" s="201" t="s">
        <v>103</v>
      </c>
      <c r="O3" s="203"/>
      <c r="P3" s="201" t="s">
        <v>104</v>
      </c>
      <c r="Q3" s="203"/>
      <c r="R3" s="201" t="s">
        <v>104</v>
      </c>
      <c r="S3" s="203"/>
    </row>
    <row r="4" spans="1:53" ht="16" thickBot="1" x14ac:dyDescent="0.25">
      <c r="A4" s="197"/>
      <c r="B4" s="207" t="s">
        <v>105</v>
      </c>
      <c r="C4" s="206"/>
      <c r="D4" s="204" t="s">
        <v>70</v>
      </c>
      <c r="E4" s="208"/>
      <c r="F4" s="207" t="s">
        <v>105</v>
      </c>
      <c r="G4" s="206"/>
      <c r="H4" s="207" t="s">
        <v>106</v>
      </c>
      <c r="I4" s="206"/>
      <c r="J4" s="207" t="s">
        <v>105</v>
      </c>
      <c r="K4" s="206"/>
      <c r="L4" s="207" t="s">
        <v>106</v>
      </c>
      <c r="M4" s="206"/>
      <c r="N4" s="207" t="s">
        <v>105</v>
      </c>
      <c r="O4" s="206"/>
      <c r="P4" s="207" t="s">
        <v>69</v>
      </c>
      <c r="Q4" s="206"/>
      <c r="R4" s="207" t="s">
        <v>105</v>
      </c>
      <c r="S4" s="206"/>
    </row>
    <row r="5" spans="1:53" ht="19" thickBot="1" x14ac:dyDescent="0.25">
      <c r="A5" s="198"/>
      <c r="B5" s="8" t="s">
        <v>107</v>
      </c>
      <c r="C5" s="17" t="s">
        <v>35</v>
      </c>
      <c r="D5" s="17" t="s">
        <v>10</v>
      </c>
      <c r="E5" s="33" t="s">
        <v>35</v>
      </c>
      <c r="F5" s="17" t="s">
        <v>10</v>
      </c>
      <c r="G5" s="17" t="s">
        <v>35</v>
      </c>
      <c r="H5" s="17" t="s">
        <v>10</v>
      </c>
      <c r="I5" s="17" t="s">
        <v>35</v>
      </c>
      <c r="J5" s="17" t="s">
        <v>10</v>
      </c>
      <c r="K5" s="17" t="s">
        <v>35</v>
      </c>
      <c r="L5" s="17" t="s">
        <v>10</v>
      </c>
      <c r="M5" s="17" t="s">
        <v>35</v>
      </c>
      <c r="N5" s="17" t="s">
        <v>10</v>
      </c>
      <c r="O5" s="17" t="s">
        <v>35</v>
      </c>
      <c r="P5" s="17" t="s">
        <v>10</v>
      </c>
      <c r="Q5" s="17" t="s">
        <v>35</v>
      </c>
      <c r="R5" s="17" t="s">
        <v>10</v>
      </c>
      <c r="S5" s="17" t="s">
        <v>35</v>
      </c>
    </row>
    <row r="6" spans="1:53" ht="16" thickBot="1" x14ac:dyDescent="0.25">
      <c r="A6" s="11">
        <v>1976</v>
      </c>
      <c r="B6" s="66"/>
      <c r="C6" s="66"/>
      <c r="D6" s="66">
        <v>1300</v>
      </c>
      <c r="E6" s="66">
        <v>1700</v>
      </c>
      <c r="F6" s="70">
        <v>2500</v>
      </c>
      <c r="G6" s="70">
        <v>4700</v>
      </c>
      <c r="H6" s="66">
        <v>600</v>
      </c>
      <c r="I6" s="66">
        <v>1300</v>
      </c>
      <c r="J6" s="66">
        <v>2500</v>
      </c>
      <c r="K6" s="66">
        <v>3100</v>
      </c>
      <c r="L6" s="66">
        <v>505</v>
      </c>
      <c r="M6" s="66">
        <v>737</v>
      </c>
      <c r="N6" s="66">
        <v>1200</v>
      </c>
      <c r="O6" s="66">
        <v>2500</v>
      </c>
      <c r="P6" s="66">
        <v>600</v>
      </c>
      <c r="Q6" s="66">
        <v>1000</v>
      </c>
      <c r="R6" s="71">
        <v>1836</v>
      </c>
      <c r="S6" s="71">
        <v>10729.337081752125</v>
      </c>
    </row>
    <row r="7" spans="1:53" ht="16" thickBot="1" x14ac:dyDescent="0.25">
      <c r="A7" s="11">
        <v>1977</v>
      </c>
      <c r="B7" s="66"/>
      <c r="C7" s="66"/>
      <c r="D7" s="66">
        <v>3800</v>
      </c>
      <c r="E7" s="66">
        <v>5300</v>
      </c>
      <c r="F7" s="77">
        <v>3300</v>
      </c>
      <c r="G7" s="77">
        <v>7600</v>
      </c>
      <c r="H7" s="66">
        <v>1000</v>
      </c>
      <c r="I7" s="66">
        <v>2000</v>
      </c>
      <c r="J7" s="66">
        <v>2100</v>
      </c>
      <c r="K7" s="66">
        <v>3800</v>
      </c>
      <c r="L7" s="66">
        <v>732</v>
      </c>
      <c r="M7" s="66">
        <v>1155</v>
      </c>
      <c r="N7" s="66">
        <v>3600</v>
      </c>
      <c r="O7" s="66">
        <v>5500</v>
      </c>
      <c r="P7" s="66">
        <v>800</v>
      </c>
      <c r="Q7" s="66">
        <v>1700</v>
      </c>
      <c r="R7" s="71">
        <v>5195</v>
      </c>
      <c r="S7" s="71">
        <v>16247.494974344574</v>
      </c>
    </row>
    <row r="8" spans="1:53" ht="16" thickBot="1" x14ac:dyDescent="0.25">
      <c r="A8" s="11">
        <v>1978</v>
      </c>
      <c r="B8" s="66"/>
      <c r="C8" s="66"/>
      <c r="D8" s="66">
        <v>2300</v>
      </c>
      <c r="E8" s="66">
        <v>2700</v>
      </c>
      <c r="F8" s="77">
        <v>4700</v>
      </c>
      <c r="G8" s="77">
        <v>6200</v>
      </c>
      <c r="H8" s="66">
        <v>1400</v>
      </c>
      <c r="I8" s="66">
        <v>2472</v>
      </c>
      <c r="J8" s="66">
        <v>1900</v>
      </c>
      <c r="K8" s="66">
        <v>2900</v>
      </c>
      <c r="L8" s="66">
        <v>1110</v>
      </c>
      <c r="M8" s="66">
        <v>1406</v>
      </c>
      <c r="N8" s="66">
        <v>2200</v>
      </c>
      <c r="O8" s="66">
        <v>3100</v>
      </c>
      <c r="P8" s="66">
        <v>1000</v>
      </c>
      <c r="Q8" s="66">
        <v>1600</v>
      </c>
      <c r="R8" s="71">
        <v>4555</v>
      </c>
      <c r="S8" s="71">
        <v>9785.764752498344</v>
      </c>
    </row>
    <row r="9" spans="1:53" ht="16" thickBot="1" x14ac:dyDescent="0.25">
      <c r="A9" s="11">
        <v>1979</v>
      </c>
      <c r="B9" s="66"/>
      <c r="C9" s="66"/>
      <c r="D9" s="66">
        <v>2100</v>
      </c>
      <c r="E9" s="66">
        <v>3900</v>
      </c>
      <c r="F9" s="77">
        <v>3900</v>
      </c>
      <c r="G9" s="77">
        <v>6600</v>
      </c>
      <c r="H9" s="66">
        <v>1400</v>
      </c>
      <c r="I9" s="66">
        <v>2326</v>
      </c>
      <c r="J9" s="66">
        <v>1700</v>
      </c>
      <c r="K9" s="66">
        <v>2200</v>
      </c>
      <c r="L9" s="66">
        <v>870</v>
      </c>
      <c r="M9" s="66">
        <v>1369</v>
      </c>
      <c r="N9" s="66">
        <v>3900</v>
      </c>
      <c r="O9" s="66">
        <v>4700</v>
      </c>
      <c r="P9" s="66">
        <v>400</v>
      </c>
      <c r="Q9" s="66">
        <v>1100</v>
      </c>
      <c r="R9" s="71">
        <v>9381</v>
      </c>
      <c r="S9" s="71">
        <v>11710.920191781814</v>
      </c>
    </row>
    <row r="10" spans="1:53" ht="16" thickBot="1" x14ac:dyDescent="0.25">
      <c r="A10" s="11">
        <v>1980</v>
      </c>
      <c r="B10" s="66"/>
      <c r="C10" s="66"/>
      <c r="D10" s="66">
        <v>964</v>
      </c>
      <c r="E10" s="66">
        <v>1500</v>
      </c>
      <c r="F10" s="66">
        <v>6700</v>
      </c>
      <c r="G10" s="66">
        <v>7600</v>
      </c>
      <c r="H10" s="66">
        <v>800</v>
      </c>
      <c r="I10" s="66">
        <v>1079</v>
      </c>
      <c r="J10" s="66">
        <v>2200</v>
      </c>
      <c r="K10" s="66">
        <v>2800</v>
      </c>
      <c r="L10" s="66">
        <v>1038</v>
      </c>
      <c r="M10" s="66">
        <v>1213</v>
      </c>
      <c r="N10" s="66">
        <v>3200</v>
      </c>
      <c r="O10" s="66">
        <v>5800</v>
      </c>
      <c r="P10" s="66">
        <v>200</v>
      </c>
      <c r="Q10" s="66">
        <v>600</v>
      </c>
      <c r="R10" s="71">
        <v>11656</v>
      </c>
      <c r="S10" s="71">
        <v>23254.782681722532</v>
      </c>
    </row>
    <row r="11" spans="1:53" ht="16" thickBot="1" x14ac:dyDescent="0.25">
      <c r="A11" s="11">
        <v>1981</v>
      </c>
      <c r="B11" s="66"/>
      <c r="C11" s="66"/>
      <c r="D11" s="66">
        <v>815</v>
      </c>
      <c r="E11" s="66">
        <v>1700</v>
      </c>
      <c r="F11" s="66">
        <v>5963</v>
      </c>
      <c r="G11" s="66">
        <v>7102</v>
      </c>
      <c r="H11" s="66">
        <v>1498</v>
      </c>
      <c r="I11" s="66">
        <v>2005</v>
      </c>
      <c r="J11" s="66">
        <v>3100</v>
      </c>
      <c r="K11" s="66">
        <v>4000</v>
      </c>
      <c r="L11" s="66">
        <v>988</v>
      </c>
      <c r="M11" s="66">
        <v>1329</v>
      </c>
      <c r="N11" s="66">
        <v>4250</v>
      </c>
      <c r="O11" s="66">
        <v>8200</v>
      </c>
      <c r="P11" s="70">
        <v>924</v>
      </c>
      <c r="Q11" s="70">
        <v>1006</v>
      </c>
      <c r="R11" s="71">
        <v>7577</v>
      </c>
      <c r="S11" s="71">
        <v>13889.391105452212</v>
      </c>
    </row>
    <row r="12" spans="1:53" ht="16" thickBot="1" x14ac:dyDescent="0.25">
      <c r="A12" s="11">
        <v>1982</v>
      </c>
      <c r="B12" s="66"/>
      <c r="C12" s="66"/>
      <c r="D12" s="66">
        <v>1126</v>
      </c>
      <c r="E12" s="66">
        <v>2700</v>
      </c>
      <c r="F12" s="66">
        <v>7107</v>
      </c>
      <c r="G12" s="66">
        <v>9651</v>
      </c>
      <c r="H12" s="66">
        <v>1553</v>
      </c>
      <c r="I12" s="66">
        <v>2125</v>
      </c>
      <c r="J12" s="66">
        <v>4500</v>
      </c>
      <c r="K12" s="66">
        <v>5800</v>
      </c>
      <c r="L12" s="66">
        <v>781</v>
      </c>
      <c r="M12" s="66">
        <v>1244</v>
      </c>
      <c r="N12" s="66">
        <v>4150</v>
      </c>
      <c r="O12" s="66">
        <v>6600</v>
      </c>
      <c r="P12" s="70">
        <v>610</v>
      </c>
      <c r="Q12" s="70">
        <v>669</v>
      </c>
      <c r="R12" s="71">
        <v>5606</v>
      </c>
      <c r="S12" s="71">
        <v>14363.430819473298</v>
      </c>
    </row>
    <row r="13" spans="1:53" ht="16" thickBot="1" x14ac:dyDescent="0.25">
      <c r="A13" s="11">
        <v>1983</v>
      </c>
      <c r="B13" s="66"/>
      <c r="C13" s="66"/>
      <c r="D13" s="66">
        <v>548</v>
      </c>
      <c r="E13" s="66">
        <v>1800</v>
      </c>
      <c r="F13" s="66">
        <v>3069</v>
      </c>
      <c r="G13" s="66">
        <v>5530</v>
      </c>
      <c r="H13" s="66">
        <v>1696</v>
      </c>
      <c r="I13" s="66">
        <v>2233</v>
      </c>
      <c r="J13" s="66">
        <v>2500</v>
      </c>
      <c r="K13" s="66">
        <v>3300</v>
      </c>
      <c r="L13" s="66">
        <v>1044</v>
      </c>
      <c r="M13" s="66">
        <v>1173</v>
      </c>
      <c r="N13" s="66">
        <v>2750</v>
      </c>
      <c r="O13" s="66">
        <v>4400</v>
      </c>
      <c r="P13" s="70">
        <v>800</v>
      </c>
      <c r="Q13" s="70">
        <v>850</v>
      </c>
      <c r="R13" s="71">
        <v>5482</v>
      </c>
      <c r="S13" s="71">
        <v>9604.9799410462238</v>
      </c>
    </row>
    <row r="14" spans="1:53" ht="16" thickBot="1" x14ac:dyDescent="0.25">
      <c r="A14" s="11">
        <v>1984</v>
      </c>
      <c r="B14" s="66"/>
      <c r="C14" s="66"/>
      <c r="D14" s="66">
        <v>618</v>
      </c>
      <c r="E14" s="66">
        <v>1000</v>
      </c>
      <c r="F14" s="66">
        <v>9128</v>
      </c>
      <c r="G14" s="66">
        <v>10447</v>
      </c>
      <c r="H14" s="66">
        <v>1430</v>
      </c>
      <c r="I14" s="66">
        <v>2005</v>
      </c>
      <c r="J14" s="66">
        <v>1900</v>
      </c>
      <c r="K14" s="66">
        <v>2600</v>
      </c>
      <c r="L14" s="66">
        <v>958</v>
      </c>
      <c r="M14" s="66">
        <v>1189</v>
      </c>
      <c r="N14" s="66">
        <v>4350</v>
      </c>
      <c r="O14" s="66">
        <v>6300</v>
      </c>
      <c r="P14" s="70">
        <v>1128</v>
      </c>
      <c r="Q14" s="70">
        <v>1130</v>
      </c>
      <c r="R14" s="71">
        <v>21058</v>
      </c>
      <c r="S14" s="71">
        <v>23516.239393364722</v>
      </c>
    </row>
    <row r="15" spans="1:53" ht="16" thickBot="1" x14ac:dyDescent="0.25">
      <c r="A15" s="11">
        <v>1985</v>
      </c>
      <c r="B15" s="66"/>
      <c r="C15" s="66"/>
      <c r="D15" s="66">
        <v>550</v>
      </c>
      <c r="E15" s="66">
        <v>700</v>
      </c>
      <c r="F15" s="66">
        <v>6145</v>
      </c>
      <c r="G15" s="66">
        <v>8367</v>
      </c>
      <c r="H15" s="66">
        <v>978</v>
      </c>
      <c r="I15" s="66">
        <v>1353</v>
      </c>
      <c r="J15" s="66">
        <v>1725</v>
      </c>
      <c r="K15" s="66">
        <v>2720</v>
      </c>
      <c r="L15" s="66">
        <v>677</v>
      </c>
      <c r="M15" s="66">
        <v>886</v>
      </c>
      <c r="N15" s="66">
        <v>4150</v>
      </c>
      <c r="O15" s="66">
        <v>5910</v>
      </c>
      <c r="P15" s="70">
        <v>1157</v>
      </c>
      <c r="Q15" s="70">
        <v>1159</v>
      </c>
      <c r="R15" s="71">
        <v>9537</v>
      </c>
      <c r="S15" s="71">
        <v>16262.825449155809</v>
      </c>
    </row>
    <row r="16" spans="1:53" ht="16" thickBot="1" x14ac:dyDescent="0.25">
      <c r="A16" s="11">
        <v>1986</v>
      </c>
      <c r="B16" s="66">
        <v>801</v>
      </c>
      <c r="C16" s="66">
        <v>801</v>
      </c>
      <c r="D16" s="66">
        <v>853</v>
      </c>
      <c r="E16" s="66">
        <v>1000</v>
      </c>
      <c r="F16" s="66">
        <v>10006</v>
      </c>
      <c r="G16" s="66">
        <v>13380</v>
      </c>
      <c r="H16" s="66">
        <v>1248</v>
      </c>
      <c r="I16" s="66">
        <v>1912</v>
      </c>
      <c r="J16" s="66">
        <v>4981</v>
      </c>
      <c r="K16" s="66">
        <v>6000</v>
      </c>
      <c r="L16" s="66">
        <v>925</v>
      </c>
      <c r="M16" s="66">
        <v>1193</v>
      </c>
      <c r="N16" s="66">
        <v>7894</v>
      </c>
      <c r="O16" s="66">
        <v>9180</v>
      </c>
      <c r="P16" s="70">
        <v>1795</v>
      </c>
      <c r="Q16" s="70">
        <v>1826</v>
      </c>
      <c r="R16" s="71">
        <v>13808</v>
      </c>
      <c r="S16" s="71">
        <v>21757.345395325403</v>
      </c>
      <c r="AT16" s="5"/>
      <c r="AU16" s="5"/>
      <c r="AV16" s="5"/>
      <c r="AW16" s="5"/>
      <c r="AX16" s="5"/>
      <c r="AY16" s="5"/>
      <c r="AZ16" s="5"/>
      <c r="BA16" s="5"/>
    </row>
    <row r="17" spans="1:53" ht="16" thickBot="1" x14ac:dyDescent="0.25">
      <c r="A17" s="11">
        <v>1987</v>
      </c>
      <c r="B17" s="66">
        <v>581</v>
      </c>
      <c r="C17" s="66">
        <v>581</v>
      </c>
      <c r="D17" s="66">
        <v>666</v>
      </c>
      <c r="E17" s="66">
        <v>1600</v>
      </c>
      <c r="F17" s="66">
        <v>12352</v>
      </c>
      <c r="G17" s="66">
        <v>20349</v>
      </c>
      <c r="H17" s="66">
        <v>1710</v>
      </c>
      <c r="I17" s="66">
        <v>2480</v>
      </c>
      <c r="J17" s="66">
        <v>4006</v>
      </c>
      <c r="K17" s="66">
        <v>6147</v>
      </c>
      <c r="L17" s="66">
        <v>598</v>
      </c>
      <c r="M17" s="66">
        <v>1543</v>
      </c>
      <c r="N17" s="66">
        <v>6557</v>
      </c>
      <c r="O17" s="66">
        <v>10638</v>
      </c>
      <c r="P17" s="70">
        <v>841</v>
      </c>
      <c r="Q17" s="70">
        <v>1069</v>
      </c>
      <c r="R17" s="71">
        <v>19013</v>
      </c>
      <c r="S17" s="71">
        <v>31412.948879066869</v>
      </c>
      <c r="AT17" s="5"/>
      <c r="AU17" s="5"/>
      <c r="AV17" s="5"/>
      <c r="AW17" s="5"/>
      <c r="AX17" s="5"/>
      <c r="AY17" s="5"/>
      <c r="AZ17" s="5"/>
      <c r="BA17" s="5"/>
    </row>
    <row r="18" spans="1:53" ht="16" thickBot="1" x14ac:dyDescent="0.25">
      <c r="A18" s="11">
        <v>1988</v>
      </c>
      <c r="B18" s="81">
        <v>651.42559999999992</v>
      </c>
      <c r="C18" s="81">
        <v>736.88959999999997</v>
      </c>
      <c r="D18" s="66">
        <v>2599</v>
      </c>
      <c r="E18" s="66">
        <v>3943</v>
      </c>
      <c r="F18" s="66">
        <v>15168</v>
      </c>
      <c r="G18" s="66">
        <v>22115</v>
      </c>
      <c r="H18" s="66">
        <v>2605</v>
      </c>
      <c r="I18" s="66">
        <v>3708</v>
      </c>
      <c r="J18" s="70">
        <v>4128</v>
      </c>
      <c r="K18" s="70">
        <v>6909</v>
      </c>
      <c r="L18" s="66">
        <v>1765</v>
      </c>
      <c r="M18" s="66">
        <v>2267</v>
      </c>
      <c r="N18" s="66">
        <v>9494</v>
      </c>
      <c r="O18" s="66">
        <v>12505</v>
      </c>
      <c r="P18" s="70">
        <v>3106</v>
      </c>
      <c r="Q18" s="70">
        <v>3208</v>
      </c>
      <c r="R18" s="71">
        <v>28158</v>
      </c>
      <c r="S18" s="71">
        <v>39538.883060451182</v>
      </c>
      <c r="AT18" s="5"/>
      <c r="AU18" s="5"/>
      <c r="AV18" s="5"/>
      <c r="AW18" s="5"/>
      <c r="AX18" s="5"/>
      <c r="AY18" s="5"/>
      <c r="AZ18" s="5"/>
      <c r="BA18" s="5"/>
    </row>
    <row r="19" spans="1:53" ht="16" thickBot="1" x14ac:dyDescent="0.25">
      <c r="A19" s="11">
        <v>1989</v>
      </c>
      <c r="B19" s="81">
        <v>775</v>
      </c>
      <c r="C19" s="81">
        <v>842.00000000000011</v>
      </c>
      <c r="D19" s="66">
        <v>2407</v>
      </c>
      <c r="E19" s="66">
        <v>3472</v>
      </c>
      <c r="F19" s="66">
        <v>9951</v>
      </c>
      <c r="G19" s="66">
        <v>17260</v>
      </c>
      <c r="H19" s="66">
        <v>4697</v>
      </c>
      <c r="I19" s="66">
        <v>6820</v>
      </c>
      <c r="J19" s="70">
        <v>5148</v>
      </c>
      <c r="K19" s="70">
        <v>8692</v>
      </c>
      <c r="L19" s="66">
        <v>2568</v>
      </c>
      <c r="M19" s="66">
        <v>3954</v>
      </c>
      <c r="N19" s="66">
        <v>9324</v>
      </c>
      <c r="O19" s="66">
        <v>12213</v>
      </c>
      <c r="P19" s="70">
        <v>2068</v>
      </c>
      <c r="Q19" s="70">
        <v>2390</v>
      </c>
      <c r="R19" s="71">
        <v>25677</v>
      </c>
      <c r="S19" s="71">
        <v>54902.78106149262</v>
      </c>
      <c r="AT19" s="5"/>
      <c r="AU19" s="5"/>
      <c r="AV19" s="5"/>
      <c r="AW19" s="5"/>
      <c r="AX19" s="5"/>
      <c r="AY19" s="5"/>
      <c r="AZ19" s="5"/>
      <c r="BA19" s="5"/>
    </row>
    <row r="20" spans="1:53" ht="16" thickBot="1" x14ac:dyDescent="0.25">
      <c r="A20" s="11">
        <v>1990</v>
      </c>
      <c r="B20" s="81">
        <v>371.952</v>
      </c>
      <c r="C20" s="81">
        <v>485.11200000000002</v>
      </c>
      <c r="D20" s="66">
        <v>1483</v>
      </c>
      <c r="E20" s="66">
        <v>1840</v>
      </c>
      <c r="F20" s="66">
        <v>13711</v>
      </c>
      <c r="G20" s="66">
        <v>16914</v>
      </c>
      <c r="H20" s="66">
        <v>3886</v>
      </c>
      <c r="I20" s="66">
        <v>5294</v>
      </c>
      <c r="J20" s="70">
        <v>4236</v>
      </c>
      <c r="K20" s="70">
        <v>6347</v>
      </c>
      <c r="L20" s="66">
        <v>1780</v>
      </c>
      <c r="M20" s="66">
        <v>2480</v>
      </c>
      <c r="N20" s="66">
        <v>10569</v>
      </c>
      <c r="O20" s="66">
        <v>13155</v>
      </c>
      <c r="P20" s="70">
        <v>1567</v>
      </c>
      <c r="Q20" s="70">
        <v>1629</v>
      </c>
      <c r="R20" s="71">
        <v>16995</v>
      </c>
      <c r="S20" s="71">
        <v>39266.045131292856</v>
      </c>
      <c r="AT20" s="5"/>
      <c r="AU20" s="5"/>
      <c r="AV20" s="5"/>
      <c r="AW20" s="5"/>
      <c r="AX20" s="5"/>
      <c r="AY20" s="5"/>
      <c r="AZ20" s="5"/>
      <c r="BA20" s="5"/>
    </row>
    <row r="21" spans="1:53" ht="16" thickBot="1" x14ac:dyDescent="0.25">
      <c r="A21" s="11">
        <v>1991</v>
      </c>
      <c r="B21" s="81">
        <v>888.53499999999997</v>
      </c>
      <c r="C21" s="81">
        <v>999.97500000000002</v>
      </c>
      <c r="D21" s="66">
        <v>1188</v>
      </c>
      <c r="E21" s="66">
        <v>1500</v>
      </c>
      <c r="F21" s="66">
        <v>6292</v>
      </c>
      <c r="G21" s="66">
        <v>7631</v>
      </c>
      <c r="H21" s="66">
        <v>1078</v>
      </c>
      <c r="I21" s="66">
        <v>1693</v>
      </c>
      <c r="J21" s="70">
        <v>1420</v>
      </c>
      <c r="K21" s="70">
        <v>2628</v>
      </c>
      <c r="L21" s="66">
        <v>630</v>
      </c>
      <c r="M21" s="66">
        <v>761</v>
      </c>
      <c r="N21" s="66">
        <v>4795</v>
      </c>
      <c r="O21" s="66">
        <v>6593</v>
      </c>
      <c r="P21" s="70">
        <v>1289</v>
      </c>
      <c r="Q21" s="70">
        <v>1489</v>
      </c>
      <c r="R21" s="71">
        <v>14392</v>
      </c>
      <c r="S21" s="71">
        <v>32835.838628600606</v>
      </c>
      <c r="AT21" s="5"/>
      <c r="AU21" s="5"/>
      <c r="AV21" s="5"/>
      <c r="AW21" s="5"/>
      <c r="AX21" s="5"/>
      <c r="AY21" s="5"/>
      <c r="AZ21" s="5"/>
      <c r="BA21" s="5"/>
    </row>
    <row r="22" spans="1:53" ht="16" thickBot="1" x14ac:dyDescent="0.25">
      <c r="A22" s="11">
        <v>1992</v>
      </c>
      <c r="B22" s="81">
        <v>633.84861619440198</v>
      </c>
      <c r="C22" s="81">
        <v>729.84861619440198</v>
      </c>
      <c r="D22" s="66">
        <v>1009</v>
      </c>
      <c r="E22" s="66">
        <v>1271</v>
      </c>
      <c r="F22" s="66">
        <v>6342</v>
      </c>
      <c r="G22" s="66">
        <v>7750</v>
      </c>
      <c r="H22" s="66">
        <v>1018</v>
      </c>
      <c r="I22" s="66">
        <v>1443</v>
      </c>
      <c r="J22" s="70">
        <v>4003</v>
      </c>
      <c r="K22" s="70">
        <v>5139</v>
      </c>
      <c r="L22" s="66">
        <v>375</v>
      </c>
      <c r="M22" s="66">
        <v>505</v>
      </c>
      <c r="N22" s="66">
        <v>4911</v>
      </c>
      <c r="O22" s="66">
        <v>6880</v>
      </c>
      <c r="P22" s="70">
        <v>1813</v>
      </c>
      <c r="Q22" s="70">
        <v>1851</v>
      </c>
      <c r="R22" s="71">
        <v>16592</v>
      </c>
      <c r="S22" s="71">
        <v>32841.003769528048</v>
      </c>
      <c r="AT22" s="5"/>
      <c r="AU22" s="5"/>
      <c r="AV22" s="5"/>
      <c r="AW22" s="5"/>
      <c r="AX22" s="5"/>
      <c r="AY22" s="5"/>
      <c r="AZ22" s="5"/>
      <c r="BA22" s="5"/>
    </row>
    <row r="23" spans="1:53" ht="16" thickBot="1" x14ac:dyDescent="0.25">
      <c r="A23" s="11">
        <v>1993</v>
      </c>
      <c r="B23" s="81">
        <v>770.38690476190504</v>
      </c>
      <c r="C23" s="81">
        <v>887.38690476190504</v>
      </c>
      <c r="D23" s="66">
        <v>1292</v>
      </c>
      <c r="E23" s="66">
        <v>1531</v>
      </c>
      <c r="F23" s="66">
        <v>5254</v>
      </c>
      <c r="G23" s="66">
        <v>5735</v>
      </c>
      <c r="H23" s="66">
        <v>1411</v>
      </c>
      <c r="I23" s="66">
        <v>2065</v>
      </c>
      <c r="J23" s="70">
        <v>2280</v>
      </c>
      <c r="K23" s="70">
        <v>2951</v>
      </c>
      <c r="L23" s="66">
        <v>713</v>
      </c>
      <c r="M23" s="66">
        <v>788</v>
      </c>
      <c r="N23" s="66">
        <v>3463</v>
      </c>
      <c r="O23" s="66">
        <v>5667</v>
      </c>
      <c r="P23" s="70">
        <v>1254</v>
      </c>
      <c r="Q23" s="70">
        <v>1399</v>
      </c>
      <c r="R23" s="71">
        <v>13349</v>
      </c>
      <c r="S23" s="71">
        <v>31572.908963045142</v>
      </c>
      <c r="AT23" s="5"/>
      <c r="AU23" s="5"/>
      <c r="AV23" s="5"/>
      <c r="AW23" s="5"/>
      <c r="AX23" s="5"/>
      <c r="AY23" s="5"/>
      <c r="AZ23" s="5"/>
      <c r="BA23" s="5"/>
    </row>
    <row r="24" spans="1:53" ht="16" thickBot="1" x14ac:dyDescent="0.25">
      <c r="A24" s="11">
        <v>1994</v>
      </c>
      <c r="B24" s="81">
        <v>332.00000000000017</v>
      </c>
      <c r="C24" s="81">
        <v>425.00000000000017</v>
      </c>
      <c r="D24" s="66">
        <v>974</v>
      </c>
      <c r="E24" s="66">
        <v>1187</v>
      </c>
      <c r="F24" s="66">
        <v>4932</v>
      </c>
      <c r="G24" s="66">
        <v>5692</v>
      </c>
      <c r="H24" s="66">
        <v>1699</v>
      </c>
      <c r="I24" s="66">
        <v>2372</v>
      </c>
      <c r="J24" s="70">
        <v>3967</v>
      </c>
      <c r="K24" s="70">
        <v>4322</v>
      </c>
      <c r="L24" s="66">
        <v>705</v>
      </c>
      <c r="M24" s="66">
        <v>727</v>
      </c>
      <c r="N24" s="66">
        <v>4233</v>
      </c>
      <c r="O24" s="66">
        <v>6854</v>
      </c>
      <c r="P24" s="70">
        <v>1403</v>
      </c>
      <c r="Q24" s="70">
        <v>1479</v>
      </c>
      <c r="R24" s="71">
        <v>14320</v>
      </c>
      <c r="S24" s="71">
        <v>30075.302744456603</v>
      </c>
      <c r="AT24" s="5"/>
      <c r="AU24" s="5"/>
      <c r="AV24" s="5"/>
      <c r="AW24" s="5"/>
      <c r="AX24" s="5"/>
      <c r="AY24" s="5"/>
      <c r="AZ24" s="5"/>
      <c r="BA24" s="5"/>
    </row>
    <row r="25" spans="1:53" ht="16" thickBot="1" x14ac:dyDescent="0.25">
      <c r="A25" s="11">
        <v>1995</v>
      </c>
      <c r="B25" s="81">
        <v>739.36170212765796</v>
      </c>
      <c r="C25" s="81">
        <v>880.36170212765796</v>
      </c>
      <c r="D25" s="66">
        <v>1333</v>
      </c>
      <c r="E25" s="66">
        <v>1731</v>
      </c>
      <c r="F25" s="66">
        <v>5532</v>
      </c>
      <c r="G25" s="66">
        <v>6716</v>
      </c>
      <c r="H25" s="66">
        <v>1132</v>
      </c>
      <c r="I25" s="66">
        <v>1686</v>
      </c>
      <c r="J25" s="70">
        <v>2202</v>
      </c>
      <c r="K25" s="70">
        <v>2912</v>
      </c>
      <c r="L25" s="66">
        <v>625</v>
      </c>
      <c r="M25" s="66">
        <v>662</v>
      </c>
      <c r="N25" s="66">
        <v>3127</v>
      </c>
      <c r="O25" s="66">
        <v>5101</v>
      </c>
      <c r="P25" s="70">
        <v>2070</v>
      </c>
      <c r="Q25" s="70">
        <v>2156</v>
      </c>
      <c r="R25" s="71">
        <v>12727</v>
      </c>
      <c r="S25" s="71">
        <v>31249.807312808036</v>
      </c>
      <c r="AT25" s="5"/>
      <c r="AU25" s="5"/>
      <c r="AV25" s="5"/>
      <c r="AW25" s="5"/>
      <c r="AX25" s="5"/>
      <c r="AY25" s="5"/>
      <c r="AZ25" s="5"/>
      <c r="BA25" s="5"/>
    </row>
    <row r="26" spans="1:53" ht="16" thickBot="1" x14ac:dyDescent="0.25">
      <c r="A26" s="11">
        <v>1996</v>
      </c>
      <c r="B26" s="81">
        <v>1227</v>
      </c>
      <c r="C26" s="81">
        <v>1264</v>
      </c>
      <c r="D26" s="66">
        <v>1170</v>
      </c>
      <c r="E26" s="66">
        <v>1388</v>
      </c>
      <c r="F26" s="66">
        <v>7316</v>
      </c>
      <c r="G26" s="66">
        <v>9293</v>
      </c>
      <c r="H26" s="66">
        <v>1371</v>
      </c>
      <c r="I26" s="66">
        <v>2083</v>
      </c>
      <c r="J26" s="70">
        <v>3022</v>
      </c>
      <c r="K26" s="70">
        <v>4061</v>
      </c>
      <c r="L26" s="66">
        <v>776</v>
      </c>
      <c r="M26" s="66">
        <v>891</v>
      </c>
      <c r="N26" s="66">
        <v>4218</v>
      </c>
      <c r="O26" s="66">
        <v>5927</v>
      </c>
      <c r="P26" s="70">
        <v>4462</v>
      </c>
      <c r="Q26" s="70">
        <v>4745</v>
      </c>
      <c r="R26" s="71">
        <v>20227</v>
      </c>
      <c r="S26" s="71">
        <v>33532.537403419599</v>
      </c>
      <c r="AT26" s="5"/>
      <c r="AU26" s="5"/>
      <c r="AV26" s="5"/>
      <c r="AW26" s="5"/>
      <c r="AX26" s="5"/>
      <c r="AY26" s="5"/>
      <c r="AZ26" s="5"/>
      <c r="BA26" s="5"/>
    </row>
    <row r="27" spans="1:53" ht="16" thickBot="1" x14ac:dyDescent="0.25">
      <c r="A27" s="11">
        <v>1997</v>
      </c>
      <c r="B27" s="81">
        <v>768</v>
      </c>
      <c r="C27" s="81">
        <v>891</v>
      </c>
      <c r="D27" s="66">
        <v>890</v>
      </c>
      <c r="E27" s="66">
        <v>1177</v>
      </c>
      <c r="F27" s="66">
        <v>5405</v>
      </c>
      <c r="G27" s="66">
        <v>6047</v>
      </c>
      <c r="H27" s="66">
        <v>1826</v>
      </c>
      <c r="I27" s="66">
        <v>2582</v>
      </c>
      <c r="J27" s="70">
        <v>1773</v>
      </c>
      <c r="K27" s="70">
        <v>3034</v>
      </c>
      <c r="L27" s="66">
        <v>540</v>
      </c>
      <c r="M27" s="66">
        <v>693</v>
      </c>
      <c r="N27" s="70">
        <v>2872</v>
      </c>
      <c r="O27" s="66">
        <v>4945</v>
      </c>
      <c r="P27" s="70">
        <v>4460</v>
      </c>
      <c r="Q27" s="70">
        <v>4844</v>
      </c>
      <c r="R27" s="71">
        <v>18168</v>
      </c>
      <c r="S27" s="71">
        <v>30336.209581405707</v>
      </c>
      <c r="AT27" s="5"/>
      <c r="AU27" s="5"/>
      <c r="AV27" s="5"/>
      <c r="AW27" s="5"/>
      <c r="AX27" s="5"/>
      <c r="AY27" s="5"/>
      <c r="AZ27" s="5"/>
      <c r="BA27" s="5"/>
    </row>
    <row r="28" spans="1:53" ht="16" thickBot="1" x14ac:dyDescent="0.25">
      <c r="A28" s="11">
        <v>1998</v>
      </c>
      <c r="B28" s="81">
        <v>1582</v>
      </c>
      <c r="C28" s="81">
        <v>1683</v>
      </c>
      <c r="D28" s="66">
        <v>1599</v>
      </c>
      <c r="E28" s="66">
        <v>1829</v>
      </c>
      <c r="F28" s="66">
        <v>6752</v>
      </c>
      <c r="G28" s="66">
        <v>7940</v>
      </c>
      <c r="H28" s="66">
        <v>1287</v>
      </c>
      <c r="I28" s="66">
        <v>1880</v>
      </c>
      <c r="J28" s="70">
        <v>4257</v>
      </c>
      <c r="K28" s="70">
        <v>5388</v>
      </c>
      <c r="L28" s="66">
        <v>492</v>
      </c>
      <c r="M28" s="66">
        <v>537</v>
      </c>
      <c r="N28" s="70">
        <v>3875</v>
      </c>
      <c r="O28" s="66">
        <v>5173</v>
      </c>
      <c r="P28" s="70">
        <v>2388</v>
      </c>
      <c r="Q28" s="70">
        <v>2679</v>
      </c>
      <c r="R28" s="71">
        <v>12529</v>
      </c>
      <c r="S28" s="71">
        <v>19777.25905947962</v>
      </c>
      <c r="AT28" s="5"/>
      <c r="AU28" s="5"/>
      <c r="AV28" s="5"/>
      <c r="AW28" s="5"/>
      <c r="AX28" s="5"/>
      <c r="AY28" s="5"/>
      <c r="AZ28" s="5"/>
      <c r="BA28" s="5"/>
    </row>
    <row r="29" spans="1:53" ht="16" thickBot="1" x14ac:dyDescent="0.25">
      <c r="A29" s="11">
        <v>1999</v>
      </c>
      <c r="B29" s="81">
        <v>1472</v>
      </c>
      <c r="C29" s="81">
        <v>1655</v>
      </c>
      <c r="D29" s="66">
        <v>713</v>
      </c>
      <c r="E29" s="66">
        <v>818</v>
      </c>
      <c r="F29" s="66">
        <v>3334</v>
      </c>
      <c r="G29" s="66">
        <v>4758</v>
      </c>
      <c r="H29" s="66">
        <v>928</v>
      </c>
      <c r="I29" s="66">
        <v>1081</v>
      </c>
      <c r="J29" s="70">
        <v>1924</v>
      </c>
      <c r="K29" s="70">
        <v>2941</v>
      </c>
      <c r="L29" s="66">
        <v>373</v>
      </c>
      <c r="M29" s="66">
        <v>426</v>
      </c>
      <c r="N29" s="70">
        <v>1929</v>
      </c>
      <c r="O29" s="66">
        <v>3105</v>
      </c>
      <c r="P29" s="70">
        <v>1285</v>
      </c>
      <c r="Q29" s="70">
        <v>1551</v>
      </c>
      <c r="R29" s="71">
        <v>10363</v>
      </c>
      <c r="S29" s="71">
        <v>12498.450312552921</v>
      </c>
      <c r="AT29" s="5"/>
      <c r="AU29" s="5"/>
      <c r="AV29" s="5"/>
      <c r="AW29" s="5"/>
      <c r="AX29" s="5"/>
      <c r="AY29" s="5"/>
      <c r="AZ29" s="5"/>
      <c r="BA29" s="5"/>
    </row>
    <row r="30" spans="1:53" ht="16" thickBot="1" x14ac:dyDescent="0.25">
      <c r="A30" s="11">
        <v>2000</v>
      </c>
      <c r="B30" s="81">
        <v>550</v>
      </c>
      <c r="C30" s="81">
        <v>663</v>
      </c>
      <c r="D30" s="66">
        <v>989</v>
      </c>
      <c r="E30" s="66">
        <v>1149</v>
      </c>
      <c r="F30" s="66">
        <v>3730</v>
      </c>
      <c r="G30" s="66">
        <v>4794</v>
      </c>
      <c r="H30" s="66">
        <v>492</v>
      </c>
      <c r="I30" s="66">
        <v>529</v>
      </c>
      <c r="J30" s="70">
        <v>1749</v>
      </c>
      <c r="K30" s="70">
        <v>2632</v>
      </c>
      <c r="L30" s="66">
        <v>248</v>
      </c>
      <c r="M30" s="66">
        <v>250</v>
      </c>
      <c r="N30" s="70">
        <v>3410</v>
      </c>
      <c r="O30" s="66">
        <v>4147</v>
      </c>
      <c r="P30" s="70">
        <v>3135</v>
      </c>
      <c r="Q30" s="70">
        <v>3417</v>
      </c>
      <c r="R30" s="71">
        <v>9385</v>
      </c>
      <c r="S30" s="71">
        <v>15650.965620476149</v>
      </c>
    </row>
    <row r="31" spans="1:53" ht="16" thickBot="1" x14ac:dyDescent="0.25">
      <c r="A31" s="11">
        <v>2001</v>
      </c>
      <c r="B31" s="81">
        <v>768</v>
      </c>
      <c r="C31" s="81">
        <v>939</v>
      </c>
      <c r="D31" s="66">
        <v>1225</v>
      </c>
      <c r="E31" s="66">
        <v>1399</v>
      </c>
      <c r="F31" s="66">
        <v>5136</v>
      </c>
      <c r="G31" s="66">
        <v>7545</v>
      </c>
      <c r="H31" s="66">
        <v>1159</v>
      </c>
      <c r="I31" s="66">
        <v>1231</v>
      </c>
      <c r="J31" s="70">
        <v>2560</v>
      </c>
      <c r="K31" s="70">
        <v>4026</v>
      </c>
      <c r="L31" s="66">
        <v>548</v>
      </c>
      <c r="M31" s="66">
        <v>565</v>
      </c>
      <c r="N31" s="70">
        <v>2872</v>
      </c>
      <c r="O31" s="66">
        <v>4775</v>
      </c>
      <c r="P31" s="70">
        <v>2860</v>
      </c>
      <c r="Q31" s="70">
        <v>3326</v>
      </c>
      <c r="R31" s="71">
        <v>9492</v>
      </c>
      <c r="S31" s="71">
        <v>19105.992059042706</v>
      </c>
    </row>
    <row r="32" spans="1:53" ht="16" thickBot="1" x14ac:dyDescent="0.25">
      <c r="A32" s="11">
        <v>2002</v>
      </c>
      <c r="B32" s="81">
        <v>443</v>
      </c>
      <c r="C32" s="81">
        <v>674</v>
      </c>
      <c r="D32" s="66">
        <v>1002</v>
      </c>
      <c r="E32" s="66">
        <v>1100</v>
      </c>
      <c r="F32" s="66">
        <v>6067</v>
      </c>
      <c r="G32" s="66">
        <v>9512</v>
      </c>
      <c r="H32" s="66">
        <v>2464</v>
      </c>
      <c r="I32" s="66">
        <v>3375</v>
      </c>
      <c r="J32" s="78">
        <v>4415</v>
      </c>
      <c r="K32" s="78">
        <v>5634</v>
      </c>
      <c r="L32" s="66">
        <v>738</v>
      </c>
      <c r="M32" s="66">
        <v>755</v>
      </c>
      <c r="N32" s="78">
        <v>2419</v>
      </c>
      <c r="O32" s="66">
        <v>5571</v>
      </c>
      <c r="P32" s="78">
        <v>2598</v>
      </c>
      <c r="Q32" s="78">
        <v>3217</v>
      </c>
      <c r="R32" s="79">
        <v>11841</v>
      </c>
      <c r="S32" s="79">
        <v>15742.246536964411</v>
      </c>
    </row>
    <row r="33" spans="1:19" ht="16" thickBot="1" x14ac:dyDescent="0.25">
      <c r="A33" s="11">
        <v>2003</v>
      </c>
      <c r="B33" s="81">
        <v>852</v>
      </c>
      <c r="C33" s="81">
        <v>1080</v>
      </c>
      <c r="D33" s="66">
        <v>1219</v>
      </c>
      <c r="E33" s="66">
        <v>1308</v>
      </c>
      <c r="F33" s="66">
        <v>7398</v>
      </c>
      <c r="G33" s="66">
        <v>9469</v>
      </c>
      <c r="H33" s="66">
        <v>1228</v>
      </c>
      <c r="I33" s="66">
        <v>1646</v>
      </c>
      <c r="J33" s="70">
        <v>1649</v>
      </c>
      <c r="K33" s="70">
        <v>2313.3398546820363</v>
      </c>
      <c r="L33" s="66">
        <v>189</v>
      </c>
      <c r="M33" s="66">
        <v>195</v>
      </c>
      <c r="N33" s="70">
        <v>4886</v>
      </c>
      <c r="O33" s="66">
        <v>6611</v>
      </c>
      <c r="P33" s="70">
        <v>1904</v>
      </c>
      <c r="Q33" s="70">
        <v>2103</v>
      </c>
      <c r="R33" s="71">
        <v>19871</v>
      </c>
      <c r="S33" s="71">
        <v>22068.627115037511</v>
      </c>
    </row>
    <row r="34" spans="1:19" ht="16" thickBot="1" x14ac:dyDescent="0.25">
      <c r="A34" s="11">
        <v>2004</v>
      </c>
      <c r="B34" s="81">
        <v>841</v>
      </c>
      <c r="C34" s="81">
        <v>1052</v>
      </c>
      <c r="D34" s="66">
        <v>1093</v>
      </c>
      <c r="E34" s="66">
        <v>1259</v>
      </c>
      <c r="F34" s="66">
        <v>3831</v>
      </c>
      <c r="G34" s="66">
        <v>6133</v>
      </c>
      <c r="H34" s="66">
        <v>1786</v>
      </c>
      <c r="I34" s="66">
        <v>2239</v>
      </c>
      <c r="J34" s="70">
        <v>3282</v>
      </c>
      <c r="K34" s="70">
        <v>4455.0543735224583</v>
      </c>
      <c r="L34" s="66">
        <v>604</v>
      </c>
      <c r="M34" s="66">
        <v>619</v>
      </c>
      <c r="N34" s="70">
        <v>4978</v>
      </c>
      <c r="O34" s="70">
        <v>6864</v>
      </c>
      <c r="P34" s="70">
        <v>5034</v>
      </c>
      <c r="Q34" s="70">
        <v>5330</v>
      </c>
      <c r="R34" s="71">
        <v>31773</v>
      </c>
      <c r="S34" s="71">
        <v>41585.996725053366</v>
      </c>
    </row>
    <row r="35" spans="1:19" ht="16" thickBot="1" x14ac:dyDescent="0.25">
      <c r="A35" s="11">
        <v>2005</v>
      </c>
      <c r="B35" s="81">
        <v>203</v>
      </c>
      <c r="C35" s="81">
        <v>273</v>
      </c>
      <c r="D35" s="66">
        <v>876</v>
      </c>
      <c r="E35" s="66">
        <v>1033</v>
      </c>
      <c r="F35" s="66">
        <v>6406</v>
      </c>
      <c r="G35" s="66">
        <v>8319</v>
      </c>
      <c r="H35" s="66">
        <v>1193</v>
      </c>
      <c r="I35" s="66">
        <v>1389</v>
      </c>
      <c r="J35" s="70">
        <v>4180</v>
      </c>
      <c r="K35" s="70">
        <v>5323</v>
      </c>
      <c r="L35" s="66">
        <v>298</v>
      </c>
      <c r="M35" s="66">
        <v>306</v>
      </c>
      <c r="N35" s="70">
        <v>4401</v>
      </c>
      <c r="O35" s="70">
        <v>6755</v>
      </c>
      <c r="P35" s="70">
        <v>2129</v>
      </c>
      <c r="Q35" s="70">
        <v>2682</v>
      </c>
      <c r="R35" s="71">
        <v>19695</v>
      </c>
      <c r="S35" s="71">
        <v>22353.214599531992</v>
      </c>
    </row>
    <row r="36" spans="1:19" ht="16" thickBot="1" x14ac:dyDescent="0.25">
      <c r="A36" s="11">
        <v>2006</v>
      </c>
      <c r="B36" s="81">
        <v>845</v>
      </c>
      <c r="C36" s="81">
        <v>895</v>
      </c>
      <c r="D36" s="66">
        <v>553</v>
      </c>
      <c r="E36" s="66">
        <v>604</v>
      </c>
      <c r="F36" s="66">
        <v>5642</v>
      </c>
      <c r="G36" s="66">
        <v>7656</v>
      </c>
      <c r="H36" s="66">
        <v>904</v>
      </c>
      <c r="I36" s="66">
        <v>1061</v>
      </c>
      <c r="J36" s="70">
        <v>1535</v>
      </c>
      <c r="K36" s="70">
        <v>2336</v>
      </c>
      <c r="L36" s="66">
        <v>330</v>
      </c>
      <c r="M36" s="66">
        <v>336</v>
      </c>
      <c r="N36" s="70">
        <v>2931</v>
      </c>
      <c r="O36" s="70">
        <v>4258</v>
      </c>
      <c r="P36" s="70">
        <v>2481</v>
      </c>
      <c r="Q36" s="70">
        <v>2863</v>
      </c>
      <c r="R36" s="71">
        <v>17428</v>
      </c>
      <c r="S36" s="71">
        <v>22376.58688855977</v>
      </c>
    </row>
    <row r="37" spans="1:19" ht="16" thickBot="1" x14ac:dyDescent="0.25">
      <c r="A37" s="11">
        <v>2007</v>
      </c>
      <c r="B37" s="81">
        <v>462</v>
      </c>
      <c r="C37" s="81">
        <v>567</v>
      </c>
      <c r="D37" s="66">
        <v>502</v>
      </c>
      <c r="E37" s="66">
        <v>568</v>
      </c>
      <c r="F37" s="66">
        <v>3066</v>
      </c>
      <c r="G37" s="66">
        <v>4137</v>
      </c>
      <c r="H37" s="66">
        <v>810</v>
      </c>
      <c r="I37" s="66">
        <v>1023</v>
      </c>
      <c r="J37" s="70">
        <v>1556</v>
      </c>
      <c r="K37" s="70">
        <v>2427</v>
      </c>
      <c r="L37" s="66">
        <v>352</v>
      </c>
      <c r="M37" s="66">
        <v>358</v>
      </c>
      <c r="N37" s="70">
        <v>768</v>
      </c>
      <c r="O37" s="70">
        <v>1614</v>
      </c>
      <c r="P37" s="70">
        <v>651</v>
      </c>
      <c r="Q37" s="70">
        <v>915</v>
      </c>
      <c r="R37" s="71">
        <v>13117</v>
      </c>
      <c r="S37" s="71">
        <v>17585.647883001071</v>
      </c>
    </row>
    <row r="38" spans="1:19" ht="16" thickBot="1" x14ac:dyDescent="0.25">
      <c r="A38" s="11">
        <v>2008</v>
      </c>
      <c r="B38" s="81">
        <v>431</v>
      </c>
      <c r="C38" s="81">
        <v>478</v>
      </c>
      <c r="D38" s="66">
        <v>949</v>
      </c>
      <c r="E38" s="66">
        <v>1081</v>
      </c>
      <c r="F38" s="66">
        <v>3612</v>
      </c>
      <c r="G38" s="66">
        <v>5250</v>
      </c>
      <c r="H38" s="70">
        <v>671</v>
      </c>
      <c r="I38" s="70">
        <v>703</v>
      </c>
      <c r="J38" s="70">
        <v>2999</v>
      </c>
      <c r="K38" s="70">
        <v>3911</v>
      </c>
      <c r="L38" s="66">
        <v>305</v>
      </c>
      <c r="M38" s="66">
        <v>305</v>
      </c>
      <c r="N38" s="70">
        <v>2971</v>
      </c>
      <c r="O38" s="70">
        <v>4199</v>
      </c>
      <c r="P38" s="70">
        <v>995</v>
      </c>
      <c r="Q38" s="70">
        <v>997</v>
      </c>
      <c r="R38" s="71">
        <v>15391</v>
      </c>
      <c r="S38" s="71">
        <v>18505.646071351915</v>
      </c>
    </row>
    <row r="39" spans="1:19" ht="16" thickBot="1" x14ac:dyDescent="0.25">
      <c r="A39" s="11">
        <v>2009</v>
      </c>
      <c r="B39" s="81">
        <v>66.377717393390796</v>
      </c>
      <c r="C39" s="81">
        <v>321.37771739339081</v>
      </c>
      <c r="D39" s="70">
        <v>646</v>
      </c>
      <c r="E39" s="70">
        <v>772</v>
      </c>
      <c r="F39" s="66">
        <v>3130</v>
      </c>
      <c r="G39" s="66">
        <v>5874</v>
      </c>
      <c r="H39" s="70">
        <v>880</v>
      </c>
      <c r="I39" s="70">
        <v>913</v>
      </c>
      <c r="J39" s="70">
        <v>2081</v>
      </c>
      <c r="K39" s="70">
        <v>2747</v>
      </c>
      <c r="L39" s="70">
        <v>495</v>
      </c>
      <c r="M39" s="70">
        <v>501</v>
      </c>
      <c r="N39" s="70">
        <v>4010</v>
      </c>
      <c r="O39" s="70">
        <v>5997</v>
      </c>
      <c r="P39" s="70">
        <v>1132</v>
      </c>
      <c r="Q39" s="70">
        <v>1150</v>
      </c>
      <c r="R39" s="71">
        <v>9290</v>
      </c>
      <c r="S39" s="71">
        <v>13740.505621110047</v>
      </c>
    </row>
    <row r="40" spans="1:19" ht="16" thickBot="1" x14ac:dyDescent="0.25">
      <c r="A40" s="24">
        <v>2010</v>
      </c>
      <c r="B40" s="97">
        <v>319</v>
      </c>
      <c r="C40" s="97">
        <v>773</v>
      </c>
      <c r="D40" s="70">
        <v>815</v>
      </c>
      <c r="E40" s="70">
        <v>941</v>
      </c>
      <c r="F40" s="80">
        <v>4635</v>
      </c>
      <c r="G40" s="80">
        <v>6985</v>
      </c>
      <c r="H40" s="70">
        <v>828</v>
      </c>
      <c r="I40" s="70">
        <v>852</v>
      </c>
      <c r="J40" s="70">
        <v>2599</v>
      </c>
      <c r="K40" s="70">
        <v>3204</v>
      </c>
      <c r="L40" s="70">
        <v>259</v>
      </c>
      <c r="M40" s="70">
        <v>262.13939393939393</v>
      </c>
      <c r="N40" s="70">
        <v>3861</v>
      </c>
      <c r="O40" s="70">
        <v>5930</v>
      </c>
      <c r="P40" s="70">
        <v>3495</v>
      </c>
      <c r="Q40" s="70">
        <v>3495</v>
      </c>
      <c r="R40" s="71">
        <v>18158</v>
      </c>
      <c r="S40" s="71">
        <v>25368.703465786075</v>
      </c>
    </row>
    <row r="41" spans="1:19" ht="16" thickBot="1" x14ac:dyDescent="0.25">
      <c r="A41" s="11">
        <v>2011</v>
      </c>
      <c r="B41" s="81">
        <v>1275.0000000000002</v>
      </c>
      <c r="C41" s="81">
        <v>1499.0000000000002</v>
      </c>
      <c r="D41" s="70">
        <v>587</v>
      </c>
      <c r="E41" s="70">
        <v>823</v>
      </c>
      <c r="F41" s="66">
        <v>3963</v>
      </c>
      <c r="G41" s="66">
        <v>6765</v>
      </c>
      <c r="H41" s="70">
        <v>827</v>
      </c>
      <c r="I41" s="70">
        <v>885</v>
      </c>
      <c r="J41" s="70">
        <v>1293</v>
      </c>
      <c r="K41" s="70">
        <v>2163</v>
      </c>
      <c r="L41" s="70">
        <v>373</v>
      </c>
      <c r="M41" s="70">
        <v>377.5212121212121</v>
      </c>
      <c r="N41" s="70">
        <v>3710</v>
      </c>
      <c r="O41" s="70">
        <v>6506</v>
      </c>
      <c r="P41" s="70">
        <v>2563</v>
      </c>
      <c r="Q41" s="70">
        <v>2573</v>
      </c>
      <c r="R41" s="71">
        <v>22870</v>
      </c>
      <c r="S41" s="71">
        <v>34733.196607213344</v>
      </c>
    </row>
    <row r="42" spans="1:19" ht="16" thickBot="1" x14ac:dyDescent="0.25">
      <c r="A42" s="11">
        <v>2012</v>
      </c>
      <c r="B42" s="81">
        <v>400.99999999999994</v>
      </c>
      <c r="C42" s="81">
        <v>620</v>
      </c>
      <c r="D42" s="70">
        <v>785</v>
      </c>
      <c r="E42" s="70">
        <v>881</v>
      </c>
      <c r="F42" s="66">
        <v>3518</v>
      </c>
      <c r="G42" s="66">
        <v>6682</v>
      </c>
      <c r="H42" s="70">
        <v>915</v>
      </c>
      <c r="I42" s="70">
        <v>1059</v>
      </c>
      <c r="J42" s="70">
        <v>1937</v>
      </c>
      <c r="K42" s="70">
        <v>3014</v>
      </c>
      <c r="L42" s="70">
        <v>760</v>
      </c>
      <c r="M42" s="70">
        <v>769.21212121212125</v>
      </c>
      <c r="N42" s="70">
        <v>3586</v>
      </c>
      <c r="O42" s="70">
        <v>6478</v>
      </c>
      <c r="P42" s="70">
        <v>878</v>
      </c>
      <c r="Q42" s="70">
        <v>1151</v>
      </c>
      <c r="R42" s="71">
        <v>14032</v>
      </c>
      <c r="S42" s="71">
        <v>23442.556519127123</v>
      </c>
    </row>
    <row r="43" spans="1:19" ht="16" thickBot="1" x14ac:dyDescent="0.25">
      <c r="A43" s="11">
        <v>2013</v>
      </c>
      <c r="B43" s="81">
        <v>541.41368640173471</v>
      </c>
      <c r="C43" s="81">
        <v>976.41368640173471</v>
      </c>
      <c r="D43" s="70">
        <v>968</v>
      </c>
      <c r="E43" s="70">
        <v>1123</v>
      </c>
      <c r="F43" s="70">
        <v>3901</v>
      </c>
      <c r="G43" s="70">
        <v>6877</v>
      </c>
      <c r="H43" s="70">
        <v>750</v>
      </c>
      <c r="I43" s="70">
        <v>873</v>
      </c>
      <c r="J43" s="70">
        <v>1269</v>
      </c>
      <c r="K43" s="70">
        <v>3297</v>
      </c>
      <c r="L43" s="70">
        <v>520</v>
      </c>
      <c r="M43" s="70">
        <v>526.30303030303025</v>
      </c>
      <c r="N43" s="70">
        <v>2502</v>
      </c>
      <c r="O43" s="70">
        <v>4689</v>
      </c>
      <c r="P43" s="70">
        <v>2459</v>
      </c>
      <c r="Q43" s="70">
        <v>2638</v>
      </c>
      <c r="R43" s="71">
        <v>12503</v>
      </c>
      <c r="S43" s="71">
        <v>18670.697967613723</v>
      </c>
    </row>
    <row r="44" spans="1:19" ht="16" thickBot="1" x14ac:dyDescent="0.25">
      <c r="A44" s="11">
        <v>2014</v>
      </c>
      <c r="B44" s="81">
        <v>1396.5</v>
      </c>
      <c r="C44" s="81">
        <v>1608.5</v>
      </c>
      <c r="D44" s="70">
        <v>625</v>
      </c>
      <c r="E44" s="70">
        <v>832</v>
      </c>
      <c r="F44" s="70">
        <v>2782</v>
      </c>
      <c r="G44" s="70">
        <v>7322</v>
      </c>
      <c r="H44" s="70">
        <v>744</v>
      </c>
      <c r="I44" s="70">
        <v>819</v>
      </c>
      <c r="J44" s="70">
        <v>1933</v>
      </c>
      <c r="K44" s="70">
        <v>2664</v>
      </c>
      <c r="L44" s="70">
        <v>377</v>
      </c>
      <c r="M44" s="70">
        <v>401.7815526146963</v>
      </c>
      <c r="N44" s="70">
        <v>3684</v>
      </c>
      <c r="O44" s="70">
        <v>5119.6307589972512</v>
      </c>
      <c r="P44" s="70">
        <v>1583</v>
      </c>
      <c r="Q44" s="70">
        <v>1659</v>
      </c>
      <c r="R44" s="71">
        <v>11893</v>
      </c>
      <c r="S44" s="71">
        <v>17366.304781298473</v>
      </c>
    </row>
    <row r="45" spans="1:19" ht="16" thickBot="1" x14ac:dyDescent="0.25">
      <c r="A45" s="11">
        <v>2015</v>
      </c>
      <c r="B45" s="81">
        <v>2263.7776021825107</v>
      </c>
      <c r="C45" s="81">
        <v>2707.5683630520762</v>
      </c>
      <c r="D45" s="70">
        <v>783</v>
      </c>
      <c r="E45" s="70">
        <v>995</v>
      </c>
      <c r="F45" s="70">
        <v>3440</v>
      </c>
      <c r="G45" s="70">
        <v>6676</v>
      </c>
      <c r="H45" s="70">
        <v>1070</v>
      </c>
      <c r="I45" s="70">
        <v>1096</v>
      </c>
      <c r="J45" s="70">
        <v>1795</v>
      </c>
      <c r="K45" s="70">
        <v>2439</v>
      </c>
      <c r="L45" s="70">
        <v>532</v>
      </c>
      <c r="M45" s="70">
        <v>561.47151003334943</v>
      </c>
      <c r="N45" s="70">
        <v>5313</v>
      </c>
      <c r="O45" s="70">
        <v>7483.2670943524099</v>
      </c>
      <c r="P45" s="70">
        <v>1841</v>
      </c>
      <c r="Q45" s="70">
        <v>2065</v>
      </c>
      <c r="R45" s="71">
        <v>17304</v>
      </c>
      <c r="S45" s="71">
        <v>30253.474791994195</v>
      </c>
    </row>
    <row r="46" spans="1:19" ht="16" thickBot="1" x14ac:dyDescent="0.25">
      <c r="A46" s="11">
        <v>2016</v>
      </c>
      <c r="B46" s="81">
        <v>586.56445534742295</v>
      </c>
      <c r="C46" s="81">
        <v>1260.5644553474228</v>
      </c>
      <c r="D46" s="70">
        <v>871</v>
      </c>
      <c r="E46" s="70">
        <v>1142</v>
      </c>
      <c r="F46" s="70">
        <v>3654</v>
      </c>
      <c r="G46" s="72">
        <v>5005</v>
      </c>
      <c r="H46" s="70">
        <v>1144</v>
      </c>
      <c r="I46" s="72">
        <v>1158</v>
      </c>
      <c r="J46" s="70">
        <v>2831</v>
      </c>
      <c r="K46" s="70">
        <v>3012</v>
      </c>
      <c r="L46" s="70">
        <v>704</v>
      </c>
      <c r="M46" s="72">
        <v>733.06632393379107</v>
      </c>
      <c r="N46" s="70">
        <v>2915</v>
      </c>
      <c r="O46" s="70">
        <v>3943.7602055265106</v>
      </c>
      <c r="P46" s="72">
        <v>926</v>
      </c>
      <c r="Q46" s="72">
        <v>1056</v>
      </c>
      <c r="R46" s="71">
        <v>11248</v>
      </c>
      <c r="S46" s="71">
        <v>15401.728607562649</v>
      </c>
    </row>
    <row r="47" spans="1:19" ht="16" thickBot="1" x14ac:dyDescent="0.25">
      <c r="A47" s="11">
        <v>2017</v>
      </c>
      <c r="B47" s="81">
        <v>473.61536628317845</v>
      </c>
      <c r="C47" s="81">
        <v>711.61536628317845</v>
      </c>
      <c r="D47" s="70">
        <v>1097</v>
      </c>
      <c r="E47" s="70">
        <v>1362</v>
      </c>
      <c r="F47" s="70">
        <v>3604</v>
      </c>
      <c r="G47" s="72">
        <v>7957</v>
      </c>
      <c r="H47" s="70">
        <v>1364</v>
      </c>
      <c r="I47" s="72">
        <v>1379</v>
      </c>
      <c r="J47" s="70">
        <v>1808</v>
      </c>
      <c r="K47" s="70">
        <v>2547</v>
      </c>
      <c r="L47" s="70">
        <v>825</v>
      </c>
      <c r="M47" s="72">
        <v>859.59495146942299</v>
      </c>
      <c r="N47" s="70">
        <v>2707</v>
      </c>
      <c r="O47" s="70">
        <v>4419.0620049958661</v>
      </c>
      <c r="P47" s="72">
        <v>1384</v>
      </c>
      <c r="Q47" s="72">
        <v>1391</v>
      </c>
      <c r="R47" s="71">
        <v>17145</v>
      </c>
      <c r="S47" s="71">
        <v>22885.906071529487</v>
      </c>
    </row>
    <row r="48" spans="1:19" ht="16" thickBot="1" x14ac:dyDescent="0.25">
      <c r="A48" s="11">
        <v>2018</v>
      </c>
      <c r="B48" s="81">
        <v>1857.1395070041567</v>
      </c>
      <c r="C48" s="81">
        <v>2103.1395070041567</v>
      </c>
      <c r="D48" s="70">
        <v>990</v>
      </c>
      <c r="E48" s="70">
        <v>1203</v>
      </c>
      <c r="F48" s="70">
        <v>3937</v>
      </c>
      <c r="G48" s="70">
        <v>6707</v>
      </c>
      <c r="H48" s="70">
        <v>793</v>
      </c>
      <c r="I48" s="70">
        <v>808</v>
      </c>
      <c r="J48" s="70">
        <v>2478</v>
      </c>
      <c r="K48" s="70">
        <v>2708</v>
      </c>
      <c r="L48" s="70">
        <v>484</v>
      </c>
      <c r="M48" s="70">
        <v>497</v>
      </c>
      <c r="N48" s="70">
        <v>2095</v>
      </c>
      <c r="O48" s="70">
        <v>3115.0446329445895</v>
      </c>
      <c r="P48" s="70">
        <v>493</v>
      </c>
      <c r="Q48" s="70">
        <v>526</v>
      </c>
      <c r="R48" s="70">
        <v>20730</v>
      </c>
      <c r="S48" s="70">
        <v>26737</v>
      </c>
    </row>
    <row r="49" spans="1:19" ht="16" thickBot="1" x14ac:dyDescent="0.25">
      <c r="A49" s="11">
        <v>2019</v>
      </c>
      <c r="B49" s="81">
        <v>1556.5</v>
      </c>
      <c r="C49" s="81">
        <v>1837.4999999999998</v>
      </c>
      <c r="D49" s="70">
        <v>1442</v>
      </c>
      <c r="E49" s="70">
        <v>1590</v>
      </c>
      <c r="F49" s="70">
        <v>7765</v>
      </c>
      <c r="G49" s="70">
        <v>10151</v>
      </c>
      <c r="H49" s="70">
        <v>766</v>
      </c>
      <c r="I49" s="70">
        <v>777</v>
      </c>
      <c r="J49" s="70">
        <v>1552</v>
      </c>
      <c r="K49" s="70">
        <v>2586</v>
      </c>
      <c r="L49" s="70">
        <v>322</v>
      </c>
      <c r="M49" s="70">
        <v>328</v>
      </c>
      <c r="N49" s="70">
        <v>2504</v>
      </c>
      <c r="O49" s="70">
        <v>4319.9078278307597</v>
      </c>
      <c r="P49" s="70">
        <v>983</v>
      </c>
      <c r="Q49" s="70">
        <v>984</v>
      </c>
      <c r="R49" s="70">
        <v>14891</v>
      </c>
      <c r="S49" s="70">
        <v>18778</v>
      </c>
    </row>
    <row r="50" spans="1:19" ht="16" thickBot="1" x14ac:dyDescent="0.25">
      <c r="A50" s="11">
        <v>2020</v>
      </c>
      <c r="B50" s="81">
        <v>1059.7288135593219</v>
      </c>
      <c r="C50" s="81">
        <v>1315.5182872435325</v>
      </c>
      <c r="D50" s="70">
        <v>942</v>
      </c>
      <c r="E50" s="70">
        <v>1082</v>
      </c>
      <c r="F50" s="70">
        <v>8672</v>
      </c>
      <c r="G50" s="70">
        <v>11054</v>
      </c>
      <c r="H50" s="70">
        <v>1248</v>
      </c>
      <c r="I50" s="70">
        <v>1248</v>
      </c>
      <c r="J50" s="70">
        <v>2273</v>
      </c>
      <c r="K50" s="70">
        <v>3704</v>
      </c>
      <c r="L50" s="70">
        <v>342</v>
      </c>
      <c r="M50" s="70">
        <v>371</v>
      </c>
      <c r="N50" s="70">
        <v>3459</v>
      </c>
      <c r="O50" s="70">
        <v>7121</v>
      </c>
      <c r="P50" s="70">
        <v>2828</v>
      </c>
      <c r="Q50" s="70">
        <v>2829</v>
      </c>
      <c r="R50" s="70">
        <v>20879</v>
      </c>
      <c r="S50" s="70">
        <v>26003</v>
      </c>
    </row>
    <row r="51" spans="1:19" ht="16" thickBot="1" x14ac:dyDescent="0.25">
      <c r="A51" s="11">
        <v>2021</v>
      </c>
      <c r="B51" s="70">
        <v>868</v>
      </c>
      <c r="C51" s="70">
        <v>1165</v>
      </c>
      <c r="D51" s="70">
        <v>1056</v>
      </c>
      <c r="E51" s="70">
        <v>1130</v>
      </c>
      <c r="F51" s="70">
        <v>5568</v>
      </c>
      <c r="G51" s="70">
        <v>6897</v>
      </c>
      <c r="H51" s="70">
        <v>817</v>
      </c>
      <c r="I51" s="70">
        <v>900</v>
      </c>
      <c r="J51" s="70">
        <v>2622</v>
      </c>
      <c r="K51" s="70">
        <v>3952</v>
      </c>
      <c r="L51" s="70">
        <v>280</v>
      </c>
      <c r="M51" s="70">
        <v>285</v>
      </c>
      <c r="N51" s="70">
        <v>3187</v>
      </c>
      <c r="O51" s="70">
        <v>5080</v>
      </c>
      <c r="P51" s="70">
        <v>2573</v>
      </c>
      <c r="Q51" s="70">
        <v>2574</v>
      </c>
      <c r="R51" s="70">
        <v>13207</v>
      </c>
      <c r="S51" s="70">
        <v>16395</v>
      </c>
    </row>
    <row r="52" spans="1:19" ht="17" thickBot="1" x14ac:dyDescent="0.25">
      <c r="A52" s="11">
        <v>2022</v>
      </c>
      <c r="B52" s="70">
        <v>917</v>
      </c>
      <c r="C52" s="70">
        <v>1386</v>
      </c>
      <c r="D52" s="70">
        <v>1441</v>
      </c>
      <c r="E52" s="70">
        <v>1600</v>
      </c>
      <c r="F52" s="70">
        <v>6761</v>
      </c>
      <c r="G52" s="70">
        <v>8378</v>
      </c>
      <c r="H52" s="70">
        <v>1055</v>
      </c>
      <c r="I52" s="70" t="s">
        <v>42</v>
      </c>
      <c r="J52" s="70">
        <v>1866</v>
      </c>
      <c r="K52" s="70" t="s">
        <v>42</v>
      </c>
      <c r="L52" s="70">
        <v>434</v>
      </c>
      <c r="M52" s="70" t="s">
        <v>42</v>
      </c>
      <c r="N52" s="70">
        <v>1643</v>
      </c>
      <c r="O52" s="70" t="s">
        <v>42</v>
      </c>
      <c r="P52" s="70">
        <v>1348</v>
      </c>
      <c r="Q52" s="70" t="s">
        <v>42</v>
      </c>
      <c r="R52" s="70">
        <v>14259</v>
      </c>
      <c r="S52" s="70">
        <v>16905</v>
      </c>
    </row>
    <row r="53" spans="1:19" ht="17" thickBot="1" x14ac:dyDescent="0.25">
      <c r="A53" s="11" t="s">
        <v>51</v>
      </c>
      <c r="B53" s="159"/>
      <c r="C53" s="159"/>
      <c r="D53" s="159"/>
      <c r="E53" s="159"/>
      <c r="F53" s="159">
        <v>3000</v>
      </c>
      <c r="G53" s="159"/>
      <c r="H53" s="159">
        <v>900</v>
      </c>
      <c r="I53" s="159"/>
      <c r="J53" s="159">
        <v>1200</v>
      </c>
      <c r="K53" s="159"/>
      <c r="L53" s="159">
        <v>700</v>
      </c>
      <c r="M53" s="159"/>
      <c r="N53" s="159">
        <v>2500</v>
      </c>
      <c r="O53" s="159"/>
      <c r="P53" s="159"/>
      <c r="Q53" s="159"/>
      <c r="R53" s="159">
        <v>13326</v>
      </c>
      <c r="S53" s="159"/>
    </row>
    <row r="54" spans="1:19" x14ac:dyDescent="0.2">
      <c r="A54" s="152" t="s">
        <v>108</v>
      </c>
    </row>
    <row r="55" spans="1:19" x14ac:dyDescent="0.2">
      <c r="A55" s="152" t="s">
        <v>109</v>
      </c>
    </row>
    <row r="100" spans="1:53"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65" t="s">
        <v>150</v>
      </c>
    </row>
    <row r="103" spans="1:53" ht="15.75" customHeight="1" thickBot="1" x14ac:dyDescent="0.25">
      <c r="A103" s="231" t="s">
        <v>5</v>
      </c>
      <c r="B103" s="234" t="s">
        <v>99</v>
      </c>
      <c r="C103" s="235"/>
      <c r="D103" s="235"/>
      <c r="E103" s="235"/>
      <c r="F103" s="235"/>
      <c r="G103" s="235"/>
      <c r="H103" s="235"/>
      <c r="I103" s="235"/>
      <c r="J103" s="235"/>
      <c r="K103" s="235"/>
      <c r="L103" s="235"/>
      <c r="M103" s="235"/>
      <c r="N103" s="235"/>
      <c r="O103" s="235"/>
      <c r="P103" s="235"/>
      <c r="Q103" s="235"/>
      <c r="R103" s="235"/>
      <c r="S103" s="236"/>
    </row>
    <row r="104" spans="1:53" ht="15" customHeight="1" x14ac:dyDescent="0.2">
      <c r="A104" s="232"/>
      <c r="B104" s="237" t="s">
        <v>100</v>
      </c>
      <c r="C104" s="238"/>
      <c r="D104" s="237" t="s">
        <v>101</v>
      </c>
      <c r="E104" s="238"/>
      <c r="F104" s="237" t="s">
        <v>101</v>
      </c>
      <c r="G104" s="238"/>
      <c r="H104" s="237" t="s">
        <v>102</v>
      </c>
      <c r="I104" s="238"/>
      <c r="J104" s="237" t="s">
        <v>102</v>
      </c>
      <c r="K104" s="238"/>
      <c r="L104" s="237" t="s">
        <v>103</v>
      </c>
      <c r="M104" s="238"/>
      <c r="N104" s="237" t="s">
        <v>103</v>
      </c>
      <c r="O104" s="238"/>
      <c r="P104" s="237" t="s">
        <v>104</v>
      </c>
      <c r="Q104" s="238"/>
      <c r="R104" s="237" t="s">
        <v>104</v>
      </c>
      <c r="S104" s="238"/>
    </row>
    <row r="105" spans="1:53" ht="16" thickBot="1" x14ac:dyDescent="0.25">
      <c r="A105" s="232"/>
      <c r="B105" s="229" t="s">
        <v>105</v>
      </c>
      <c r="C105" s="230"/>
      <c r="D105" s="239" t="s">
        <v>70</v>
      </c>
      <c r="E105" s="240"/>
      <c r="F105" s="229" t="s">
        <v>105</v>
      </c>
      <c r="G105" s="230"/>
      <c r="H105" s="229" t="s">
        <v>106</v>
      </c>
      <c r="I105" s="230"/>
      <c r="J105" s="229" t="s">
        <v>105</v>
      </c>
      <c r="K105" s="230"/>
      <c r="L105" s="229" t="s">
        <v>106</v>
      </c>
      <c r="M105" s="230"/>
      <c r="N105" s="229" t="s">
        <v>105</v>
      </c>
      <c r="O105" s="230"/>
      <c r="P105" s="229" t="s">
        <v>69</v>
      </c>
      <c r="Q105" s="230"/>
      <c r="R105" s="229" t="s">
        <v>105</v>
      </c>
      <c r="S105" s="230"/>
    </row>
    <row r="106" spans="1:53" ht="19" thickBot="1" x14ac:dyDescent="0.25">
      <c r="A106" s="233"/>
      <c r="B106" s="162" t="s">
        <v>107</v>
      </c>
      <c r="C106" s="161" t="s">
        <v>35</v>
      </c>
      <c r="D106" s="161" t="s">
        <v>10</v>
      </c>
      <c r="E106" s="163" t="s">
        <v>35</v>
      </c>
      <c r="F106" s="161" t="s">
        <v>10</v>
      </c>
      <c r="G106" s="161" t="s">
        <v>35</v>
      </c>
      <c r="H106" s="161" t="s">
        <v>10</v>
      </c>
      <c r="I106" s="161" t="s">
        <v>35</v>
      </c>
      <c r="J106" s="161" t="s">
        <v>10</v>
      </c>
      <c r="K106" s="161" t="s">
        <v>35</v>
      </c>
      <c r="L106" s="161" t="s">
        <v>10</v>
      </c>
      <c r="M106" s="161" t="s">
        <v>35</v>
      </c>
      <c r="N106" s="161" t="s">
        <v>10</v>
      </c>
      <c r="O106" s="161" t="s">
        <v>35</v>
      </c>
      <c r="P106" s="161" t="s">
        <v>10</v>
      </c>
      <c r="Q106" s="161" t="s">
        <v>35</v>
      </c>
      <c r="R106" s="161" t="s">
        <v>10</v>
      </c>
      <c r="S106" s="161" t="s">
        <v>35</v>
      </c>
    </row>
    <row r="107" spans="1:53" ht="17" thickBot="1" x14ac:dyDescent="0.25">
      <c r="A107" s="42" t="s">
        <v>110</v>
      </c>
      <c r="B107" s="43" t="str">
        <f>IFERROR(AVERAGEIFS(B$2:B$83,$A$2:$A$83,"&gt;=1975",$A$2:$A$83,"&lt;=1978"),"")</f>
        <v/>
      </c>
      <c r="C107" s="43" t="str">
        <f t="shared" ref="C107:S107" si="0">IFERROR(AVERAGEIFS(C$2:C$83,$A$2:$A$83,"&gt;=1975",$A$2:$A$83,"&lt;=1978"),"")</f>
        <v/>
      </c>
      <c r="D107" s="43">
        <f t="shared" si="0"/>
        <v>2466.6666666666665</v>
      </c>
      <c r="E107" s="43">
        <f t="shared" si="0"/>
        <v>3233.3333333333335</v>
      </c>
      <c r="F107" s="43">
        <f t="shared" si="0"/>
        <v>3500</v>
      </c>
      <c r="G107" s="43">
        <f t="shared" si="0"/>
        <v>6166.666666666667</v>
      </c>
      <c r="H107" s="43">
        <f t="shared" si="0"/>
        <v>1000</v>
      </c>
      <c r="I107" s="43">
        <f t="shared" si="0"/>
        <v>1924</v>
      </c>
      <c r="J107" s="43">
        <f t="shared" si="0"/>
        <v>2166.6666666666665</v>
      </c>
      <c r="K107" s="43">
        <f t="shared" si="0"/>
        <v>3266.6666666666665</v>
      </c>
      <c r="L107" s="43">
        <f t="shared" si="0"/>
        <v>782.33333333333337</v>
      </c>
      <c r="M107" s="43">
        <f t="shared" si="0"/>
        <v>1099.3333333333333</v>
      </c>
      <c r="N107" s="43">
        <f t="shared" si="0"/>
        <v>2333.3333333333335</v>
      </c>
      <c r="O107" s="43">
        <f t="shared" si="0"/>
        <v>3700</v>
      </c>
      <c r="P107" s="43">
        <f t="shared" si="0"/>
        <v>800</v>
      </c>
      <c r="Q107" s="43">
        <f t="shared" si="0"/>
        <v>1433.3333333333333</v>
      </c>
      <c r="R107" s="43">
        <f t="shared" si="0"/>
        <v>3862</v>
      </c>
      <c r="S107" s="43">
        <f t="shared" si="0"/>
        <v>12254.198936198349</v>
      </c>
    </row>
    <row r="108" spans="1:53" ht="17" thickBot="1" x14ac:dyDescent="0.25">
      <c r="A108" s="42" t="s">
        <v>18</v>
      </c>
      <c r="B108" s="43" t="str">
        <f>IFERROR(AVERAGEIFS(B$2:B$83,$A$2:$A$83,"&gt;=1979",$A$2:$A$83,"&lt;=1984"),"")</f>
        <v/>
      </c>
      <c r="C108" s="43" t="str">
        <f t="shared" ref="C108:S108" si="1">IFERROR(AVERAGEIFS(C$2:C$83,$A$2:$A$83,"&gt;=1979",$A$2:$A$83,"&lt;=1984"),"")</f>
        <v/>
      </c>
      <c r="D108" s="43">
        <f t="shared" si="1"/>
        <v>1028.5</v>
      </c>
      <c r="E108" s="43">
        <f t="shared" si="1"/>
        <v>2100</v>
      </c>
      <c r="F108" s="43">
        <f t="shared" si="1"/>
        <v>5977.833333333333</v>
      </c>
      <c r="G108" s="43">
        <f t="shared" si="1"/>
        <v>7821.666666666667</v>
      </c>
      <c r="H108" s="43">
        <f t="shared" si="1"/>
        <v>1396.1666666666667</v>
      </c>
      <c r="I108" s="43">
        <f t="shared" si="1"/>
        <v>1962.1666666666667</v>
      </c>
      <c r="J108" s="43">
        <f t="shared" si="1"/>
        <v>2650</v>
      </c>
      <c r="K108" s="43">
        <f t="shared" si="1"/>
        <v>3450</v>
      </c>
      <c r="L108" s="43">
        <f t="shared" si="1"/>
        <v>946.5</v>
      </c>
      <c r="M108" s="43">
        <f t="shared" si="1"/>
        <v>1252.8333333333333</v>
      </c>
      <c r="N108" s="43">
        <f t="shared" si="1"/>
        <v>3766.6666666666665</v>
      </c>
      <c r="O108" s="43">
        <f t="shared" si="1"/>
        <v>6000</v>
      </c>
      <c r="P108" s="43">
        <f t="shared" si="1"/>
        <v>677</v>
      </c>
      <c r="Q108" s="43">
        <f t="shared" si="1"/>
        <v>892.5</v>
      </c>
      <c r="R108" s="43">
        <f t="shared" si="1"/>
        <v>10126.666666666666</v>
      </c>
      <c r="S108" s="43">
        <f t="shared" si="1"/>
        <v>16056.624022140133</v>
      </c>
    </row>
    <row r="109" spans="1:53" ht="17" thickBot="1" x14ac:dyDescent="0.25">
      <c r="A109" s="42" t="s">
        <v>19</v>
      </c>
      <c r="B109" s="43">
        <f>IFERROR(AVERAGEIFS(B$2:B$83,$A$2:$A$83,"&gt;=1985",$A$2:$A$83,"&lt;=1995"),"")</f>
        <v>654.45098230839642</v>
      </c>
      <c r="C109" s="43">
        <f t="shared" ref="C109:S109" si="2">IFERROR(AVERAGEIFS(C$2:C$83,$A$2:$A$83,"&gt;=1985",$A$2:$A$83,"&lt;=1995"),"")</f>
        <v>736.85738230839638</v>
      </c>
      <c r="D109" s="43">
        <f t="shared" si="2"/>
        <v>1304.909090909091</v>
      </c>
      <c r="E109" s="43">
        <f t="shared" si="2"/>
        <v>1797.7272727272727</v>
      </c>
      <c r="F109" s="43">
        <f t="shared" si="2"/>
        <v>8698.636363636364</v>
      </c>
      <c r="G109" s="43">
        <f t="shared" si="2"/>
        <v>11991.727272727272</v>
      </c>
      <c r="H109" s="43">
        <f t="shared" si="2"/>
        <v>1951.090909090909</v>
      </c>
      <c r="I109" s="43">
        <f t="shared" si="2"/>
        <v>2802.3636363636365</v>
      </c>
      <c r="J109" s="43">
        <f t="shared" si="2"/>
        <v>3463.2727272727275</v>
      </c>
      <c r="K109" s="43">
        <f t="shared" si="2"/>
        <v>4978.818181818182</v>
      </c>
      <c r="L109" s="43">
        <f t="shared" si="2"/>
        <v>1032.8181818181818</v>
      </c>
      <c r="M109" s="43">
        <f t="shared" si="2"/>
        <v>1433.2727272727273</v>
      </c>
      <c r="N109" s="43">
        <f t="shared" si="2"/>
        <v>6228.818181818182</v>
      </c>
      <c r="O109" s="43">
        <f t="shared" si="2"/>
        <v>8608.7272727272721</v>
      </c>
      <c r="P109" s="43">
        <f t="shared" si="2"/>
        <v>1669.3636363636363</v>
      </c>
      <c r="Q109" s="43">
        <f t="shared" si="2"/>
        <v>1786.8181818181818</v>
      </c>
      <c r="R109" s="43">
        <f t="shared" si="2"/>
        <v>16778.909090909092</v>
      </c>
      <c r="S109" s="43">
        <f t="shared" si="2"/>
        <v>32883.244581383937</v>
      </c>
    </row>
    <row r="110" spans="1:53" ht="17" thickBot="1" x14ac:dyDescent="0.25">
      <c r="A110" s="42" t="s">
        <v>20</v>
      </c>
      <c r="B110" s="43">
        <f>IFERROR(AVERAGEIFS(B$2:B$83,$A$2:$A$83,"&gt;=1996",$A$2:$A$83,"&lt;=1998"),"")</f>
        <v>1192.3333333333333</v>
      </c>
      <c r="C110" s="43">
        <f t="shared" ref="C110:S110" si="3">IFERROR(AVERAGEIFS(C$2:C$83,$A$2:$A$83,"&gt;=1996",$A$2:$A$83,"&lt;=1998"),"")</f>
        <v>1279.3333333333333</v>
      </c>
      <c r="D110" s="43">
        <f t="shared" si="3"/>
        <v>1219.6666666666667</v>
      </c>
      <c r="E110" s="43">
        <f t="shared" si="3"/>
        <v>1464.6666666666667</v>
      </c>
      <c r="F110" s="43">
        <f t="shared" si="3"/>
        <v>6491</v>
      </c>
      <c r="G110" s="43">
        <f t="shared" si="3"/>
        <v>7760</v>
      </c>
      <c r="H110" s="43">
        <f t="shared" si="3"/>
        <v>1494.6666666666667</v>
      </c>
      <c r="I110" s="43">
        <f t="shared" si="3"/>
        <v>2181.6666666666665</v>
      </c>
      <c r="J110" s="43">
        <f t="shared" si="3"/>
        <v>3017.3333333333335</v>
      </c>
      <c r="K110" s="43">
        <f t="shared" si="3"/>
        <v>4161</v>
      </c>
      <c r="L110" s="43">
        <f t="shared" si="3"/>
        <v>602.66666666666663</v>
      </c>
      <c r="M110" s="43">
        <f t="shared" si="3"/>
        <v>707</v>
      </c>
      <c r="N110" s="43">
        <f t="shared" si="3"/>
        <v>3655</v>
      </c>
      <c r="O110" s="43">
        <f t="shared" si="3"/>
        <v>5348.333333333333</v>
      </c>
      <c r="P110" s="43">
        <f t="shared" si="3"/>
        <v>3770</v>
      </c>
      <c r="Q110" s="43">
        <f t="shared" si="3"/>
        <v>4089.3333333333335</v>
      </c>
      <c r="R110" s="43">
        <f t="shared" si="3"/>
        <v>16974.666666666668</v>
      </c>
      <c r="S110" s="43">
        <f t="shared" si="3"/>
        <v>27882.00201476831</v>
      </c>
    </row>
    <row r="111" spans="1:53" ht="17" thickBot="1" x14ac:dyDescent="0.25">
      <c r="A111" s="44" t="s">
        <v>21</v>
      </c>
      <c r="B111" s="43">
        <f>IFERROR(AVERAGEIFS(B$2:B$83,$A$2:$A$83,"&gt;=1999",$A$2:$A$83,"&lt;=2008"),"")</f>
        <v>686.7</v>
      </c>
      <c r="C111" s="43">
        <f t="shared" ref="C111:S111" si="4">IFERROR(AVERAGEIFS(C$2:C$83,$A$2:$A$83,"&gt;=1999",$A$2:$A$83,"&lt;=2008"),"")</f>
        <v>827.6</v>
      </c>
      <c r="D111" s="43">
        <f t="shared" si="4"/>
        <v>912.1</v>
      </c>
      <c r="E111" s="43">
        <f t="shared" si="4"/>
        <v>1031.9000000000001</v>
      </c>
      <c r="F111" s="43">
        <f t="shared" si="4"/>
        <v>4822.2</v>
      </c>
      <c r="G111" s="43">
        <f t="shared" si="4"/>
        <v>6757.3</v>
      </c>
      <c r="H111" s="43">
        <f t="shared" si="4"/>
        <v>1163.5</v>
      </c>
      <c r="I111" s="43">
        <f t="shared" si="4"/>
        <v>1427.7</v>
      </c>
      <c r="J111" s="43">
        <f t="shared" si="4"/>
        <v>2584.9</v>
      </c>
      <c r="K111" s="43">
        <f t="shared" si="4"/>
        <v>3599.8394228204497</v>
      </c>
      <c r="L111" s="43">
        <f t="shared" si="4"/>
        <v>398.5</v>
      </c>
      <c r="M111" s="43">
        <f t="shared" si="4"/>
        <v>411.5</v>
      </c>
      <c r="N111" s="43">
        <f t="shared" si="4"/>
        <v>3156.5</v>
      </c>
      <c r="O111" s="43">
        <f t="shared" si="4"/>
        <v>4789.8999999999996</v>
      </c>
      <c r="P111" s="43">
        <f t="shared" si="4"/>
        <v>2307.1999999999998</v>
      </c>
      <c r="Q111" s="43">
        <f t="shared" si="4"/>
        <v>2640.1</v>
      </c>
      <c r="R111" s="43">
        <f t="shared" si="4"/>
        <v>15835.6</v>
      </c>
      <c r="S111" s="43">
        <f t="shared" si="4"/>
        <v>20747.337381157184</v>
      </c>
    </row>
    <row r="112" spans="1:53" ht="16" thickBot="1" x14ac:dyDescent="0.25">
      <c r="A112" s="11">
        <v>2009</v>
      </c>
      <c r="B112" s="66">
        <f>IF(B39&gt;0,B39,"")</f>
        <v>66.377717393390796</v>
      </c>
      <c r="C112" s="66">
        <f t="shared" ref="C112:S112" si="5">IF(C39&gt;0,C39,"")</f>
        <v>321.37771739339081</v>
      </c>
      <c r="D112" s="66">
        <f t="shared" si="5"/>
        <v>646</v>
      </c>
      <c r="E112" s="66">
        <f t="shared" si="5"/>
        <v>772</v>
      </c>
      <c r="F112" s="66">
        <f t="shared" si="5"/>
        <v>3130</v>
      </c>
      <c r="G112" s="66">
        <f t="shared" si="5"/>
        <v>5874</v>
      </c>
      <c r="H112" s="66">
        <f t="shared" si="5"/>
        <v>880</v>
      </c>
      <c r="I112" s="66">
        <f t="shared" si="5"/>
        <v>913</v>
      </c>
      <c r="J112" s="66">
        <f t="shared" si="5"/>
        <v>2081</v>
      </c>
      <c r="K112" s="66">
        <f t="shared" si="5"/>
        <v>2747</v>
      </c>
      <c r="L112" s="66">
        <f t="shared" si="5"/>
        <v>495</v>
      </c>
      <c r="M112" s="66">
        <f t="shared" si="5"/>
        <v>501</v>
      </c>
      <c r="N112" s="66">
        <f t="shared" si="5"/>
        <v>4010</v>
      </c>
      <c r="O112" s="66">
        <f t="shared" si="5"/>
        <v>5997</v>
      </c>
      <c r="P112" s="66">
        <f t="shared" si="5"/>
        <v>1132</v>
      </c>
      <c r="Q112" s="66">
        <f t="shared" si="5"/>
        <v>1150</v>
      </c>
      <c r="R112" s="66">
        <f t="shared" si="5"/>
        <v>9290</v>
      </c>
      <c r="S112" s="66">
        <f t="shared" si="5"/>
        <v>13740.505621110047</v>
      </c>
    </row>
    <row r="113" spans="1:19" ht="16" thickBot="1" x14ac:dyDescent="0.25">
      <c r="A113" s="24">
        <v>2010</v>
      </c>
      <c r="B113" s="66">
        <f t="shared" ref="B113:S122" si="6">IF(B40&gt;0,B40,"")</f>
        <v>319</v>
      </c>
      <c r="C113" s="66">
        <f t="shared" si="6"/>
        <v>773</v>
      </c>
      <c r="D113" s="66">
        <f t="shared" si="6"/>
        <v>815</v>
      </c>
      <c r="E113" s="66">
        <f t="shared" si="6"/>
        <v>941</v>
      </c>
      <c r="F113" s="66">
        <f t="shared" si="6"/>
        <v>4635</v>
      </c>
      <c r="G113" s="66">
        <f t="shared" si="6"/>
        <v>6985</v>
      </c>
      <c r="H113" s="66">
        <f t="shared" si="6"/>
        <v>828</v>
      </c>
      <c r="I113" s="66">
        <f t="shared" si="6"/>
        <v>852</v>
      </c>
      <c r="J113" s="66">
        <f t="shared" si="6"/>
        <v>2599</v>
      </c>
      <c r="K113" s="66">
        <f t="shared" si="6"/>
        <v>3204</v>
      </c>
      <c r="L113" s="66">
        <f t="shared" si="6"/>
        <v>259</v>
      </c>
      <c r="M113" s="66">
        <f t="shared" si="6"/>
        <v>262.13939393939393</v>
      </c>
      <c r="N113" s="66">
        <f t="shared" si="6"/>
        <v>3861</v>
      </c>
      <c r="O113" s="66">
        <f t="shared" si="6"/>
        <v>5930</v>
      </c>
      <c r="P113" s="66">
        <f t="shared" si="6"/>
        <v>3495</v>
      </c>
      <c r="Q113" s="66">
        <f t="shared" si="6"/>
        <v>3495</v>
      </c>
      <c r="R113" s="66">
        <f t="shared" si="6"/>
        <v>18158</v>
      </c>
      <c r="S113" s="66">
        <f t="shared" si="6"/>
        <v>25368.703465786075</v>
      </c>
    </row>
    <row r="114" spans="1:19" ht="16" thickBot="1" x14ac:dyDescent="0.25">
      <c r="A114" s="11">
        <v>2011</v>
      </c>
      <c r="B114" s="66">
        <f t="shared" si="6"/>
        <v>1275.0000000000002</v>
      </c>
      <c r="C114" s="66">
        <f t="shared" si="6"/>
        <v>1499.0000000000002</v>
      </c>
      <c r="D114" s="66">
        <f t="shared" si="6"/>
        <v>587</v>
      </c>
      <c r="E114" s="66">
        <f t="shared" si="6"/>
        <v>823</v>
      </c>
      <c r="F114" s="66">
        <f t="shared" si="6"/>
        <v>3963</v>
      </c>
      <c r="G114" s="66">
        <f t="shared" si="6"/>
        <v>6765</v>
      </c>
      <c r="H114" s="66">
        <f t="shared" si="6"/>
        <v>827</v>
      </c>
      <c r="I114" s="66">
        <f t="shared" si="6"/>
        <v>885</v>
      </c>
      <c r="J114" s="66">
        <f t="shared" si="6"/>
        <v>1293</v>
      </c>
      <c r="K114" s="66">
        <f t="shared" si="6"/>
        <v>2163</v>
      </c>
      <c r="L114" s="66">
        <f t="shared" si="6"/>
        <v>373</v>
      </c>
      <c r="M114" s="66">
        <f t="shared" si="6"/>
        <v>377.5212121212121</v>
      </c>
      <c r="N114" s="66">
        <f t="shared" si="6"/>
        <v>3710</v>
      </c>
      <c r="O114" s="66">
        <f t="shared" si="6"/>
        <v>6506</v>
      </c>
      <c r="P114" s="66">
        <f t="shared" si="6"/>
        <v>2563</v>
      </c>
      <c r="Q114" s="66">
        <f t="shared" si="6"/>
        <v>2573</v>
      </c>
      <c r="R114" s="66">
        <f t="shared" si="6"/>
        <v>22870</v>
      </c>
      <c r="S114" s="66">
        <f t="shared" si="6"/>
        <v>34733.196607213344</v>
      </c>
    </row>
    <row r="115" spans="1:19" ht="16" thickBot="1" x14ac:dyDescent="0.25">
      <c r="A115" s="11">
        <v>2012</v>
      </c>
      <c r="B115" s="66">
        <f t="shared" si="6"/>
        <v>400.99999999999994</v>
      </c>
      <c r="C115" s="66">
        <f t="shared" si="6"/>
        <v>620</v>
      </c>
      <c r="D115" s="66">
        <f t="shared" si="6"/>
        <v>785</v>
      </c>
      <c r="E115" s="66">
        <f t="shared" si="6"/>
        <v>881</v>
      </c>
      <c r="F115" s="66">
        <f t="shared" si="6"/>
        <v>3518</v>
      </c>
      <c r="G115" s="66">
        <f t="shared" si="6"/>
        <v>6682</v>
      </c>
      <c r="H115" s="66">
        <f t="shared" si="6"/>
        <v>915</v>
      </c>
      <c r="I115" s="66">
        <f t="shared" si="6"/>
        <v>1059</v>
      </c>
      <c r="J115" s="66">
        <f t="shared" si="6"/>
        <v>1937</v>
      </c>
      <c r="K115" s="66">
        <f t="shared" si="6"/>
        <v>3014</v>
      </c>
      <c r="L115" s="66">
        <f t="shared" si="6"/>
        <v>760</v>
      </c>
      <c r="M115" s="66">
        <f t="shared" si="6"/>
        <v>769.21212121212125</v>
      </c>
      <c r="N115" s="66">
        <f t="shared" si="6"/>
        <v>3586</v>
      </c>
      <c r="O115" s="66">
        <f t="shared" si="6"/>
        <v>6478</v>
      </c>
      <c r="P115" s="66">
        <f t="shared" si="6"/>
        <v>878</v>
      </c>
      <c r="Q115" s="66">
        <f t="shared" si="6"/>
        <v>1151</v>
      </c>
      <c r="R115" s="66">
        <f t="shared" si="6"/>
        <v>14032</v>
      </c>
      <c r="S115" s="66">
        <f t="shared" si="6"/>
        <v>23442.556519127123</v>
      </c>
    </row>
    <row r="116" spans="1:19" ht="16" thickBot="1" x14ac:dyDescent="0.25">
      <c r="A116" s="11">
        <v>2013</v>
      </c>
      <c r="B116" s="66">
        <f t="shared" si="6"/>
        <v>541.41368640173471</v>
      </c>
      <c r="C116" s="66">
        <f t="shared" si="6"/>
        <v>976.41368640173471</v>
      </c>
      <c r="D116" s="66">
        <f t="shared" si="6"/>
        <v>968</v>
      </c>
      <c r="E116" s="66">
        <f t="shared" si="6"/>
        <v>1123</v>
      </c>
      <c r="F116" s="66">
        <f t="shared" si="6"/>
        <v>3901</v>
      </c>
      <c r="G116" s="66">
        <f t="shared" si="6"/>
        <v>6877</v>
      </c>
      <c r="H116" s="66">
        <f t="shared" si="6"/>
        <v>750</v>
      </c>
      <c r="I116" s="66">
        <f t="shared" si="6"/>
        <v>873</v>
      </c>
      <c r="J116" s="66">
        <f t="shared" si="6"/>
        <v>1269</v>
      </c>
      <c r="K116" s="66">
        <f t="shared" si="6"/>
        <v>3297</v>
      </c>
      <c r="L116" s="66">
        <f t="shared" si="6"/>
        <v>520</v>
      </c>
      <c r="M116" s="66">
        <f t="shared" si="6"/>
        <v>526.30303030303025</v>
      </c>
      <c r="N116" s="66">
        <f t="shared" si="6"/>
        <v>2502</v>
      </c>
      <c r="O116" s="66">
        <f t="shared" si="6"/>
        <v>4689</v>
      </c>
      <c r="P116" s="66">
        <f t="shared" si="6"/>
        <v>2459</v>
      </c>
      <c r="Q116" s="66">
        <f t="shared" si="6"/>
        <v>2638</v>
      </c>
      <c r="R116" s="66">
        <f t="shared" si="6"/>
        <v>12503</v>
      </c>
      <c r="S116" s="66">
        <f t="shared" si="6"/>
        <v>18670.697967613723</v>
      </c>
    </row>
    <row r="117" spans="1:19" ht="16" thickBot="1" x14ac:dyDescent="0.25">
      <c r="A117" s="11">
        <v>2014</v>
      </c>
      <c r="B117" s="66">
        <f t="shared" si="6"/>
        <v>1396.5</v>
      </c>
      <c r="C117" s="66">
        <f t="shared" si="6"/>
        <v>1608.5</v>
      </c>
      <c r="D117" s="66">
        <f t="shared" si="6"/>
        <v>625</v>
      </c>
      <c r="E117" s="66">
        <f t="shared" si="6"/>
        <v>832</v>
      </c>
      <c r="F117" s="66">
        <f t="shared" si="6"/>
        <v>2782</v>
      </c>
      <c r="G117" s="66">
        <f t="shared" si="6"/>
        <v>7322</v>
      </c>
      <c r="H117" s="66">
        <f t="shared" si="6"/>
        <v>744</v>
      </c>
      <c r="I117" s="66">
        <f t="shared" si="6"/>
        <v>819</v>
      </c>
      <c r="J117" s="66">
        <f t="shared" si="6"/>
        <v>1933</v>
      </c>
      <c r="K117" s="66">
        <f t="shared" si="6"/>
        <v>2664</v>
      </c>
      <c r="L117" s="66">
        <f t="shared" si="6"/>
        <v>377</v>
      </c>
      <c r="M117" s="66">
        <f t="shared" si="6"/>
        <v>401.7815526146963</v>
      </c>
      <c r="N117" s="66">
        <f t="shared" si="6"/>
        <v>3684</v>
      </c>
      <c r="O117" s="66">
        <f t="shared" si="6"/>
        <v>5119.6307589972512</v>
      </c>
      <c r="P117" s="66">
        <f>IF(P44&gt;0,P44,"")</f>
        <v>1583</v>
      </c>
      <c r="Q117" s="66">
        <f t="shared" si="6"/>
        <v>1659</v>
      </c>
      <c r="R117" s="66">
        <f t="shared" si="6"/>
        <v>11893</v>
      </c>
      <c r="S117" s="66">
        <f t="shared" si="6"/>
        <v>17366.304781298473</v>
      </c>
    </row>
    <row r="118" spans="1:19" ht="16" thickBot="1" x14ac:dyDescent="0.25">
      <c r="A118" s="11">
        <v>2015</v>
      </c>
      <c r="B118" s="66">
        <f t="shared" si="6"/>
        <v>2263.7776021825107</v>
      </c>
      <c r="C118" s="66">
        <f t="shared" si="6"/>
        <v>2707.5683630520762</v>
      </c>
      <c r="D118" s="66">
        <f t="shared" si="6"/>
        <v>783</v>
      </c>
      <c r="E118" s="66">
        <f t="shared" si="6"/>
        <v>995</v>
      </c>
      <c r="F118" s="66">
        <f t="shared" si="6"/>
        <v>3440</v>
      </c>
      <c r="G118" s="66">
        <f t="shared" si="6"/>
        <v>6676</v>
      </c>
      <c r="H118" s="66">
        <f t="shared" si="6"/>
        <v>1070</v>
      </c>
      <c r="I118" s="66">
        <f t="shared" si="6"/>
        <v>1096</v>
      </c>
      <c r="J118" s="66">
        <f t="shared" si="6"/>
        <v>1795</v>
      </c>
      <c r="K118" s="66">
        <f t="shared" si="6"/>
        <v>2439</v>
      </c>
      <c r="L118" s="66">
        <f t="shared" si="6"/>
        <v>532</v>
      </c>
      <c r="M118" s="66">
        <f t="shared" si="6"/>
        <v>561.47151003334943</v>
      </c>
      <c r="N118" s="66">
        <f t="shared" si="6"/>
        <v>5313</v>
      </c>
      <c r="O118" s="66">
        <f t="shared" si="6"/>
        <v>7483.2670943524099</v>
      </c>
      <c r="P118" s="66">
        <f t="shared" si="6"/>
        <v>1841</v>
      </c>
      <c r="Q118" s="66">
        <f t="shared" si="6"/>
        <v>2065</v>
      </c>
      <c r="R118" s="66">
        <f t="shared" si="6"/>
        <v>17304</v>
      </c>
      <c r="S118" s="66">
        <f t="shared" si="6"/>
        <v>30253.474791994195</v>
      </c>
    </row>
    <row r="119" spans="1:19" ht="16" thickBot="1" x14ac:dyDescent="0.25">
      <c r="A119" s="11">
        <v>2016</v>
      </c>
      <c r="B119" s="66">
        <f t="shared" si="6"/>
        <v>586.56445534742295</v>
      </c>
      <c r="C119" s="66">
        <f t="shared" si="6"/>
        <v>1260.5644553474228</v>
      </c>
      <c r="D119" s="66">
        <f t="shared" si="6"/>
        <v>871</v>
      </c>
      <c r="E119" s="66">
        <f t="shared" si="6"/>
        <v>1142</v>
      </c>
      <c r="F119" s="66">
        <f t="shared" si="6"/>
        <v>3654</v>
      </c>
      <c r="G119" s="66">
        <f t="shared" si="6"/>
        <v>5005</v>
      </c>
      <c r="H119" s="66">
        <f t="shared" si="6"/>
        <v>1144</v>
      </c>
      <c r="I119" s="66">
        <f t="shared" si="6"/>
        <v>1158</v>
      </c>
      <c r="J119" s="66">
        <f t="shared" si="6"/>
        <v>2831</v>
      </c>
      <c r="K119" s="66">
        <f t="shared" si="6"/>
        <v>3012</v>
      </c>
      <c r="L119" s="66">
        <f t="shared" si="6"/>
        <v>704</v>
      </c>
      <c r="M119" s="66">
        <f t="shared" si="6"/>
        <v>733.06632393379107</v>
      </c>
      <c r="N119" s="66">
        <f t="shared" si="6"/>
        <v>2915</v>
      </c>
      <c r="O119" s="66">
        <f t="shared" si="6"/>
        <v>3943.7602055265106</v>
      </c>
      <c r="P119" s="66">
        <f t="shared" si="6"/>
        <v>926</v>
      </c>
      <c r="Q119" s="66">
        <f t="shared" si="6"/>
        <v>1056</v>
      </c>
      <c r="R119" s="66">
        <f t="shared" si="6"/>
        <v>11248</v>
      </c>
      <c r="S119" s="66">
        <f t="shared" si="6"/>
        <v>15401.728607562649</v>
      </c>
    </row>
    <row r="120" spans="1:19" ht="16" thickBot="1" x14ac:dyDescent="0.25">
      <c r="A120" s="11">
        <v>2017</v>
      </c>
      <c r="B120" s="66">
        <f t="shared" si="6"/>
        <v>473.61536628317845</v>
      </c>
      <c r="C120" s="66">
        <f t="shared" si="6"/>
        <v>711.61536628317845</v>
      </c>
      <c r="D120" s="66">
        <f t="shared" si="6"/>
        <v>1097</v>
      </c>
      <c r="E120" s="66">
        <f t="shared" si="6"/>
        <v>1362</v>
      </c>
      <c r="F120" s="66">
        <f t="shared" si="6"/>
        <v>3604</v>
      </c>
      <c r="G120" s="66">
        <f t="shared" si="6"/>
        <v>7957</v>
      </c>
      <c r="H120" s="66">
        <f t="shared" si="6"/>
        <v>1364</v>
      </c>
      <c r="I120" s="66">
        <f t="shared" si="6"/>
        <v>1379</v>
      </c>
      <c r="J120" s="66">
        <f t="shared" si="6"/>
        <v>1808</v>
      </c>
      <c r="K120" s="66">
        <f t="shared" si="6"/>
        <v>2547</v>
      </c>
      <c r="L120" s="66">
        <f t="shared" si="6"/>
        <v>825</v>
      </c>
      <c r="M120" s="66">
        <f t="shared" si="6"/>
        <v>859.59495146942299</v>
      </c>
      <c r="N120" s="66">
        <f t="shared" si="6"/>
        <v>2707</v>
      </c>
      <c r="O120" s="66">
        <f t="shared" si="6"/>
        <v>4419.0620049958661</v>
      </c>
      <c r="P120" s="66">
        <f t="shared" si="6"/>
        <v>1384</v>
      </c>
      <c r="Q120" s="66">
        <f t="shared" si="6"/>
        <v>1391</v>
      </c>
      <c r="R120" s="66">
        <f t="shared" si="6"/>
        <v>17145</v>
      </c>
      <c r="S120" s="66">
        <f t="shared" si="6"/>
        <v>22885.906071529487</v>
      </c>
    </row>
    <row r="121" spans="1:19" ht="16" thickBot="1" x14ac:dyDescent="0.25">
      <c r="A121" s="11">
        <v>2018</v>
      </c>
      <c r="B121" s="66">
        <f t="shared" si="6"/>
        <v>1857.1395070041567</v>
      </c>
      <c r="C121" s="66">
        <f t="shared" si="6"/>
        <v>2103.1395070041567</v>
      </c>
      <c r="D121" s="66">
        <f t="shared" si="6"/>
        <v>990</v>
      </c>
      <c r="E121" s="66">
        <f t="shared" si="6"/>
        <v>1203</v>
      </c>
      <c r="F121" s="66">
        <f t="shared" si="6"/>
        <v>3937</v>
      </c>
      <c r="G121" s="66">
        <f t="shared" si="6"/>
        <v>6707</v>
      </c>
      <c r="H121" s="66">
        <f t="shared" si="6"/>
        <v>793</v>
      </c>
      <c r="I121" s="66">
        <f t="shared" si="6"/>
        <v>808</v>
      </c>
      <c r="J121" s="66">
        <f t="shared" si="6"/>
        <v>2478</v>
      </c>
      <c r="K121" s="66">
        <f t="shared" si="6"/>
        <v>2708</v>
      </c>
      <c r="L121" s="66">
        <f t="shared" si="6"/>
        <v>484</v>
      </c>
      <c r="M121" s="66">
        <f t="shared" si="6"/>
        <v>497</v>
      </c>
      <c r="N121" s="66">
        <f t="shared" si="6"/>
        <v>2095</v>
      </c>
      <c r="O121" s="66">
        <f t="shared" si="6"/>
        <v>3115.0446329445895</v>
      </c>
      <c r="P121" s="66">
        <f t="shared" si="6"/>
        <v>493</v>
      </c>
      <c r="Q121" s="66">
        <f t="shared" si="6"/>
        <v>526</v>
      </c>
      <c r="R121" s="66">
        <f t="shared" si="6"/>
        <v>20730</v>
      </c>
      <c r="S121" s="66">
        <f t="shared" si="6"/>
        <v>26737</v>
      </c>
    </row>
    <row r="122" spans="1:19" ht="16" thickBot="1" x14ac:dyDescent="0.25">
      <c r="A122" s="11">
        <v>2019</v>
      </c>
      <c r="B122" s="66">
        <f t="shared" si="6"/>
        <v>1556.5</v>
      </c>
      <c r="C122" s="66">
        <f t="shared" si="6"/>
        <v>1837.4999999999998</v>
      </c>
      <c r="D122" s="66">
        <f t="shared" si="6"/>
        <v>1442</v>
      </c>
      <c r="E122" s="66">
        <f t="shared" si="6"/>
        <v>1590</v>
      </c>
      <c r="F122" s="66">
        <f t="shared" si="6"/>
        <v>7765</v>
      </c>
      <c r="G122" s="66">
        <f t="shared" si="6"/>
        <v>10151</v>
      </c>
      <c r="H122" s="66">
        <f t="shared" si="6"/>
        <v>766</v>
      </c>
      <c r="I122" s="66">
        <f t="shared" si="6"/>
        <v>777</v>
      </c>
      <c r="J122" s="66">
        <f t="shared" si="6"/>
        <v>1552</v>
      </c>
      <c r="K122" s="66">
        <f t="shared" si="6"/>
        <v>2586</v>
      </c>
      <c r="L122" s="66">
        <f t="shared" si="6"/>
        <v>322</v>
      </c>
      <c r="M122" s="66">
        <f t="shared" si="6"/>
        <v>328</v>
      </c>
      <c r="N122" s="66">
        <f t="shared" si="6"/>
        <v>2504</v>
      </c>
      <c r="O122" s="66">
        <f t="shared" si="6"/>
        <v>4319.9078278307597</v>
      </c>
      <c r="P122" s="66">
        <f t="shared" si="6"/>
        <v>983</v>
      </c>
      <c r="Q122" s="66">
        <f t="shared" si="6"/>
        <v>984</v>
      </c>
      <c r="R122" s="66">
        <f t="shared" si="6"/>
        <v>14891</v>
      </c>
      <c r="S122" s="66">
        <f t="shared" si="6"/>
        <v>18778</v>
      </c>
    </row>
    <row r="123" spans="1:19" ht="16" thickBot="1" x14ac:dyDescent="0.25">
      <c r="A123" s="11">
        <v>2020</v>
      </c>
      <c r="B123" s="66">
        <f t="shared" ref="B123:S125" si="7">IF(B50&gt;0,B50,"")</f>
        <v>1059.7288135593219</v>
      </c>
      <c r="C123" s="66">
        <f t="shared" si="7"/>
        <v>1315.5182872435325</v>
      </c>
      <c r="D123" s="66">
        <f t="shared" si="7"/>
        <v>942</v>
      </c>
      <c r="E123" s="66">
        <f t="shared" si="7"/>
        <v>1082</v>
      </c>
      <c r="F123" s="66">
        <f t="shared" si="7"/>
        <v>8672</v>
      </c>
      <c r="G123" s="66">
        <f t="shared" si="7"/>
        <v>11054</v>
      </c>
      <c r="H123" s="66">
        <f t="shared" si="7"/>
        <v>1248</v>
      </c>
      <c r="I123" s="66">
        <f t="shared" si="7"/>
        <v>1248</v>
      </c>
      <c r="J123" s="66">
        <f t="shared" si="7"/>
        <v>2273</v>
      </c>
      <c r="K123" s="66">
        <f t="shared" si="7"/>
        <v>3704</v>
      </c>
      <c r="L123" s="66">
        <f t="shared" si="7"/>
        <v>342</v>
      </c>
      <c r="M123" s="66">
        <f t="shared" si="7"/>
        <v>371</v>
      </c>
      <c r="N123" s="66">
        <f t="shared" si="7"/>
        <v>3459</v>
      </c>
      <c r="O123" s="66">
        <f t="shared" si="7"/>
        <v>7121</v>
      </c>
      <c r="P123" s="66">
        <f t="shared" si="7"/>
        <v>2828</v>
      </c>
      <c r="Q123" s="66">
        <f t="shared" si="7"/>
        <v>2829</v>
      </c>
      <c r="R123" s="66">
        <f t="shared" si="7"/>
        <v>20879</v>
      </c>
      <c r="S123" s="66">
        <f t="shared" si="7"/>
        <v>26003</v>
      </c>
    </row>
    <row r="124" spans="1:19" ht="16" thickBot="1" x14ac:dyDescent="0.25">
      <c r="A124" s="11">
        <v>2021</v>
      </c>
      <c r="B124" s="66">
        <f t="shared" si="7"/>
        <v>868</v>
      </c>
      <c r="C124" s="66">
        <f t="shared" si="7"/>
        <v>1165</v>
      </c>
      <c r="D124" s="66">
        <f t="shared" si="7"/>
        <v>1056</v>
      </c>
      <c r="E124" s="66">
        <f t="shared" si="7"/>
        <v>1130</v>
      </c>
      <c r="F124" s="66">
        <f t="shared" si="7"/>
        <v>5568</v>
      </c>
      <c r="G124" s="66">
        <f t="shared" si="7"/>
        <v>6897</v>
      </c>
      <c r="H124" s="66">
        <f t="shared" si="7"/>
        <v>817</v>
      </c>
      <c r="I124" s="66">
        <f t="shared" si="7"/>
        <v>900</v>
      </c>
      <c r="J124" s="66">
        <f t="shared" si="7"/>
        <v>2622</v>
      </c>
      <c r="K124" s="66">
        <f t="shared" si="7"/>
        <v>3952</v>
      </c>
      <c r="L124" s="66">
        <f t="shared" si="7"/>
        <v>280</v>
      </c>
      <c r="M124" s="66">
        <f t="shared" si="7"/>
        <v>285</v>
      </c>
      <c r="N124" s="66">
        <f t="shared" si="7"/>
        <v>3187</v>
      </c>
      <c r="O124" s="66">
        <f t="shared" si="7"/>
        <v>5080</v>
      </c>
      <c r="P124" s="66">
        <f t="shared" si="7"/>
        <v>2573</v>
      </c>
      <c r="Q124" s="66">
        <f t="shared" si="7"/>
        <v>2574</v>
      </c>
      <c r="R124" s="66">
        <f t="shared" si="7"/>
        <v>13207</v>
      </c>
      <c r="S124" s="66">
        <f t="shared" si="7"/>
        <v>16395</v>
      </c>
    </row>
    <row r="125" spans="1:19" ht="17" thickBot="1" x14ac:dyDescent="0.25">
      <c r="A125" s="11">
        <v>2022</v>
      </c>
      <c r="B125" s="66">
        <f t="shared" si="7"/>
        <v>917</v>
      </c>
      <c r="C125" s="66">
        <f t="shared" si="7"/>
        <v>1386</v>
      </c>
      <c r="D125" s="66">
        <f t="shared" si="7"/>
        <v>1441</v>
      </c>
      <c r="E125" s="66">
        <f t="shared" si="7"/>
        <v>1600</v>
      </c>
      <c r="F125" s="66">
        <f t="shared" si="7"/>
        <v>6761</v>
      </c>
      <c r="G125" s="66">
        <f t="shared" si="7"/>
        <v>8378</v>
      </c>
      <c r="H125" s="66">
        <f t="shared" si="7"/>
        <v>1055</v>
      </c>
      <c r="I125" s="66" t="str">
        <f t="shared" si="7"/>
        <v>NA</v>
      </c>
      <c r="J125" s="66">
        <f t="shared" si="7"/>
        <v>1866</v>
      </c>
      <c r="K125" s="66" t="str">
        <f t="shared" si="7"/>
        <v>NA</v>
      </c>
      <c r="L125" s="66">
        <f t="shared" si="7"/>
        <v>434</v>
      </c>
      <c r="M125" s="66" t="str">
        <f t="shared" si="7"/>
        <v>NA</v>
      </c>
      <c r="N125" s="66">
        <f t="shared" si="7"/>
        <v>1643</v>
      </c>
      <c r="O125" s="66" t="str">
        <f t="shared" si="7"/>
        <v>NA</v>
      </c>
      <c r="P125" s="66">
        <f t="shared" si="7"/>
        <v>1348</v>
      </c>
      <c r="Q125" s="66" t="str">
        <f t="shared" si="7"/>
        <v>NA</v>
      </c>
      <c r="R125" s="66">
        <f t="shared" si="7"/>
        <v>14259</v>
      </c>
      <c r="S125" s="66">
        <f t="shared" si="7"/>
        <v>16905</v>
      </c>
    </row>
    <row r="126" spans="1:19" ht="17" thickBot="1" x14ac:dyDescent="0.25">
      <c r="A126" s="11" t="s">
        <v>51</v>
      </c>
      <c r="B126" s="9"/>
      <c r="C126" s="9"/>
      <c r="D126" s="9"/>
      <c r="E126" s="9"/>
      <c r="F126" s="9">
        <f>F53</f>
        <v>3000</v>
      </c>
      <c r="G126" s="9"/>
      <c r="H126" s="9">
        <f>H53</f>
        <v>900</v>
      </c>
      <c r="I126" s="9"/>
      <c r="J126" s="9">
        <f>J53</f>
        <v>1200</v>
      </c>
      <c r="K126" s="9"/>
      <c r="L126" s="9">
        <f>L53</f>
        <v>700</v>
      </c>
      <c r="M126" s="9"/>
      <c r="N126" s="9">
        <f>N53</f>
        <v>2500</v>
      </c>
      <c r="O126" s="9"/>
      <c r="P126" s="9"/>
      <c r="Q126" s="9"/>
      <c r="R126" s="9">
        <f>R53</f>
        <v>13326</v>
      </c>
      <c r="S126" s="9"/>
    </row>
    <row r="127" spans="1:19" x14ac:dyDescent="0.2">
      <c r="A127" s="152" t="s">
        <v>108</v>
      </c>
    </row>
    <row r="128" spans="1:19" x14ac:dyDescent="0.2">
      <c r="A128" s="152" t="s">
        <v>109</v>
      </c>
    </row>
  </sheetData>
  <mergeCells count="40">
    <mergeCell ref="R105:S105"/>
    <mergeCell ref="A103:A106"/>
    <mergeCell ref="B103:S103"/>
    <mergeCell ref="B104:C104"/>
    <mergeCell ref="D104:E104"/>
    <mergeCell ref="F104:G104"/>
    <mergeCell ref="H104:I104"/>
    <mergeCell ref="J104:K104"/>
    <mergeCell ref="L104:M104"/>
    <mergeCell ref="N104:O104"/>
    <mergeCell ref="P104:Q104"/>
    <mergeCell ref="R104:S104"/>
    <mergeCell ref="B105:C105"/>
    <mergeCell ref="D105:E105"/>
    <mergeCell ref="F105:G105"/>
    <mergeCell ref="H105:I105"/>
    <mergeCell ref="J105:K105"/>
    <mergeCell ref="P3:Q3"/>
    <mergeCell ref="P4:Q4"/>
    <mergeCell ref="L105:M105"/>
    <mergeCell ref="N105:O105"/>
    <mergeCell ref="P105:Q105"/>
    <mergeCell ref="R3:S3"/>
    <mergeCell ref="R4:S4"/>
    <mergeCell ref="B2:S2"/>
    <mergeCell ref="N3:O3"/>
    <mergeCell ref="N4:O4"/>
    <mergeCell ref="A2:A5"/>
    <mergeCell ref="J3:K3"/>
    <mergeCell ref="J4:K4"/>
    <mergeCell ref="L3:M3"/>
    <mergeCell ref="L4:M4"/>
    <mergeCell ref="B3:C3"/>
    <mergeCell ref="B4:C4"/>
    <mergeCell ref="D3:E3"/>
    <mergeCell ref="D4:E4"/>
    <mergeCell ref="F3:G3"/>
    <mergeCell ref="F4:G4"/>
    <mergeCell ref="H3:I3"/>
    <mergeCell ref="H4:I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dimension ref="A1:AU128"/>
  <sheetViews>
    <sheetView zoomScale="85" zoomScaleNormal="85" workbookViewId="0"/>
  </sheetViews>
  <sheetFormatPr baseColWidth="10" defaultColWidth="9.33203125" defaultRowHeight="15" x14ac:dyDescent="0.2"/>
  <cols>
    <col min="1" max="1" width="14.6640625" style="5" customWidth="1"/>
    <col min="2" max="3" width="9.33203125" style="6"/>
    <col min="4" max="4" width="10.6640625" style="6" customWidth="1"/>
    <col min="5" max="47" width="9.33203125" style="6"/>
    <col min="48" max="16384" width="9.33203125" style="5"/>
  </cols>
  <sheetData>
    <row r="1" spans="1:8" x14ac:dyDescent="0.2">
      <c r="A1" s="18" t="s">
        <v>151</v>
      </c>
    </row>
    <row r="2" spans="1:8" ht="17" customHeight="1" x14ac:dyDescent="0.2">
      <c r="A2" s="35"/>
      <c r="B2" s="245" t="s">
        <v>111</v>
      </c>
      <c r="C2" s="246"/>
      <c r="D2" s="247" t="s">
        <v>112</v>
      </c>
      <c r="E2" s="248"/>
      <c r="F2" s="249"/>
      <c r="G2" s="241" t="s">
        <v>113</v>
      </c>
      <c r="H2" s="242"/>
    </row>
    <row r="3" spans="1:8" ht="17" x14ac:dyDescent="0.2">
      <c r="A3" s="36"/>
      <c r="B3" s="252" t="s">
        <v>114</v>
      </c>
      <c r="C3" s="251"/>
      <c r="D3" s="39" t="s">
        <v>115</v>
      </c>
      <c r="E3" s="253" t="s">
        <v>116</v>
      </c>
      <c r="F3" s="249"/>
      <c r="G3" s="243"/>
      <c r="H3" s="244"/>
    </row>
    <row r="4" spans="1:8" x14ac:dyDescent="0.2">
      <c r="A4" s="37" t="s">
        <v>5</v>
      </c>
      <c r="B4" s="140" t="s">
        <v>10</v>
      </c>
      <c r="C4" s="140" t="s">
        <v>117</v>
      </c>
      <c r="D4" s="143" t="s">
        <v>10</v>
      </c>
      <c r="E4" s="143" t="s">
        <v>10</v>
      </c>
      <c r="F4" s="143" t="s">
        <v>117</v>
      </c>
      <c r="G4" s="143" t="s">
        <v>10</v>
      </c>
      <c r="H4" s="143" t="s">
        <v>117</v>
      </c>
    </row>
    <row r="5" spans="1:8" x14ac:dyDescent="0.2">
      <c r="A5" s="141">
        <v>1975</v>
      </c>
      <c r="B5" s="144">
        <v>15000</v>
      </c>
      <c r="C5" s="145" t="s">
        <v>81</v>
      </c>
      <c r="D5" s="145">
        <v>296</v>
      </c>
      <c r="E5" s="144">
        <v>13859</v>
      </c>
      <c r="F5" s="144">
        <v>13859</v>
      </c>
      <c r="G5" s="144">
        <v>29600</v>
      </c>
      <c r="H5" s="145" t="s">
        <v>81</v>
      </c>
    </row>
    <row r="6" spans="1:8" x14ac:dyDescent="0.2">
      <c r="A6" s="141">
        <v>1976</v>
      </c>
      <c r="B6" s="144">
        <v>11700</v>
      </c>
      <c r="C6" s="145" t="s">
        <v>81</v>
      </c>
      <c r="D6" s="145">
        <v>528</v>
      </c>
      <c r="E6" s="144">
        <v>3371</v>
      </c>
      <c r="F6" s="144">
        <v>3371</v>
      </c>
      <c r="G6" s="144">
        <v>27700</v>
      </c>
      <c r="H6" s="145" t="s">
        <v>81</v>
      </c>
    </row>
    <row r="7" spans="1:8" x14ac:dyDescent="0.2">
      <c r="A7" s="141">
        <v>1977</v>
      </c>
      <c r="B7" s="144">
        <v>14403</v>
      </c>
      <c r="C7" s="145" t="s">
        <v>81</v>
      </c>
      <c r="D7" s="145">
        <v>337</v>
      </c>
      <c r="E7" s="144">
        <v>6930</v>
      </c>
      <c r="F7" s="144">
        <v>6930</v>
      </c>
      <c r="G7" s="144">
        <v>36060</v>
      </c>
      <c r="H7" s="144">
        <v>85336</v>
      </c>
    </row>
    <row r="8" spans="1:8" x14ac:dyDescent="0.2">
      <c r="A8" s="141">
        <v>1978</v>
      </c>
      <c r="B8" s="144">
        <v>18667</v>
      </c>
      <c r="C8" s="145" t="s">
        <v>81</v>
      </c>
      <c r="D8" s="145">
        <v>243</v>
      </c>
      <c r="E8" s="144">
        <v>5363</v>
      </c>
      <c r="F8" s="144">
        <v>5363</v>
      </c>
      <c r="G8" s="144">
        <v>25798</v>
      </c>
      <c r="H8" s="144">
        <v>77936</v>
      </c>
    </row>
    <row r="9" spans="1:8" x14ac:dyDescent="0.2">
      <c r="A9" s="141">
        <v>1979</v>
      </c>
      <c r="B9" s="144">
        <v>18797</v>
      </c>
      <c r="C9" s="144">
        <v>22142</v>
      </c>
      <c r="D9" s="145">
        <v>344</v>
      </c>
      <c r="E9" s="144">
        <v>8023</v>
      </c>
      <c r="F9" s="144">
        <v>8023</v>
      </c>
      <c r="G9" s="144">
        <v>28926</v>
      </c>
      <c r="H9" s="144">
        <v>82482</v>
      </c>
    </row>
    <row r="10" spans="1:8" x14ac:dyDescent="0.2">
      <c r="A10" s="141">
        <v>1980</v>
      </c>
      <c r="B10" s="144">
        <v>13854</v>
      </c>
      <c r="C10" s="144">
        <v>22498</v>
      </c>
      <c r="D10" s="145">
        <v>180</v>
      </c>
      <c r="E10" s="144">
        <v>16394</v>
      </c>
      <c r="F10" s="144">
        <v>16856</v>
      </c>
      <c r="G10" s="144">
        <v>27658</v>
      </c>
      <c r="H10" s="144">
        <v>70743</v>
      </c>
    </row>
    <row r="11" spans="1:8" x14ac:dyDescent="0.2">
      <c r="A11" s="141">
        <v>1981</v>
      </c>
      <c r="B11" s="144">
        <v>8639</v>
      </c>
      <c r="C11" s="144">
        <v>18746</v>
      </c>
      <c r="D11" s="145">
        <v>116</v>
      </c>
      <c r="E11" s="144">
        <v>19297</v>
      </c>
      <c r="F11" s="144">
        <v>20298</v>
      </c>
      <c r="G11" s="144">
        <v>19520</v>
      </c>
      <c r="H11" s="144">
        <v>58793</v>
      </c>
    </row>
    <row r="12" spans="1:8" x14ac:dyDescent="0.2">
      <c r="A12" s="141">
        <v>1982</v>
      </c>
      <c r="B12" s="144">
        <v>6587</v>
      </c>
      <c r="C12" s="144">
        <v>14369</v>
      </c>
      <c r="D12" s="145">
        <v>146</v>
      </c>
      <c r="E12" s="144">
        <v>8370</v>
      </c>
      <c r="F12" s="144">
        <v>10126</v>
      </c>
      <c r="G12" s="144">
        <v>28313</v>
      </c>
      <c r="H12" s="144">
        <v>71471</v>
      </c>
    </row>
    <row r="13" spans="1:8" x14ac:dyDescent="0.2">
      <c r="A13" s="141">
        <v>1983</v>
      </c>
      <c r="B13" s="144">
        <v>6334</v>
      </c>
      <c r="C13" s="144">
        <v>13145</v>
      </c>
      <c r="D13" s="145">
        <v>122</v>
      </c>
      <c r="E13" s="144">
        <v>13540</v>
      </c>
      <c r="F13" s="144">
        <v>14489</v>
      </c>
      <c r="G13" s="144">
        <v>45402</v>
      </c>
      <c r="H13" s="144">
        <v>79013</v>
      </c>
    </row>
    <row r="14" spans="1:8" x14ac:dyDescent="0.2">
      <c r="A14" s="141">
        <v>1984</v>
      </c>
      <c r="B14" s="144">
        <v>13984</v>
      </c>
      <c r="C14" s="144">
        <v>18765</v>
      </c>
      <c r="D14" s="145">
        <v>683</v>
      </c>
      <c r="E14" s="144">
        <v>7132</v>
      </c>
      <c r="F14" s="144">
        <v>8128</v>
      </c>
      <c r="G14" s="144">
        <v>53947</v>
      </c>
      <c r="H14" s="144">
        <v>127551</v>
      </c>
    </row>
    <row r="15" spans="1:8" x14ac:dyDescent="0.2">
      <c r="A15" s="141">
        <v>1985</v>
      </c>
      <c r="B15" s="144">
        <v>14505</v>
      </c>
      <c r="C15" s="144">
        <v>18522</v>
      </c>
      <c r="D15" s="145">
        <v>491</v>
      </c>
      <c r="E15" s="144">
        <v>7491</v>
      </c>
      <c r="F15" s="144">
        <v>8241</v>
      </c>
      <c r="G15" s="144">
        <v>80756</v>
      </c>
      <c r="H15" s="144">
        <v>187791</v>
      </c>
    </row>
    <row r="16" spans="1:8" x14ac:dyDescent="0.2">
      <c r="A16" s="141">
        <v>1986</v>
      </c>
      <c r="B16" s="144">
        <v>14850</v>
      </c>
      <c r="C16" s="144">
        <v>18752</v>
      </c>
      <c r="D16" s="145">
        <v>396</v>
      </c>
      <c r="E16" s="144">
        <v>11983</v>
      </c>
      <c r="F16" s="144">
        <v>13504</v>
      </c>
      <c r="G16" s="144">
        <v>92796</v>
      </c>
      <c r="H16" s="144">
        <v>272880</v>
      </c>
    </row>
    <row r="17" spans="1:8" x14ac:dyDescent="0.2">
      <c r="A17" s="141">
        <v>1987</v>
      </c>
      <c r="B17" s="144">
        <v>13415</v>
      </c>
      <c r="C17" s="144">
        <v>22715</v>
      </c>
      <c r="D17" s="145">
        <v>386</v>
      </c>
      <c r="E17" s="144">
        <v>12935</v>
      </c>
      <c r="F17" s="144">
        <v>14173</v>
      </c>
      <c r="G17" s="144">
        <v>125632</v>
      </c>
      <c r="H17" s="144">
        <v>409356</v>
      </c>
    </row>
    <row r="18" spans="1:8" x14ac:dyDescent="0.2">
      <c r="A18" s="141">
        <v>1988</v>
      </c>
      <c r="B18" s="144">
        <v>13634</v>
      </c>
      <c r="C18" s="144">
        <v>22720</v>
      </c>
      <c r="D18" s="144">
        <v>1890</v>
      </c>
      <c r="E18" s="144">
        <v>12059</v>
      </c>
      <c r="F18" s="144">
        <v>13636</v>
      </c>
      <c r="G18" s="144">
        <v>97719</v>
      </c>
      <c r="H18" s="144">
        <v>327961</v>
      </c>
    </row>
    <row r="19" spans="1:8" x14ac:dyDescent="0.2">
      <c r="A19" s="141">
        <v>1989</v>
      </c>
      <c r="B19" s="144">
        <v>17484</v>
      </c>
      <c r="C19" s="144">
        <v>22201</v>
      </c>
      <c r="D19" s="144">
        <v>2549</v>
      </c>
      <c r="E19" s="144">
        <v>21199</v>
      </c>
      <c r="F19" s="144">
        <v>22813</v>
      </c>
      <c r="G19" s="144">
        <v>82926</v>
      </c>
      <c r="H19" s="144">
        <v>253331</v>
      </c>
    </row>
    <row r="20" spans="1:8" x14ac:dyDescent="0.2">
      <c r="A20" s="141">
        <v>1990</v>
      </c>
      <c r="B20" s="144">
        <v>13432</v>
      </c>
      <c r="C20" s="144">
        <v>18794</v>
      </c>
      <c r="D20" s="145">
        <v>812</v>
      </c>
      <c r="E20" s="144">
        <v>17506</v>
      </c>
      <c r="F20" s="144">
        <v>18784</v>
      </c>
      <c r="G20" s="144">
        <v>48820</v>
      </c>
      <c r="H20" s="144">
        <v>149766</v>
      </c>
    </row>
    <row r="21" spans="1:8" x14ac:dyDescent="0.2">
      <c r="A21" s="141">
        <v>1991</v>
      </c>
      <c r="B21" s="144">
        <v>10191</v>
      </c>
      <c r="C21" s="144">
        <v>14323</v>
      </c>
      <c r="D21" s="145">
        <v>340</v>
      </c>
      <c r="E21" s="144">
        <v>9066</v>
      </c>
      <c r="F21" s="144">
        <v>10354</v>
      </c>
      <c r="G21" s="144">
        <v>40066</v>
      </c>
      <c r="H21" s="144">
        <v>97872</v>
      </c>
    </row>
    <row r="22" spans="1:8" x14ac:dyDescent="0.2">
      <c r="A22" s="141">
        <v>1992</v>
      </c>
      <c r="B22" s="144">
        <v>7706</v>
      </c>
      <c r="C22" s="144">
        <v>9428</v>
      </c>
      <c r="D22" s="144">
        <v>1247</v>
      </c>
      <c r="E22" s="144">
        <v>6307</v>
      </c>
      <c r="F22" s="144">
        <v>7129</v>
      </c>
      <c r="G22" s="144">
        <v>41429</v>
      </c>
      <c r="H22" s="144">
        <v>77295</v>
      </c>
    </row>
    <row r="23" spans="1:8" x14ac:dyDescent="0.2">
      <c r="A23" s="141">
        <v>1993</v>
      </c>
      <c r="B23" s="144">
        <v>12927</v>
      </c>
      <c r="C23" s="144">
        <v>14021</v>
      </c>
      <c r="D23" s="145">
        <v>890</v>
      </c>
      <c r="E23" s="144">
        <v>7025</v>
      </c>
      <c r="F23" s="144">
        <v>8106</v>
      </c>
      <c r="G23" s="144">
        <v>42515</v>
      </c>
      <c r="H23" s="144">
        <v>94180</v>
      </c>
    </row>
    <row r="24" spans="1:8" x14ac:dyDescent="0.2">
      <c r="A24" s="141">
        <v>1994</v>
      </c>
      <c r="B24" s="144">
        <v>12292</v>
      </c>
      <c r="C24" s="144">
        <v>14691</v>
      </c>
      <c r="D24" s="144">
        <v>1695</v>
      </c>
      <c r="E24" s="144">
        <v>9939</v>
      </c>
      <c r="F24" s="144">
        <v>10541</v>
      </c>
      <c r="G24" s="144">
        <v>66637</v>
      </c>
      <c r="H24" s="144">
        <v>123175</v>
      </c>
    </row>
    <row r="25" spans="1:8" x14ac:dyDescent="0.2">
      <c r="A25" s="141">
        <v>1995</v>
      </c>
      <c r="B25" s="144">
        <v>10623</v>
      </c>
      <c r="C25" s="144">
        <v>12455</v>
      </c>
      <c r="D25" s="144">
        <v>1368</v>
      </c>
      <c r="E25" s="144">
        <v>9718</v>
      </c>
      <c r="F25" s="144">
        <v>12155</v>
      </c>
      <c r="G25" s="144">
        <v>50546</v>
      </c>
      <c r="H25" s="144">
        <v>97160</v>
      </c>
    </row>
    <row r="26" spans="1:8" x14ac:dyDescent="0.2">
      <c r="A26" s="141">
        <v>1996</v>
      </c>
      <c r="B26" s="144">
        <v>9417</v>
      </c>
      <c r="C26" s="144">
        <v>12080</v>
      </c>
      <c r="D26" s="144">
        <v>2305</v>
      </c>
      <c r="E26" s="144">
        <v>13971</v>
      </c>
      <c r="F26" s="144">
        <v>13971</v>
      </c>
      <c r="G26" s="144">
        <v>53049</v>
      </c>
      <c r="H26" s="144">
        <v>132789</v>
      </c>
    </row>
    <row r="27" spans="1:8" x14ac:dyDescent="0.2">
      <c r="A27" s="141">
        <v>1997</v>
      </c>
      <c r="B27" s="144">
        <v>10063</v>
      </c>
      <c r="C27" s="144">
        <v>17709</v>
      </c>
      <c r="D27" s="145">
        <v>689</v>
      </c>
      <c r="E27" s="144">
        <v>8670</v>
      </c>
      <c r="F27" s="144">
        <v>8670</v>
      </c>
      <c r="G27" s="144">
        <v>50198</v>
      </c>
      <c r="H27" s="144">
        <v>141459</v>
      </c>
    </row>
    <row r="28" spans="1:8" x14ac:dyDescent="0.2">
      <c r="A28" s="141">
        <v>1998</v>
      </c>
      <c r="B28" s="144">
        <v>11225</v>
      </c>
      <c r="C28" s="144">
        <v>15536</v>
      </c>
      <c r="D28" s="145">
        <v>491</v>
      </c>
      <c r="E28" s="144">
        <v>5929</v>
      </c>
      <c r="F28" s="144">
        <v>5929</v>
      </c>
      <c r="G28" s="144">
        <v>41936</v>
      </c>
      <c r="H28" s="144">
        <v>125185</v>
      </c>
    </row>
    <row r="29" spans="1:8" x14ac:dyDescent="0.2">
      <c r="A29" s="141">
        <v>1999</v>
      </c>
      <c r="B29" s="144">
        <v>18588</v>
      </c>
      <c r="C29" s="144">
        <v>21867</v>
      </c>
      <c r="D29" s="145">
        <v>299</v>
      </c>
      <c r="E29" s="144">
        <v>3184</v>
      </c>
      <c r="F29" s="144">
        <v>3184</v>
      </c>
      <c r="G29" s="144">
        <v>43549</v>
      </c>
      <c r="H29" s="144">
        <v>158138</v>
      </c>
    </row>
    <row r="30" spans="1:8" x14ac:dyDescent="0.2">
      <c r="A30" s="141">
        <v>2000</v>
      </c>
      <c r="B30" s="144">
        <v>20218</v>
      </c>
      <c r="C30" s="144">
        <v>22595</v>
      </c>
      <c r="D30" s="145">
        <v>290</v>
      </c>
      <c r="E30" s="144">
        <v>9820</v>
      </c>
      <c r="F30" s="144">
        <v>9820</v>
      </c>
      <c r="G30" s="144">
        <v>49579</v>
      </c>
      <c r="H30" s="144">
        <v>151308</v>
      </c>
    </row>
    <row r="31" spans="1:8" x14ac:dyDescent="0.2">
      <c r="A31" s="141">
        <v>2001</v>
      </c>
      <c r="B31" s="144">
        <v>48844</v>
      </c>
      <c r="C31" s="144">
        <v>52960</v>
      </c>
      <c r="D31" s="145">
        <v>802</v>
      </c>
      <c r="E31" s="144">
        <v>13886</v>
      </c>
      <c r="F31" s="144">
        <v>14186</v>
      </c>
      <c r="G31" s="144">
        <v>84445</v>
      </c>
      <c r="H31" s="144">
        <v>219249</v>
      </c>
    </row>
    <row r="32" spans="1:8" x14ac:dyDescent="0.2">
      <c r="A32" s="141">
        <v>2002</v>
      </c>
      <c r="B32" s="144">
        <v>86825</v>
      </c>
      <c r="C32" s="144">
        <v>89524</v>
      </c>
      <c r="D32" s="145">
        <v>877</v>
      </c>
      <c r="E32" s="144">
        <v>16380</v>
      </c>
      <c r="F32" s="144">
        <v>18230</v>
      </c>
      <c r="G32" s="144">
        <v>116628</v>
      </c>
      <c r="H32" s="144">
        <v>266701</v>
      </c>
    </row>
    <row r="33" spans="1:8" x14ac:dyDescent="0.2">
      <c r="A33" s="141">
        <v>2003</v>
      </c>
      <c r="B33" s="144">
        <v>81543</v>
      </c>
      <c r="C33" s="144">
        <v>83058</v>
      </c>
      <c r="D33" s="144">
        <v>1106</v>
      </c>
      <c r="E33" s="144">
        <v>18505</v>
      </c>
      <c r="F33" s="144">
        <v>20505</v>
      </c>
      <c r="G33" s="144">
        <v>160609</v>
      </c>
      <c r="H33" s="144">
        <v>359709</v>
      </c>
    </row>
    <row r="34" spans="1:8" x14ac:dyDescent="0.2">
      <c r="A34" s="141">
        <v>2004</v>
      </c>
      <c r="B34" s="144">
        <v>62311</v>
      </c>
      <c r="C34" s="144">
        <v>65623</v>
      </c>
      <c r="D34" s="144">
        <v>1503</v>
      </c>
      <c r="E34" s="144">
        <v>15342</v>
      </c>
      <c r="F34" s="144">
        <v>17133</v>
      </c>
      <c r="G34" s="144">
        <v>147623</v>
      </c>
      <c r="H34" s="144">
        <v>348279</v>
      </c>
    </row>
    <row r="35" spans="1:8" x14ac:dyDescent="0.2">
      <c r="A35" s="141">
        <v>2005</v>
      </c>
      <c r="B35" s="144">
        <v>54033</v>
      </c>
      <c r="C35" s="144">
        <v>60272</v>
      </c>
      <c r="D35" s="145">
        <v>853</v>
      </c>
      <c r="E35" s="144">
        <v>11348</v>
      </c>
      <c r="F35" s="144">
        <v>13348</v>
      </c>
      <c r="G35" s="144">
        <v>110116</v>
      </c>
      <c r="H35" s="144">
        <v>261429</v>
      </c>
    </row>
    <row r="36" spans="1:8" x14ac:dyDescent="0.2">
      <c r="A36" s="141">
        <v>2006</v>
      </c>
      <c r="B36" s="144">
        <v>61821</v>
      </c>
      <c r="C36" s="144">
        <v>77573</v>
      </c>
      <c r="D36" s="145">
        <v>566</v>
      </c>
      <c r="E36" s="144">
        <v>10522</v>
      </c>
      <c r="F36" s="144">
        <v>11999</v>
      </c>
      <c r="G36" s="144">
        <v>75483</v>
      </c>
      <c r="H36" s="144">
        <v>218760</v>
      </c>
    </row>
    <row r="37" spans="1:8" x14ac:dyDescent="0.2">
      <c r="A37" s="141">
        <v>2007</v>
      </c>
      <c r="B37" s="144">
        <v>28222</v>
      </c>
      <c r="C37" s="144">
        <v>37035</v>
      </c>
      <c r="D37" s="145">
        <v>251</v>
      </c>
      <c r="E37" s="144">
        <v>3468</v>
      </c>
      <c r="F37" s="144">
        <v>3606</v>
      </c>
      <c r="G37" s="144">
        <v>44698</v>
      </c>
      <c r="H37" s="144">
        <v>106392</v>
      </c>
    </row>
    <row r="38" spans="1:8" x14ac:dyDescent="0.2">
      <c r="A38" s="141">
        <v>2008</v>
      </c>
      <c r="B38" s="144">
        <v>38171</v>
      </c>
      <c r="C38" s="144">
        <v>55532</v>
      </c>
      <c r="D38" s="145">
        <v>424</v>
      </c>
      <c r="E38" s="144">
        <v>5200</v>
      </c>
      <c r="F38" s="144">
        <v>5200</v>
      </c>
      <c r="G38" s="144">
        <v>72406</v>
      </c>
      <c r="H38" s="144">
        <v>189686</v>
      </c>
    </row>
    <row r="39" spans="1:8" x14ac:dyDescent="0.2">
      <c r="A39" s="141">
        <v>2009</v>
      </c>
      <c r="B39" s="144">
        <v>44295</v>
      </c>
      <c r="C39" s="144">
        <v>53881</v>
      </c>
      <c r="D39" s="145">
        <v>783</v>
      </c>
      <c r="E39" s="144">
        <v>5410</v>
      </c>
      <c r="F39" s="144">
        <v>5760</v>
      </c>
      <c r="G39" s="144">
        <v>83778</v>
      </c>
      <c r="H39" s="144">
        <v>204984</v>
      </c>
    </row>
    <row r="40" spans="1:8" x14ac:dyDescent="0.2">
      <c r="A40" s="141">
        <v>2010</v>
      </c>
      <c r="B40" s="144">
        <v>47220</v>
      </c>
      <c r="C40" s="144">
        <v>72346</v>
      </c>
      <c r="D40" s="145">
        <v>639</v>
      </c>
      <c r="E40" s="144">
        <v>8701</v>
      </c>
      <c r="F40" s="144">
        <v>8701</v>
      </c>
      <c r="G40" s="144">
        <v>164917</v>
      </c>
      <c r="H40" s="144">
        <v>314834</v>
      </c>
    </row>
    <row r="41" spans="1:8" x14ac:dyDescent="0.2">
      <c r="A41" s="141">
        <v>2011</v>
      </c>
      <c r="B41" s="144">
        <v>44432</v>
      </c>
      <c r="C41" s="144">
        <v>80574</v>
      </c>
      <c r="D41" s="145">
        <v>566</v>
      </c>
      <c r="E41" s="144">
        <v>8009</v>
      </c>
      <c r="F41" s="144">
        <v>11025</v>
      </c>
      <c r="G41" s="144">
        <v>128280</v>
      </c>
      <c r="H41" s="144">
        <v>303832</v>
      </c>
    </row>
    <row r="42" spans="1:8" x14ac:dyDescent="0.2">
      <c r="A42" s="141">
        <v>2012</v>
      </c>
      <c r="B42" s="144">
        <v>52184</v>
      </c>
      <c r="C42" s="144">
        <v>58300</v>
      </c>
      <c r="D42" s="145">
        <v>463</v>
      </c>
      <c r="E42" s="144">
        <v>8143</v>
      </c>
      <c r="F42" s="144">
        <v>8450</v>
      </c>
      <c r="G42" s="144">
        <v>128074</v>
      </c>
      <c r="H42" s="144">
        <v>279015</v>
      </c>
    </row>
    <row r="43" spans="1:8" x14ac:dyDescent="0.2">
      <c r="A43" s="141">
        <v>2013</v>
      </c>
      <c r="B43" s="144">
        <v>68386</v>
      </c>
      <c r="C43" s="144">
        <v>67603</v>
      </c>
      <c r="D43" s="144">
        <v>2035</v>
      </c>
      <c r="E43" s="144">
        <v>15197</v>
      </c>
      <c r="F43" s="144">
        <v>20267</v>
      </c>
      <c r="G43" s="144">
        <v>366101</v>
      </c>
      <c r="H43" s="144">
        <v>757895</v>
      </c>
    </row>
    <row r="44" spans="1:8" x14ac:dyDescent="0.2">
      <c r="A44" s="141">
        <v>2014</v>
      </c>
      <c r="B44" s="144">
        <v>77982</v>
      </c>
      <c r="C44" s="144">
        <v>78254</v>
      </c>
      <c r="D44" s="145">
        <v>890</v>
      </c>
      <c r="E44" s="144">
        <v>20808</v>
      </c>
      <c r="F44" s="144">
        <v>22915</v>
      </c>
      <c r="G44" s="144">
        <v>297323</v>
      </c>
      <c r="H44" s="144">
        <v>664768</v>
      </c>
    </row>
    <row r="45" spans="1:8" x14ac:dyDescent="0.2">
      <c r="A45" s="141">
        <v>2015</v>
      </c>
      <c r="B45" s="144">
        <v>88691</v>
      </c>
      <c r="C45" s="144">
        <v>126882</v>
      </c>
      <c r="D45" s="144">
        <v>1449</v>
      </c>
      <c r="E45" s="144">
        <v>23631</v>
      </c>
      <c r="F45" s="144">
        <v>25327</v>
      </c>
      <c r="G45" s="144">
        <v>384539</v>
      </c>
      <c r="H45" s="144">
        <v>777506</v>
      </c>
    </row>
    <row r="46" spans="1:8" x14ac:dyDescent="0.2">
      <c r="A46" s="141">
        <v>2016</v>
      </c>
      <c r="B46" s="144">
        <v>79253</v>
      </c>
      <c r="C46" s="144">
        <v>91048</v>
      </c>
      <c r="D46" s="145">
        <v>407</v>
      </c>
      <c r="E46" s="144">
        <v>8957</v>
      </c>
      <c r="F46" s="144">
        <v>10463</v>
      </c>
      <c r="G46" s="144">
        <v>186565</v>
      </c>
      <c r="H46" s="144">
        <v>400410</v>
      </c>
    </row>
    <row r="47" spans="1:8" x14ac:dyDescent="0.2">
      <c r="A47" s="141">
        <v>2017</v>
      </c>
      <c r="B47" s="144">
        <v>56265</v>
      </c>
      <c r="C47" s="144">
        <v>68204</v>
      </c>
      <c r="D47" s="145">
        <v>921</v>
      </c>
      <c r="E47" s="144">
        <v>6058</v>
      </c>
      <c r="F47" s="144">
        <v>6740</v>
      </c>
      <c r="G47" s="144">
        <v>125673</v>
      </c>
      <c r="H47" s="144">
        <v>291492</v>
      </c>
    </row>
    <row r="48" spans="1:8" x14ac:dyDescent="0.2">
      <c r="A48" s="142">
        <v>2018</v>
      </c>
      <c r="B48" s="144">
        <v>38816</v>
      </c>
      <c r="C48" s="144">
        <v>42120</v>
      </c>
      <c r="D48" s="145">
        <v>230</v>
      </c>
      <c r="E48" s="144">
        <v>5499</v>
      </c>
      <c r="F48" s="144">
        <v>6099</v>
      </c>
      <c r="G48" s="144">
        <v>74218</v>
      </c>
      <c r="H48" s="144">
        <v>144245</v>
      </c>
    </row>
    <row r="49" spans="1:8" x14ac:dyDescent="0.2">
      <c r="A49" s="141">
        <v>2019</v>
      </c>
      <c r="B49" s="144">
        <v>41090</v>
      </c>
      <c r="C49" s="144">
        <v>34619</v>
      </c>
      <c r="D49" s="145">
        <v>374</v>
      </c>
      <c r="E49" s="144">
        <v>14307</v>
      </c>
      <c r="F49" s="144">
        <v>15321</v>
      </c>
      <c r="G49" s="144">
        <v>94939</v>
      </c>
      <c r="H49" s="144">
        <v>190456</v>
      </c>
    </row>
    <row r="50" spans="1:8" x14ac:dyDescent="0.2">
      <c r="A50" s="141">
        <v>2020</v>
      </c>
      <c r="B50" s="144">
        <v>70654</v>
      </c>
      <c r="C50" s="144">
        <v>65494</v>
      </c>
      <c r="D50" s="145">
        <v>807</v>
      </c>
      <c r="E50" s="144">
        <v>26792</v>
      </c>
      <c r="F50" s="144">
        <v>29397</v>
      </c>
      <c r="G50" s="144">
        <v>125087</v>
      </c>
      <c r="H50" s="144">
        <v>288781</v>
      </c>
    </row>
    <row r="51" spans="1:8" x14ac:dyDescent="0.2">
      <c r="A51" s="141">
        <v>2021</v>
      </c>
      <c r="B51" s="144">
        <v>52076</v>
      </c>
      <c r="C51" s="144">
        <v>56800</v>
      </c>
      <c r="D51" s="145">
        <v>669</v>
      </c>
      <c r="E51" s="144">
        <v>12430</v>
      </c>
      <c r="F51" s="144">
        <v>13408</v>
      </c>
      <c r="G51" s="144">
        <v>117493</v>
      </c>
      <c r="H51" s="144">
        <v>231845</v>
      </c>
    </row>
    <row r="52" spans="1:8" x14ac:dyDescent="0.2">
      <c r="A52" s="141">
        <v>2022</v>
      </c>
      <c r="B52" s="144">
        <v>64497</v>
      </c>
      <c r="C52" s="144">
        <v>78494</v>
      </c>
      <c r="D52" s="145">
        <v>440</v>
      </c>
      <c r="E52" s="144">
        <v>11504</v>
      </c>
      <c r="F52" s="144">
        <v>11965</v>
      </c>
      <c r="G52" s="144">
        <v>97045</v>
      </c>
      <c r="H52" s="144">
        <v>240217</v>
      </c>
    </row>
    <row r="53" spans="1:8" x14ac:dyDescent="0.2">
      <c r="A53" s="38" t="s">
        <v>51</v>
      </c>
      <c r="B53" s="34">
        <v>12143</v>
      </c>
      <c r="C53" s="41"/>
      <c r="D53" s="20"/>
      <c r="E53" s="34">
        <v>5700</v>
      </c>
      <c r="F53" s="20"/>
      <c r="G53" s="34">
        <v>40000</v>
      </c>
      <c r="H53" s="20"/>
    </row>
    <row r="54" spans="1:8" x14ac:dyDescent="0.2">
      <c r="A54" s="151" t="s">
        <v>156</v>
      </c>
    </row>
    <row r="55" spans="1:8" x14ac:dyDescent="0.2">
      <c r="A55" s="151" t="s">
        <v>118</v>
      </c>
    </row>
    <row r="56" spans="1:8" x14ac:dyDescent="0.2">
      <c r="A56" s="155" t="s">
        <v>152</v>
      </c>
    </row>
    <row r="100" spans="1:47"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row>
    <row r="102" spans="1:47" ht="16" thickBot="1" x14ac:dyDescent="0.25">
      <c r="A102" s="18" t="s">
        <v>151</v>
      </c>
    </row>
    <row r="103" spans="1:47" ht="16" thickBot="1" x14ac:dyDescent="0.25">
      <c r="A103" s="35"/>
      <c r="B103" s="245" t="s">
        <v>111</v>
      </c>
      <c r="C103" s="246"/>
      <c r="D103" s="247" t="s">
        <v>112</v>
      </c>
      <c r="E103" s="248"/>
      <c r="F103" s="249"/>
      <c r="G103" s="248"/>
      <c r="H103" s="249"/>
    </row>
    <row r="104" spans="1:47" ht="18" thickBot="1" x14ac:dyDescent="0.25">
      <c r="A104" s="36"/>
      <c r="B104" s="250" t="s">
        <v>119</v>
      </c>
      <c r="C104" s="251"/>
      <c r="D104" s="39" t="s">
        <v>115</v>
      </c>
      <c r="E104" s="247" t="s">
        <v>120</v>
      </c>
      <c r="F104" s="249"/>
      <c r="G104" s="247" t="s">
        <v>121</v>
      </c>
      <c r="H104" s="249"/>
    </row>
    <row r="105" spans="1:47" ht="16" thickBot="1" x14ac:dyDescent="0.25">
      <c r="A105" s="37" t="s">
        <v>5</v>
      </c>
      <c r="B105" s="39" t="s">
        <v>10</v>
      </c>
      <c r="C105" s="39" t="s">
        <v>117</v>
      </c>
      <c r="D105" s="40" t="s">
        <v>10</v>
      </c>
      <c r="E105" s="40" t="s">
        <v>10</v>
      </c>
      <c r="F105" s="40" t="s">
        <v>117</v>
      </c>
      <c r="G105" s="40" t="s">
        <v>10</v>
      </c>
      <c r="H105" s="40" t="s">
        <v>117</v>
      </c>
    </row>
    <row r="106" spans="1:47" ht="17" thickBot="1" x14ac:dyDescent="0.25">
      <c r="A106" s="42" t="s">
        <v>17</v>
      </c>
      <c r="B106" s="43">
        <f t="shared" ref="B106:H106" si="0">IFERROR(AVERAGEIFS(B$2:B$82,$A$2:$A$82,"&gt;=1975",$A$2:$A$82,"&lt;=1978"),"")</f>
        <v>14942.5</v>
      </c>
      <c r="C106" s="43" t="str">
        <f t="shared" si="0"/>
        <v/>
      </c>
      <c r="D106" s="43">
        <f t="shared" si="0"/>
        <v>351</v>
      </c>
      <c r="E106" s="43">
        <f t="shared" si="0"/>
        <v>7380.75</v>
      </c>
      <c r="F106" s="43">
        <f t="shared" si="0"/>
        <v>7380.75</v>
      </c>
      <c r="G106" s="43">
        <f t="shared" si="0"/>
        <v>29789.5</v>
      </c>
      <c r="H106" s="43">
        <f t="shared" si="0"/>
        <v>81636</v>
      </c>
    </row>
    <row r="107" spans="1:47" ht="17" thickBot="1" x14ac:dyDescent="0.25">
      <c r="A107" s="42" t="s">
        <v>18</v>
      </c>
      <c r="B107" s="43">
        <f t="shared" ref="B107:H107" si="1">IFERROR(AVERAGEIFS(B$2:B$82,$A$2:$A$82,"&gt;=1979",$A$2:$A$82,"&lt;=1984"),"")</f>
        <v>11365.833333333334</v>
      </c>
      <c r="C107" s="43">
        <f t="shared" si="1"/>
        <v>18277.5</v>
      </c>
      <c r="D107" s="43">
        <f t="shared" si="1"/>
        <v>265.16666666666669</v>
      </c>
      <c r="E107" s="43">
        <f t="shared" si="1"/>
        <v>12126</v>
      </c>
      <c r="F107" s="43">
        <f t="shared" si="1"/>
        <v>12986.666666666666</v>
      </c>
      <c r="G107" s="43">
        <f t="shared" si="1"/>
        <v>33961</v>
      </c>
      <c r="H107" s="43">
        <f t="shared" si="1"/>
        <v>81675.5</v>
      </c>
    </row>
    <row r="108" spans="1:47" ht="17" thickBot="1" x14ac:dyDescent="0.25">
      <c r="A108" s="42" t="s">
        <v>19</v>
      </c>
      <c r="B108" s="43">
        <f t="shared" ref="B108:H108" si="2">IFERROR(AVERAGEIFS(B$2:B$82,$A$2:$A$82,"&gt;=1985",$A$2:$A$82,"&lt;=1995"),"")</f>
        <v>12823.545454545454</v>
      </c>
      <c r="C108" s="43">
        <f t="shared" si="2"/>
        <v>17147.454545454544</v>
      </c>
      <c r="D108" s="43">
        <f t="shared" si="2"/>
        <v>1096.7272727272727</v>
      </c>
      <c r="E108" s="43">
        <f t="shared" si="2"/>
        <v>11384.363636363636</v>
      </c>
      <c r="F108" s="43">
        <f t="shared" si="2"/>
        <v>12676</v>
      </c>
      <c r="G108" s="43">
        <f t="shared" si="2"/>
        <v>69985.636363636368</v>
      </c>
      <c r="H108" s="43">
        <f t="shared" si="2"/>
        <v>190069.72727272726</v>
      </c>
    </row>
    <row r="109" spans="1:47" ht="17" thickBot="1" x14ac:dyDescent="0.25">
      <c r="A109" s="42" t="s">
        <v>20</v>
      </c>
      <c r="B109" s="43">
        <f t="shared" ref="B109:H109" si="3">IFERROR(AVERAGEIFS(B$2:B$82,$A$2:$A$82,"&gt;=1996",$A$2:$A$82,"&lt;=1998"),"")</f>
        <v>10235</v>
      </c>
      <c r="C109" s="43">
        <f t="shared" si="3"/>
        <v>15108.333333333334</v>
      </c>
      <c r="D109" s="43">
        <f t="shared" si="3"/>
        <v>1161.6666666666667</v>
      </c>
      <c r="E109" s="43">
        <f t="shared" si="3"/>
        <v>9523.3333333333339</v>
      </c>
      <c r="F109" s="43">
        <f t="shared" si="3"/>
        <v>9523.3333333333339</v>
      </c>
      <c r="G109" s="43">
        <f t="shared" si="3"/>
        <v>48394.333333333336</v>
      </c>
      <c r="H109" s="43">
        <f t="shared" si="3"/>
        <v>133144.33333333334</v>
      </c>
    </row>
    <row r="110" spans="1:47" ht="17" thickBot="1" x14ac:dyDescent="0.25">
      <c r="A110" s="44" t="s">
        <v>21</v>
      </c>
      <c r="B110" s="43">
        <f t="shared" ref="B110:H110" si="4">IFERROR(AVERAGEIFS(B$2:B$82,$A$2:$A$82,"&gt;=1999",$A$2:$A$82,"&lt;=2008"),"")</f>
        <v>50057.599999999999</v>
      </c>
      <c r="C110" s="43">
        <f t="shared" si="4"/>
        <v>56603.9</v>
      </c>
      <c r="D110" s="43">
        <f t="shared" si="4"/>
        <v>697.1</v>
      </c>
      <c r="E110" s="43">
        <f t="shared" si="4"/>
        <v>10765.5</v>
      </c>
      <c r="F110" s="43">
        <f t="shared" si="4"/>
        <v>11721.1</v>
      </c>
      <c r="G110" s="43">
        <f t="shared" si="4"/>
        <v>90513.600000000006</v>
      </c>
      <c r="H110" s="43">
        <f t="shared" si="4"/>
        <v>227965.1</v>
      </c>
    </row>
    <row r="111" spans="1:47" ht="16" thickBot="1" x14ac:dyDescent="0.25">
      <c r="A111" s="38">
        <v>2009</v>
      </c>
      <c r="B111" s="66">
        <f t="shared" ref="B111:H124" si="5">IF(B39&gt;0,B39,"")</f>
        <v>44295</v>
      </c>
      <c r="C111" s="66">
        <f t="shared" si="5"/>
        <v>53881</v>
      </c>
      <c r="D111" s="66">
        <f t="shared" si="5"/>
        <v>783</v>
      </c>
      <c r="E111" s="66">
        <f t="shared" si="5"/>
        <v>5410</v>
      </c>
      <c r="F111" s="66">
        <f t="shared" si="5"/>
        <v>5760</v>
      </c>
      <c r="G111" s="66">
        <f t="shared" si="5"/>
        <v>83778</v>
      </c>
      <c r="H111" s="66">
        <f t="shared" si="5"/>
        <v>204984</v>
      </c>
    </row>
    <row r="112" spans="1:47" ht="16" thickBot="1" x14ac:dyDescent="0.25">
      <c r="A112" s="38">
        <v>2010</v>
      </c>
      <c r="B112" s="66">
        <f t="shared" si="5"/>
        <v>47220</v>
      </c>
      <c r="C112" s="66">
        <f t="shared" si="5"/>
        <v>72346</v>
      </c>
      <c r="D112" s="66">
        <f t="shared" si="5"/>
        <v>639</v>
      </c>
      <c r="E112" s="66">
        <f t="shared" si="5"/>
        <v>8701</v>
      </c>
      <c r="F112" s="66">
        <f t="shared" si="5"/>
        <v>8701</v>
      </c>
      <c r="G112" s="66">
        <f t="shared" si="5"/>
        <v>164917</v>
      </c>
      <c r="H112" s="66">
        <f t="shared" si="5"/>
        <v>314834</v>
      </c>
    </row>
    <row r="113" spans="1:8" ht="16" thickBot="1" x14ac:dyDescent="0.25">
      <c r="A113" s="38">
        <v>2011</v>
      </c>
      <c r="B113" s="66">
        <f t="shared" si="5"/>
        <v>44432</v>
      </c>
      <c r="C113" s="66">
        <f t="shared" si="5"/>
        <v>80574</v>
      </c>
      <c r="D113" s="66">
        <f t="shared" si="5"/>
        <v>566</v>
      </c>
      <c r="E113" s="66">
        <f t="shared" si="5"/>
        <v>8009</v>
      </c>
      <c r="F113" s="66">
        <f t="shared" si="5"/>
        <v>11025</v>
      </c>
      <c r="G113" s="66">
        <f t="shared" si="5"/>
        <v>128280</v>
      </c>
      <c r="H113" s="66">
        <f t="shared" si="5"/>
        <v>303832</v>
      </c>
    </row>
    <row r="114" spans="1:8" ht="16" thickBot="1" x14ac:dyDescent="0.25">
      <c r="A114" s="38">
        <v>2012</v>
      </c>
      <c r="B114" s="66">
        <f t="shared" si="5"/>
        <v>52184</v>
      </c>
      <c r="C114" s="66">
        <f t="shared" si="5"/>
        <v>58300</v>
      </c>
      <c r="D114" s="66">
        <f t="shared" si="5"/>
        <v>463</v>
      </c>
      <c r="E114" s="66">
        <f t="shared" si="5"/>
        <v>8143</v>
      </c>
      <c r="F114" s="66">
        <f t="shared" si="5"/>
        <v>8450</v>
      </c>
      <c r="G114" s="66">
        <f t="shared" si="5"/>
        <v>128074</v>
      </c>
      <c r="H114" s="66">
        <f t="shared" si="5"/>
        <v>279015</v>
      </c>
    </row>
    <row r="115" spans="1:8" ht="16" thickBot="1" x14ac:dyDescent="0.25">
      <c r="A115" s="38">
        <v>2013</v>
      </c>
      <c r="B115" s="66">
        <f t="shared" si="5"/>
        <v>68386</v>
      </c>
      <c r="C115" s="66">
        <f t="shared" si="5"/>
        <v>67603</v>
      </c>
      <c r="D115" s="66">
        <f t="shared" si="5"/>
        <v>2035</v>
      </c>
      <c r="E115" s="66">
        <f t="shared" si="5"/>
        <v>15197</v>
      </c>
      <c r="F115" s="66">
        <f t="shared" si="5"/>
        <v>20267</v>
      </c>
      <c r="G115" s="66">
        <f t="shared" si="5"/>
        <v>366101</v>
      </c>
      <c r="H115" s="66">
        <f t="shared" si="5"/>
        <v>757895</v>
      </c>
    </row>
    <row r="116" spans="1:8" ht="16" thickBot="1" x14ac:dyDescent="0.25">
      <c r="A116" s="38">
        <v>2014</v>
      </c>
      <c r="B116" s="66">
        <f t="shared" si="5"/>
        <v>77982</v>
      </c>
      <c r="C116" s="66">
        <f t="shared" si="5"/>
        <v>78254</v>
      </c>
      <c r="D116" s="66">
        <f t="shared" si="5"/>
        <v>890</v>
      </c>
      <c r="E116" s="66">
        <f t="shared" si="5"/>
        <v>20808</v>
      </c>
      <c r="F116" s="66">
        <f t="shared" si="5"/>
        <v>22915</v>
      </c>
      <c r="G116" s="66">
        <f t="shared" si="5"/>
        <v>297323</v>
      </c>
      <c r="H116" s="66">
        <f t="shared" si="5"/>
        <v>664768</v>
      </c>
    </row>
    <row r="117" spans="1:8" ht="16" thickBot="1" x14ac:dyDescent="0.25">
      <c r="A117" s="38">
        <v>2015</v>
      </c>
      <c r="B117" s="66">
        <f t="shared" si="5"/>
        <v>88691</v>
      </c>
      <c r="C117" s="66">
        <f t="shared" si="5"/>
        <v>126882</v>
      </c>
      <c r="D117" s="66">
        <f t="shared" si="5"/>
        <v>1449</v>
      </c>
      <c r="E117" s="66">
        <f t="shared" si="5"/>
        <v>23631</v>
      </c>
      <c r="F117" s="66">
        <f t="shared" si="5"/>
        <v>25327</v>
      </c>
      <c r="G117" s="66">
        <f t="shared" si="5"/>
        <v>384539</v>
      </c>
      <c r="H117" s="66">
        <f t="shared" si="5"/>
        <v>777506</v>
      </c>
    </row>
    <row r="118" spans="1:8" ht="16" thickBot="1" x14ac:dyDescent="0.25">
      <c r="A118" s="38">
        <v>2016</v>
      </c>
      <c r="B118" s="66">
        <f t="shared" si="5"/>
        <v>79253</v>
      </c>
      <c r="C118" s="66">
        <f t="shared" si="5"/>
        <v>91048</v>
      </c>
      <c r="D118" s="66">
        <f t="shared" si="5"/>
        <v>407</v>
      </c>
      <c r="E118" s="66">
        <f t="shared" si="5"/>
        <v>8957</v>
      </c>
      <c r="F118" s="66">
        <f t="shared" si="5"/>
        <v>10463</v>
      </c>
      <c r="G118" s="66">
        <f t="shared" si="5"/>
        <v>186565</v>
      </c>
      <c r="H118" s="66">
        <f t="shared" si="5"/>
        <v>400410</v>
      </c>
    </row>
    <row r="119" spans="1:8" ht="16" thickBot="1" x14ac:dyDescent="0.25">
      <c r="A119" s="38">
        <v>2017</v>
      </c>
      <c r="B119" s="66">
        <f t="shared" si="5"/>
        <v>56265</v>
      </c>
      <c r="C119" s="66">
        <f t="shared" si="5"/>
        <v>68204</v>
      </c>
      <c r="D119" s="66">
        <f t="shared" si="5"/>
        <v>921</v>
      </c>
      <c r="E119" s="66">
        <f t="shared" si="5"/>
        <v>6058</v>
      </c>
      <c r="F119" s="66">
        <f t="shared" si="5"/>
        <v>6740</v>
      </c>
      <c r="G119" s="66">
        <f t="shared" si="5"/>
        <v>125673</v>
      </c>
      <c r="H119" s="66">
        <f t="shared" si="5"/>
        <v>291492</v>
      </c>
    </row>
    <row r="120" spans="1:8" ht="16" thickBot="1" x14ac:dyDescent="0.25">
      <c r="A120" s="13">
        <v>2018</v>
      </c>
      <c r="B120" s="66">
        <f t="shared" si="5"/>
        <v>38816</v>
      </c>
      <c r="C120" s="66">
        <f t="shared" si="5"/>
        <v>42120</v>
      </c>
      <c r="D120" s="66">
        <f t="shared" si="5"/>
        <v>230</v>
      </c>
      <c r="E120" s="66">
        <f t="shared" si="5"/>
        <v>5499</v>
      </c>
      <c r="F120" s="66">
        <f t="shared" si="5"/>
        <v>6099</v>
      </c>
      <c r="G120" s="66">
        <f t="shared" si="5"/>
        <v>74218</v>
      </c>
      <c r="H120" s="66">
        <f t="shared" si="5"/>
        <v>144245</v>
      </c>
    </row>
    <row r="121" spans="1:8" ht="16" thickBot="1" x14ac:dyDescent="0.25">
      <c r="A121" s="38">
        <v>2019</v>
      </c>
      <c r="B121" s="66">
        <f t="shared" si="5"/>
        <v>41090</v>
      </c>
      <c r="C121" s="66">
        <f t="shared" si="5"/>
        <v>34619</v>
      </c>
      <c r="D121" s="66">
        <f t="shared" si="5"/>
        <v>374</v>
      </c>
      <c r="E121" s="66">
        <f t="shared" si="5"/>
        <v>14307</v>
      </c>
      <c r="F121" s="66">
        <f t="shared" si="5"/>
        <v>15321</v>
      </c>
      <c r="G121" s="66">
        <f t="shared" si="5"/>
        <v>94939</v>
      </c>
      <c r="H121" s="66">
        <f t="shared" si="5"/>
        <v>190456</v>
      </c>
    </row>
    <row r="122" spans="1:8" ht="16" thickBot="1" x14ac:dyDescent="0.25">
      <c r="A122" s="38">
        <v>2020</v>
      </c>
      <c r="B122" s="66">
        <f t="shared" si="5"/>
        <v>70654</v>
      </c>
      <c r="C122" s="66">
        <f t="shared" si="5"/>
        <v>65494</v>
      </c>
      <c r="D122" s="66">
        <f t="shared" si="5"/>
        <v>807</v>
      </c>
      <c r="E122" s="66">
        <f t="shared" si="5"/>
        <v>26792</v>
      </c>
      <c r="F122" s="66">
        <f t="shared" si="5"/>
        <v>29397</v>
      </c>
      <c r="G122" s="66">
        <f t="shared" si="5"/>
        <v>125087</v>
      </c>
      <c r="H122" s="66">
        <f t="shared" si="5"/>
        <v>288781</v>
      </c>
    </row>
    <row r="123" spans="1:8" ht="16" thickBot="1" x14ac:dyDescent="0.25">
      <c r="A123" s="38">
        <v>2021</v>
      </c>
      <c r="B123" s="66">
        <f t="shared" si="5"/>
        <v>52076</v>
      </c>
      <c r="C123" s="66">
        <f t="shared" si="5"/>
        <v>56800</v>
      </c>
      <c r="D123" s="66">
        <f t="shared" si="5"/>
        <v>669</v>
      </c>
      <c r="E123" s="66">
        <f t="shared" si="5"/>
        <v>12430</v>
      </c>
      <c r="F123" s="66">
        <f t="shared" si="5"/>
        <v>13408</v>
      </c>
      <c r="G123" s="66">
        <f t="shared" si="5"/>
        <v>117493</v>
      </c>
      <c r="H123" s="66">
        <f t="shared" si="5"/>
        <v>231845</v>
      </c>
    </row>
    <row r="124" spans="1:8" ht="16" thickBot="1" x14ac:dyDescent="0.25">
      <c r="A124" s="38">
        <v>2022</v>
      </c>
      <c r="B124" s="66">
        <f t="shared" si="5"/>
        <v>64497</v>
      </c>
      <c r="C124" s="66">
        <f t="shared" si="5"/>
        <v>78494</v>
      </c>
      <c r="D124" s="66">
        <f t="shared" si="5"/>
        <v>440</v>
      </c>
      <c r="E124" s="66">
        <f t="shared" si="5"/>
        <v>11504</v>
      </c>
      <c r="F124" s="66">
        <f t="shared" si="5"/>
        <v>11965</v>
      </c>
      <c r="G124" s="66">
        <f t="shared" si="5"/>
        <v>97045</v>
      </c>
      <c r="H124" s="66">
        <f t="shared" si="5"/>
        <v>240217</v>
      </c>
    </row>
    <row r="125" spans="1:8" ht="16" thickBot="1" x14ac:dyDescent="0.25">
      <c r="A125" s="38" t="s">
        <v>51</v>
      </c>
      <c r="B125" s="34">
        <f>B53</f>
        <v>12143</v>
      </c>
      <c r="C125" s="41"/>
      <c r="D125" s="20"/>
      <c r="E125" s="34">
        <f>E53</f>
        <v>5700</v>
      </c>
      <c r="F125" s="20"/>
      <c r="G125" s="34">
        <f>G53</f>
        <v>40000</v>
      </c>
      <c r="H125" s="20"/>
    </row>
    <row r="126" spans="1:8" x14ac:dyDescent="0.2">
      <c r="A126" s="151" t="s">
        <v>156</v>
      </c>
    </row>
    <row r="127" spans="1:8" x14ac:dyDescent="0.2">
      <c r="A127" s="151" t="s">
        <v>118</v>
      </c>
    </row>
    <row r="128" spans="1:8" x14ac:dyDescent="0.2">
      <c r="A128" s="155" t="s">
        <v>152</v>
      </c>
    </row>
  </sheetData>
  <mergeCells count="11">
    <mergeCell ref="G2:H3"/>
    <mergeCell ref="B103:C103"/>
    <mergeCell ref="D103:F103"/>
    <mergeCell ref="G103:H103"/>
    <mergeCell ref="B104:C104"/>
    <mergeCell ref="E104:F104"/>
    <mergeCell ref="G104:H104"/>
    <mergeCell ref="B2:C2"/>
    <mergeCell ref="D2:F2"/>
    <mergeCell ref="B3:C3"/>
    <mergeCell ref="E3:F3"/>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8"/>
  <dimension ref="A1:BA125"/>
  <sheetViews>
    <sheetView zoomScale="85" zoomScaleNormal="85" workbookViewId="0"/>
  </sheetViews>
  <sheetFormatPr baseColWidth="10" defaultColWidth="9.33203125" defaultRowHeight="15" x14ac:dyDescent="0.2"/>
  <cols>
    <col min="1" max="1" width="14.33203125" style="5" customWidth="1"/>
    <col min="2" max="53" width="9.33203125" style="6"/>
    <col min="54" max="16384" width="9.33203125" style="5"/>
  </cols>
  <sheetData>
    <row r="1" spans="1:7" ht="16" thickBot="1" x14ac:dyDescent="0.25">
      <c r="A1" s="18" t="s">
        <v>153</v>
      </c>
    </row>
    <row r="2" spans="1:7" ht="16" thickBot="1" x14ac:dyDescent="0.25">
      <c r="A2" s="196" t="s">
        <v>5</v>
      </c>
      <c r="B2" s="199" t="s">
        <v>122</v>
      </c>
      <c r="C2" s="190"/>
      <c r="D2" s="190"/>
      <c r="E2" s="190"/>
      <c r="F2" s="190"/>
      <c r="G2" s="192"/>
    </row>
    <row r="3" spans="1:7" ht="16" thickBot="1" x14ac:dyDescent="0.25">
      <c r="A3" s="197"/>
      <c r="B3" s="199" t="s">
        <v>123</v>
      </c>
      <c r="C3" s="192"/>
      <c r="D3" s="193" t="s">
        <v>124</v>
      </c>
      <c r="E3" s="192"/>
      <c r="F3" s="193" t="s">
        <v>125</v>
      </c>
      <c r="G3" s="192"/>
    </row>
    <row r="4" spans="1:7" ht="17" thickBot="1" x14ac:dyDescent="0.25">
      <c r="A4" s="198"/>
      <c r="B4" s="29" t="s">
        <v>10</v>
      </c>
      <c r="C4" s="33" t="s">
        <v>35</v>
      </c>
      <c r="D4" s="33" t="s">
        <v>10</v>
      </c>
      <c r="E4" s="8" t="s">
        <v>35</v>
      </c>
      <c r="F4" s="33" t="s">
        <v>10</v>
      </c>
      <c r="G4" s="8" t="s">
        <v>35</v>
      </c>
    </row>
    <row r="5" spans="1:7" ht="16" thickBot="1" x14ac:dyDescent="0.25">
      <c r="A5" s="11">
        <v>1975</v>
      </c>
      <c r="B5" s="9">
        <v>5197</v>
      </c>
      <c r="C5" s="9">
        <v>5303</v>
      </c>
      <c r="D5" s="9">
        <v>2062</v>
      </c>
      <c r="E5" s="9">
        <v>2689</v>
      </c>
      <c r="F5" s="9">
        <v>4427</v>
      </c>
      <c r="G5" s="9">
        <v>4548</v>
      </c>
    </row>
    <row r="6" spans="1:7" ht="16" thickBot="1" x14ac:dyDescent="0.25">
      <c r="A6" s="11">
        <v>1976</v>
      </c>
      <c r="B6" s="9">
        <v>9807</v>
      </c>
      <c r="C6" s="9">
        <v>9908</v>
      </c>
      <c r="D6" s="9">
        <v>1326</v>
      </c>
      <c r="E6" s="9">
        <v>2036</v>
      </c>
      <c r="F6" s="9">
        <v>7999</v>
      </c>
      <c r="G6" s="9">
        <v>8153</v>
      </c>
    </row>
    <row r="7" spans="1:7" ht="16" thickBot="1" x14ac:dyDescent="0.25">
      <c r="A7" s="11">
        <v>1977</v>
      </c>
      <c r="B7" s="9">
        <v>11478</v>
      </c>
      <c r="C7" s="9">
        <v>12093</v>
      </c>
      <c r="D7" s="9">
        <v>3314</v>
      </c>
      <c r="E7" s="9">
        <v>3919</v>
      </c>
      <c r="F7" s="9">
        <v>9492</v>
      </c>
      <c r="G7" s="9">
        <v>10362</v>
      </c>
    </row>
    <row r="8" spans="1:7" ht="16" thickBot="1" x14ac:dyDescent="0.25">
      <c r="A8" s="11">
        <v>1978</v>
      </c>
      <c r="B8" s="9">
        <v>12059</v>
      </c>
      <c r="C8" s="9">
        <v>12244</v>
      </c>
      <c r="D8" s="9">
        <v>2062</v>
      </c>
      <c r="E8" s="9">
        <v>3700</v>
      </c>
      <c r="F8" s="9">
        <v>5872</v>
      </c>
      <c r="G8" s="9">
        <v>6879</v>
      </c>
    </row>
    <row r="9" spans="1:7" ht="16" thickBot="1" x14ac:dyDescent="0.25">
      <c r="A9" s="11">
        <v>1979</v>
      </c>
      <c r="B9" s="9">
        <v>12205</v>
      </c>
      <c r="C9" s="9">
        <v>12469</v>
      </c>
      <c r="D9" s="9">
        <v>7217</v>
      </c>
      <c r="E9" s="9">
        <v>8907</v>
      </c>
      <c r="F9" s="9">
        <v>8040</v>
      </c>
      <c r="G9" s="9">
        <v>8799</v>
      </c>
    </row>
    <row r="10" spans="1:7" ht="16" thickBot="1" x14ac:dyDescent="0.25">
      <c r="A10" s="11">
        <v>1980</v>
      </c>
      <c r="B10" s="9">
        <v>5555</v>
      </c>
      <c r="C10" s="9">
        <v>5832</v>
      </c>
      <c r="D10" s="9">
        <v>3680</v>
      </c>
      <c r="E10" s="9">
        <v>4820</v>
      </c>
      <c r="F10" s="9">
        <v>10630</v>
      </c>
      <c r="G10" s="9">
        <v>11183</v>
      </c>
    </row>
    <row r="11" spans="1:7" ht="16" thickBot="1" x14ac:dyDescent="0.25">
      <c r="A11" s="11">
        <v>1981</v>
      </c>
      <c r="B11" s="9">
        <v>10752</v>
      </c>
      <c r="C11" s="9">
        <v>10939</v>
      </c>
      <c r="D11" s="9">
        <v>4435</v>
      </c>
      <c r="E11" s="9">
        <v>6751</v>
      </c>
      <c r="F11" s="9">
        <v>8724</v>
      </c>
      <c r="G11" s="9">
        <v>9342</v>
      </c>
    </row>
    <row r="12" spans="1:7" ht="16" thickBot="1" x14ac:dyDescent="0.25">
      <c r="A12" s="11">
        <v>1982</v>
      </c>
      <c r="B12" s="9">
        <v>5085</v>
      </c>
      <c r="C12" s="9">
        <v>5282</v>
      </c>
      <c r="D12" s="9">
        <v>3415</v>
      </c>
      <c r="E12" s="9">
        <v>4514</v>
      </c>
      <c r="F12" s="9">
        <v>10870</v>
      </c>
      <c r="G12" s="9">
        <v>11774</v>
      </c>
    </row>
    <row r="13" spans="1:7" ht="16" thickBot="1" x14ac:dyDescent="0.25">
      <c r="A13" s="11">
        <v>1983</v>
      </c>
      <c r="B13" s="9">
        <v>4431</v>
      </c>
      <c r="C13" s="9">
        <v>4525</v>
      </c>
      <c r="D13" s="9">
        <v>2136</v>
      </c>
      <c r="E13" s="9">
        <v>3152</v>
      </c>
      <c r="F13" s="9">
        <v>4186</v>
      </c>
      <c r="G13" s="9">
        <v>4885</v>
      </c>
    </row>
    <row r="14" spans="1:7" ht="16" thickBot="1" x14ac:dyDescent="0.25">
      <c r="A14" s="11">
        <v>1984</v>
      </c>
      <c r="B14" s="9">
        <v>20341</v>
      </c>
      <c r="C14" s="9">
        <v>21623</v>
      </c>
      <c r="D14" s="9">
        <v>3461</v>
      </c>
      <c r="E14" s="9">
        <v>4552</v>
      </c>
      <c r="F14" s="9">
        <v>11168</v>
      </c>
      <c r="G14" s="9">
        <v>12437</v>
      </c>
    </row>
    <row r="15" spans="1:7" ht="16" thickBot="1" x14ac:dyDescent="0.25">
      <c r="A15" s="11">
        <v>1985</v>
      </c>
      <c r="B15" s="9">
        <v>18670</v>
      </c>
      <c r="C15" s="9">
        <v>19473</v>
      </c>
      <c r="D15" s="9">
        <v>6628</v>
      </c>
      <c r="E15" s="9">
        <v>7685</v>
      </c>
      <c r="F15" s="9">
        <v>14822</v>
      </c>
      <c r="G15" s="9">
        <v>15805</v>
      </c>
    </row>
    <row r="16" spans="1:7" ht="16" thickBot="1" x14ac:dyDescent="0.25">
      <c r="A16" s="11">
        <v>1986</v>
      </c>
      <c r="B16" s="9">
        <v>10389</v>
      </c>
      <c r="C16" s="9">
        <v>11920</v>
      </c>
      <c r="D16" s="9">
        <v>6748</v>
      </c>
      <c r="E16" s="9">
        <v>7799</v>
      </c>
      <c r="F16" s="9">
        <v>14844</v>
      </c>
      <c r="G16" s="9">
        <v>15965</v>
      </c>
    </row>
    <row r="17" spans="1:7" ht="16" thickBot="1" x14ac:dyDescent="0.25">
      <c r="A17" s="11">
        <v>1987</v>
      </c>
      <c r="B17" s="9">
        <v>13560</v>
      </c>
      <c r="C17" s="9">
        <v>15725</v>
      </c>
      <c r="D17" s="9">
        <v>4577</v>
      </c>
      <c r="E17" s="9">
        <v>6023</v>
      </c>
      <c r="F17" s="9">
        <v>17603</v>
      </c>
      <c r="G17" s="9">
        <v>19411</v>
      </c>
    </row>
    <row r="18" spans="1:7" ht="16" thickBot="1" x14ac:dyDescent="0.25">
      <c r="A18" s="11">
        <v>1988</v>
      </c>
      <c r="B18" s="9">
        <v>14889</v>
      </c>
      <c r="C18" s="9">
        <v>17185</v>
      </c>
      <c r="D18" s="9">
        <v>7805</v>
      </c>
      <c r="E18" s="9">
        <v>9257</v>
      </c>
      <c r="F18" s="9">
        <v>41746</v>
      </c>
      <c r="G18" s="9">
        <v>44380</v>
      </c>
    </row>
    <row r="19" spans="1:7" ht="16" thickBot="1" x14ac:dyDescent="0.25">
      <c r="A19" s="11">
        <v>1989</v>
      </c>
      <c r="B19" s="9">
        <v>10389</v>
      </c>
      <c r="C19" s="9">
        <v>12000</v>
      </c>
      <c r="D19" s="9">
        <v>4401</v>
      </c>
      <c r="E19" s="9">
        <v>5980</v>
      </c>
      <c r="F19" s="9">
        <v>28279</v>
      </c>
      <c r="G19" s="9">
        <v>31690</v>
      </c>
    </row>
    <row r="20" spans="1:7" ht="16" thickBot="1" x14ac:dyDescent="0.25">
      <c r="A20" s="11">
        <v>1990</v>
      </c>
      <c r="B20" s="9">
        <v>5104</v>
      </c>
      <c r="C20" s="9">
        <v>6789</v>
      </c>
      <c r="D20" s="9">
        <v>4313</v>
      </c>
      <c r="E20" s="9">
        <v>5373</v>
      </c>
      <c r="F20" s="9">
        <v>26799</v>
      </c>
      <c r="G20" s="9">
        <v>29593</v>
      </c>
    </row>
    <row r="21" spans="1:7" ht="16" thickBot="1" x14ac:dyDescent="0.25">
      <c r="A21" s="11">
        <v>1991</v>
      </c>
      <c r="B21" s="9">
        <v>5557</v>
      </c>
      <c r="C21" s="9">
        <v>7685</v>
      </c>
      <c r="D21" s="9">
        <v>5633</v>
      </c>
      <c r="E21" s="9">
        <v>6926</v>
      </c>
      <c r="F21" s="9">
        <v>26100</v>
      </c>
      <c r="G21" s="9">
        <v>29825</v>
      </c>
    </row>
    <row r="22" spans="1:7" ht="16" thickBot="1" x14ac:dyDescent="0.25">
      <c r="A22" s="11">
        <v>1992</v>
      </c>
      <c r="B22" s="9">
        <v>9060</v>
      </c>
      <c r="C22" s="9">
        <v>11863</v>
      </c>
      <c r="D22" s="9">
        <v>6044</v>
      </c>
      <c r="E22" s="9">
        <v>7460</v>
      </c>
      <c r="F22" s="9">
        <v>26090</v>
      </c>
      <c r="G22" s="9">
        <v>28350</v>
      </c>
    </row>
    <row r="23" spans="1:7" ht="16" thickBot="1" x14ac:dyDescent="0.25">
      <c r="A23" s="11">
        <v>1993</v>
      </c>
      <c r="B23" s="9">
        <v>5345</v>
      </c>
      <c r="C23" s="9">
        <v>9317</v>
      </c>
      <c r="D23" s="9">
        <v>4342</v>
      </c>
      <c r="E23" s="9">
        <v>6506</v>
      </c>
      <c r="F23" s="9">
        <v>10446</v>
      </c>
      <c r="G23" s="9">
        <v>14012</v>
      </c>
    </row>
    <row r="24" spans="1:7" ht="16" thickBot="1" x14ac:dyDescent="0.25">
      <c r="A24" s="11">
        <v>1994</v>
      </c>
      <c r="B24" s="9">
        <v>6486</v>
      </c>
      <c r="C24" s="9">
        <v>9412</v>
      </c>
      <c r="D24" s="9">
        <v>10475</v>
      </c>
      <c r="E24" s="9">
        <v>12188</v>
      </c>
      <c r="F24" s="9">
        <v>23570</v>
      </c>
      <c r="G24" s="9">
        <v>25890</v>
      </c>
    </row>
    <row r="25" spans="1:7" ht="16" thickBot="1" x14ac:dyDescent="0.25">
      <c r="A25" s="11">
        <v>1995</v>
      </c>
      <c r="B25" s="9">
        <v>5194</v>
      </c>
      <c r="C25" s="9">
        <v>8845</v>
      </c>
      <c r="D25" s="9">
        <v>5164</v>
      </c>
      <c r="E25" s="9">
        <v>8045</v>
      </c>
      <c r="F25" s="9">
        <v>26715</v>
      </c>
      <c r="G25" s="9">
        <v>31194</v>
      </c>
    </row>
    <row r="26" spans="1:7" ht="16" thickBot="1" x14ac:dyDescent="0.25">
      <c r="A26" s="11">
        <v>1996</v>
      </c>
      <c r="B26" s="9">
        <v>9211</v>
      </c>
      <c r="C26" s="9">
        <v>13285</v>
      </c>
      <c r="D26" s="9">
        <v>7394</v>
      </c>
      <c r="E26" s="9">
        <v>10274</v>
      </c>
      <c r="F26" s="9">
        <v>33051</v>
      </c>
      <c r="G26" s="9">
        <v>39705</v>
      </c>
    </row>
    <row r="27" spans="1:7" ht="16" thickBot="1" x14ac:dyDescent="0.25">
      <c r="A27" s="11">
        <v>1997</v>
      </c>
      <c r="B27" s="9">
        <v>10026</v>
      </c>
      <c r="C27" s="9">
        <v>13069</v>
      </c>
      <c r="D27" s="9">
        <v>3726</v>
      </c>
      <c r="E27" s="9">
        <v>6165</v>
      </c>
      <c r="F27" s="9">
        <v>22305</v>
      </c>
      <c r="G27" s="9">
        <v>27516</v>
      </c>
    </row>
    <row r="28" spans="1:7" ht="16" thickBot="1" x14ac:dyDescent="0.25">
      <c r="A28" s="11">
        <v>1998</v>
      </c>
      <c r="B28" s="9">
        <v>8245</v>
      </c>
      <c r="C28" s="9">
        <v>10869</v>
      </c>
      <c r="D28" s="9">
        <v>5516</v>
      </c>
      <c r="E28" s="9">
        <v>7175</v>
      </c>
      <c r="F28" s="9">
        <v>24708</v>
      </c>
      <c r="G28" s="9">
        <v>28882</v>
      </c>
    </row>
    <row r="29" spans="1:7" ht="16" thickBot="1" x14ac:dyDescent="0.25">
      <c r="A29" s="11">
        <v>1999</v>
      </c>
      <c r="B29" s="9">
        <v>8063</v>
      </c>
      <c r="C29" s="9">
        <v>10632</v>
      </c>
      <c r="D29" s="9">
        <v>4166</v>
      </c>
      <c r="E29" s="9">
        <v>6232</v>
      </c>
      <c r="F29" s="9">
        <v>23963</v>
      </c>
      <c r="G29" s="9">
        <v>27271</v>
      </c>
    </row>
    <row r="30" spans="1:7" ht="16" thickBot="1" x14ac:dyDescent="0.25">
      <c r="A30" s="11">
        <v>2000</v>
      </c>
      <c r="B30" s="9">
        <v>6855</v>
      </c>
      <c r="C30" s="9">
        <v>9119</v>
      </c>
      <c r="D30" s="9">
        <v>6787</v>
      </c>
      <c r="E30" s="9">
        <v>9462</v>
      </c>
      <c r="F30" s="9">
        <v>15730</v>
      </c>
      <c r="G30" s="9">
        <v>19588</v>
      </c>
    </row>
    <row r="31" spans="1:7" ht="16" thickBot="1" x14ac:dyDescent="0.25">
      <c r="A31" s="11">
        <v>2001</v>
      </c>
      <c r="B31" s="9">
        <v>11662</v>
      </c>
      <c r="C31" s="9">
        <v>15998</v>
      </c>
      <c r="D31" s="9">
        <v>10563</v>
      </c>
      <c r="E31" s="9">
        <v>14704</v>
      </c>
      <c r="F31" s="9">
        <v>38717</v>
      </c>
      <c r="G31" s="9">
        <v>43836</v>
      </c>
    </row>
    <row r="32" spans="1:7" ht="16" thickBot="1" x14ac:dyDescent="0.25">
      <c r="A32" s="11">
        <v>2002</v>
      </c>
      <c r="B32" s="9">
        <v>18089</v>
      </c>
      <c r="C32" s="9">
        <v>22657</v>
      </c>
      <c r="D32" s="9">
        <v>14054</v>
      </c>
      <c r="E32" s="9">
        <v>19019</v>
      </c>
      <c r="F32" s="9">
        <v>41058</v>
      </c>
      <c r="G32" s="9">
        <v>47905</v>
      </c>
    </row>
    <row r="33" spans="1:7" ht="16" thickBot="1" x14ac:dyDescent="0.25">
      <c r="A33" s="11">
        <v>2003</v>
      </c>
      <c r="B33" s="9">
        <v>10906</v>
      </c>
      <c r="C33" s="9">
        <v>15095</v>
      </c>
      <c r="D33" s="9">
        <v>11149</v>
      </c>
      <c r="E33" s="9">
        <v>15693</v>
      </c>
      <c r="F33" s="9">
        <v>58998</v>
      </c>
      <c r="G33" s="9">
        <v>66246</v>
      </c>
    </row>
    <row r="34" spans="1:7" ht="16" thickBot="1" x14ac:dyDescent="0.25">
      <c r="A34" s="11">
        <v>2004</v>
      </c>
      <c r="B34" s="9">
        <v>9975</v>
      </c>
      <c r="C34" s="9">
        <v>14792</v>
      </c>
      <c r="D34" s="9">
        <v>3902</v>
      </c>
      <c r="E34" s="9">
        <v>10419</v>
      </c>
      <c r="F34" s="9">
        <v>40033</v>
      </c>
      <c r="G34" s="9">
        <v>46062</v>
      </c>
    </row>
    <row r="35" spans="1:7" ht="16" thickBot="1" x14ac:dyDescent="0.25">
      <c r="A35" s="11">
        <v>2005</v>
      </c>
      <c r="B35" s="9">
        <v>8114</v>
      </c>
      <c r="C35" s="9">
        <v>9535</v>
      </c>
      <c r="D35" s="9">
        <v>6631</v>
      </c>
      <c r="E35" s="9">
        <v>8931</v>
      </c>
      <c r="F35" s="9">
        <v>17618</v>
      </c>
      <c r="G35" s="9">
        <v>19301</v>
      </c>
    </row>
    <row r="36" spans="1:7" ht="16" thickBot="1" x14ac:dyDescent="0.25">
      <c r="A36" s="11">
        <v>2006</v>
      </c>
      <c r="B36" s="9">
        <v>4711</v>
      </c>
      <c r="C36" s="9">
        <v>5902</v>
      </c>
      <c r="D36" s="9">
        <v>4108</v>
      </c>
      <c r="E36" s="9">
        <v>6194</v>
      </c>
      <c r="F36" s="9">
        <v>28082</v>
      </c>
      <c r="G36" s="9">
        <v>29926</v>
      </c>
    </row>
    <row r="37" spans="1:7" ht="16" thickBot="1" x14ac:dyDescent="0.25">
      <c r="A37" s="11">
        <v>2007</v>
      </c>
      <c r="B37" s="9">
        <v>4304</v>
      </c>
      <c r="C37" s="9">
        <v>5759</v>
      </c>
      <c r="D37" s="9">
        <v>528</v>
      </c>
      <c r="E37" s="9">
        <v>1536</v>
      </c>
      <c r="F37" s="9">
        <v>6764</v>
      </c>
      <c r="G37" s="9">
        <v>9665</v>
      </c>
    </row>
    <row r="38" spans="1:7" ht="16" thickBot="1" x14ac:dyDescent="0.25">
      <c r="A38" s="11">
        <v>2008</v>
      </c>
      <c r="B38" s="9">
        <v>3810</v>
      </c>
      <c r="C38" s="9">
        <v>4865</v>
      </c>
      <c r="D38" s="9">
        <v>1202</v>
      </c>
      <c r="E38" s="9">
        <v>1682</v>
      </c>
      <c r="F38" s="9">
        <v>11119</v>
      </c>
      <c r="G38" s="9">
        <v>12405</v>
      </c>
    </row>
    <row r="39" spans="1:7" ht="16" thickBot="1" x14ac:dyDescent="0.25">
      <c r="A39" s="11">
        <v>2009</v>
      </c>
      <c r="B39" s="9">
        <v>5390</v>
      </c>
      <c r="C39" s="9">
        <v>5390</v>
      </c>
      <c r="D39" s="9">
        <v>2905</v>
      </c>
      <c r="E39" s="9">
        <v>3343</v>
      </c>
      <c r="F39" s="9">
        <v>14094</v>
      </c>
      <c r="G39" s="9">
        <v>15881</v>
      </c>
    </row>
    <row r="40" spans="1:7" ht="16" thickBot="1" x14ac:dyDescent="0.25">
      <c r="A40" s="11">
        <v>2010</v>
      </c>
      <c r="B40" s="9">
        <v>5384</v>
      </c>
      <c r="C40" s="9">
        <v>7254</v>
      </c>
      <c r="D40" s="9">
        <v>4225</v>
      </c>
      <c r="E40" s="9">
        <v>5118</v>
      </c>
      <c r="F40" s="9">
        <v>22197</v>
      </c>
      <c r="G40" s="9">
        <v>25846</v>
      </c>
    </row>
    <row r="41" spans="1:7" ht="16" thickBot="1" x14ac:dyDescent="0.25">
      <c r="A41" s="11">
        <v>2011</v>
      </c>
      <c r="B41" s="9">
        <v>7665</v>
      </c>
      <c r="C41" s="9">
        <v>9780</v>
      </c>
      <c r="D41" s="9">
        <v>3638</v>
      </c>
      <c r="E41" s="9">
        <v>5861</v>
      </c>
      <c r="F41" s="9">
        <v>30713</v>
      </c>
      <c r="G41" s="9">
        <v>36546</v>
      </c>
    </row>
    <row r="42" spans="1:7" ht="16" thickBot="1" x14ac:dyDescent="0.25">
      <c r="A42" s="11">
        <v>2012</v>
      </c>
      <c r="B42" s="9">
        <v>7515</v>
      </c>
      <c r="C42" s="9">
        <v>10068</v>
      </c>
      <c r="D42" s="9">
        <v>4812</v>
      </c>
      <c r="E42" s="9">
        <v>6657</v>
      </c>
      <c r="F42" s="9">
        <v>20018</v>
      </c>
      <c r="G42" s="9">
        <v>24112</v>
      </c>
    </row>
    <row r="43" spans="1:7" ht="16" thickBot="1" x14ac:dyDescent="0.25">
      <c r="A43" s="11">
        <v>2013</v>
      </c>
      <c r="B43" s="9">
        <v>18194</v>
      </c>
      <c r="C43" s="9">
        <v>22073</v>
      </c>
      <c r="D43" s="9">
        <v>7364</v>
      </c>
      <c r="E43" s="9">
        <v>10836</v>
      </c>
      <c r="F43" s="9">
        <v>23411</v>
      </c>
      <c r="G43" s="9">
        <v>32213</v>
      </c>
    </row>
    <row r="44" spans="1:7" ht="16" thickBot="1" x14ac:dyDescent="0.25">
      <c r="A44" s="11">
        <v>2014</v>
      </c>
      <c r="B44" s="9">
        <v>11452</v>
      </c>
      <c r="C44" s="9">
        <v>16210</v>
      </c>
      <c r="D44" s="9">
        <v>8655</v>
      </c>
      <c r="E44" s="9">
        <v>13136</v>
      </c>
      <c r="F44" s="9">
        <v>28200</v>
      </c>
      <c r="G44" s="9">
        <v>34750</v>
      </c>
    </row>
    <row r="45" spans="1:7" ht="16" thickBot="1" x14ac:dyDescent="0.25">
      <c r="A45" s="11">
        <v>2015</v>
      </c>
      <c r="B45" s="9">
        <v>12678</v>
      </c>
      <c r="C45" s="9">
        <v>18660</v>
      </c>
      <c r="D45" s="9">
        <v>6367</v>
      </c>
      <c r="E45" s="9">
        <v>14335</v>
      </c>
      <c r="F45" s="9">
        <v>35087</v>
      </c>
      <c r="G45" s="9">
        <v>45169</v>
      </c>
    </row>
    <row r="46" spans="1:7" ht="16" thickBot="1" x14ac:dyDescent="0.25">
      <c r="A46" s="11">
        <v>2016</v>
      </c>
      <c r="B46" s="9">
        <v>10074</v>
      </c>
      <c r="C46" s="9">
        <v>12109</v>
      </c>
      <c r="D46" s="9">
        <v>8479</v>
      </c>
      <c r="E46" s="9">
        <v>12917</v>
      </c>
      <c r="F46" s="9">
        <v>30135</v>
      </c>
      <c r="G46" s="9">
        <v>35645</v>
      </c>
    </row>
    <row r="47" spans="1:7" ht="16" thickBot="1" x14ac:dyDescent="0.25">
      <c r="A47" s="11">
        <v>2017</v>
      </c>
      <c r="B47" s="9">
        <v>6473</v>
      </c>
      <c r="C47" s="9">
        <v>7937</v>
      </c>
      <c r="D47" s="9">
        <v>7364</v>
      </c>
      <c r="E47" s="9">
        <v>13347</v>
      </c>
      <c r="F47" s="9">
        <v>10957</v>
      </c>
      <c r="G47" s="9">
        <v>15248</v>
      </c>
    </row>
    <row r="48" spans="1:7" ht="16" thickBot="1" x14ac:dyDescent="0.25">
      <c r="A48" s="11">
        <v>2018</v>
      </c>
      <c r="B48" s="9">
        <v>6420</v>
      </c>
      <c r="C48" s="9">
        <v>7973</v>
      </c>
      <c r="D48" s="9">
        <v>4929</v>
      </c>
      <c r="E48" s="9">
        <v>7310</v>
      </c>
      <c r="F48" s="9">
        <v>4481</v>
      </c>
      <c r="G48" s="9">
        <v>7004</v>
      </c>
    </row>
    <row r="49" spans="1:7" ht="16" thickBot="1" x14ac:dyDescent="0.25">
      <c r="A49" s="11">
        <v>2019</v>
      </c>
      <c r="B49" s="9">
        <v>9746</v>
      </c>
      <c r="C49" s="9">
        <v>10287.014127406999</v>
      </c>
      <c r="D49" s="9">
        <v>3521</v>
      </c>
      <c r="E49" s="9">
        <v>5223.9934469079981</v>
      </c>
      <c r="F49" s="9">
        <v>4797</v>
      </c>
      <c r="G49" s="9">
        <v>6540.167953127002</v>
      </c>
    </row>
    <row r="50" spans="1:7" ht="16" thickBot="1" x14ac:dyDescent="0.25">
      <c r="A50" s="11">
        <v>2020</v>
      </c>
      <c r="B50" s="9">
        <v>20046</v>
      </c>
      <c r="C50" s="9">
        <v>21224.181969449484</v>
      </c>
      <c r="D50" s="9">
        <v>6543</v>
      </c>
      <c r="E50" s="9">
        <v>8689.5370984829915</v>
      </c>
      <c r="F50" s="9">
        <v>14384</v>
      </c>
      <c r="G50" s="9">
        <v>15832.475234008349</v>
      </c>
    </row>
    <row r="51" spans="1:7" x14ac:dyDescent="0.2">
      <c r="A51" s="11">
        <v>2021</v>
      </c>
      <c r="B51" s="9">
        <v>6974</v>
      </c>
      <c r="C51" s="9">
        <v>8832</v>
      </c>
      <c r="D51" s="9">
        <v>3374</v>
      </c>
      <c r="E51" s="9">
        <v>5119</v>
      </c>
      <c r="F51" s="9">
        <v>7682</v>
      </c>
      <c r="G51" s="9">
        <v>9273</v>
      </c>
    </row>
    <row r="52" spans="1:7" x14ac:dyDescent="0.2">
      <c r="A52" s="11">
        <v>2022</v>
      </c>
      <c r="B52" s="9">
        <v>4434</v>
      </c>
      <c r="C52" s="9">
        <v>6421</v>
      </c>
      <c r="D52" s="9">
        <v>4694</v>
      </c>
      <c r="E52" s="9">
        <v>7100</v>
      </c>
      <c r="F52" s="9">
        <v>7394</v>
      </c>
      <c r="G52" s="9">
        <v>7394</v>
      </c>
    </row>
    <row r="53" spans="1:7" ht="16" x14ac:dyDescent="0.2">
      <c r="A53" s="11" t="s">
        <v>51</v>
      </c>
      <c r="B53" s="9">
        <v>6989</v>
      </c>
      <c r="C53" s="10"/>
      <c r="D53" s="9">
        <v>2944</v>
      </c>
      <c r="E53" s="10"/>
      <c r="F53" s="9">
        <v>12925</v>
      </c>
      <c r="G53" s="10"/>
    </row>
    <row r="100" spans="1:53"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153</v>
      </c>
    </row>
    <row r="103" spans="1:53" ht="16" thickBot="1" x14ac:dyDescent="0.25">
      <c r="A103" s="196" t="s">
        <v>5</v>
      </c>
      <c r="B103" s="199" t="s">
        <v>122</v>
      </c>
      <c r="C103" s="190"/>
      <c r="D103" s="190"/>
      <c r="E103" s="190"/>
      <c r="F103" s="190"/>
      <c r="G103" s="192"/>
    </row>
    <row r="104" spans="1:53" ht="16" thickBot="1" x14ac:dyDescent="0.25">
      <c r="A104" s="197"/>
      <c r="B104" s="199" t="s">
        <v>123</v>
      </c>
      <c r="C104" s="192"/>
      <c r="D104" s="193" t="s">
        <v>124</v>
      </c>
      <c r="E104" s="192"/>
      <c r="F104" s="193" t="s">
        <v>125</v>
      </c>
      <c r="G104" s="192"/>
    </row>
    <row r="105" spans="1:53" ht="17" thickBot="1" x14ac:dyDescent="0.25">
      <c r="A105" s="198"/>
      <c r="B105" s="29" t="s">
        <v>10</v>
      </c>
      <c r="C105" s="33" t="s">
        <v>35</v>
      </c>
      <c r="D105" s="33" t="s">
        <v>10</v>
      </c>
      <c r="E105" s="8" t="s">
        <v>35</v>
      </c>
      <c r="F105" s="33" t="s">
        <v>10</v>
      </c>
      <c r="G105" s="8" t="s">
        <v>35</v>
      </c>
    </row>
    <row r="106" spans="1:53" ht="17" thickBot="1" x14ac:dyDescent="0.25">
      <c r="A106" s="42" t="s">
        <v>17</v>
      </c>
      <c r="B106" s="43">
        <f t="shared" ref="B106:G106" si="0">IFERROR(AVERAGEIFS(B$2:B$83,$A$2:$A$83,"&gt;=1975",$A$2:$A$83,"&lt;=1978"),"")</f>
        <v>9635.25</v>
      </c>
      <c r="C106" s="43">
        <f t="shared" si="0"/>
        <v>9887</v>
      </c>
      <c r="D106" s="43">
        <f t="shared" si="0"/>
        <v>2191</v>
      </c>
      <c r="E106" s="43">
        <f t="shared" si="0"/>
        <v>3086</v>
      </c>
      <c r="F106" s="43">
        <f t="shared" si="0"/>
        <v>6947.5</v>
      </c>
      <c r="G106" s="43">
        <f t="shared" si="0"/>
        <v>7485.5</v>
      </c>
    </row>
    <row r="107" spans="1:53" ht="17" thickBot="1" x14ac:dyDescent="0.25">
      <c r="A107" s="42" t="s">
        <v>18</v>
      </c>
      <c r="B107" s="43">
        <f t="shared" ref="B107:G107" si="1">IFERROR(AVERAGEIFS(B$2:B$83,$A$2:$A$83,"&gt;=1979",$A$2:$A$83,"&lt;=1984"),"")</f>
        <v>9728.1666666666661</v>
      </c>
      <c r="C107" s="43">
        <f t="shared" si="1"/>
        <v>10111.666666666666</v>
      </c>
      <c r="D107" s="43">
        <f t="shared" si="1"/>
        <v>4057.3333333333335</v>
      </c>
      <c r="E107" s="43">
        <f t="shared" si="1"/>
        <v>5449.333333333333</v>
      </c>
      <c r="F107" s="43">
        <f t="shared" si="1"/>
        <v>8936.3333333333339</v>
      </c>
      <c r="G107" s="43">
        <f t="shared" si="1"/>
        <v>9736.6666666666661</v>
      </c>
    </row>
    <row r="108" spans="1:53" ht="17" thickBot="1" x14ac:dyDescent="0.25">
      <c r="A108" s="42" t="s">
        <v>19</v>
      </c>
      <c r="B108" s="43">
        <f t="shared" ref="B108:G108" si="2">IFERROR(AVERAGEIFS(B$2:B$83,$A$2:$A$83,"&gt;=1985",$A$2:$A$83,"&lt;=1995"),"")</f>
        <v>9513</v>
      </c>
      <c r="C108" s="43">
        <f t="shared" si="2"/>
        <v>11837.636363636364</v>
      </c>
      <c r="D108" s="43">
        <f t="shared" si="2"/>
        <v>6011.818181818182</v>
      </c>
      <c r="E108" s="43">
        <f t="shared" si="2"/>
        <v>7567.454545454545</v>
      </c>
      <c r="F108" s="43">
        <f t="shared" si="2"/>
        <v>23364.909090909092</v>
      </c>
      <c r="G108" s="43">
        <f t="shared" si="2"/>
        <v>26010.454545454544</v>
      </c>
    </row>
    <row r="109" spans="1:53" ht="17" thickBot="1" x14ac:dyDescent="0.25">
      <c r="A109" s="42" t="s">
        <v>20</v>
      </c>
      <c r="B109" s="43">
        <f t="shared" ref="B109:G109" si="3">IFERROR(AVERAGEIFS(B$2:B$83,$A$2:$A$83,"&gt;=1996",$A$2:$A$83,"&lt;=1998"),"")</f>
        <v>9160.6666666666661</v>
      </c>
      <c r="C109" s="43">
        <f t="shared" si="3"/>
        <v>12407.666666666666</v>
      </c>
      <c r="D109" s="43">
        <f t="shared" si="3"/>
        <v>5545.333333333333</v>
      </c>
      <c r="E109" s="43">
        <f t="shared" si="3"/>
        <v>7871.333333333333</v>
      </c>
      <c r="F109" s="43">
        <f t="shared" si="3"/>
        <v>26688</v>
      </c>
      <c r="G109" s="43">
        <f t="shared" si="3"/>
        <v>32034.333333333332</v>
      </c>
    </row>
    <row r="110" spans="1:53" ht="17" thickBot="1" x14ac:dyDescent="0.25">
      <c r="A110" s="44" t="s">
        <v>21</v>
      </c>
      <c r="B110" s="43">
        <f t="shared" ref="B110:G110" si="4">IFERROR(AVERAGEIFS(B$2:B$83,$A$2:$A$83,"&gt;=1999",$A$2:$A$83,"&lt;=2008"),"")</f>
        <v>8648.9</v>
      </c>
      <c r="C110" s="43">
        <f t="shared" si="4"/>
        <v>11435.4</v>
      </c>
      <c r="D110" s="43">
        <f t="shared" si="4"/>
        <v>6309</v>
      </c>
      <c r="E110" s="43">
        <f t="shared" si="4"/>
        <v>9387.2000000000007</v>
      </c>
      <c r="F110" s="43">
        <f t="shared" si="4"/>
        <v>28208.2</v>
      </c>
      <c r="G110" s="43">
        <f t="shared" si="4"/>
        <v>32220.5</v>
      </c>
    </row>
    <row r="111" spans="1:53" ht="16" thickBot="1" x14ac:dyDescent="0.25">
      <c r="A111" s="11">
        <v>2009</v>
      </c>
      <c r="B111" s="66">
        <f t="shared" ref="B111:G111" si="5">IF(B39&gt;0,B39,"")</f>
        <v>5390</v>
      </c>
      <c r="C111" s="66">
        <f t="shared" si="5"/>
        <v>5390</v>
      </c>
      <c r="D111" s="66">
        <f t="shared" si="5"/>
        <v>2905</v>
      </c>
      <c r="E111" s="66">
        <f t="shared" si="5"/>
        <v>3343</v>
      </c>
      <c r="F111" s="66">
        <f t="shared" si="5"/>
        <v>14094</v>
      </c>
      <c r="G111" s="66">
        <f t="shared" si="5"/>
        <v>15881</v>
      </c>
    </row>
    <row r="112" spans="1:53" ht="16" thickBot="1" x14ac:dyDescent="0.25">
      <c r="A112" s="11">
        <v>2010</v>
      </c>
      <c r="B112" s="66">
        <f t="shared" ref="B112:G112" si="6">IF(B40&gt;0,B40,"")</f>
        <v>5384</v>
      </c>
      <c r="C112" s="66">
        <f t="shared" si="6"/>
        <v>7254</v>
      </c>
      <c r="D112" s="66">
        <f t="shared" si="6"/>
        <v>4225</v>
      </c>
      <c r="E112" s="66">
        <f t="shared" si="6"/>
        <v>5118</v>
      </c>
      <c r="F112" s="66">
        <f t="shared" si="6"/>
        <v>22197</v>
      </c>
      <c r="G112" s="66">
        <f t="shared" si="6"/>
        <v>25846</v>
      </c>
    </row>
    <row r="113" spans="1:7" ht="16" thickBot="1" x14ac:dyDescent="0.25">
      <c r="A113" s="11">
        <v>2011</v>
      </c>
      <c r="B113" s="66">
        <f t="shared" ref="B113:G113" si="7">IF(B41&gt;0,B41,"")</f>
        <v>7665</v>
      </c>
      <c r="C113" s="66">
        <f t="shared" si="7"/>
        <v>9780</v>
      </c>
      <c r="D113" s="66">
        <f t="shared" si="7"/>
        <v>3638</v>
      </c>
      <c r="E113" s="66">
        <f t="shared" si="7"/>
        <v>5861</v>
      </c>
      <c r="F113" s="66">
        <f t="shared" si="7"/>
        <v>30713</v>
      </c>
      <c r="G113" s="66">
        <f t="shared" si="7"/>
        <v>36546</v>
      </c>
    </row>
    <row r="114" spans="1:7" ht="16" thickBot="1" x14ac:dyDescent="0.25">
      <c r="A114" s="11">
        <v>2012</v>
      </c>
      <c r="B114" s="66">
        <f t="shared" ref="B114:G114" si="8">IF(B42&gt;0,B42,"")</f>
        <v>7515</v>
      </c>
      <c r="C114" s="66">
        <f t="shared" si="8"/>
        <v>10068</v>
      </c>
      <c r="D114" s="66">
        <f t="shared" si="8"/>
        <v>4812</v>
      </c>
      <c r="E114" s="66">
        <f t="shared" si="8"/>
        <v>6657</v>
      </c>
      <c r="F114" s="66">
        <f t="shared" si="8"/>
        <v>20018</v>
      </c>
      <c r="G114" s="66">
        <f t="shared" si="8"/>
        <v>24112</v>
      </c>
    </row>
    <row r="115" spans="1:7" ht="16" thickBot="1" x14ac:dyDescent="0.25">
      <c r="A115" s="11">
        <v>2013</v>
      </c>
      <c r="B115" s="66">
        <f t="shared" ref="B115:G115" si="9">IF(B43&gt;0,B43,"")</f>
        <v>18194</v>
      </c>
      <c r="C115" s="66">
        <f t="shared" si="9"/>
        <v>22073</v>
      </c>
      <c r="D115" s="66">
        <f t="shared" si="9"/>
        <v>7364</v>
      </c>
      <c r="E115" s="66">
        <f t="shared" si="9"/>
        <v>10836</v>
      </c>
      <c r="F115" s="66">
        <f t="shared" si="9"/>
        <v>23411</v>
      </c>
      <c r="G115" s="66">
        <f t="shared" si="9"/>
        <v>32213</v>
      </c>
    </row>
    <row r="116" spans="1:7" ht="16" thickBot="1" x14ac:dyDescent="0.25">
      <c r="A116" s="11">
        <v>2014</v>
      </c>
      <c r="B116" s="66">
        <f t="shared" ref="B116:G116" si="10">IF(B44&gt;0,B44,"")</f>
        <v>11452</v>
      </c>
      <c r="C116" s="66">
        <f t="shared" si="10"/>
        <v>16210</v>
      </c>
      <c r="D116" s="66">
        <f t="shared" si="10"/>
        <v>8655</v>
      </c>
      <c r="E116" s="66">
        <f t="shared" si="10"/>
        <v>13136</v>
      </c>
      <c r="F116" s="66">
        <f t="shared" si="10"/>
        <v>28200</v>
      </c>
      <c r="G116" s="66">
        <f t="shared" si="10"/>
        <v>34750</v>
      </c>
    </row>
    <row r="117" spans="1:7" ht="16" thickBot="1" x14ac:dyDescent="0.25">
      <c r="A117" s="11">
        <v>2015</v>
      </c>
      <c r="B117" s="66">
        <f t="shared" ref="B117:G117" si="11">IF(B45&gt;0,B45,"")</f>
        <v>12678</v>
      </c>
      <c r="C117" s="66">
        <f t="shared" si="11"/>
        <v>18660</v>
      </c>
      <c r="D117" s="66">
        <f t="shared" si="11"/>
        <v>6367</v>
      </c>
      <c r="E117" s="66">
        <f t="shared" si="11"/>
        <v>14335</v>
      </c>
      <c r="F117" s="66">
        <f t="shared" si="11"/>
        <v>35087</v>
      </c>
      <c r="G117" s="66">
        <f t="shared" si="11"/>
        <v>45169</v>
      </c>
    </row>
    <row r="118" spans="1:7" ht="16" thickBot="1" x14ac:dyDescent="0.25">
      <c r="A118" s="11">
        <v>2016</v>
      </c>
      <c r="B118" s="66">
        <f t="shared" ref="B118:G118" si="12">IF(B46&gt;0,B46,"")</f>
        <v>10074</v>
      </c>
      <c r="C118" s="66">
        <f t="shared" si="12"/>
        <v>12109</v>
      </c>
      <c r="D118" s="66">
        <f t="shared" si="12"/>
        <v>8479</v>
      </c>
      <c r="E118" s="66">
        <f t="shared" si="12"/>
        <v>12917</v>
      </c>
      <c r="F118" s="66">
        <f t="shared" si="12"/>
        <v>30135</v>
      </c>
      <c r="G118" s="66">
        <f t="shared" si="12"/>
        <v>35645</v>
      </c>
    </row>
    <row r="119" spans="1:7" ht="16" thickBot="1" x14ac:dyDescent="0.25">
      <c r="A119" s="11">
        <v>2017</v>
      </c>
      <c r="B119" s="66">
        <f t="shared" ref="B119:G119" si="13">IF(B47&gt;0,B47,"")</f>
        <v>6473</v>
      </c>
      <c r="C119" s="66">
        <f t="shared" si="13"/>
        <v>7937</v>
      </c>
      <c r="D119" s="66">
        <f t="shared" si="13"/>
        <v>7364</v>
      </c>
      <c r="E119" s="66">
        <f t="shared" si="13"/>
        <v>13347</v>
      </c>
      <c r="F119" s="66">
        <f t="shared" si="13"/>
        <v>10957</v>
      </c>
      <c r="G119" s="66">
        <f t="shared" si="13"/>
        <v>15248</v>
      </c>
    </row>
    <row r="120" spans="1:7" ht="16" thickBot="1" x14ac:dyDescent="0.25">
      <c r="A120" s="11">
        <v>2018</v>
      </c>
      <c r="B120" s="66">
        <f t="shared" ref="B120:G120" si="14">IF(B48&gt;0,B48,"")</f>
        <v>6420</v>
      </c>
      <c r="C120" s="66">
        <f t="shared" si="14"/>
        <v>7973</v>
      </c>
      <c r="D120" s="66">
        <f t="shared" si="14"/>
        <v>4929</v>
      </c>
      <c r="E120" s="66">
        <f t="shared" si="14"/>
        <v>7310</v>
      </c>
      <c r="F120" s="66">
        <f t="shared" si="14"/>
        <v>4481</v>
      </c>
      <c r="G120" s="66">
        <f t="shared" si="14"/>
        <v>7004</v>
      </c>
    </row>
    <row r="121" spans="1:7" ht="16" thickBot="1" x14ac:dyDescent="0.25">
      <c r="A121" s="11">
        <v>2019</v>
      </c>
      <c r="B121" s="66">
        <f t="shared" ref="B121:G121" si="15">IF(B49&gt;0,B49,"")</f>
        <v>9746</v>
      </c>
      <c r="C121" s="66">
        <f t="shared" si="15"/>
        <v>10287.014127406999</v>
      </c>
      <c r="D121" s="66">
        <f t="shared" si="15"/>
        <v>3521</v>
      </c>
      <c r="E121" s="66">
        <f t="shared" si="15"/>
        <v>5223.9934469079981</v>
      </c>
      <c r="F121" s="66">
        <f t="shared" si="15"/>
        <v>4797</v>
      </c>
      <c r="G121" s="66">
        <f t="shared" si="15"/>
        <v>6540.167953127002</v>
      </c>
    </row>
    <row r="122" spans="1:7" ht="16" thickBot="1" x14ac:dyDescent="0.25">
      <c r="A122" s="11">
        <v>2020</v>
      </c>
      <c r="B122" s="66">
        <f t="shared" ref="B122:G124" si="16">IF(B50&gt;0,B50,"")</f>
        <v>20046</v>
      </c>
      <c r="C122" s="66">
        <f t="shared" si="16"/>
        <v>21224.181969449484</v>
      </c>
      <c r="D122" s="66">
        <f t="shared" si="16"/>
        <v>6543</v>
      </c>
      <c r="E122" s="66">
        <f t="shared" si="16"/>
        <v>8689.5370984829915</v>
      </c>
      <c r="F122" s="66">
        <f t="shared" si="16"/>
        <v>14384</v>
      </c>
      <c r="G122" s="66">
        <f t="shared" si="16"/>
        <v>15832.475234008349</v>
      </c>
    </row>
    <row r="123" spans="1:7" ht="16" thickBot="1" x14ac:dyDescent="0.25">
      <c r="A123" s="11">
        <v>2021</v>
      </c>
      <c r="B123" s="66">
        <f t="shared" si="16"/>
        <v>6974</v>
      </c>
      <c r="C123" s="66">
        <f t="shared" si="16"/>
        <v>8832</v>
      </c>
      <c r="D123" s="66">
        <f t="shared" si="16"/>
        <v>3374</v>
      </c>
      <c r="E123" s="66">
        <f t="shared" si="16"/>
        <v>5119</v>
      </c>
      <c r="F123" s="66">
        <f t="shared" si="16"/>
        <v>7682</v>
      </c>
      <c r="G123" s="66">
        <f t="shared" si="16"/>
        <v>9273</v>
      </c>
    </row>
    <row r="124" spans="1:7" ht="16" thickBot="1" x14ac:dyDescent="0.25">
      <c r="A124" s="11">
        <v>2022</v>
      </c>
      <c r="B124" s="66">
        <f t="shared" si="16"/>
        <v>4434</v>
      </c>
      <c r="C124" s="66">
        <f t="shared" si="16"/>
        <v>6421</v>
      </c>
      <c r="D124" s="66">
        <f t="shared" si="16"/>
        <v>4694</v>
      </c>
      <c r="E124" s="66">
        <f t="shared" si="16"/>
        <v>7100</v>
      </c>
      <c r="F124" s="66">
        <f t="shared" si="16"/>
        <v>7394</v>
      </c>
      <c r="G124" s="66">
        <f t="shared" si="16"/>
        <v>7394</v>
      </c>
    </row>
    <row r="125" spans="1:7" ht="17" thickBot="1" x14ac:dyDescent="0.25">
      <c r="A125" s="11" t="s">
        <v>51</v>
      </c>
      <c r="B125" s="9">
        <f>B53</f>
        <v>6989</v>
      </c>
      <c r="C125" s="10"/>
      <c r="D125" s="9">
        <f>D53</f>
        <v>2944</v>
      </c>
      <c r="E125" s="10"/>
      <c r="F125" s="9">
        <f>F53</f>
        <v>12925</v>
      </c>
      <c r="G125" s="10"/>
    </row>
  </sheetData>
  <mergeCells count="10">
    <mergeCell ref="A2:A4"/>
    <mergeCell ref="B2:G2"/>
    <mergeCell ref="B3:C3"/>
    <mergeCell ref="D3:E3"/>
    <mergeCell ref="F3:G3"/>
    <mergeCell ref="A103:A105"/>
    <mergeCell ref="B103:G103"/>
    <mergeCell ref="B104:C104"/>
    <mergeCell ref="D104:E104"/>
    <mergeCell ref="F104:G104"/>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9"/>
  <dimension ref="A1:BA127"/>
  <sheetViews>
    <sheetView zoomScale="85" zoomScaleNormal="85" workbookViewId="0">
      <selection activeCell="L20" sqref="L20"/>
    </sheetView>
  </sheetViews>
  <sheetFormatPr baseColWidth="10" defaultColWidth="9.33203125" defaultRowHeight="15" x14ac:dyDescent="0.2"/>
  <cols>
    <col min="1" max="1" width="13.6640625" style="5" customWidth="1"/>
    <col min="2" max="53" width="9.33203125" style="6"/>
    <col min="54" max="16384" width="9.33203125" style="5"/>
  </cols>
  <sheetData>
    <row r="1" spans="1:10" ht="16" thickBot="1" x14ac:dyDescent="0.25">
      <c r="A1" s="18" t="s">
        <v>154</v>
      </c>
    </row>
    <row r="2" spans="1:10" ht="16" thickBot="1" x14ac:dyDescent="0.25">
      <c r="A2" s="196" t="s">
        <v>5</v>
      </c>
      <c r="B2" s="199" t="s">
        <v>126</v>
      </c>
      <c r="C2" s="190"/>
      <c r="D2" s="190"/>
      <c r="E2" s="190"/>
      <c r="F2" s="190"/>
      <c r="G2" s="190"/>
      <c r="H2" s="190"/>
      <c r="I2" s="190"/>
      <c r="J2" s="192"/>
    </row>
    <row r="3" spans="1:10" ht="33" thickBot="1" x14ac:dyDescent="0.25">
      <c r="A3" s="197"/>
      <c r="B3" s="199" t="s">
        <v>123</v>
      </c>
      <c r="C3" s="192"/>
      <c r="D3" s="193" t="s">
        <v>124</v>
      </c>
      <c r="E3" s="192"/>
      <c r="F3" s="193" t="s">
        <v>125</v>
      </c>
      <c r="G3" s="192"/>
      <c r="H3" s="29" t="s">
        <v>127</v>
      </c>
      <c r="I3" s="199" t="s">
        <v>128</v>
      </c>
      <c r="J3" s="192"/>
    </row>
    <row r="4" spans="1:10" ht="17" thickBot="1" x14ac:dyDescent="0.25">
      <c r="A4" s="198"/>
      <c r="B4" s="8" t="s">
        <v>10</v>
      </c>
      <c r="C4" s="8" t="s">
        <v>35</v>
      </c>
      <c r="D4" s="8" t="s">
        <v>10</v>
      </c>
      <c r="E4" s="8" t="s">
        <v>35</v>
      </c>
      <c r="F4" s="8" t="s">
        <v>10</v>
      </c>
      <c r="G4" s="8" t="s">
        <v>35</v>
      </c>
      <c r="H4" s="8" t="s">
        <v>10</v>
      </c>
      <c r="I4" s="8" t="s">
        <v>10</v>
      </c>
      <c r="J4" s="8" t="s">
        <v>35</v>
      </c>
    </row>
    <row r="5" spans="1:10" ht="17" thickBot="1" x14ac:dyDescent="0.25">
      <c r="A5" s="11">
        <v>1975</v>
      </c>
      <c r="B5" s="67">
        <v>5196</v>
      </c>
      <c r="C5" s="67">
        <v>5060</v>
      </c>
      <c r="D5" s="67">
        <v>4508</v>
      </c>
      <c r="E5" s="67" t="s">
        <v>42</v>
      </c>
      <c r="F5" s="67">
        <v>2360</v>
      </c>
      <c r="G5" s="67" t="s">
        <v>42</v>
      </c>
      <c r="H5" s="67">
        <v>212</v>
      </c>
      <c r="I5" s="67">
        <v>6726</v>
      </c>
      <c r="J5" s="67" t="s">
        <v>42</v>
      </c>
    </row>
    <row r="6" spans="1:10" ht="17" thickBot="1" x14ac:dyDescent="0.25">
      <c r="A6" s="11">
        <v>1976</v>
      </c>
      <c r="B6" s="67">
        <v>9742</v>
      </c>
      <c r="C6" s="67">
        <v>9446</v>
      </c>
      <c r="D6" s="67">
        <v>4435</v>
      </c>
      <c r="E6" s="67" t="s">
        <v>42</v>
      </c>
      <c r="F6" s="67">
        <v>4348</v>
      </c>
      <c r="G6" s="67" t="s">
        <v>42</v>
      </c>
      <c r="H6" s="67">
        <v>136</v>
      </c>
      <c r="I6" s="67">
        <v>3506</v>
      </c>
      <c r="J6" s="67" t="s">
        <v>42</v>
      </c>
    </row>
    <row r="7" spans="1:10" ht="17" thickBot="1" x14ac:dyDescent="0.25">
      <c r="A7" s="11">
        <v>1977</v>
      </c>
      <c r="B7" s="67">
        <v>11402</v>
      </c>
      <c r="C7" s="67">
        <v>11552</v>
      </c>
      <c r="D7" s="67">
        <v>9262</v>
      </c>
      <c r="E7" s="67" t="s">
        <v>42</v>
      </c>
      <c r="F7" s="67">
        <v>4453</v>
      </c>
      <c r="G7" s="67" t="s">
        <v>42</v>
      </c>
      <c r="H7" s="67">
        <v>230</v>
      </c>
      <c r="I7" s="67">
        <v>5804</v>
      </c>
      <c r="J7" s="67" t="s">
        <v>42</v>
      </c>
    </row>
    <row r="8" spans="1:10" ht="16" thickBot="1" x14ac:dyDescent="0.25">
      <c r="A8" s="11">
        <v>1978</v>
      </c>
      <c r="B8" s="67">
        <v>11979</v>
      </c>
      <c r="C8" s="67">
        <v>12836</v>
      </c>
      <c r="D8" s="67">
        <v>6303</v>
      </c>
      <c r="E8" s="67">
        <v>7944</v>
      </c>
      <c r="F8" s="67">
        <v>2806</v>
      </c>
      <c r="G8" s="67">
        <v>3813</v>
      </c>
      <c r="H8" s="67">
        <v>439</v>
      </c>
      <c r="I8" s="67">
        <v>6307</v>
      </c>
      <c r="J8" s="67">
        <v>7646</v>
      </c>
    </row>
    <row r="9" spans="1:10" ht="16" thickBot="1" x14ac:dyDescent="0.25">
      <c r="A9" s="11">
        <v>1979</v>
      </c>
      <c r="B9" s="67">
        <v>12123</v>
      </c>
      <c r="C9" s="67">
        <v>12728</v>
      </c>
      <c r="D9" s="67">
        <v>17712</v>
      </c>
      <c r="E9" s="67">
        <v>19402</v>
      </c>
      <c r="F9" s="67">
        <v>3448</v>
      </c>
      <c r="G9" s="67">
        <v>4207</v>
      </c>
      <c r="H9" s="67">
        <v>394</v>
      </c>
      <c r="I9" s="67">
        <v>3615</v>
      </c>
      <c r="J9" s="67">
        <v>4300</v>
      </c>
    </row>
    <row r="10" spans="1:10" ht="16" thickBot="1" x14ac:dyDescent="0.25">
      <c r="A10" s="11">
        <v>1980</v>
      </c>
      <c r="B10" s="67">
        <v>6495</v>
      </c>
      <c r="C10" s="67">
        <v>7265</v>
      </c>
      <c r="D10" s="67">
        <v>10344</v>
      </c>
      <c r="E10" s="67">
        <v>11487</v>
      </c>
      <c r="F10" s="67">
        <v>5193</v>
      </c>
      <c r="G10" s="67">
        <v>5746</v>
      </c>
      <c r="H10" s="67">
        <v>537</v>
      </c>
      <c r="I10" s="67">
        <v>4326</v>
      </c>
      <c r="J10" s="67">
        <v>4934</v>
      </c>
    </row>
    <row r="11" spans="1:10" ht="16" thickBot="1" x14ac:dyDescent="0.25">
      <c r="A11" s="11">
        <v>1981</v>
      </c>
      <c r="B11" s="67">
        <v>10680</v>
      </c>
      <c r="C11" s="67">
        <v>11173</v>
      </c>
      <c r="D11" s="67">
        <v>13029</v>
      </c>
      <c r="E11" s="67">
        <v>15349</v>
      </c>
      <c r="F11" s="67">
        <v>3756</v>
      </c>
      <c r="G11" s="67">
        <v>4374</v>
      </c>
      <c r="H11" s="67">
        <v>976</v>
      </c>
      <c r="I11" s="67">
        <v>4477</v>
      </c>
      <c r="J11" s="67">
        <v>5160</v>
      </c>
    </row>
    <row r="12" spans="1:10" ht="16" thickBot="1" x14ac:dyDescent="0.25">
      <c r="A12" s="11">
        <v>1982</v>
      </c>
      <c r="B12" s="67">
        <v>5051</v>
      </c>
      <c r="C12" s="67">
        <v>5598</v>
      </c>
      <c r="D12" s="67">
        <v>9695</v>
      </c>
      <c r="E12" s="67">
        <v>10794</v>
      </c>
      <c r="F12" s="67">
        <v>5090</v>
      </c>
      <c r="G12" s="67">
        <v>5994</v>
      </c>
      <c r="H12" s="67">
        <v>1109</v>
      </c>
      <c r="I12" s="67">
        <v>7294</v>
      </c>
      <c r="J12" s="67">
        <v>7910</v>
      </c>
    </row>
    <row r="13" spans="1:10" ht="16" thickBot="1" x14ac:dyDescent="0.25">
      <c r="A13" s="11">
        <v>1983</v>
      </c>
      <c r="B13" s="67">
        <v>4402</v>
      </c>
      <c r="C13" s="67">
        <v>4826</v>
      </c>
      <c r="D13" s="67">
        <v>6483</v>
      </c>
      <c r="E13" s="67">
        <v>7499</v>
      </c>
      <c r="F13" s="67">
        <v>1293</v>
      </c>
      <c r="G13" s="67">
        <v>1992</v>
      </c>
      <c r="H13" s="67">
        <v>1678</v>
      </c>
      <c r="I13" s="67">
        <v>1099</v>
      </c>
      <c r="J13" s="67">
        <v>1713</v>
      </c>
    </row>
    <row r="14" spans="1:10" ht="16" thickBot="1" x14ac:dyDescent="0.25">
      <c r="A14" s="11">
        <v>1984</v>
      </c>
      <c r="B14" s="67">
        <v>20206</v>
      </c>
      <c r="C14" s="67">
        <v>21438</v>
      </c>
      <c r="D14" s="67">
        <v>9598</v>
      </c>
      <c r="E14" s="67">
        <v>10708</v>
      </c>
      <c r="F14" s="67">
        <v>3817</v>
      </c>
      <c r="G14" s="67">
        <v>5086</v>
      </c>
      <c r="H14" s="67">
        <v>2794</v>
      </c>
      <c r="I14" s="67">
        <v>5452</v>
      </c>
      <c r="J14" s="67">
        <v>6114</v>
      </c>
    </row>
    <row r="15" spans="1:10" ht="16" thickBot="1" x14ac:dyDescent="0.25">
      <c r="A15" s="11">
        <v>1985</v>
      </c>
      <c r="B15" s="67">
        <v>18546</v>
      </c>
      <c r="C15" s="67">
        <v>19316</v>
      </c>
      <c r="D15" s="67">
        <v>16482</v>
      </c>
      <c r="E15" s="67">
        <v>17539</v>
      </c>
      <c r="F15" s="67">
        <v>6773</v>
      </c>
      <c r="G15" s="67">
        <v>7756</v>
      </c>
      <c r="H15" s="67">
        <v>2385</v>
      </c>
      <c r="I15" s="67">
        <v>4222</v>
      </c>
      <c r="J15" s="67">
        <v>4918</v>
      </c>
    </row>
    <row r="16" spans="1:10" ht="16" thickBot="1" x14ac:dyDescent="0.25">
      <c r="A16" s="11">
        <v>1986</v>
      </c>
      <c r="B16" s="67">
        <v>13471</v>
      </c>
      <c r="C16" s="67">
        <v>14932</v>
      </c>
      <c r="D16" s="67">
        <v>14671</v>
      </c>
      <c r="E16" s="67">
        <v>15722</v>
      </c>
      <c r="F16" s="67">
        <v>6609</v>
      </c>
      <c r="G16" s="67">
        <v>7730</v>
      </c>
      <c r="H16" s="67">
        <v>1616</v>
      </c>
      <c r="I16" s="67">
        <v>5361</v>
      </c>
      <c r="J16" s="67">
        <v>6016</v>
      </c>
    </row>
    <row r="17" spans="1:10" ht="16" thickBot="1" x14ac:dyDescent="0.25">
      <c r="A17" s="11">
        <v>1987</v>
      </c>
      <c r="B17" s="67">
        <v>13025</v>
      </c>
      <c r="C17" s="67">
        <v>15078</v>
      </c>
      <c r="D17" s="67">
        <v>8975</v>
      </c>
      <c r="E17" s="67">
        <v>10421</v>
      </c>
      <c r="F17" s="67">
        <v>6424</v>
      </c>
      <c r="G17" s="67">
        <v>8232</v>
      </c>
      <c r="H17" s="67">
        <v>3032</v>
      </c>
      <c r="I17" s="67">
        <v>7071</v>
      </c>
      <c r="J17" s="67">
        <v>8428</v>
      </c>
    </row>
    <row r="18" spans="1:10" ht="16" thickBot="1" x14ac:dyDescent="0.25">
      <c r="A18" s="11">
        <v>1988</v>
      </c>
      <c r="B18" s="67">
        <v>14071</v>
      </c>
      <c r="C18" s="67">
        <v>16250</v>
      </c>
      <c r="D18" s="67">
        <v>19267</v>
      </c>
      <c r="E18" s="67">
        <v>20719</v>
      </c>
      <c r="F18" s="67">
        <v>16818</v>
      </c>
      <c r="G18" s="67">
        <v>19452</v>
      </c>
      <c r="H18" s="67">
        <v>4194</v>
      </c>
      <c r="I18" s="67">
        <v>7772</v>
      </c>
      <c r="J18" s="67">
        <v>8956</v>
      </c>
    </row>
    <row r="19" spans="1:10" ht="16" thickBot="1" x14ac:dyDescent="0.25">
      <c r="A19" s="11">
        <v>1989</v>
      </c>
      <c r="B19" s="67">
        <v>11896</v>
      </c>
      <c r="C19" s="67">
        <v>13421</v>
      </c>
      <c r="D19" s="67">
        <v>10527</v>
      </c>
      <c r="E19" s="67">
        <v>12106</v>
      </c>
      <c r="F19" s="67">
        <v>15575</v>
      </c>
      <c r="G19" s="67">
        <v>18986</v>
      </c>
      <c r="H19" s="67">
        <v>7308</v>
      </c>
      <c r="I19" s="67">
        <v>7795</v>
      </c>
      <c r="J19" s="67">
        <v>9153</v>
      </c>
    </row>
    <row r="20" spans="1:10" ht="16" thickBot="1" x14ac:dyDescent="0.25">
      <c r="A20" s="11">
        <v>1990</v>
      </c>
      <c r="B20" s="67">
        <v>5998</v>
      </c>
      <c r="C20" s="67">
        <v>7567</v>
      </c>
      <c r="D20" s="67">
        <v>11596</v>
      </c>
      <c r="E20" s="67">
        <v>12656</v>
      </c>
      <c r="F20" s="67">
        <v>16532</v>
      </c>
      <c r="G20" s="67">
        <v>19326</v>
      </c>
      <c r="H20" s="67">
        <v>4211</v>
      </c>
      <c r="I20" s="67">
        <v>9708</v>
      </c>
      <c r="J20" s="67">
        <v>11211</v>
      </c>
    </row>
    <row r="21" spans="1:10" ht="16" thickBot="1" x14ac:dyDescent="0.25">
      <c r="A21" s="11">
        <v>1991</v>
      </c>
      <c r="B21" s="67">
        <v>5834</v>
      </c>
      <c r="C21" s="67">
        <v>7815</v>
      </c>
      <c r="D21" s="67">
        <v>12837</v>
      </c>
      <c r="E21" s="67">
        <v>14130</v>
      </c>
      <c r="F21" s="67">
        <v>18580</v>
      </c>
      <c r="G21" s="67">
        <v>22305</v>
      </c>
      <c r="H21" s="67">
        <v>8052</v>
      </c>
      <c r="I21" s="67">
        <v>9503</v>
      </c>
      <c r="J21" s="67">
        <v>11899</v>
      </c>
    </row>
    <row r="22" spans="1:10" ht="16" thickBot="1" x14ac:dyDescent="0.25">
      <c r="A22" s="11">
        <v>1992</v>
      </c>
      <c r="B22" s="67">
        <v>9418</v>
      </c>
      <c r="C22" s="67">
        <v>12059</v>
      </c>
      <c r="D22" s="67">
        <v>14587</v>
      </c>
      <c r="E22" s="67">
        <v>16003</v>
      </c>
      <c r="F22" s="67">
        <v>15956</v>
      </c>
      <c r="G22" s="67">
        <v>18216</v>
      </c>
      <c r="H22" s="67">
        <v>8938</v>
      </c>
      <c r="I22" s="67">
        <v>18267</v>
      </c>
      <c r="J22" s="67">
        <v>20885</v>
      </c>
    </row>
    <row r="23" spans="1:10" ht="16" thickBot="1" x14ac:dyDescent="0.25">
      <c r="A23" s="11">
        <v>1993</v>
      </c>
      <c r="B23" s="67">
        <v>5463</v>
      </c>
      <c r="C23" s="67">
        <v>9154</v>
      </c>
      <c r="D23" s="67">
        <v>7838</v>
      </c>
      <c r="E23" s="67">
        <v>10002</v>
      </c>
      <c r="F23" s="67">
        <v>3232</v>
      </c>
      <c r="G23" s="67">
        <v>6798</v>
      </c>
      <c r="H23" s="67">
        <v>3722</v>
      </c>
      <c r="I23" s="67">
        <v>9093</v>
      </c>
      <c r="J23" s="67">
        <v>12519</v>
      </c>
    </row>
    <row r="24" spans="1:10" ht="16" thickBot="1" x14ac:dyDescent="0.25">
      <c r="A24" s="11">
        <v>1994</v>
      </c>
      <c r="B24" s="67">
        <v>7460</v>
      </c>
      <c r="C24" s="67">
        <v>10202</v>
      </c>
      <c r="D24" s="67">
        <v>22004</v>
      </c>
      <c r="E24" s="67">
        <v>23717</v>
      </c>
      <c r="F24" s="67">
        <v>12114</v>
      </c>
      <c r="G24" s="67">
        <v>14434</v>
      </c>
      <c r="H24" s="67">
        <v>8514</v>
      </c>
      <c r="I24" s="67">
        <v>6220</v>
      </c>
      <c r="J24" s="67">
        <v>8218</v>
      </c>
    </row>
    <row r="25" spans="1:10" ht="16" thickBot="1" x14ac:dyDescent="0.25">
      <c r="A25" s="11">
        <v>1995</v>
      </c>
      <c r="B25" s="67">
        <v>5422</v>
      </c>
      <c r="C25" s="67">
        <v>8374</v>
      </c>
      <c r="D25" s="67">
        <v>12754</v>
      </c>
      <c r="E25" s="67">
        <v>15264</v>
      </c>
      <c r="F25" s="67">
        <v>12281</v>
      </c>
      <c r="G25" s="67">
        <v>16251</v>
      </c>
      <c r="H25" s="67">
        <v>12491</v>
      </c>
      <c r="I25" s="67">
        <v>14845</v>
      </c>
      <c r="J25" s="67">
        <v>17008</v>
      </c>
    </row>
    <row r="26" spans="1:10" ht="16" thickBot="1" x14ac:dyDescent="0.25">
      <c r="A26" s="11">
        <v>1996</v>
      </c>
      <c r="B26" s="67">
        <v>9616</v>
      </c>
      <c r="C26" s="67">
        <v>12574</v>
      </c>
      <c r="D26" s="67">
        <v>20293</v>
      </c>
      <c r="E26" s="67">
        <v>22514</v>
      </c>
      <c r="F26" s="67">
        <v>18349</v>
      </c>
      <c r="G26" s="67">
        <v>23547</v>
      </c>
      <c r="H26" s="67">
        <v>10989</v>
      </c>
      <c r="I26" s="67">
        <v>8492</v>
      </c>
      <c r="J26" s="67">
        <v>10370</v>
      </c>
    </row>
    <row r="27" spans="1:10" ht="16" thickBot="1" x14ac:dyDescent="0.25">
      <c r="A27" s="11">
        <v>1997</v>
      </c>
      <c r="B27" s="67">
        <v>12013</v>
      </c>
      <c r="C27" s="67">
        <v>14586</v>
      </c>
      <c r="D27" s="67">
        <v>8893</v>
      </c>
      <c r="E27" s="67">
        <v>10955</v>
      </c>
      <c r="F27" s="67">
        <v>9515</v>
      </c>
      <c r="G27" s="67">
        <v>13932</v>
      </c>
      <c r="H27" s="67">
        <v>8824</v>
      </c>
      <c r="I27" s="67">
        <v>8219</v>
      </c>
      <c r="J27" s="67">
        <v>9551</v>
      </c>
    </row>
    <row r="28" spans="1:10" ht="16" thickBot="1" x14ac:dyDescent="0.25">
      <c r="A28" s="11">
        <v>1998</v>
      </c>
      <c r="B28" s="67">
        <v>9378</v>
      </c>
      <c r="C28" s="67">
        <v>11424</v>
      </c>
      <c r="D28" s="67">
        <v>14754</v>
      </c>
      <c r="E28" s="67">
        <v>16144</v>
      </c>
      <c r="F28" s="67">
        <v>6481</v>
      </c>
      <c r="G28" s="67">
        <v>10003</v>
      </c>
      <c r="H28" s="68">
        <v>1231</v>
      </c>
      <c r="I28" s="67">
        <v>9854</v>
      </c>
      <c r="J28" s="67">
        <v>12167</v>
      </c>
    </row>
    <row r="29" spans="1:10" ht="16" thickBot="1" x14ac:dyDescent="0.25">
      <c r="A29" s="11">
        <v>1999</v>
      </c>
      <c r="B29" s="67">
        <v>9299</v>
      </c>
      <c r="C29" s="67">
        <v>10917</v>
      </c>
      <c r="D29" s="67">
        <v>9545</v>
      </c>
      <c r="E29" s="67">
        <v>11179</v>
      </c>
      <c r="F29" s="67">
        <v>14097</v>
      </c>
      <c r="G29" s="67">
        <v>16799</v>
      </c>
      <c r="H29" s="68">
        <v>1673</v>
      </c>
      <c r="I29" s="67">
        <v>11161</v>
      </c>
      <c r="J29" s="67">
        <v>13011</v>
      </c>
    </row>
    <row r="30" spans="1:10" ht="16" thickBot="1" x14ac:dyDescent="0.25">
      <c r="A30" s="11">
        <v>2000</v>
      </c>
      <c r="B30" s="68">
        <v>10678</v>
      </c>
      <c r="C30" s="68">
        <v>12347</v>
      </c>
      <c r="D30" s="68">
        <v>13419</v>
      </c>
      <c r="E30" s="68">
        <v>15830</v>
      </c>
      <c r="F30" s="67">
        <v>5385</v>
      </c>
      <c r="G30" s="67">
        <v>8936</v>
      </c>
      <c r="H30" s="68">
        <v>2591</v>
      </c>
      <c r="I30" s="67">
        <v>7913</v>
      </c>
      <c r="J30" s="67">
        <v>9866</v>
      </c>
    </row>
    <row r="31" spans="1:10" ht="16" thickBot="1" x14ac:dyDescent="0.25">
      <c r="A31" s="11">
        <v>2001</v>
      </c>
      <c r="B31" s="68">
        <v>12431</v>
      </c>
      <c r="C31" s="68">
        <v>15295</v>
      </c>
      <c r="D31" s="68">
        <v>30896</v>
      </c>
      <c r="E31" s="68">
        <v>34043</v>
      </c>
      <c r="F31" s="67">
        <v>9723</v>
      </c>
      <c r="G31" s="67">
        <v>13774</v>
      </c>
      <c r="H31" s="68">
        <v>5130</v>
      </c>
      <c r="I31" s="68">
        <v>12512</v>
      </c>
      <c r="J31" s="67">
        <v>15338</v>
      </c>
    </row>
    <row r="32" spans="1:10" ht="16" thickBot="1" x14ac:dyDescent="0.25">
      <c r="A32" s="11">
        <v>2002</v>
      </c>
      <c r="B32" s="68">
        <v>19956</v>
      </c>
      <c r="C32" s="68">
        <v>22793</v>
      </c>
      <c r="D32" s="68">
        <v>35684</v>
      </c>
      <c r="E32" s="68">
        <v>39394</v>
      </c>
      <c r="F32" s="67">
        <v>22506</v>
      </c>
      <c r="G32" s="67">
        <v>27794</v>
      </c>
      <c r="H32" s="68">
        <v>11740</v>
      </c>
      <c r="I32" s="68">
        <v>13675</v>
      </c>
      <c r="J32" s="67">
        <v>16421</v>
      </c>
    </row>
    <row r="33" spans="1:10" ht="16" thickBot="1" x14ac:dyDescent="0.25">
      <c r="A33" s="11">
        <v>2003</v>
      </c>
      <c r="B33" s="68">
        <v>21283</v>
      </c>
      <c r="C33" s="68">
        <v>23940</v>
      </c>
      <c r="D33" s="68">
        <v>20749</v>
      </c>
      <c r="E33" s="68">
        <v>24268</v>
      </c>
      <c r="F33" s="67">
        <v>28801</v>
      </c>
      <c r="G33" s="67">
        <v>34509</v>
      </c>
      <c r="H33" s="68">
        <v>10937</v>
      </c>
      <c r="I33" s="68">
        <v>18876</v>
      </c>
      <c r="J33" s="67">
        <v>22731</v>
      </c>
    </row>
    <row r="34" spans="1:10" ht="16" thickBot="1" x14ac:dyDescent="0.25">
      <c r="A34" s="11">
        <v>2004</v>
      </c>
      <c r="B34" s="67">
        <v>12675</v>
      </c>
      <c r="C34" s="67">
        <v>16856</v>
      </c>
      <c r="D34" s="67">
        <v>7838</v>
      </c>
      <c r="E34" s="67">
        <v>14271</v>
      </c>
      <c r="F34" s="67">
        <v>29119</v>
      </c>
      <c r="G34" s="67">
        <v>35506</v>
      </c>
      <c r="H34" s="68">
        <v>11384</v>
      </c>
      <c r="I34" s="68">
        <v>11514</v>
      </c>
      <c r="J34" s="67">
        <v>14163</v>
      </c>
    </row>
    <row r="35" spans="1:10" ht="16" thickBot="1" x14ac:dyDescent="0.25">
      <c r="A35" s="11">
        <v>2005</v>
      </c>
      <c r="B35" s="67">
        <v>10051</v>
      </c>
      <c r="C35" s="67">
        <v>12276</v>
      </c>
      <c r="D35" s="67">
        <v>14355</v>
      </c>
      <c r="E35" s="67">
        <v>18465</v>
      </c>
      <c r="F35" s="67">
        <v>13771</v>
      </c>
      <c r="G35" s="67">
        <v>17772</v>
      </c>
      <c r="H35" s="67">
        <v>1474</v>
      </c>
      <c r="I35" s="67">
        <v>4973</v>
      </c>
      <c r="J35" s="67">
        <v>6710</v>
      </c>
    </row>
    <row r="36" spans="1:10" ht="16" thickBot="1" x14ac:dyDescent="0.25">
      <c r="A36" s="11">
        <v>2006</v>
      </c>
      <c r="B36" s="67">
        <v>5916</v>
      </c>
      <c r="C36" s="67">
        <v>7465</v>
      </c>
      <c r="D36" s="67">
        <v>15891</v>
      </c>
      <c r="E36" s="67">
        <v>19140</v>
      </c>
      <c r="F36" s="67">
        <v>13380</v>
      </c>
      <c r="G36" s="67">
        <v>16643</v>
      </c>
      <c r="H36" s="67">
        <v>1779</v>
      </c>
      <c r="I36" s="67">
        <v>7471</v>
      </c>
      <c r="J36" s="67">
        <v>9755</v>
      </c>
    </row>
    <row r="37" spans="1:10" ht="16" thickBot="1" x14ac:dyDescent="0.25">
      <c r="A37" s="11">
        <v>2007</v>
      </c>
      <c r="B37" s="67">
        <v>5998</v>
      </c>
      <c r="C37" s="67">
        <v>7302</v>
      </c>
      <c r="D37" s="67">
        <v>2700</v>
      </c>
      <c r="E37" s="67">
        <v>3717</v>
      </c>
      <c r="F37" s="67">
        <v>3704</v>
      </c>
      <c r="G37" s="67">
        <v>6661</v>
      </c>
      <c r="H37" s="67">
        <v>2481</v>
      </c>
      <c r="I37" s="67">
        <v>3505</v>
      </c>
      <c r="J37" s="67">
        <v>4955</v>
      </c>
    </row>
    <row r="38" spans="1:10" ht="16" thickBot="1" x14ac:dyDescent="0.25">
      <c r="A38" s="11">
        <v>2008</v>
      </c>
      <c r="B38" s="67">
        <v>5415</v>
      </c>
      <c r="C38" s="67">
        <v>6270</v>
      </c>
      <c r="D38" s="67">
        <v>1218</v>
      </c>
      <c r="E38" s="67">
        <v>1620</v>
      </c>
      <c r="F38" s="67">
        <v>4328</v>
      </c>
      <c r="G38" s="67">
        <v>5408</v>
      </c>
      <c r="H38" s="67">
        <v>2198</v>
      </c>
      <c r="I38" s="67">
        <v>5981</v>
      </c>
      <c r="J38" s="67">
        <v>7028</v>
      </c>
    </row>
    <row r="39" spans="1:10" ht="16" thickBot="1" x14ac:dyDescent="0.25">
      <c r="A39" s="11">
        <v>2009</v>
      </c>
      <c r="B39" s="68">
        <v>5786</v>
      </c>
      <c r="C39" s="68">
        <v>5869</v>
      </c>
      <c r="D39" s="68">
        <v>2201</v>
      </c>
      <c r="E39" s="68">
        <v>2656</v>
      </c>
      <c r="F39" s="67">
        <v>5109</v>
      </c>
      <c r="G39" s="67">
        <v>6562</v>
      </c>
      <c r="H39" s="67">
        <v>3100</v>
      </c>
      <c r="I39" s="67">
        <v>15526</v>
      </c>
      <c r="J39" s="67">
        <v>16625</v>
      </c>
    </row>
    <row r="40" spans="1:10" ht="16" thickBot="1" x14ac:dyDescent="0.25">
      <c r="A40" s="11">
        <v>2010</v>
      </c>
      <c r="B40" s="68">
        <v>7097</v>
      </c>
      <c r="C40" s="68">
        <v>7804</v>
      </c>
      <c r="D40" s="68">
        <v>10985</v>
      </c>
      <c r="E40" s="68">
        <v>11852</v>
      </c>
      <c r="F40" s="67">
        <v>12155</v>
      </c>
      <c r="G40" s="67">
        <v>15668</v>
      </c>
      <c r="H40" s="67">
        <v>6725</v>
      </c>
      <c r="I40" s="67">
        <v>32071</v>
      </c>
      <c r="J40" s="67">
        <v>35563</v>
      </c>
    </row>
    <row r="41" spans="1:10" ht="16" thickBot="1" x14ac:dyDescent="0.25">
      <c r="A41" s="11">
        <v>2011</v>
      </c>
      <c r="B41" s="68">
        <v>11084</v>
      </c>
      <c r="C41" s="68">
        <v>13179</v>
      </c>
      <c r="D41" s="68">
        <v>4985</v>
      </c>
      <c r="E41" s="68">
        <v>7846</v>
      </c>
      <c r="F41" s="67">
        <v>12000</v>
      </c>
      <c r="G41" s="67">
        <v>17833</v>
      </c>
      <c r="H41" s="67">
        <v>6026</v>
      </c>
      <c r="I41" s="67">
        <v>14124</v>
      </c>
      <c r="J41" s="67">
        <v>18530</v>
      </c>
    </row>
    <row r="42" spans="1:10" ht="16" thickBot="1" x14ac:dyDescent="0.25">
      <c r="A42" s="11">
        <v>2012</v>
      </c>
      <c r="B42" s="68">
        <v>12952</v>
      </c>
      <c r="C42" s="68">
        <v>15008</v>
      </c>
      <c r="D42" s="68">
        <v>8738</v>
      </c>
      <c r="E42" s="68">
        <v>10701</v>
      </c>
      <c r="F42" s="67">
        <v>16234</v>
      </c>
      <c r="G42" s="67">
        <v>20328</v>
      </c>
      <c r="H42" s="67">
        <v>5929</v>
      </c>
      <c r="I42" s="67">
        <v>8117</v>
      </c>
      <c r="J42" s="67">
        <v>11358</v>
      </c>
    </row>
    <row r="43" spans="1:10" ht="16" thickBot="1" x14ac:dyDescent="0.25">
      <c r="A43" s="11">
        <v>2013</v>
      </c>
      <c r="B43" s="68">
        <v>15989</v>
      </c>
      <c r="C43" s="68">
        <v>19766</v>
      </c>
      <c r="D43" s="68">
        <v>13878</v>
      </c>
      <c r="E43" s="68">
        <v>17350</v>
      </c>
      <c r="F43" s="67">
        <v>15502</v>
      </c>
      <c r="G43" s="67">
        <v>24317</v>
      </c>
      <c r="H43" s="67">
        <v>9337</v>
      </c>
      <c r="I43" s="67">
        <v>5358</v>
      </c>
      <c r="J43" s="67">
        <v>8953</v>
      </c>
    </row>
    <row r="44" spans="1:10" ht="16" thickBot="1" x14ac:dyDescent="0.25">
      <c r="A44" s="11">
        <v>2014</v>
      </c>
      <c r="B44" s="67">
        <v>13145</v>
      </c>
      <c r="C44" s="67">
        <v>17231</v>
      </c>
      <c r="D44" s="67">
        <v>16895</v>
      </c>
      <c r="E44" s="67">
        <v>21069</v>
      </c>
      <c r="F44" s="67">
        <v>16395</v>
      </c>
      <c r="G44" s="67">
        <v>22395</v>
      </c>
      <c r="H44" s="67">
        <v>8356</v>
      </c>
      <c r="I44" s="67">
        <v>12586</v>
      </c>
      <c r="J44" s="67">
        <v>16852</v>
      </c>
    </row>
    <row r="45" spans="1:10" ht="16" thickBot="1" x14ac:dyDescent="0.25">
      <c r="A45" s="11">
        <v>2015</v>
      </c>
      <c r="B45" s="67">
        <v>14710</v>
      </c>
      <c r="C45" s="67">
        <v>20339</v>
      </c>
      <c r="D45" s="67">
        <v>11232</v>
      </c>
      <c r="E45" s="67">
        <v>19184</v>
      </c>
      <c r="F45" s="67">
        <v>19756</v>
      </c>
      <c r="G45" s="67">
        <v>29835</v>
      </c>
      <c r="H45" s="67">
        <v>24690</v>
      </c>
      <c r="I45" s="67">
        <v>14669</v>
      </c>
      <c r="J45" s="67">
        <v>21306</v>
      </c>
    </row>
    <row r="46" spans="1:10" ht="17" thickBot="1" x14ac:dyDescent="0.25">
      <c r="A46" s="11">
        <v>2016</v>
      </c>
      <c r="B46" s="67">
        <v>12956.207082768464</v>
      </c>
      <c r="C46" s="67">
        <v>14413</v>
      </c>
      <c r="D46" s="67">
        <v>17327</v>
      </c>
      <c r="E46" s="67">
        <v>21765</v>
      </c>
      <c r="F46" s="67">
        <v>8606.440349680257</v>
      </c>
      <c r="G46" s="67">
        <v>14116.440349680257</v>
      </c>
      <c r="H46" s="67" t="s">
        <v>42</v>
      </c>
      <c r="I46" s="67">
        <v>9720.1248071576792</v>
      </c>
      <c r="J46" s="67">
        <v>12115</v>
      </c>
    </row>
    <row r="47" spans="1:10" ht="16" thickBot="1" x14ac:dyDescent="0.25">
      <c r="A47" s="11">
        <v>2017</v>
      </c>
      <c r="B47" s="67">
        <v>8761.9458462239945</v>
      </c>
      <c r="C47" s="67">
        <v>9789</v>
      </c>
      <c r="D47" s="67">
        <v>14063</v>
      </c>
      <c r="E47" s="67">
        <v>20046</v>
      </c>
      <c r="F47" s="67">
        <v>7371.0759223454806</v>
      </c>
      <c r="G47" s="67">
        <v>11662.075922345481</v>
      </c>
      <c r="H47" s="67">
        <v>5514</v>
      </c>
      <c r="I47" s="67">
        <v>6469.5699523868952</v>
      </c>
      <c r="J47" s="67">
        <v>8218</v>
      </c>
    </row>
    <row r="48" spans="1:10" ht="16" thickBot="1" x14ac:dyDescent="0.25">
      <c r="A48" s="11">
        <v>2018</v>
      </c>
      <c r="B48" s="67">
        <v>5949.2842117305227</v>
      </c>
      <c r="C48" s="67">
        <v>6490</v>
      </c>
      <c r="D48" s="67">
        <v>5757.4470691040187</v>
      </c>
      <c r="E48" s="67">
        <v>8138.4470691040187</v>
      </c>
      <c r="F48" s="67">
        <v>3046.7295254043502</v>
      </c>
      <c r="G48" s="67">
        <v>5569.7295254043502</v>
      </c>
      <c r="H48" s="67">
        <v>2983</v>
      </c>
      <c r="I48" s="67">
        <v>497.68212329240924</v>
      </c>
      <c r="J48" s="67">
        <v>1232.6821232924092</v>
      </c>
    </row>
    <row r="49" spans="1:11" ht="16" thickBot="1" x14ac:dyDescent="0.25">
      <c r="A49" s="11">
        <v>2019</v>
      </c>
      <c r="B49" s="76">
        <v>8706.2117999999991</v>
      </c>
      <c r="C49" s="67">
        <v>9247.2259274069984</v>
      </c>
      <c r="D49" s="67">
        <v>3263</v>
      </c>
      <c r="E49" s="67">
        <v>4965.9934469079981</v>
      </c>
      <c r="F49" s="67">
        <v>1691.2710720686368</v>
      </c>
      <c r="G49" s="67">
        <v>3434.4390251956393</v>
      </c>
      <c r="H49" s="67">
        <v>824</v>
      </c>
      <c r="I49" s="67">
        <v>275.01835255778713</v>
      </c>
      <c r="J49" s="67">
        <v>639.40639406378705</v>
      </c>
    </row>
    <row r="50" spans="1:11" ht="16" thickBot="1" x14ac:dyDescent="0.25">
      <c r="A50" s="11">
        <v>2020</v>
      </c>
      <c r="B50" s="67">
        <v>16919.064600000002</v>
      </c>
      <c r="C50" s="67">
        <v>18097.246569449486</v>
      </c>
      <c r="D50" s="67">
        <v>13530</v>
      </c>
      <c r="E50" s="67">
        <v>15676.537098482991</v>
      </c>
      <c r="F50" s="67">
        <v>4429.8204168844568</v>
      </c>
      <c r="G50" s="67">
        <v>5878.2956508928055</v>
      </c>
      <c r="H50" s="67">
        <v>2443</v>
      </c>
      <c r="I50" s="67">
        <v>879.23097655622905</v>
      </c>
      <c r="J50" s="67">
        <v>939.26700599324636</v>
      </c>
    </row>
    <row r="51" spans="1:11" ht="16" thickBot="1" x14ac:dyDescent="0.25">
      <c r="A51" s="11">
        <v>2021</v>
      </c>
      <c r="B51" s="67">
        <v>9790.5519000000004</v>
      </c>
      <c r="C51" s="67">
        <v>11649</v>
      </c>
      <c r="D51" s="67">
        <v>4462</v>
      </c>
      <c r="E51" s="67">
        <v>6207</v>
      </c>
      <c r="F51" s="67">
        <v>3528.4880263509936</v>
      </c>
      <c r="G51" s="67">
        <v>5119</v>
      </c>
      <c r="H51" s="67">
        <v>3447</v>
      </c>
      <c r="I51" s="67">
        <v>371.48897794767998</v>
      </c>
      <c r="J51" s="67">
        <v>371.48897794767998</v>
      </c>
    </row>
    <row r="52" spans="1:11" ht="16" thickBot="1" x14ac:dyDescent="0.25">
      <c r="A52" s="11">
        <v>2022</v>
      </c>
      <c r="B52" s="139">
        <v>4601</v>
      </c>
      <c r="C52" s="139">
        <v>6588</v>
      </c>
      <c r="D52" s="139">
        <v>11275</v>
      </c>
      <c r="E52" s="139">
        <v>13681</v>
      </c>
      <c r="F52" s="139">
        <v>6221</v>
      </c>
      <c r="G52" s="139">
        <v>6221</v>
      </c>
      <c r="H52" s="146">
        <v>1922</v>
      </c>
      <c r="I52" s="149">
        <v>738</v>
      </c>
      <c r="J52" s="150">
        <v>738</v>
      </c>
      <c r="K52" s="126"/>
    </row>
    <row r="53" spans="1:11" ht="17" thickBot="1" x14ac:dyDescent="0.25">
      <c r="A53" s="11" t="s">
        <v>51</v>
      </c>
      <c r="B53" s="9" t="s">
        <v>129</v>
      </c>
      <c r="C53" s="26" t="s">
        <v>13</v>
      </c>
      <c r="D53" s="9" t="s">
        <v>129</v>
      </c>
      <c r="E53" s="26" t="s">
        <v>13</v>
      </c>
      <c r="F53" s="9" t="s">
        <v>129</v>
      </c>
      <c r="G53" s="26" t="s">
        <v>13</v>
      </c>
      <c r="H53" s="148" t="s">
        <v>129</v>
      </c>
      <c r="I53" s="148" t="s">
        <v>129</v>
      </c>
      <c r="J53" s="9" t="s">
        <v>13</v>
      </c>
    </row>
    <row r="54" spans="1:11" x14ac:dyDescent="0.2">
      <c r="A54" s="156" t="s">
        <v>155</v>
      </c>
    </row>
    <row r="55" spans="1:11" x14ac:dyDescent="0.2">
      <c r="A55" s="156" t="s">
        <v>108</v>
      </c>
    </row>
    <row r="100" spans="1:53"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154</v>
      </c>
    </row>
    <row r="103" spans="1:53" ht="16" thickBot="1" x14ac:dyDescent="0.25">
      <c r="A103" s="196" t="s">
        <v>5</v>
      </c>
      <c r="B103" s="199" t="s">
        <v>126</v>
      </c>
      <c r="C103" s="190"/>
      <c r="D103" s="190"/>
      <c r="E103" s="190"/>
      <c r="F103" s="190"/>
      <c r="G103" s="190"/>
      <c r="H103" s="190"/>
      <c r="I103" s="190"/>
      <c r="J103" s="192"/>
    </row>
    <row r="104" spans="1:53" ht="33" thickBot="1" x14ac:dyDescent="0.25">
      <c r="A104" s="197"/>
      <c r="B104" s="199" t="s">
        <v>123</v>
      </c>
      <c r="C104" s="192"/>
      <c r="D104" s="193" t="s">
        <v>124</v>
      </c>
      <c r="E104" s="192"/>
      <c r="F104" s="193" t="s">
        <v>125</v>
      </c>
      <c r="G104" s="192"/>
      <c r="H104" s="29" t="s">
        <v>127</v>
      </c>
      <c r="I104" s="199" t="s">
        <v>128</v>
      </c>
      <c r="J104" s="192"/>
    </row>
    <row r="105" spans="1:53" ht="17" thickBot="1" x14ac:dyDescent="0.25">
      <c r="A105" s="198"/>
      <c r="B105" s="8" t="s">
        <v>10</v>
      </c>
      <c r="C105" s="8" t="s">
        <v>35</v>
      </c>
      <c r="D105" s="8" t="s">
        <v>10</v>
      </c>
      <c r="E105" s="8" t="s">
        <v>35</v>
      </c>
      <c r="F105" s="8" t="s">
        <v>10</v>
      </c>
      <c r="G105" s="8" t="s">
        <v>35</v>
      </c>
      <c r="H105" s="8" t="s">
        <v>10</v>
      </c>
      <c r="I105" s="8" t="s">
        <v>10</v>
      </c>
      <c r="J105" s="8" t="s">
        <v>35</v>
      </c>
    </row>
    <row r="106" spans="1:53" ht="17" thickBot="1" x14ac:dyDescent="0.25">
      <c r="A106" s="42" t="s">
        <v>17</v>
      </c>
      <c r="B106" s="43">
        <f>IFERROR(AVERAGEIFS(B$2:B$83,$A$2:$A$83,"&gt;=1975",$A$2:$A$83,"&lt;=1978"),"")</f>
        <v>9579.75</v>
      </c>
      <c r="C106" s="43">
        <f t="shared" ref="C106:J106" si="0">IFERROR(AVERAGEIFS(C$2:C$83,$A$2:$A$83,"&gt;=1975",$A$2:$A$83,"&lt;=1978"),"")</f>
        <v>9723.5</v>
      </c>
      <c r="D106" s="43">
        <f t="shared" si="0"/>
        <v>6127</v>
      </c>
      <c r="E106" s="43">
        <f t="shared" si="0"/>
        <v>7944</v>
      </c>
      <c r="F106" s="43">
        <f t="shared" si="0"/>
        <v>3491.75</v>
      </c>
      <c r="G106" s="43">
        <f t="shared" si="0"/>
        <v>3813</v>
      </c>
      <c r="H106" s="43">
        <f t="shared" si="0"/>
        <v>254.25</v>
      </c>
      <c r="I106" s="43">
        <f t="shared" si="0"/>
        <v>5585.75</v>
      </c>
      <c r="J106" s="43">
        <f t="shared" si="0"/>
        <v>7646</v>
      </c>
    </row>
    <row r="107" spans="1:53" ht="17" thickBot="1" x14ac:dyDescent="0.25">
      <c r="A107" s="42" t="s">
        <v>18</v>
      </c>
      <c r="B107" s="43">
        <f>IFERROR(AVERAGEIFS(B$2:B$83,$A$2:$A$83,"&gt;=1979",$A$2:$A$83,"&lt;=1984"),"")</f>
        <v>9826.1666666666661</v>
      </c>
      <c r="C107" s="43">
        <f t="shared" ref="C107:J107" si="1">IFERROR(AVERAGEIFS(C$2:C$83,$A$2:$A$83,"&gt;=1979",$A$2:$A$83,"&lt;=1984"),"")</f>
        <v>10504.666666666666</v>
      </c>
      <c r="D107" s="43">
        <f t="shared" si="1"/>
        <v>11143.5</v>
      </c>
      <c r="E107" s="43">
        <f t="shared" si="1"/>
        <v>12539.833333333334</v>
      </c>
      <c r="F107" s="43">
        <f t="shared" si="1"/>
        <v>3766.1666666666665</v>
      </c>
      <c r="G107" s="43">
        <f t="shared" si="1"/>
        <v>4566.5</v>
      </c>
      <c r="H107" s="43">
        <f t="shared" si="1"/>
        <v>1248</v>
      </c>
      <c r="I107" s="43">
        <f t="shared" si="1"/>
        <v>4377.166666666667</v>
      </c>
      <c r="J107" s="43">
        <f t="shared" si="1"/>
        <v>5021.833333333333</v>
      </c>
    </row>
    <row r="108" spans="1:53" ht="17" thickBot="1" x14ac:dyDescent="0.25">
      <c r="A108" s="42" t="s">
        <v>19</v>
      </c>
      <c r="B108" s="43">
        <f>IFERROR(AVERAGEIFS(B$2:B$83,$A$2:$A$83,"&gt;=1985",$A$2:$A$83,"&lt;=1995"),"")</f>
        <v>10054.90909090909</v>
      </c>
      <c r="C108" s="43">
        <f t="shared" ref="C108:J108" si="2">IFERROR(AVERAGEIFS(C$2:C$83,$A$2:$A$83,"&gt;=1985",$A$2:$A$83,"&lt;=1995"),"")</f>
        <v>12197.09090909091</v>
      </c>
      <c r="D108" s="43">
        <f t="shared" si="2"/>
        <v>13776.181818181818</v>
      </c>
      <c r="E108" s="43">
        <f t="shared" si="2"/>
        <v>15298.09090909091</v>
      </c>
      <c r="F108" s="43">
        <f t="shared" si="2"/>
        <v>11899.454545454546</v>
      </c>
      <c r="G108" s="43">
        <f t="shared" si="2"/>
        <v>14498.727272727272</v>
      </c>
      <c r="H108" s="43">
        <f t="shared" si="2"/>
        <v>5860.272727272727</v>
      </c>
      <c r="I108" s="43">
        <f t="shared" si="2"/>
        <v>9077.9090909090901</v>
      </c>
      <c r="J108" s="43">
        <f t="shared" si="2"/>
        <v>10837.363636363636</v>
      </c>
    </row>
    <row r="109" spans="1:53" ht="17" thickBot="1" x14ac:dyDescent="0.25">
      <c r="A109" s="42" t="s">
        <v>20</v>
      </c>
      <c r="B109" s="43">
        <f>IFERROR(AVERAGEIFS(B$2:B$83,$A$2:$A$83,"&gt;=1996",$A$2:$A$83,"&lt;=1998"),"")</f>
        <v>10335.666666666666</v>
      </c>
      <c r="C109" s="43">
        <f t="shared" ref="C109:J109" si="3">IFERROR(AVERAGEIFS(C$2:C$83,$A$2:$A$83,"&gt;=1996",$A$2:$A$83,"&lt;=1998"),"")</f>
        <v>12861.333333333334</v>
      </c>
      <c r="D109" s="43">
        <f t="shared" si="3"/>
        <v>14646.666666666666</v>
      </c>
      <c r="E109" s="43">
        <f t="shared" si="3"/>
        <v>16537.666666666668</v>
      </c>
      <c r="F109" s="43">
        <f t="shared" si="3"/>
        <v>11448.333333333334</v>
      </c>
      <c r="G109" s="43">
        <f t="shared" si="3"/>
        <v>15827.333333333334</v>
      </c>
      <c r="H109" s="43">
        <f t="shared" si="3"/>
        <v>7014.666666666667</v>
      </c>
      <c r="I109" s="43">
        <f t="shared" si="3"/>
        <v>8855</v>
      </c>
      <c r="J109" s="43">
        <f t="shared" si="3"/>
        <v>10696</v>
      </c>
    </row>
    <row r="110" spans="1:53" ht="17" thickBot="1" x14ac:dyDescent="0.25">
      <c r="A110" s="44" t="s">
        <v>21</v>
      </c>
      <c r="B110" s="43">
        <f>IFERROR(AVERAGEIFS(B$2:B$83,$A$2:$A$83,"&gt;=1999",$A$2:$A$83,"&lt;=2008"),"")</f>
        <v>11370.2</v>
      </c>
      <c r="C110" s="43">
        <f t="shared" ref="C110:J110" si="4">IFERROR(AVERAGEIFS(C$2:C$83,$A$2:$A$83,"&gt;=1999",$A$2:$A$83,"&lt;=2008"),"")</f>
        <v>13546.1</v>
      </c>
      <c r="D110" s="43">
        <f t="shared" si="4"/>
        <v>15229.5</v>
      </c>
      <c r="E110" s="43">
        <f t="shared" si="4"/>
        <v>18192.7</v>
      </c>
      <c r="F110" s="43">
        <f t="shared" si="4"/>
        <v>14481.4</v>
      </c>
      <c r="G110" s="43">
        <f t="shared" si="4"/>
        <v>18380.2</v>
      </c>
      <c r="H110" s="43">
        <f t="shared" si="4"/>
        <v>5138.7</v>
      </c>
      <c r="I110" s="43">
        <f t="shared" si="4"/>
        <v>9758.1</v>
      </c>
      <c r="J110" s="43">
        <f t="shared" si="4"/>
        <v>11997.8</v>
      </c>
    </row>
    <row r="111" spans="1:53" ht="16" thickBot="1" x14ac:dyDescent="0.25">
      <c r="A111" s="11">
        <v>2009</v>
      </c>
      <c r="B111" s="75">
        <f>IF(B39&gt;0,B39,"")</f>
        <v>5786</v>
      </c>
      <c r="C111" s="75">
        <f t="shared" ref="C111:J111" si="5">IF(C39&gt;0,C39,"")</f>
        <v>5869</v>
      </c>
      <c r="D111" s="75">
        <f t="shared" si="5"/>
        <v>2201</v>
      </c>
      <c r="E111" s="75">
        <f t="shared" si="5"/>
        <v>2656</v>
      </c>
      <c r="F111" s="76">
        <f t="shared" si="5"/>
        <v>5109</v>
      </c>
      <c r="G111" s="76">
        <f t="shared" si="5"/>
        <v>6562</v>
      </c>
      <c r="H111" s="76">
        <f t="shared" si="5"/>
        <v>3100</v>
      </c>
      <c r="I111" s="76">
        <f t="shared" si="5"/>
        <v>15526</v>
      </c>
      <c r="J111" s="76">
        <f t="shared" si="5"/>
        <v>16625</v>
      </c>
    </row>
    <row r="112" spans="1:53" ht="16" thickBot="1" x14ac:dyDescent="0.25">
      <c r="A112" s="11">
        <v>2010</v>
      </c>
      <c r="B112" s="75">
        <f t="shared" ref="B112:J112" si="6">IF(B40&gt;0,B40,"")</f>
        <v>7097</v>
      </c>
      <c r="C112" s="75">
        <f t="shared" si="6"/>
        <v>7804</v>
      </c>
      <c r="D112" s="75">
        <f t="shared" si="6"/>
        <v>10985</v>
      </c>
      <c r="E112" s="75">
        <f t="shared" si="6"/>
        <v>11852</v>
      </c>
      <c r="F112" s="76">
        <f t="shared" si="6"/>
        <v>12155</v>
      </c>
      <c r="G112" s="76">
        <f t="shared" si="6"/>
        <v>15668</v>
      </c>
      <c r="H112" s="76">
        <f t="shared" si="6"/>
        <v>6725</v>
      </c>
      <c r="I112" s="76">
        <f t="shared" si="6"/>
        <v>32071</v>
      </c>
      <c r="J112" s="76">
        <f t="shared" si="6"/>
        <v>35563</v>
      </c>
    </row>
    <row r="113" spans="1:10" ht="16" thickBot="1" x14ac:dyDescent="0.25">
      <c r="A113" s="11">
        <v>2011</v>
      </c>
      <c r="B113" s="75">
        <f t="shared" ref="B113:J113" si="7">IF(B41&gt;0,B41,"")</f>
        <v>11084</v>
      </c>
      <c r="C113" s="75">
        <f t="shared" si="7"/>
        <v>13179</v>
      </c>
      <c r="D113" s="75">
        <f t="shared" si="7"/>
        <v>4985</v>
      </c>
      <c r="E113" s="75">
        <f t="shared" si="7"/>
        <v>7846</v>
      </c>
      <c r="F113" s="76">
        <f t="shared" si="7"/>
        <v>12000</v>
      </c>
      <c r="G113" s="76">
        <f t="shared" si="7"/>
        <v>17833</v>
      </c>
      <c r="H113" s="76">
        <f t="shared" si="7"/>
        <v>6026</v>
      </c>
      <c r="I113" s="76">
        <f t="shared" si="7"/>
        <v>14124</v>
      </c>
      <c r="J113" s="76">
        <f t="shared" si="7"/>
        <v>18530</v>
      </c>
    </row>
    <row r="114" spans="1:10" ht="16" thickBot="1" x14ac:dyDescent="0.25">
      <c r="A114" s="11">
        <v>2012</v>
      </c>
      <c r="B114" s="75">
        <f t="shared" ref="B114:J114" si="8">IF(B42&gt;0,B42,"")</f>
        <v>12952</v>
      </c>
      <c r="C114" s="75">
        <f t="shared" si="8"/>
        <v>15008</v>
      </c>
      <c r="D114" s="75">
        <f t="shared" si="8"/>
        <v>8738</v>
      </c>
      <c r="E114" s="75">
        <f t="shared" si="8"/>
        <v>10701</v>
      </c>
      <c r="F114" s="76">
        <f t="shared" si="8"/>
        <v>16234</v>
      </c>
      <c r="G114" s="76">
        <f t="shared" si="8"/>
        <v>20328</v>
      </c>
      <c r="H114" s="76">
        <f t="shared" si="8"/>
        <v>5929</v>
      </c>
      <c r="I114" s="76">
        <f t="shared" si="8"/>
        <v>8117</v>
      </c>
      <c r="J114" s="76">
        <f t="shared" si="8"/>
        <v>11358</v>
      </c>
    </row>
    <row r="115" spans="1:10" ht="16" thickBot="1" x14ac:dyDescent="0.25">
      <c r="A115" s="11">
        <v>2013</v>
      </c>
      <c r="B115" s="75">
        <f t="shared" ref="B115:J115" si="9">IF(B43&gt;0,B43,"")</f>
        <v>15989</v>
      </c>
      <c r="C115" s="75">
        <f t="shared" si="9"/>
        <v>19766</v>
      </c>
      <c r="D115" s="75">
        <f t="shared" si="9"/>
        <v>13878</v>
      </c>
      <c r="E115" s="75">
        <f t="shared" si="9"/>
        <v>17350</v>
      </c>
      <c r="F115" s="76">
        <f t="shared" si="9"/>
        <v>15502</v>
      </c>
      <c r="G115" s="76">
        <f t="shared" si="9"/>
        <v>24317</v>
      </c>
      <c r="H115" s="76">
        <f t="shared" si="9"/>
        <v>9337</v>
      </c>
      <c r="I115" s="76">
        <f t="shared" si="9"/>
        <v>5358</v>
      </c>
      <c r="J115" s="76">
        <f t="shared" si="9"/>
        <v>8953</v>
      </c>
    </row>
    <row r="116" spans="1:10" ht="16" thickBot="1" x14ac:dyDescent="0.25">
      <c r="A116" s="11">
        <v>2014</v>
      </c>
      <c r="B116" s="76">
        <f t="shared" ref="B116:J116" si="10">IF(B44&gt;0,B44,"")</f>
        <v>13145</v>
      </c>
      <c r="C116" s="76">
        <f t="shared" si="10"/>
        <v>17231</v>
      </c>
      <c r="D116" s="76">
        <f t="shared" si="10"/>
        <v>16895</v>
      </c>
      <c r="E116" s="76">
        <f t="shared" si="10"/>
        <v>21069</v>
      </c>
      <c r="F116" s="76">
        <f t="shared" si="10"/>
        <v>16395</v>
      </c>
      <c r="G116" s="76">
        <f t="shared" si="10"/>
        <v>22395</v>
      </c>
      <c r="H116" s="76">
        <f t="shared" si="10"/>
        <v>8356</v>
      </c>
      <c r="I116" s="76">
        <f t="shared" si="10"/>
        <v>12586</v>
      </c>
      <c r="J116" s="76">
        <f t="shared" si="10"/>
        <v>16852</v>
      </c>
    </row>
    <row r="117" spans="1:10" ht="16" thickBot="1" x14ac:dyDescent="0.25">
      <c r="A117" s="11">
        <v>2015</v>
      </c>
      <c r="B117" s="76">
        <f t="shared" ref="B117:J117" si="11">IF(B45&gt;0,B45,"")</f>
        <v>14710</v>
      </c>
      <c r="C117" s="76">
        <f t="shared" si="11"/>
        <v>20339</v>
      </c>
      <c r="D117" s="76">
        <f t="shared" si="11"/>
        <v>11232</v>
      </c>
      <c r="E117" s="76">
        <f t="shared" si="11"/>
        <v>19184</v>
      </c>
      <c r="F117" s="76">
        <f t="shared" si="11"/>
        <v>19756</v>
      </c>
      <c r="G117" s="76">
        <f t="shared" si="11"/>
        <v>29835</v>
      </c>
      <c r="H117" s="76">
        <f t="shared" si="11"/>
        <v>24690</v>
      </c>
      <c r="I117" s="76">
        <f t="shared" si="11"/>
        <v>14669</v>
      </c>
      <c r="J117" s="76">
        <f t="shared" si="11"/>
        <v>21306</v>
      </c>
    </row>
    <row r="118" spans="1:10" ht="17" thickBot="1" x14ac:dyDescent="0.25">
      <c r="A118" s="11">
        <v>2016</v>
      </c>
      <c r="B118" s="76">
        <f t="shared" ref="B118:J118" si="12">IF(B46&gt;0,B46,"")</f>
        <v>12956.207082768464</v>
      </c>
      <c r="C118" s="76">
        <f t="shared" si="12"/>
        <v>14413</v>
      </c>
      <c r="D118" s="76">
        <f t="shared" si="12"/>
        <v>17327</v>
      </c>
      <c r="E118" s="76">
        <f t="shared" si="12"/>
        <v>21765</v>
      </c>
      <c r="F118" s="76">
        <f t="shared" si="12"/>
        <v>8606.440349680257</v>
      </c>
      <c r="G118" s="76">
        <f t="shared" si="12"/>
        <v>14116.440349680257</v>
      </c>
      <c r="H118" s="76" t="str">
        <f t="shared" si="12"/>
        <v>NA</v>
      </c>
      <c r="I118" s="76">
        <f t="shared" si="12"/>
        <v>9720.1248071576792</v>
      </c>
      <c r="J118" s="76">
        <f t="shared" si="12"/>
        <v>12115</v>
      </c>
    </row>
    <row r="119" spans="1:10" ht="16" thickBot="1" x14ac:dyDescent="0.25">
      <c r="A119" s="11">
        <v>2017</v>
      </c>
      <c r="B119" s="76">
        <f t="shared" ref="B119:J119" si="13">IF(B47&gt;0,B47,"")</f>
        <v>8761.9458462239945</v>
      </c>
      <c r="C119" s="76">
        <f t="shared" si="13"/>
        <v>9789</v>
      </c>
      <c r="D119" s="76">
        <f t="shared" si="13"/>
        <v>14063</v>
      </c>
      <c r="E119" s="76">
        <f t="shared" si="13"/>
        <v>20046</v>
      </c>
      <c r="F119" s="76">
        <f t="shared" si="13"/>
        <v>7371.0759223454806</v>
      </c>
      <c r="G119" s="76">
        <f t="shared" si="13"/>
        <v>11662.075922345481</v>
      </c>
      <c r="H119" s="76">
        <f t="shared" si="13"/>
        <v>5514</v>
      </c>
      <c r="I119" s="76">
        <f t="shared" si="13"/>
        <v>6469.5699523868952</v>
      </c>
      <c r="J119" s="76">
        <f t="shared" si="13"/>
        <v>8218</v>
      </c>
    </row>
    <row r="120" spans="1:10" ht="16" thickBot="1" x14ac:dyDescent="0.25">
      <c r="A120" s="11">
        <v>2018</v>
      </c>
      <c r="B120" s="76">
        <f t="shared" ref="B120:J120" si="14">IF(B48&gt;0,B48,"")</f>
        <v>5949.2842117305227</v>
      </c>
      <c r="C120" s="76">
        <f t="shared" si="14"/>
        <v>6490</v>
      </c>
      <c r="D120" s="76">
        <f t="shared" si="14"/>
        <v>5757.4470691040187</v>
      </c>
      <c r="E120" s="76">
        <f t="shared" si="14"/>
        <v>8138.4470691040187</v>
      </c>
      <c r="F120" s="76">
        <f t="shared" si="14"/>
        <v>3046.7295254043502</v>
      </c>
      <c r="G120" s="76">
        <f t="shared" si="14"/>
        <v>5569.7295254043502</v>
      </c>
      <c r="H120" s="76">
        <f t="shared" si="14"/>
        <v>2983</v>
      </c>
      <c r="I120" s="76">
        <f t="shared" si="14"/>
        <v>497.68212329240924</v>
      </c>
      <c r="J120" s="76">
        <f t="shared" si="14"/>
        <v>1232.6821232924092</v>
      </c>
    </row>
    <row r="121" spans="1:10" ht="16" thickBot="1" x14ac:dyDescent="0.25">
      <c r="A121" s="11">
        <v>2019</v>
      </c>
      <c r="B121" s="76">
        <f t="shared" ref="B121:J121" si="15">IF(B49&gt;0,B49,"")</f>
        <v>8706.2117999999991</v>
      </c>
      <c r="C121" s="76">
        <f t="shared" si="15"/>
        <v>9247.2259274069984</v>
      </c>
      <c r="D121" s="76">
        <f t="shared" si="15"/>
        <v>3263</v>
      </c>
      <c r="E121" s="76">
        <f t="shared" si="15"/>
        <v>4965.9934469079981</v>
      </c>
      <c r="F121" s="76">
        <f t="shared" si="15"/>
        <v>1691.2710720686368</v>
      </c>
      <c r="G121" s="76">
        <f t="shared" si="15"/>
        <v>3434.4390251956393</v>
      </c>
      <c r="H121" s="76">
        <f t="shared" si="15"/>
        <v>824</v>
      </c>
      <c r="I121" s="76">
        <f t="shared" si="15"/>
        <v>275.01835255778713</v>
      </c>
      <c r="J121" s="76">
        <f t="shared" si="15"/>
        <v>639.40639406378705</v>
      </c>
    </row>
    <row r="122" spans="1:10" ht="16" thickBot="1" x14ac:dyDescent="0.25">
      <c r="A122" s="11">
        <v>2020</v>
      </c>
      <c r="B122" s="76">
        <f t="shared" ref="B122:J124" si="16">IF(B50&gt;0,B50,"")</f>
        <v>16919.064600000002</v>
      </c>
      <c r="C122" s="76">
        <f t="shared" si="16"/>
        <v>18097.246569449486</v>
      </c>
      <c r="D122" s="76">
        <f t="shared" si="16"/>
        <v>13530</v>
      </c>
      <c r="E122" s="76">
        <f t="shared" si="16"/>
        <v>15676.537098482991</v>
      </c>
      <c r="F122" s="76">
        <f t="shared" si="16"/>
        <v>4429.8204168844568</v>
      </c>
      <c r="G122" s="76">
        <f t="shared" si="16"/>
        <v>5878.2956508928055</v>
      </c>
      <c r="H122" s="76">
        <f t="shared" si="16"/>
        <v>2443</v>
      </c>
      <c r="I122" s="76">
        <f t="shared" si="16"/>
        <v>879.23097655622905</v>
      </c>
      <c r="J122" s="76">
        <f t="shared" si="16"/>
        <v>939.26700599324636</v>
      </c>
    </row>
    <row r="123" spans="1:10" ht="16" thickBot="1" x14ac:dyDescent="0.25">
      <c r="A123" s="11">
        <v>2021</v>
      </c>
      <c r="B123" s="76">
        <f t="shared" si="16"/>
        <v>9790.5519000000004</v>
      </c>
      <c r="C123" s="76">
        <f t="shared" si="16"/>
        <v>11649</v>
      </c>
      <c r="D123" s="76">
        <f t="shared" si="16"/>
        <v>4462</v>
      </c>
      <c r="E123" s="76">
        <f t="shared" si="16"/>
        <v>6207</v>
      </c>
      <c r="F123" s="76">
        <f t="shared" si="16"/>
        <v>3528.4880263509936</v>
      </c>
      <c r="G123" s="76">
        <f t="shared" si="16"/>
        <v>5119</v>
      </c>
      <c r="H123" s="76">
        <f t="shared" si="16"/>
        <v>3447</v>
      </c>
      <c r="I123" s="76">
        <f t="shared" si="16"/>
        <v>371.48897794767998</v>
      </c>
      <c r="J123" s="76">
        <f t="shared" si="16"/>
        <v>371.48897794767998</v>
      </c>
    </row>
    <row r="124" spans="1:10" ht="16" thickBot="1" x14ac:dyDescent="0.25">
      <c r="A124" s="11">
        <v>2022</v>
      </c>
      <c r="B124" s="76">
        <f t="shared" si="16"/>
        <v>4601</v>
      </c>
      <c r="C124" s="76">
        <f t="shared" si="16"/>
        <v>6588</v>
      </c>
      <c r="D124" s="76">
        <f t="shared" si="16"/>
        <v>11275</v>
      </c>
      <c r="E124" s="76">
        <f t="shared" si="16"/>
        <v>13681</v>
      </c>
      <c r="F124" s="76">
        <f t="shared" si="16"/>
        <v>6221</v>
      </c>
      <c r="G124" s="76">
        <f t="shared" si="16"/>
        <v>6221</v>
      </c>
      <c r="H124" s="76">
        <f t="shared" si="16"/>
        <v>1922</v>
      </c>
      <c r="I124" s="76">
        <f t="shared" si="16"/>
        <v>738</v>
      </c>
      <c r="J124" s="76">
        <f t="shared" si="16"/>
        <v>738</v>
      </c>
    </row>
    <row r="125" spans="1:10" ht="17" thickBot="1" x14ac:dyDescent="0.25">
      <c r="A125" s="11" t="s">
        <v>51</v>
      </c>
      <c r="B125" s="9" t="str">
        <f>B53</f>
        <v>pending</v>
      </c>
      <c r="C125" s="26" t="s">
        <v>13</v>
      </c>
      <c r="D125" s="9" t="str">
        <f>D53</f>
        <v>pending</v>
      </c>
      <c r="E125" s="26" t="s">
        <v>13</v>
      </c>
      <c r="F125" s="9" t="str">
        <f>F53</f>
        <v>pending</v>
      </c>
      <c r="G125" s="26" t="s">
        <v>13</v>
      </c>
      <c r="H125" s="9" t="str">
        <f>H53</f>
        <v>pending</v>
      </c>
      <c r="I125" s="9" t="str">
        <f>I53</f>
        <v>pending</v>
      </c>
      <c r="J125" s="9" t="s">
        <v>13</v>
      </c>
    </row>
    <row r="126" spans="1:10" x14ac:dyDescent="0.2">
      <c r="A126" s="156" t="s">
        <v>155</v>
      </c>
    </row>
    <row r="127" spans="1:10" x14ac:dyDescent="0.2">
      <c r="A127" s="156" t="s">
        <v>108</v>
      </c>
    </row>
  </sheetData>
  <mergeCells count="12">
    <mergeCell ref="A103:A105"/>
    <mergeCell ref="B103:J103"/>
    <mergeCell ref="B104:C104"/>
    <mergeCell ref="D104:E104"/>
    <mergeCell ref="F104:G104"/>
    <mergeCell ref="I104:J104"/>
    <mergeCell ref="A2:A4"/>
    <mergeCell ref="B2:J2"/>
    <mergeCell ref="B3:C3"/>
    <mergeCell ref="D3:E3"/>
    <mergeCell ref="F3:G3"/>
    <mergeCell ref="I3:J3"/>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dimension ref="A1:H20"/>
  <sheetViews>
    <sheetView workbookViewId="0">
      <selection activeCell="E8" sqref="E8"/>
    </sheetView>
  </sheetViews>
  <sheetFormatPr baseColWidth="10" defaultColWidth="8.83203125" defaultRowHeight="15" x14ac:dyDescent="0.2"/>
  <cols>
    <col min="2" max="2" width="11.5" bestFit="1" customWidth="1"/>
    <col min="3" max="3" width="13.33203125" bestFit="1" customWidth="1"/>
    <col min="4" max="4" width="11.5" bestFit="1" customWidth="1"/>
    <col min="5" max="5" width="11.5" customWidth="1"/>
    <col min="6" max="6" width="17.33203125" customWidth="1"/>
    <col min="8" max="8" width="11.33203125" customWidth="1"/>
    <col min="10" max="10" width="11.5" bestFit="1" customWidth="1"/>
  </cols>
  <sheetData>
    <row r="1" spans="1:8" ht="18" thickBot="1" x14ac:dyDescent="0.25">
      <c r="A1" s="1" t="s">
        <v>5</v>
      </c>
      <c r="B1" s="2" t="s">
        <v>130</v>
      </c>
      <c r="C1" s="2" t="s">
        <v>131</v>
      </c>
      <c r="D1" s="2" t="s">
        <v>132</v>
      </c>
      <c r="E1" s="2" t="s">
        <v>133</v>
      </c>
      <c r="F1" s="3" t="s">
        <v>134</v>
      </c>
      <c r="G1" s="3" t="s">
        <v>135</v>
      </c>
      <c r="H1" s="2" t="s">
        <v>136</v>
      </c>
    </row>
    <row r="2" spans="1:8" x14ac:dyDescent="0.2">
      <c r="A2">
        <v>1999</v>
      </c>
      <c r="B2" s="4" t="e">
        <f>#REF!</f>
        <v>#REF!</v>
      </c>
      <c r="C2" s="4" t="e">
        <f>SUM(#REF!)</f>
        <v>#REF!</v>
      </c>
      <c r="D2" s="4" t="e">
        <f>#REF!</f>
        <v>#REF!</v>
      </c>
      <c r="E2" s="4" t="e">
        <f>#REF!</f>
        <v>#REF!</v>
      </c>
      <c r="F2" s="4" t="e">
        <f>SUM(B2,E2)</f>
        <v>#REF!</v>
      </c>
      <c r="G2" s="4" t="e">
        <f>SUM(C2:D2)</f>
        <v>#REF!</v>
      </c>
      <c r="H2" s="4" t="e">
        <f>SUM(B2:E2)</f>
        <v>#REF!</v>
      </c>
    </row>
    <row r="3" spans="1:8" x14ac:dyDescent="0.2">
      <c r="A3">
        <v>2000</v>
      </c>
      <c r="B3" s="4" t="e">
        <f>#REF!</f>
        <v>#REF!</v>
      </c>
      <c r="C3" s="4" t="e">
        <f>SUM(#REF!)</f>
        <v>#REF!</v>
      </c>
      <c r="D3" s="4" t="e">
        <f>#REF!</f>
        <v>#REF!</v>
      </c>
      <c r="E3" s="4" t="e">
        <f>#REF!</f>
        <v>#REF!</v>
      </c>
      <c r="F3" s="4" t="e">
        <f t="shared" ref="F3:F19" si="0">SUM(B3,E3)</f>
        <v>#REF!</v>
      </c>
      <c r="G3" s="4" t="e">
        <f t="shared" ref="G3:G15" si="1">SUM(C3:D3)</f>
        <v>#REF!</v>
      </c>
      <c r="H3" s="4" t="e">
        <f t="shared" ref="H3:H15" si="2">SUM(B3:E3)</f>
        <v>#REF!</v>
      </c>
    </row>
    <row r="4" spans="1:8" x14ac:dyDescent="0.2">
      <c r="A4">
        <v>2001</v>
      </c>
      <c r="B4" s="4" t="e">
        <f>#REF!</f>
        <v>#REF!</v>
      </c>
      <c r="C4" s="4" t="e">
        <f>SUM(#REF!)</f>
        <v>#REF!</v>
      </c>
      <c r="D4" s="4" t="e">
        <f>#REF!</f>
        <v>#REF!</v>
      </c>
      <c r="E4" s="4" t="e">
        <f>#REF!</f>
        <v>#REF!</v>
      </c>
      <c r="F4" s="4" t="e">
        <f t="shared" si="0"/>
        <v>#REF!</v>
      </c>
      <c r="G4" s="4" t="e">
        <f t="shared" si="1"/>
        <v>#REF!</v>
      </c>
      <c r="H4" s="4" t="e">
        <f t="shared" si="2"/>
        <v>#REF!</v>
      </c>
    </row>
    <row r="5" spans="1:8" x14ac:dyDescent="0.2">
      <c r="A5">
        <v>2002</v>
      </c>
      <c r="B5" s="4" t="e">
        <f>#REF!</f>
        <v>#REF!</v>
      </c>
      <c r="C5" s="4" t="e">
        <f>SUM(#REF!)</f>
        <v>#REF!</v>
      </c>
      <c r="D5" s="4" t="e">
        <f>#REF!</f>
        <v>#REF!</v>
      </c>
      <c r="E5" s="4" t="e">
        <f>#REF!</f>
        <v>#REF!</v>
      </c>
      <c r="F5" s="4" t="e">
        <f t="shared" si="0"/>
        <v>#REF!</v>
      </c>
      <c r="G5" s="4" t="e">
        <f t="shared" si="1"/>
        <v>#REF!</v>
      </c>
      <c r="H5" s="4" t="e">
        <f t="shared" si="2"/>
        <v>#REF!</v>
      </c>
    </row>
    <row r="6" spans="1:8" x14ac:dyDescent="0.2">
      <c r="A6">
        <v>2003</v>
      </c>
      <c r="B6" s="4" t="e">
        <f>#REF!</f>
        <v>#REF!</v>
      </c>
      <c r="C6" s="4" t="e">
        <f>SUM(#REF!)</f>
        <v>#REF!</v>
      </c>
      <c r="D6" s="4" t="e">
        <f>#REF!</f>
        <v>#REF!</v>
      </c>
      <c r="E6" s="4" t="e">
        <f>#REF!</f>
        <v>#REF!</v>
      </c>
      <c r="F6" s="4" t="e">
        <f t="shared" si="0"/>
        <v>#REF!</v>
      </c>
      <c r="G6" s="4" t="e">
        <f t="shared" si="1"/>
        <v>#REF!</v>
      </c>
      <c r="H6" s="4" t="e">
        <f t="shared" si="2"/>
        <v>#REF!</v>
      </c>
    </row>
    <row r="7" spans="1:8" x14ac:dyDescent="0.2">
      <c r="A7">
        <v>2004</v>
      </c>
      <c r="B7" s="4" t="e">
        <f>#REF!</f>
        <v>#REF!</v>
      </c>
      <c r="C7" s="4" t="e">
        <f>SUM(#REF!)</f>
        <v>#REF!</v>
      </c>
      <c r="D7" s="4" t="e">
        <f>#REF!</f>
        <v>#REF!</v>
      </c>
      <c r="E7" s="4" t="e">
        <f>#REF!</f>
        <v>#REF!</v>
      </c>
      <c r="F7" s="4" t="e">
        <f t="shared" si="0"/>
        <v>#REF!</v>
      </c>
      <c r="G7" s="4" t="e">
        <f t="shared" si="1"/>
        <v>#REF!</v>
      </c>
      <c r="H7" s="4" t="e">
        <f t="shared" si="2"/>
        <v>#REF!</v>
      </c>
    </row>
    <row r="8" spans="1:8" x14ac:dyDescent="0.2">
      <c r="A8">
        <v>2005</v>
      </c>
      <c r="B8" s="4" t="e">
        <f>#REF!</f>
        <v>#REF!</v>
      </c>
      <c r="C8" s="4" t="e">
        <f>SUM(#REF!)</f>
        <v>#REF!</v>
      </c>
      <c r="D8" s="4" t="e">
        <f>#REF!</f>
        <v>#REF!</v>
      </c>
      <c r="E8" s="4" t="e">
        <f>#REF!</f>
        <v>#REF!</v>
      </c>
      <c r="F8" s="4" t="e">
        <f t="shared" si="0"/>
        <v>#REF!</v>
      </c>
      <c r="G8" s="4" t="e">
        <f t="shared" si="1"/>
        <v>#REF!</v>
      </c>
      <c r="H8" s="4" t="e">
        <f t="shared" si="2"/>
        <v>#REF!</v>
      </c>
    </row>
    <row r="9" spans="1:8" x14ac:dyDescent="0.2">
      <c r="A9">
        <v>2006</v>
      </c>
      <c r="B9" s="4" t="e">
        <f>#REF!</f>
        <v>#REF!</v>
      </c>
      <c r="C9" s="4" t="e">
        <f>SUM(#REF!)</f>
        <v>#REF!</v>
      </c>
      <c r="D9" s="4" t="e">
        <f>#REF!</f>
        <v>#REF!</v>
      </c>
      <c r="E9" s="4" t="e">
        <f>#REF!</f>
        <v>#REF!</v>
      </c>
      <c r="F9" s="4" t="e">
        <f t="shared" si="0"/>
        <v>#REF!</v>
      </c>
      <c r="G9" s="4" t="e">
        <f t="shared" si="1"/>
        <v>#REF!</v>
      </c>
      <c r="H9" s="4" t="e">
        <f t="shared" si="2"/>
        <v>#REF!</v>
      </c>
    </row>
    <row r="10" spans="1:8" x14ac:dyDescent="0.2">
      <c r="A10">
        <v>2007</v>
      </c>
      <c r="B10" s="4" t="e">
        <f>#REF!</f>
        <v>#REF!</v>
      </c>
      <c r="C10" s="4" t="e">
        <f>SUM(#REF!)</f>
        <v>#REF!</v>
      </c>
      <c r="D10" s="4" t="e">
        <f>#REF!</f>
        <v>#REF!</v>
      </c>
      <c r="E10" s="4" t="e">
        <f>#REF!</f>
        <v>#REF!</v>
      </c>
      <c r="F10" s="4" t="e">
        <f t="shared" si="0"/>
        <v>#REF!</v>
      </c>
      <c r="G10" s="4" t="e">
        <f t="shared" si="1"/>
        <v>#REF!</v>
      </c>
      <c r="H10" s="4" t="e">
        <f t="shared" si="2"/>
        <v>#REF!</v>
      </c>
    </row>
    <row r="11" spans="1:8" x14ac:dyDescent="0.2">
      <c r="A11">
        <v>2008</v>
      </c>
      <c r="B11" s="4" t="e">
        <f>#REF!</f>
        <v>#REF!</v>
      </c>
      <c r="C11" s="4" t="e">
        <f>SUM(#REF!)</f>
        <v>#REF!</v>
      </c>
      <c r="D11" s="4" t="e">
        <f>#REF!</f>
        <v>#REF!</v>
      </c>
      <c r="E11" s="4" t="e">
        <f>#REF!</f>
        <v>#REF!</v>
      </c>
      <c r="F11" s="4" t="e">
        <f t="shared" si="0"/>
        <v>#REF!</v>
      </c>
      <c r="G11" s="4" t="e">
        <f t="shared" si="1"/>
        <v>#REF!</v>
      </c>
      <c r="H11" s="4" t="e">
        <f t="shared" si="2"/>
        <v>#REF!</v>
      </c>
    </row>
    <row r="12" spans="1:8" x14ac:dyDescent="0.2">
      <c r="A12">
        <v>2009</v>
      </c>
      <c r="B12" s="4" t="e">
        <f>#REF!</f>
        <v>#REF!</v>
      </c>
      <c r="C12" s="4" t="e">
        <f>SUM(#REF!)</f>
        <v>#REF!</v>
      </c>
      <c r="D12" s="4" t="e">
        <f>#REF!</f>
        <v>#REF!</v>
      </c>
      <c r="E12" s="4" t="e">
        <f>#REF!</f>
        <v>#REF!</v>
      </c>
      <c r="F12" s="4" t="e">
        <f t="shared" si="0"/>
        <v>#REF!</v>
      </c>
      <c r="G12" s="4" t="e">
        <f t="shared" si="1"/>
        <v>#REF!</v>
      </c>
      <c r="H12" s="4" t="e">
        <f t="shared" si="2"/>
        <v>#REF!</v>
      </c>
    </row>
    <row r="13" spans="1:8" x14ac:dyDescent="0.2">
      <c r="A13">
        <v>2010</v>
      </c>
      <c r="B13" s="4" t="e">
        <f>#REF!</f>
        <v>#REF!</v>
      </c>
      <c r="C13" s="4" t="e">
        <f>SUM(#REF!)</f>
        <v>#REF!</v>
      </c>
      <c r="D13" s="4" t="e">
        <f>#REF!</f>
        <v>#REF!</v>
      </c>
      <c r="E13" s="4" t="e">
        <f>#REF!</f>
        <v>#REF!</v>
      </c>
      <c r="F13" s="4" t="e">
        <f t="shared" si="0"/>
        <v>#REF!</v>
      </c>
      <c r="G13" s="4" t="e">
        <f t="shared" si="1"/>
        <v>#REF!</v>
      </c>
      <c r="H13" s="4" t="e">
        <f t="shared" si="2"/>
        <v>#REF!</v>
      </c>
    </row>
    <row r="14" spans="1:8" x14ac:dyDescent="0.2">
      <c r="A14">
        <v>2011</v>
      </c>
      <c r="B14" s="4" t="e">
        <f>#REF!</f>
        <v>#REF!</v>
      </c>
      <c r="C14" s="4" t="e">
        <f>SUM(#REF!)</f>
        <v>#REF!</v>
      </c>
      <c r="D14" s="4" t="e">
        <f>#REF!</f>
        <v>#REF!</v>
      </c>
      <c r="E14" s="4" t="e">
        <f>#REF!</f>
        <v>#REF!</v>
      </c>
      <c r="F14" s="4" t="e">
        <f t="shared" si="0"/>
        <v>#REF!</v>
      </c>
      <c r="G14" s="4" t="e">
        <f t="shared" si="1"/>
        <v>#REF!</v>
      </c>
      <c r="H14" s="4" t="e">
        <f t="shared" si="2"/>
        <v>#REF!</v>
      </c>
    </row>
    <row r="15" spans="1:8" x14ac:dyDescent="0.2">
      <c r="A15">
        <v>2012</v>
      </c>
      <c r="B15" s="4" t="e">
        <f>#REF!</f>
        <v>#REF!</v>
      </c>
      <c r="C15" s="4" t="e">
        <f>SUM(#REF!)</f>
        <v>#REF!</v>
      </c>
      <c r="D15" s="4" t="e">
        <f>#REF!</f>
        <v>#REF!</v>
      </c>
      <c r="E15" s="4" t="e">
        <f>#REF!</f>
        <v>#REF!</v>
      </c>
      <c r="F15" s="4" t="e">
        <f t="shared" si="0"/>
        <v>#REF!</v>
      </c>
      <c r="G15" s="4" t="e">
        <f t="shared" si="1"/>
        <v>#REF!</v>
      </c>
      <c r="H15" s="4" t="e">
        <f t="shared" si="2"/>
        <v>#REF!</v>
      </c>
    </row>
    <row r="16" spans="1:8" x14ac:dyDescent="0.2">
      <c r="A16">
        <v>2013</v>
      </c>
      <c r="B16" s="4" t="e">
        <f>#REF!</f>
        <v>#REF!</v>
      </c>
      <c r="C16" s="4" t="e">
        <f>SUM(#REF!)</f>
        <v>#REF!</v>
      </c>
      <c r="D16" s="4" t="e">
        <f>#REF!</f>
        <v>#REF!</v>
      </c>
      <c r="E16" s="4" t="e">
        <f>#REF!</f>
        <v>#REF!</v>
      </c>
      <c r="F16" s="4" t="e">
        <f t="shared" si="0"/>
        <v>#REF!</v>
      </c>
      <c r="G16" s="4" t="e">
        <f>SUM(C16:D16)</f>
        <v>#REF!</v>
      </c>
      <c r="H16" s="4" t="e">
        <f>SUM(B16:E16)</f>
        <v>#REF!</v>
      </c>
    </row>
    <row r="17" spans="1:8" x14ac:dyDescent="0.2">
      <c r="A17">
        <v>2014</v>
      </c>
      <c r="B17" s="4" t="e">
        <f>#REF!</f>
        <v>#REF!</v>
      </c>
      <c r="C17" s="4" t="e">
        <f>SUM(#REF!)</f>
        <v>#REF!</v>
      </c>
      <c r="D17" s="4" t="e">
        <f>#REF!</f>
        <v>#REF!</v>
      </c>
      <c r="E17" s="4" t="e">
        <f>#REF!</f>
        <v>#REF!</v>
      </c>
      <c r="F17" s="4" t="e">
        <f t="shared" si="0"/>
        <v>#REF!</v>
      </c>
      <c r="G17" s="4" t="e">
        <f>SUM(C17:D17)</f>
        <v>#REF!</v>
      </c>
      <c r="H17" s="4" t="e">
        <f>SUM(B17:E17)</f>
        <v>#REF!</v>
      </c>
    </row>
    <row r="18" spans="1:8" x14ac:dyDescent="0.2">
      <c r="A18">
        <v>2015</v>
      </c>
      <c r="B18" s="4" t="e">
        <f>#REF!</f>
        <v>#REF!</v>
      </c>
      <c r="C18" s="4" t="e">
        <f>SUM(#REF!)</f>
        <v>#REF!</v>
      </c>
      <c r="D18" s="4" t="e">
        <f>#REF!</f>
        <v>#REF!</v>
      </c>
      <c r="E18" s="4" t="e">
        <f>#REF!</f>
        <v>#REF!</v>
      </c>
      <c r="F18" s="4" t="e">
        <f t="shared" si="0"/>
        <v>#REF!</v>
      </c>
      <c r="G18" s="4" t="e">
        <f>SUM(C18:D18)</f>
        <v>#REF!</v>
      </c>
      <c r="H18" s="4" t="e">
        <f>SUM(B18:E18)</f>
        <v>#REF!</v>
      </c>
    </row>
    <row r="19" spans="1:8" x14ac:dyDescent="0.2">
      <c r="A19">
        <v>2016</v>
      </c>
      <c r="B19" s="4" t="e">
        <f>#REF!</f>
        <v>#REF!</v>
      </c>
      <c r="C19" s="4" t="e">
        <f>SUM(#REF!)</f>
        <v>#REF!</v>
      </c>
      <c r="D19" s="4" t="e">
        <f>#REF!</f>
        <v>#REF!</v>
      </c>
      <c r="E19" s="4" t="e">
        <f>#REF!</f>
        <v>#REF!</v>
      </c>
      <c r="F19" s="4" t="e">
        <f t="shared" si="0"/>
        <v>#REF!</v>
      </c>
      <c r="G19" s="4" t="e">
        <f>SUM(C19:D19)</f>
        <v>#REF!</v>
      </c>
      <c r="H19" s="4" t="e">
        <f>SUM(B19:E19)</f>
        <v>#REF!</v>
      </c>
    </row>
    <row r="20" spans="1:8" x14ac:dyDescent="0.2">
      <c r="A20">
        <v>2017</v>
      </c>
      <c r="B20" s="4" t="e">
        <f>#REF!</f>
        <v>#REF!</v>
      </c>
      <c r="C20" s="4" t="e">
        <f>SUM(#REF!)</f>
        <v>#REF!</v>
      </c>
      <c r="D20" s="4" t="e">
        <f>#REF!</f>
        <v>#REF!</v>
      </c>
      <c r="E20" s="4" t="e">
        <f>#REF!</f>
        <v>#REF!</v>
      </c>
      <c r="F20" s="4" t="e">
        <f>SUM(B20,E20)</f>
        <v>#REF!</v>
      </c>
      <c r="G20" s="4" t="e">
        <f>SUM(C20:D20)</f>
        <v>#REF!</v>
      </c>
      <c r="H20" s="4" t="e">
        <f>SUM(B20:E20)</f>
        <v>#REF!</v>
      </c>
    </row>
  </sheetData>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7"/>
  </sheetPr>
  <dimension ref="A1:A12"/>
  <sheetViews>
    <sheetView workbookViewId="0">
      <selection activeCell="A5" sqref="A5"/>
    </sheetView>
  </sheetViews>
  <sheetFormatPr baseColWidth="10" defaultColWidth="9.33203125" defaultRowHeight="15" x14ac:dyDescent="0.2"/>
  <cols>
    <col min="1" max="16384" width="9.33203125" style="5"/>
  </cols>
  <sheetData>
    <row r="1" spans="1:1" ht="24" x14ac:dyDescent="0.3">
      <c r="A1" s="57" t="s">
        <v>4</v>
      </c>
    </row>
    <row r="2" spans="1:1" x14ac:dyDescent="0.2">
      <c r="A2" s="58" t="s">
        <v>138</v>
      </c>
    </row>
    <row r="3" spans="1:1" x14ac:dyDescent="0.2">
      <c r="A3" s="58" t="s">
        <v>139</v>
      </c>
    </row>
    <row r="4" spans="1:1" x14ac:dyDescent="0.2">
      <c r="A4" s="58" t="s">
        <v>140</v>
      </c>
    </row>
    <row r="5" spans="1:1" x14ac:dyDescent="0.2">
      <c r="A5" s="58" t="s">
        <v>143</v>
      </c>
    </row>
    <row r="6" spans="1:1" x14ac:dyDescent="0.2">
      <c r="A6" s="58" t="s">
        <v>53</v>
      </c>
    </row>
    <row r="7" spans="1:1" x14ac:dyDescent="0.2">
      <c r="A7" s="58" t="s">
        <v>144</v>
      </c>
    </row>
    <row r="8" spans="1:1" x14ac:dyDescent="0.2">
      <c r="A8" s="58" t="s">
        <v>146</v>
      </c>
    </row>
    <row r="9" spans="1:1" x14ac:dyDescent="0.2">
      <c r="A9" s="58" t="s">
        <v>150</v>
      </c>
    </row>
    <row r="10" spans="1:1" x14ac:dyDescent="0.2">
      <c r="A10" s="58" t="s">
        <v>151</v>
      </c>
    </row>
    <row r="11" spans="1:1" x14ac:dyDescent="0.2">
      <c r="A11" s="58" t="s">
        <v>153</v>
      </c>
    </row>
    <row r="12" spans="1:1" x14ac:dyDescent="0.2">
      <c r="A12" s="58" t="s">
        <v>154</v>
      </c>
    </row>
  </sheetData>
  <hyperlinks>
    <hyperlink ref="A2" location="'B1'!A1" display="Table B1.–Southeast Alaska estimates of escapement (Esc) and coefficients of variation (CVs) of Pacific Salmon Commission Chinook Technical Committee wild Chinook salmon escapement indicator stocks." xr:uid="{00000000-0004-0000-0100-000000000000}"/>
    <hyperlink ref="A3" location="'B2'!A1" display="Table B2.–Transboundary River estimates of escapement (Esc) and coefficients of variation (CVs) of Pacific Salmon Commission Chinook Technical Committee wild Chinook salmon escapement indicator stocks." xr:uid="{00000000-0004-0000-0100-000001000000}"/>
    <hyperlink ref="A4" location="'B3'!A1" display="Table B3.–Northern British Columbia escapements (Esc) and terminal runs (t. run) of Pacific Salmon Commission Chinook Technical Committee wild Chinook salmon escapement indicator stocks." xr:uid="{00000000-0004-0000-0100-000002000000}"/>
    <hyperlink ref="A5" location="'B4'!A1" display="Table B4.–Southern British Columbia escapement (Esc) and total terminal runs (t.run) of Pacific Salmon Commission Chinook Technical Committee wild Chinook salmon escapement indicator stocks" xr:uid="{00000000-0004-0000-0100-000003000000}"/>
    <hyperlink ref="A6" location="'B5'!A1" display="Table B5.– Southwest Vancouver Island (SWVI) 3-stream index, Northwest Vancouver Island (NWVI) 4-stream index, and West Coast Vancouver Island (WCVI) 14-stream index escapements of Pacific Salmon Commission Chinook Technical Committee wild Chinook salmon escapement indicator stocks." xr:uid="{00000000-0004-0000-0100-000004000000}"/>
    <hyperlink ref="A7" location="'B6'!A1" display="Table B6.–Fraser River escapements (Esc) and terminal runs (t. run) of Pacific Salmon Commission Chinook Technical Committee wild Chinook salmon escapement indicator stocks." xr:uid="{00000000-0004-0000-0100-000005000000}"/>
    <hyperlink ref="A8" location="'B7'!A1" display="Table B7.–Puget Sound escapements (Esc) and terminal runs (t. run) of Pacific Salmon Commission Chinook Technical Committee wild Chinook salmon escapement indicator stocks." xr:uid="{00000000-0004-0000-0100-000006000000}"/>
    <hyperlink ref="A9" location="'B8'!A1" display="Table B8.–Washington Coast escapements (Esc) and terminal runs (t. run) of Pacific Salmon Commission Chinook Technical Committee wild Chinook salmon escapement indicator stocks." xr:uid="{00000000-0004-0000-0100-000007000000}"/>
    <hyperlink ref="A10" location="'B9'!A1" display="Table B9.–Columbia River escapements (Esc) and terminal runs (t. run) of Pacific Salmon Commission Chinook Technical Committee Chinook salmon escapement indicator stocks. " xr:uid="{00000000-0004-0000-0100-000008000000}"/>
    <hyperlink ref="A11" location="'B10'!A1" display="Table B10.–North Oregon Coastal escapements (Esc) as estimated via traditional habitat expansion methods and terminal runs (t. run) of Pacific Salmon Commission Chinook Technical Committee wild Chinook salmon escapement indicator stocks." xr:uid="{00000000-0004-0000-0100-000009000000}"/>
    <hyperlink ref="A12" location="'B11'!A1" display="Table B11.–Oregon Coastal escapements (Esc) and terminal runs (t. run) as estimated by mark-recapture (MR) calibrated indexes of Pacific Salmon Commission Chinook Technical Committee wild Chinook salmon escapement indicator stocks. " xr:uid="{00000000-0004-0000-0100-00000A000000}"/>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9"/>
  <dimension ref="A1:BA129"/>
  <sheetViews>
    <sheetView zoomScale="85" zoomScaleNormal="85" workbookViewId="0">
      <selection activeCell="J11" sqref="J11"/>
    </sheetView>
  </sheetViews>
  <sheetFormatPr baseColWidth="10" defaultColWidth="9.33203125" defaultRowHeight="15" x14ac:dyDescent="0.2"/>
  <cols>
    <col min="1" max="1" width="12.5" style="5" customWidth="1"/>
    <col min="2" max="2" width="9.33203125" style="6"/>
    <col min="3" max="3" width="9.33203125" style="46"/>
    <col min="4" max="4" width="9.33203125" style="6"/>
    <col min="5" max="5" width="9.33203125" style="46"/>
    <col min="6" max="6" width="9.33203125" style="6"/>
    <col min="7" max="7" width="9.33203125" style="46"/>
    <col min="8" max="53" width="9.33203125" style="6"/>
    <col min="54" max="16384" width="9.33203125" style="5"/>
  </cols>
  <sheetData>
    <row r="1" spans="1:7" x14ac:dyDescent="0.2">
      <c r="A1" s="18" t="s">
        <v>138</v>
      </c>
    </row>
    <row r="2" spans="1:7" x14ac:dyDescent="0.2">
      <c r="A2" s="194" t="s">
        <v>5</v>
      </c>
      <c r="B2" s="190" t="s">
        <v>6</v>
      </c>
      <c r="C2" s="190"/>
      <c r="D2" s="190"/>
      <c r="E2" s="190"/>
      <c r="F2" s="190"/>
      <c r="G2" s="191"/>
    </row>
    <row r="3" spans="1:7" x14ac:dyDescent="0.2">
      <c r="A3" s="195"/>
      <c r="B3" s="190" t="s">
        <v>7</v>
      </c>
      <c r="C3" s="192"/>
      <c r="D3" s="193" t="s">
        <v>8</v>
      </c>
      <c r="E3" s="192"/>
      <c r="F3" s="193" t="s">
        <v>9</v>
      </c>
      <c r="G3" s="192"/>
    </row>
    <row r="4" spans="1:7" ht="18" x14ac:dyDescent="0.2">
      <c r="A4" s="195"/>
      <c r="B4" s="25" t="s">
        <v>10</v>
      </c>
      <c r="C4" s="129" t="s">
        <v>11</v>
      </c>
      <c r="D4" s="25" t="s">
        <v>10</v>
      </c>
      <c r="E4" s="129" t="s">
        <v>12</v>
      </c>
      <c r="F4" s="25" t="s">
        <v>10</v>
      </c>
      <c r="G4" s="129" t="s">
        <v>12</v>
      </c>
    </row>
    <row r="5" spans="1:7" ht="16" x14ac:dyDescent="0.2">
      <c r="A5" s="130">
        <v>1975</v>
      </c>
      <c r="B5" s="131" t="s">
        <v>13</v>
      </c>
      <c r="C5" s="132"/>
      <c r="D5" s="131" t="s">
        <v>13</v>
      </c>
      <c r="E5" s="132"/>
      <c r="F5" s="131" t="s">
        <v>13</v>
      </c>
      <c r="G5" s="132"/>
    </row>
    <row r="6" spans="1:7" ht="16" x14ac:dyDescent="0.2">
      <c r="A6" s="130">
        <v>1976</v>
      </c>
      <c r="B6" s="133">
        <v>1421</v>
      </c>
      <c r="C6" s="132"/>
      <c r="D6" s="131" t="s">
        <v>13</v>
      </c>
      <c r="E6" s="132"/>
      <c r="F6" s="131" t="s">
        <v>13</v>
      </c>
      <c r="G6" s="132"/>
    </row>
    <row r="7" spans="1:7" ht="16" x14ac:dyDescent="0.2">
      <c r="A7" s="130">
        <v>1977</v>
      </c>
      <c r="B7" s="133">
        <v>1732</v>
      </c>
      <c r="C7" s="132"/>
      <c r="D7" s="131" t="s">
        <v>13</v>
      </c>
      <c r="E7" s="132"/>
      <c r="F7" s="133">
        <v>4706</v>
      </c>
      <c r="G7" s="138">
        <v>0.12</v>
      </c>
    </row>
    <row r="8" spans="1:7" ht="16" x14ac:dyDescent="0.2">
      <c r="A8" s="130">
        <v>1978</v>
      </c>
      <c r="B8" s="134">
        <v>808</v>
      </c>
      <c r="C8" s="132"/>
      <c r="D8" s="131" t="s">
        <v>13</v>
      </c>
      <c r="E8" s="132"/>
      <c r="F8" s="133">
        <v>5344</v>
      </c>
      <c r="G8" s="138">
        <v>0.12</v>
      </c>
    </row>
    <row r="9" spans="1:7" ht="16" x14ac:dyDescent="0.2">
      <c r="A9" s="130">
        <v>1979</v>
      </c>
      <c r="B9" s="133">
        <v>1284</v>
      </c>
      <c r="C9" s="132"/>
      <c r="D9" s="131" t="s">
        <v>13</v>
      </c>
      <c r="E9" s="132"/>
      <c r="F9" s="133">
        <v>2783</v>
      </c>
      <c r="G9" s="138">
        <v>0.12</v>
      </c>
    </row>
    <row r="10" spans="1:7" ht="16" x14ac:dyDescent="0.2">
      <c r="A10" s="130">
        <v>1980</v>
      </c>
      <c r="B10" s="134">
        <v>905</v>
      </c>
      <c r="C10" s="132"/>
      <c r="D10" s="131" t="s">
        <v>13</v>
      </c>
      <c r="E10" s="132"/>
      <c r="F10" s="133">
        <v>4909</v>
      </c>
      <c r="G10" s="138">
        <v>0.12</v>
      </c>
    </row>
    <row r="11" spans="1:7" ht="16" x14ac:dyDescent="0.2">
      <c r="A11" s="130">
        <v>1981</v>
      </c>
      <c r="B11" s="134">
        <v>702</v>
      </c>
      <c r="C11" s="132"/>
      <c r="D11" s="131" t="s">
        <v>13</v>
      </c>
      <c r="E11" s="132"/>
      <c r="F11" s="133">
        <v>3532</v>
      </c>
      <c r="G11" s="138">
        <v>0.12</v>
      </c>
    </row>
    <row r="12" spans="1:7" ht="16" x14ac:dyDescent="0.2">
      <c r="A12" s="130">
        <v>1982</v>
      </c>
      <c r="B12" s="134">
        <v>434</v>
      </c>
      <c r="C12" s="132"/>
      <c r="D12" s="131" t="s">
        <v>13</v>
      </c>
      <c r="E12" s="132"/>
      <c r="F12" s="133">
        <v>6528</v>
      </c>
      <c r="G12" s="138">
        <v>0.12</v>
      </c>
    </row>
    <row r="13" spans="1:7" ht="16" x14ac:dyDescent="0.2">
      <c r="A13" s="130">
        <v>1983</v>
      </c>
      <c r="B13" s="134">
        <v>592</v>
      </c>
      <c r="C13" s="132"/>
      <c r="D13" s="131" t="s">
        <v>13</v>
      </c>
      <c r="E13" s="132"/>
      <c r="F13" s="133">
        <v>5436</v>
      </c>
      <c r="G13" s="138">
        <v>0.12</v>
      </c>
    </row>
    <row r="14" spans="1:7" ht="16" x14ac:dyDescent="0.2">
      <c r="A14" s="130">
        <v>1984</v>
      </c>
      <c r="B14" s="133">
        <v>1726</v>
      </c>
      <c r="C14" s="132"/>
      <c r="D14" s="131" t="s">
        <v>13</v>
      </c>
      <c r="E14" s="132"/>
      <c r="F14" s="133">
        <v>8876</v>
      </c>
      <c r="G14" s="138">
        <v>0.12</v>
      </c>
    </row>
    <row r="15" spans="1:7" ht="16" x14ac:dyDescent="0.2">
      <c r="A15" s="130">
        <v>1985</v>
      </c>
      <c r="B15" s="133">
        <v>1521</v>
      </c>
      <c r="C15" s="132"/>
      <c r="D15" s="131" t="s">
        <v>13</v>
      </c>
      <c r="E15" s="132"/>
      <c r="F15" s="133">
        <v>5721</v>
      </c>
      <c r="G15" s="138">
        <v>0.12</v>
      </c>
    </row>
    <row r="16" spans="1:7" ht="16" x14ac:dyDescent="0.2">
      <c r="A16" s="130">
        <v>1986</v>
      </c>
      <c r="B16" s="133">
        <v>2067</v>
      </c>
      <c r="C16" s="132"/>
      <c r="D16" s="131" t="s">
        <v>13</v>
      </c>
      <c r="E16" s="132"/>
      <c r="F16" s="133">
        <v>10273</v>
      </c>
      <c r="G16" s="138">
        <v>0.12</v>
      </c>
    </row>
    <row r="17" spans="1:7" ht="16" x14ac:dyDescent="0.2">
      <c r="A17" s="130">
        <v>1987</v>
      </c>
      <c r="B17" s="133">
        <v>1379</v>
      </c>
      <c r="C17" s="132"/>
      <c r="D17" s="131" t="s">
        <v>13</v>
      </c>
      <c r="E17" s="132"/>
      <c r="F17" s="133">
        <v>9533</v>
      </c>
      <c r="G17" s="138">
        <v>0.12</v>
      </c>
    </row>
    <row r="18" spans="1:7" ht="16" x14ac:dyDescent="0.2">
      <c r="A18" s="130">
        <v>1988</v>
      </c>
      <c r="B18" s="134">
        <v>868</v>
      </c>
      <c r="C18" s="135">
        <v>0.02</v>
      </c>
      <c r="D18" s="131" t="s">
        <v>13</v>
      </c>
      <c r="E18" s="132"/>
      <c r="F18" s="133">
        <v>8437</v>
      </c>
      <c r="G18" s="138">
        <v>0.12</v>
      </c>
    </row>
    <row r="19" spans="1:7" ht="16" x14ac:dyDescent="0.2">
      <c r="A19" s="130">
        <v>1989</v>
      </c>
      <c r="B19" s="134">
        <v>637</v>
      </c>
      <c r="C19" s="132"/>
      <c r="D19" s="131" t="s">
        <v>13</v>
      </c>
      <c r="E19" s="132"/>
      <c r="F19" s="133">
        <v>5552</v>
      </c>
      <c r="G19" s="138">
        <v>0.12</v>
      </c>
    </row>
    <row r="20" spans="1:7" ht="16" x14ac:dyDescent="0.2">
      <c r="A20" s="130">
        <v>1990</v>
      </c>
      <c r="B20" s="134">
        <v>628</v>
      </c>
      <c r="C20" s="132"/>
      <c r="D20" s="131" t="s">
        <v>13</v>
      </c>
      <c r="E20" s="132"/>
      <c r="F20" s="133">
        <v>2856</v>
      </c>
      <c r="G20" s="138">
        <v>0.12</v>
      </c>
    </row>
    <row r="21" spans="1:7" x14ac:dyDescent="0.2">
      <c r="A21" s="130">
        <v>1991</v>
      </c>
      <c r="B21" s="134">
        <v>889</v>
      </c>
      <c r="C21" s="135">
        <v>0.01</v>
      </c>
      <c r="D21" s="133">
        <v>5882</v>
      </c>
      <c r="E21" s="138">
        <v>0.13</v>
      </c>
      <c r="F21" s="133">
        <v>3165</v>
      </c>
      <c r="G21" s="138">
        <v>0.12</v>
      </c>
    </row>
    <row r="22" spans="1:7" x14ac:dyDescent="0.2">
      <c r="A22" s="130">
        <v>1992</v>
      </c>
      <c r="B22" s="133">
        <v>1595</v>
      </c>
      <c r="C22" s="135">
        <v>0.01</v>
      </c>
      <c r="D22" s="133">
        <v>5277</v>
      </c>
      <c r="E22" s="138">
        <v>0.15</v>
      </c>
      <c r="F22" s="133">
        <v>4223</v>
      </c>
      <c r="G22" s="138">
        <v>0.12</v>
      </c>
    </row>
    <row r="23" spans="1:7" x14ac:dyDescent="0.2">
      <c r="A23" s="130">
        <v>1993</v>
      </c>
      <c r="B23" s="134">
        <v>952</v>
      </c>
      <c r="C23" s="135">
        <v>0.03</v>
      </c>
      <c r="D23" s="133">
        <v>4463</v>
      </c>
      <c r="E23" s="138">
        <v>0.15</v>
      </c>
      <c r="F23" s="133">
        <v>5160</v>
      </c>
      <c r="G23" s="138">
        <v>0.12</v>
      </c>
    </row>
    <row r="24" spans="1:7" x14ac:dyDescent="0.2">
      <c r="A24" s="130">
        <v>1994</v>
      </c>
      <c r="B24" s="133">
        <v>1271</v>
      </c>
      <c r="C24" s="135">
        <v>0.03</v>
      </c>
      <c r="D24" s="133">
        <v>6792</v>
      </c>
      <c r="E24" s="138">
        <v>0.12</v>
      </c>
      <c r="F24" s="133">
        <v>3435</v>
      </c>
      <c r="G24" s="138">
        <v>0.12</v>
      </c>
    </row>
    <row r="25" spans="1:7" x14ac:dyDescent="0.2">
      <c r="A25" s="130">
        <v>1995</v>
      </c>
      <c r="B25" s="133">
        <v>4330</v>
      </c>
      <c r="C25" s="135">
        <v>0.04</v>
      </c>
      <c r="D25" s="133">
        <v>3768</v>
      </c>
      <c r="E25" s="138">
        <v>0.18</v>
      </c>
      <c r="F25" s="133">
        <v>3730</v>
      </c>
      <c r="G25" s="138">
        <v>0.12</v>
      </c>
    </row>
    <row r="26" spans="1:7" x14ac:dyDescent="0.2">
      <c r="A26" s="130">
        <v>1996</v>
      </c>
      <c r="B26" s="133">
        <v>1800</v>
      </c>
      <c r="C26" s="135">
        <v>0.1</v>
      </c>
      <c r="D26" s="133">
        <v>4902</v>
      </c>
      <c r="E26" s="138">
        <v>0.13</v>
      </c>
      <c r="F26" s="133">
        <v>5639</v>
      </c>
      <c r="G26" s="138">
        <v>0.12</v>
      </c>
    </row>
    <row r="27" spans="1:7" x14ac:dyDescent="0.2">
      <c r="A27" s="130">
        <v>1997</v>
      </c>
      <c r="B27" s="133">
        <v>1878</v>
      </c>
      <c r="C27" s="135">
        <v>0.1</v>
      </c>
      <c r="D27" s="133">
        <v>8089</v>
      </c>
      <c r="E27" s="138">
        <v>0.12</v>
      </c>
      <c r="F27" s="133">
        <v>2970</v>
      </c>
      <c r="G27" s="138">
        <v>0.09</v>
      </c>
    </row>
    <row r="28" spans="1:7" x14ac:dyDescent="0.2">
      <c r="A28" s="130">
        <v>1998</v>
      </c>
      <c r="B28" s="134">
        <v>924</v>
      </c>
      <c r="C28" s="135">
        <v>0.14000000000000001</v>
      </c>
      <c r="D28" s="133">
        <v>3656</v>
      </c>
      <c r="E28" s="138">
        <v>0.11</v>
      </c>
      <c r="F28" s="133">
        <v>4132</v>
      </c>
      <c r="G28" s="138">
        <v>0.1</v>
      </c>
    </row>
    <row r="29" spans="1:7" x14ac:dyDescent="0.2">
      <c r="A29" s="130">
        <v>1999</v>
      </c>
      <c r="B29" s="133">
        <v>1461</v>
      </c>
      <c r="C29" s="135">
        <v>0.1</v>
      </c>
      <c r="D29" s="133">
        <v>2258</v>
      </c>
      <c r="E29" s="138">
        <v>0.14000000000000001</v>
      </c>
      <c r="F29" s="133">
        <v>3914</v>
      </c>
      <c r="G29" s="138">
        <v>0.13</v>
      </c>
    </row>
    <row r="30" spans="1:7" x14ac:dyDescent="0.2">
      <c r="A30" s="130">
        <v>2000</v>
      </c>
      <c r="B30" s="133">
        <v>1785</v>
      </c>
      <c r="C30" s="135">
        <v>0.08</v>
      </c>
      <c r="D30" s="133">
        <v>2029</v>
      </c>
      <c r="E30" s="138">
        <v>0.13</v>
      </c>
      <c r="F30" s="133">
        <v>5872</v>
      </c>
      <c r="G30" s="138">
        <v>0.11</v>
      </c>
    </row>
    <row r="31" spans="1:7" x14ac:dyDescent="0.2">
      <c r="A31" s="130">
        <v>2001</v>
      </c>
      <c r="B31" s="134">
        <v>656</v>
      </c>
      <c r="C31" s="135">
        <v>0.03</v>
      </c>
      <c r="D31" s="133">
        <v>4514</v>
      </c>
      <c r="E31" s="138">
        <v>0.16</v>
      </c>
      <c r="F31" s="133">
        <v>10541</v>
      </c>
      <c r="G31" s="138">
        <v>0.11</v>
      </c>
    </row>
    <row r="32" spans="1:7" x14ac:dyDescent="0.2">
      <c r="A32" s="130">
        <v>2002</v>
      </c>
      <c r="B32" s="133">
        <v>1000</v>
      </c>
      <c r="C32" s="135">
        <v>0.01</v>
      </c>
      <c r="D32" s="133">
        <v>4034</v>
      </c>
      <c r="E32" s="138">
        <v>0.11</v>
      </c>
      <c r="F32" s="133">
        <v>6988</v>
      </c>
      <c r="G32" s="138">
        <v>0.12</v>
      </c>
    </row>
    <row r="33" spans="1:7" x14ac:dyDescent="0.2">
      <c r="A33" s="130">
        <v>2003</v>
      </c>
      <c r="B33" s="133">
        <v>2117</v>
      </c>
      <c r="C33" s="135">
        <v>0.03</v>
      </c>
      <c r="D33" s="133">
        <v>5631</v>
      </c>
      <c r="E33" s="138">
        <v>0.12</v>
      </c>
      <c r="F33" s="133">
        <v>5546</v>
      </c>
      <c r="G33" s="138">
        <v>0.08</v>
      </c>
    </row>
    <row r="34" spans="1:7" x14ac:dyDescent="0.2">
      <c r="A34" s="130">
        <v>2004</v>
      </c>
      <c r="B34" s="134">
        <v>757</v>
      </c>
      <c r="C34" s="135">
        <v>0.03</v>
      </c>
      <c r="D34" s="133">
        <v>3406</v>
      </c>
      <c r="E34" s="138">
        <v>0.13</v>
      </c>
      <c r="F34" s="133">
        <v>3963</v>
      </c>
      <c r="G34" s="138">
        <v>0.08</v>
      </c>
    </row>
    <row r="35" spans="1:7" x14ac:dyDescent="0.2">
      <c r="A35" s="130">
        <v>2005</v>
      </c>
      <c r="B35" s="134">
        <v>610</v>
      </c>
      <c r="C35" s="135">
        <v>0</v>
      </c>
      <c r="D35" s="133">
        <v>3361</v>
      </c>
      <c r="E35" s="138">
        <v>0.16</v>
      </c>
      <c r="F35" s="133">
        <v>4742</v>
      </c>
      <c r="G35" s="138">
        <v>0.08</v>
      </c>
    </row>
    <row r="36" spans="1:7" x14ac:dyDescent="0.2">
      <c r="A36" s="130">
        <v>2006</v>
      </c>
      <c r="B36" s="134">
        <v>747</v>
      </c>
      <c r="C36" s="135">
        <v>0</v>
      </c>
      <c r="D36" s="133">
        <v>3003</v>
      </c>
      <c r="E36" s="138">
        <v>0.13</v>
      </c>
      <c r="F36" s="133">
        <v>5645</v>
      </c>
      <c r="G36" s="138">
        <v>0.08</v>
      </c>
    </row>
    <row r="37" spans="1:7" x14ac:dyDescent="0.2">
      <c r="A37" s="130">
        <v>2007</v>
      </c>
      <c r="B37" s="134">
        <v>677</v>
      </c>
      <c r="C37" s="135">
        <v>0</v>
      </c>
      <c r="D37" s="133">
        <v>1435</v>
      </c>
      <c r="E37" s="138">
        <v>0.16</v>
      </c>
      <c r="F37" s="133">
        <v>5668</v>
      </c>
      <c r="G37" s="138">
        <v>0.08</v>
      </c>
    </row>
    <row r="38" spans="1:7" x14ac:dyDescent="0.2">
      <c r="A38" s="130">
        <v>2008</v>
      </c>
      <c r="B38" s="134">
        <v>413</v>
      </c>
      <c r="C38" s="135">
        <v>0</v>
      </c>
      <c r="D38" s="133">
        <v>2881</v>
      </c>
      <c r="E38" s="138">
        <v>0.16</v>
      </c>
      <c r="F38" s="133">
        <v>3104</v>
      </c>
      <c r="G38" s="138">
        <v>0.12</v>
      </c>
    </row>
    <row r="39" spans="1:7" x14ac:dyDescent="0.2">
      <c r="A39" s="130">
        <v>2009</v>
      </c>
      <c r="B39" s="134">
        <v>902</v>
      </c>
      <c r="C39" s="135">
        <v>0</v>
      </c>
      <c r="D39" s="133">
        <v>4406</v>
      </c>
      <c r="E39" s="138">
        <v>0.13</v>
      </c>
      <c r="F39" s="133">
        <v>3157</v>
      </c>
      <c r="G39" s="138">
        <v>0.11</v>
      </c>
    </row>
    <row r="40" spans="1:7" x14ac:dyDescent="0.2">
      <c r="A40" s="130">
        <v>2010</v>
      </c>
      <c r="B40" s="134">
        <v>197</v>
      </c>
      <c r="C40" s="135">
        <v>0</v>
      </c>
      <c r="D40" s="133">
        <v>1797</v>
      </c>
      <c r="E40" s="138">
        <v>0.13</v>
      </c>
      <c r="F40" s="133">
        <v>3835</v>
      </c>
      <c r="G40" s="138">
        <v>0.12</v>
      </c>
    </row>
    <row r="41" spans="1:7" x14ac:dyDescent="0.2">
      <c r="A41" s="130">
        <v>2011</v>
      </c>
      <c r="B41" s="134">
        <v>240</v>
      </c>
      <c r="C41" s="135">
        <v>0</v>
      </c>
      <c r="D41" s="133">
        <v>2674</v>
      </c>
      <c r="E41" s="138">
        <v>0.09</v>
      </c>
      <c r="F41" s="133">
        <v>3195</v>
      </c>
      <c r="G41" s="138">
        <v>0.21</v>
      </c>
    </row>
    <row r="42" spans="1:7" x14ac:dyDescent="0.2">
      <c r="A42" s="130">
        <v>2012</v>
      </c>
      <c r="B42" s="134">
        <v>322</v>
      </c>
      <c r="C42" s="135">
        <v>0</v>
      </c>
      <c r="D42" s="133">
        <v>1723</v>
      </c>
      <c r="E42" s="138">
        <v>0.13</v>
      </c>
      <c r="F42" s="134">
        <v>956</v>
      </c>
      <c r="G42" s="138">
        <v>0.12</v>
      </c>
    </row>
    <row r="43" spans="1:7" x14ac:dyDescent="0.2">
      <c r="A43" s="130">
        <v>2013</v>
      </c>
      <c r="B43" s="134">
        <v>912</v>
      </c>
      <c r="C43" s="135">
        <v>0</v>
      </c>
      <c r="D43" s="133">
        <v>1719</v>
      </c>
      <c r="E43" s="138">
        <v>0.19</v>
      </c>
      <c r="F43" s="133">
        <v>1135</v>
      </c>
      <c r="G43" s="138">
        <v>0.12</v>
      </c>
    </row>
    <row r="44" spans="1:7" x14ac:dyDescent="0.2">
      <c r="A44" s="130">
        <v>2014</v>
      </c>
      <c r="B44" s="134">
        <v>475</v>
      </c>
      <c r="C44" s="135">
        <v>0</v>
      </c>
      <c r="D44" s="133">
        <v>1529</v>
      </c>
      <c r="E44" s="138">
        <v>0.2</v>
      </c>
      <c r="F44" s="133">
        <v>1691</v>
      </c>
      <c r="G44" s="138">
        <v>0.12</v>
      </c>
    </row>
    <row r="45" spans="1:7" x14ac:dyDescent="0.2">
      <c r="A45" s="130">
        <v>2015</v>
      </c>
      <c r="B45" s="134">
        <v>174</v>
      </c>
      <c r="C45" s="135">
        <v>0</v>
      </c>
      <c r="D45" s="133">
        <v>2452</v>
      </c>
      <c r="E45" s="138">
        <v>0.11</v>
      </c>
      <c r="F45" s="133">
        <v>2623</v>
      </c>
      <c r="G45" s="138">
        <v>0.12</v>
      </c>
    </row>
    <row r="46" spans="1:7" x14ac:dyDescent="0.2">
      <c r="A46" s="130">
        <v>2016</v>
      </c>
      <c r="B46" s="134">
        <v>329</v>
      </c>
      <c r="C46" s="135">
        <v>0</v>
      </c>
      <c r="D46" s="133">
        <v>1380</v>
      </c>
      <c r="E46" s="138">
        <v>0.14000000000000001</v>
      </c>
      <c r="F46" s="133">
        <v>1463</v>
      </c>
      <c r="G46" s="138">
        <v>0.12</v>
      </c>
    </row>
    <row r="47" spans="1:7" x14ac:dyDescent="0.2">
      <c r="A47" s="130">
        <v>2017</v>
      </c>
      <c r="B47" s="133">
        <v>1187</v>
      </c>
      <c r="C47" s="135">
        <v>0</v>
      </c>
      <c r="D47" s="133">
        <v>1173</v>
      </c>
      <c r="E47" s="138">
        <v>0.2</v>
      </c>
      <c r="F47" s="133">
        <v>1203</v>
      </c>
      <c r="G47" s="138">
        <v>0.12</v>
      </c>
    </row>
    <row r="48" spans="1:7" x14ac:dyDescent="0.2">
      <c r="A48" s="130">
        <v>2018</v>
      </c>
      <c r="B48" s="134">
        <v>420</v>
      </c>
      <c r="C48" s="135">
        <v>0</v>
      </c>
      <c r="D48" s="134">
        <v>873</v>
      </c>
      <c r="E48" s="138">
        <v>0.63</v>
      </c>
      <c r="F48" s="133">
        <v>1971</v>
      </c>
      <c r="G48" s="138">
        <v>0.12</v>
      </c>
    </row>
    <row r="49" spans="1:7" x14ac:dyDescent="0.2">
      <c r="A49" s="136">
        <v>2019</v>
      </c>
      <c r="B49" s="134">
        <v>623</v>
      </c>
      <c r="C49" s="135">
        <v>0</v>
      </c>
      <c r="D49" s="133">
        <v>2028</v>
      </c>
      <c r="E49" s="138">
        <v>0.12</v>
      </c>
      <c r="F49" s="133">
        <v>3115</v>
      </c>
      <c r="G49" s="138">
        <v>0.12</v>
      </c>
    </row>
    <row r="50" spans="1:7" x14ac:dyDescent="0.2">
      <c r="A50" s="136">
        <v>2020</v>
      </c>
      <c r="B50" s="133">
        <v>1197</v>
      </c>
      <c r="C50" s="135">
        <v>0</v>
      </c>
      <c r="D50" s="133">
        <v>3180</v>
      </c>
      <c r="E50" s="138">
        <v>0.16</v>
      </c>
      <c r="F50" s="133">
        <v>1135</v>
      </c>
      <c r="G50" s="138">
        <v>0.12</v>
      </c>
    </row>
    <row r="51" spans="1:7" x14ac:dyDescent="0.2">
      <c r="A51" s="136">
        <v>2021</v>
      </c>
      <c r="B51" s="133">
        <v>1064</v>
      </c>
      <c r="C51" s="135">
        <v>0</v>
      </c>
      <c r="D51" s="133">
        <v>2038</v>
      </c>
      <c r="E51" s="138">
        <v>0.17</v>
      </c>
      <c r="F51" s="133">
        <v>2666</v>
      </c>
      <c r="G51" s="138">
        <v>0.12</v>
      </c>
    </row>
    <row r="52" spans="1:7" x14ac:dyDescent="0.2">
      <c r="A52" s="136">
        <v>2022</v>
      </c>
      <c r="B52" s="134">
        <v>890</v>
      </c>
      <c r="C52" s="135">
        <v>0</v>
      </c>
      <c r="D52" s="133">
        <v>1582</v>
      </c>
      <c r="E52" s="138">
        <v>0.2</v>
      </c>
      <c r="F52" s="133">
        <v>1304</v>
      </c>
      <c r="G52" s="138">
        <v>0.12</v>
      </c>
    </row>
    <row r="53" spans="1:7" ht="16" x14ac:dyDescent="0.2">
      <c r="A53" s="130" t="s">
        <v>14</v>
      </c>
      <c r="B53" s="131">
        <v>500</v>
      </c>
      <c r="C53" s="135" t="s">
        <v>13</v>
      </c>
      <c r="D53" s="131">
        <v>1750</v>
      </c>
      <c r="E53" s="135" t="s">
        <v>13</v>
      </c>
      <c r="F53" s="131">
        <v>1800</v>
      </c>
      <c r="G53" s="137" t="s">
        <v>13</v>
      </c>
    </row>
    <row r="54" spans="1:7" ht="16" x14ac:dyDescent="0.2">
      <c r="A54" s="11" t="s">
        <v>15</v>
      </c>
      <c r="B54" s="9">
        <v>1000</v>
      </c>
      <c r="C54" s="45" t="s">
        <v>13</v>
      </c>
      <c r="D54" s="9">
        <v>3500</v>
      </c>
      <c r="E54" s="45" t="s">
        <v>13</v>
      </c>
      <c r="F54" s="9">
        <v>3800</v>
      </c>
      <c r="G54" s="49" t="s">
        <v>13</v>
      </c>
    </row>
    <row r="55" spans="1:7" x14ac:dyDescent="0.2">
      <c r="A55" s="151" t="s">
        <v>16</v>
      </c>
    </row>
    <row r="56" spans="1:7" x14ac:dyDescent="0.2">
      <c r="A56" s="19"/>
    </row>
    <row r="57" spans="1:7" x14ac:dyDescent="0.2">
      <c r="A57" s="18"/>
    </row>
    <row r="100" spans="1:53" s="14" customFormat="1" x14ac:dyDescent="0.2">
      <c r="B100" s="15"/>
      <c r="C100" s="48"/>
      <c r="D100" s="15"/>
      <c r="E100" s="48"/>
      <c r="F100" s="15"/>
      <c r="G100" s="48"/>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138</v>
      </c>
    </row>
    <row r="103" spans="1:53" ht="16" thickBot="1" x14ac:dyDescent="0.25">
      <c r="A103" s="196" t="s">
        <v>5</v>
      </c>
      <c r="B103" s="199" t="s">
        <v>6</v>
      </c>
      <c r="C103" s="190"/>
      <c r="D103" s="190"/>
      <c r="E103" s="190"/>
      <c r="F103" s="190"/>
      <c r="G103" s="191"/>
    </row>
    <row r="104" spans="1:53" ht="16" thickBot="1" x14ac:dyDescent="0.25">
      <c r="A104" s="197"/>
      <c r="B104" s="199" t="s">
        <v>7</v>
      </c>
      <c r="C104" s="192"/>
      <c r="D104" s="193" t="s">
        <v>8</v>
      </c>
      <c r="E104" s="192"/>
      <c r="F104" s="193" t="s">
        <v>9</v>
      </c>
      <c r="G104" s="192"/>
    </row>
    <row r="105" spans="1:53" ht="19" thickBot="1" x14ac:dyDescent="0.25">
      <c r="A105" s="198"/>
      <c r="B105" s="8" t="s">
        <v>10</v>
      </c>
      <c r="C105" s="47" t="s">
        <v>11</v>
      </c>
      <c r="D105" s="8" t="s">
        <v>10</v>
      </c>
      <c r="E105" s="47" t="s">
        <v>12</v>
      </c>
      <c r="F105" s="8" t="s">
        <v>10</v>
      </c>
      <c r="G105" s="47" t="s">
        <v>12</v>
      </c>
    </row>
    <row r="106" spans="1:53" ht="17" thickBot="1" x14ac:dyDescent="0.25">
      <c r="A106" s="42" t="s">
        <v>17</v>
      </c>
      <c r="B106" s="43">
        <f t="shared" ref="B106:G106" si="0">IFERROR(AVERAGEIFS(B$2:B$83,$A$2:$A$83,"&gt;=1975",$A$2:$A$83,"&lt;=1978"),"")</f>
        <v>1320.3333333333333</v>
      </c>
      <c r="C106" s="61" t="str">
        <f t="shared" si="0"/>
        <v/>
      </c>
      <c r="D106" s="43" t="str">
        <f t="shared" si="0"/>
        <v/>
      </c>
      <c r="E106" s="61" t="str">
        <f t="shared" si="0"/>
        <v/>
      </c>
      <c r="F106" s="43">
        <f t="shared" si="0"/>
        <v>5025</v>
      </c>
      <c r="G106" s="61">
        <f t="shared" si="0"/>
        <v>0.12</v>
      </c>
    </row>
    <row r="107" spans="1:53" ht="17" thickBot="1" x14ac:dyDescent="0.25">
      <c r="A107" s="42" t="s">
        <v>18</v>
      </c>
      <c r="B107" s="43">
        <f t="shared" ref="B107:G107" si="1">IFERROR(AVERAGEIFS(B$2:B$83,$A$2:$A$83,"&gt;=1979",$A$2:$A$83,"&lt;=1984"),"")</f>
        <v>940.5</v>
      </c>
      <c r="C107" s="61" t="str">
        <f t="shared" si="1"/>
        <v/>
      </c>
      <c r="D107" s="43" t="str">
        <f t="shared" si="1"/>
        <v/>
      </c>
      <c r="E107" s="61" t="str">
        <f t="shared" si="1"/>
        <v/>
      </c>
      <c r="F107" s="43">
        <f t="shared" si="1"/>
        <v>5344</v>
      </c>
      <c r="G107" s="61">
        <f t="shared" si="1"/>
        <v>0.12</v>
      </c>
    </row>
    <row r="108" spans="1:53" ht="17" thickBot="1" x14ac:dyDescent="0.25">
      <c r="A108" s="42" t="s">
        <v>19</v>
      </c>
      <c r="B108" s="43">
        <f t="shared" ref="B108:G108" si="2">IFERROR(AVERAGEIFS(B$2:B$83,$A$2:$A$83,"&gt;=1985",$A$2:$A$83,"&lt;=1995"),"")</f>
        <v>1467</v>
      </c>
      <c r="C108" s="61">
        <f t="shared" si="2"/>
        <v>2.3333333333333334E-2</v>
      </c>
      <c r="D108" s="43">
        <f t="shared" si="2"/>
        <v>5236.3999999999996</v>
      </c>
      <c r="E108" s="61">
        <f t="shared" si="2"/>
        <v>0.14599999999999999</v>
      </c>
      <c r="F108" s="43">
        <f t="shared" si="2"/>
        <v>5644.090909090909</v>
      </c>
      <c r="G108" s="61">
        <f t="shared" si="2"/>
        <v>0.12000000000000002</v>
      </c>
    </row>
    <row r="109" spans="1:53" ht="17" thickBot="1" x14ac:dyDescent="0.25">
      <c r="A109" s="42" t="s">
        <v>20</v>
      </c>
      <c r="B109" s="43">
        <f t="shared" ref="B109:G109" si="3">IFERROR(AVERAGEIFS(B$2:B$83,$A$2:$A$83,"&gt;=1996",$A$2:$A$83,"&lt;=1998"),"")</f>
        <v>1534</v>
      </c>
      <c r="C109" s="61">
        <f t="shared" si="3"/>
        <v>0.11333333333333334</v>
      </c>
      <c r="D109" s="43">
        <f t="shared" si="3"/>
        <v>5549</v>
      </c>
      <c r="E109" s="61">
        <f t="shared" si="3"/>
        <v>0.12</v>
      </c>
      <c r="F109" s="43">
        <f t="shared" si="3"/>
        <v>4247</v>
      </c>
      <c r="G109" s="61">
        <f t="shared" si="3"/>
        <v>0.10333333333333333</v>
      </c>
    </row>
    <row r="110" spans="1:53" ht="17" thickBot="1" x14ac:dyDescent="0.25">
      <c r="A110" s="44" t="s">
        <v>21</v>
      </c>
      <c r="B110" s="43">
        <f t="shared" ref="B110:G110" si="4">IFERROR(AVERAGEIFS(B$2:B$83,$A$2:$A$83,"&gt;=1999",$A$2:$A$83,"&lt;=2008"),"")</f>
        <v>1022.3</v>
      </c>
      <c r="C110" s="61">
        <f t="shared" si="4"/>
        <v>2.8000000000000004E-2</v>
      </c>
      <c r="D110" s="43">
        <f t="shared" si="4"/>
        <v>3255.2</v>
      </c>
      <c r="E110" s="61">
        <f t="shared" si="4"/>
        <v>0.13999999999999999</v>
      </c>
      <c r="F110" s="43">
        <f t="shared" si="4"/>
        <v>5598.3</v>
      </c>
      <c r="G110" s="61">
        <f t="shared" si="4"/>
        <v>9.8999999999999977E-2</v>
      </c>
    </row>
    <row r="111" spans="1:53" ht="17" thickBot="1" x14ac:dyDescent="0.25">
      <c r="A111" s="11">
        <v>2009</v>
      </c>
      <c r="B111" s="66">
        <f t="shared" ref="B111:G111" si="5">IF(B39&gt;0,B39,"")</f>
        <v>902</v>
      </c>
      <c r="C111" s="89" t="str">
        <f t="shared" si="5"/>
        <v/>
      </c>
      <c r="D111" s="66">
        <f t="shared" si="5"/>
        <v>4406</v>
      </c>
      <c r="E111" s="84">
        <f t="shared" si="5"/>
        <v>0.13</v>
      </c>
      <c r="F111" s="66">
        <f t="shared" si="5"/>
        <v>3157</v>
      </c>
      <c r="G111" s="84">
        <f t="shared" si="5"/>
        <v>0.11</v>
      </c>
    </row>
    <row r="112" spans="1:53" ht="17" thickBot="1" x14ac:dyDescent="0.25">
      <c r="A112" s="11">
        <v>2010</v>
      </c>
      <c r="B112" s="66">
        <f t="shared" ref="B112:G122" si="6">IF(B40&gt;0,B40,"")</f>
        <v>197</v>
      </c>
      <c r="C112" s="89" t="str">
        <f t="shared" si="6"/>
        <v/>
      </c>
      <c r="D112" s="66">
        <f t="shared" si="6"/>
        <v>1797</v>
      </c>
      <c r="E112" s="84">
        <f t="shared" si="6"/>
        <v>0.13</v>
      </c>
      <c r="F112" s="66">
        <f t="shared" si="6"/>
        <v>3835</v>
      </c>
      <c r="G112" s="84">
        <f t="shared" si="6"/>
        <v>0.12</v>
      </c>
    </row>
    <row r="113" spans="1:7" ht="17" thickBot="1" x14ac:dyDescent="0.25">
      <c r="A113" s="11">
        <v>2011</v>
      </c>
      <c r="B113" s="66">
        <f t="shared" si="6"/>
        <v>240</v>
      </c>
      <c r="C113" s="89" t="str">
        <f t="shared" si="6"/>
        <v/>
      </c>
      <c r="D113" s="66">
        <f t="shared" si="6"/>
        <v>2674</v>
      </c>
      <c r="E113" s="84">
        <f t="shared" si="6"/>
        <v>0.09</v>
      </c>
      <c r="F113" s="66">
        <f t="shared" si="6"/>
        <v>3195</v>
      </c>
      <c r="G113" s="84">
        <f t="shared" si="6"/>
        <v>0.21</v>
      </c>
    </row>
    <row r="114" spans="1:7" ht="17" thickBot="1" x14ac:dyDescent="0.25">
      <c r="A114" s="11">
        <v>2012</v>
      </c>
      <c r="B114" s="66">
        <f t="shared" si="6"/>
        <v>322</v>
      </c>
      <c r="C114" s="90" t="str">
        <f t="shared" si="6"/>
        <v/>
      </c>
      <c r="D114" s="66">
        <f t="shared" si="6"/>
        <v>1723</v>
      </c>
      <c r="E114" s="84">
        <f t="shared" si="6"/>
        <v>0.13</v>
      </c>
      <c r="F114" s="66">
        <f t="shared" si="6"/>
        <v>956</v>
      </c>
      <c r="G114" s="84">
        <f t="shared" si="6"/>
        <v>0.12</v>
      </c>
    </row>
    <row r="115" spans="1:7" ht="17" thickBot="1" x14ac:dyDescent="0.25">
      <c r="A115" s="11">
        <v>2013</v>
      </c>
      <c r="B115" s="66">
        <f t="shared" si="6"/>
        <v>912</v>
      </c>
      <c r="C115" s="84" t="str">
        <f t="shared" si="6"/>
        <v/>
      </c>
      <c r="D115" s="66">
        <f t="shared" si="6"/>
        <v>1719</v>
      </c>
      <c r="E115" s="84">
        <f t="shared" si="6"/>
        <v>0.19</v>
      </c>
      <c r="F115" s="66">
        <f t="shared" si="6"/>
        <v>1135</v>
      </c>
      <c r="G115" s="84">
        <f t="shared" si="6"/>
        <v>0.12</v>
      </c>
    </row>
    <row r="116" spans="1:7" ht="17" thickBot="1" x14ac:dyDescent="0.25">
      <c r="A116" s="11">
        <v>2014</v>
      </c>
      <c r="B116" s="66">
        <f t="shared" si="6"/>
        <v>475</v>
      </c>
      <c r="C116" s="84" t="str">
        <f t="shared" si="6"/>
        <v/>
      </c>
      <c r="D116" s="66">
        <f t="shared" si="6"/>
        <v>1529</v>
      </c>
      <c r="E116" s="84">
        <f t="shared" si="6"/>
        <v>0.2</v>
      </c>
      <c r="F116" s="66">
        <f t="shared" si="6"/>
        <v>1691</v>
      </c>
      <c r="G116" s="84">
        <f t="shared" si="6"/>
        <v>0.12</v>
      </c>
    </row>
    <row r="117" spans="1:7" ht="17" thickBot="1" x14ac:dyDescent="0.25">
      <c r="A117" s="11">
        <v>2015</v>
      </c>
      <c r="B117" s="66">
        <f t="shared" si="6"/>
        <v>174</v>
      </c>
      <c r="C117" s="84" t="str">
        <f t="shared" si="6"/>
        <v/>
      </c>
      <c r="D117" s="66">
        <f t="shared" si="6"/>
        <v>2452</v>
      </c>
      <c r="E117" s="84">
        <f t="shared" si="6"/>
        <v>0.11</v>
      </c>
      <c r="F117" s="66">
        <f t="shared" si="6"/>
        <v>2623</v>
      </c>
      <c r="G117" s="84">
        <f t="shared" si="6"/>
        <v>0.12</v>
      </c>
    </row>
    <row r="118" spans="1:7" ht="17" thickBot="1" x14ac:dyDescent="0.25">
      <c r="A118" s="11">
        <v>2016</v>
      </c>
      <c r="B118" s="66">
        <f t="shared" si="6"/>
        <v>329</v>
      </c>
      <c r="C118" s="84" t="str">
        <f t="shared" si="6"/>
        <v/>
      </c>
      <c r="D118" s="66">
        <f t="shared" si="6"/>
        <v>1380</v>
      </c>
      <c r="E118" s="84">
        <f t="shared" si="6"/>
        <v>0.14000000000000001</v>
      </c>
      <c r="F118" s="66">
        <f t="shared" si="6"/>
        <v>1463</v>
      </c>
      <c r="G118" s="84">
        <f t="shared" si="6"/>
        <v>0.12</v>
      </c>
    </row>
    <row r="119" spans="1:7" ht="17" thickBot="1" x14ac:dyDescent="0.25">
      <c r="A119" s="11">
        <v>2017</v>
      </c>
      <c r="B119" s="66">
        <f t="shared" si="6"/>
        <v>1187</v>
      </c>
      <c r="C119" s="84" t="str">
        <f t="shared" si="6"/>
        <v/>
      </c>
      <c r="D119" s="66">
        <f t="shared" si="6"/>
        <v>1173</v>
      </c>
      <c r="E119" s="84">
        <f t="shared" si="6"/>
        <v>0.2</v>
      </c>
      <c r="F119" s="66">
        <f t="shared" si="6"/>
        <v>1203</v>
      </c>
      <c r="G119" s="84">
        <f t="shared" si="6"/>
        <v>0.12</v>
      </c>
    </row>
    <row r="120" spans="1:7" ht="17" thickBot="1" x14ac:dyDescent="0.25">
      <c r="A120" s="11">
        <v>2018</v>
      </c>
      <c r="B120" s="66">
        <f t="shared" si="6"/>
        <v>420</v>
      </c>
      <c r="C120" s="84" t="str">
        <f t="shared" si="6"/>
        <v/>
      </c>
      <c r="D120" s="66">
        <f t="shared" si="6"/>
        <v>873</v>
      </c>
      <c r="E120" s="84">
        <f t="shared" si="6"/>
        <v>0.63</v>
      </c>
      <c r="F120" s="66">
        <f t="shared" si="6"/>
        <v>1971</v>
      </c>
      <c r="G120" s="84">
        <f t="shared" si="6"/>
        <v>0.12</v>
      </c>
    </row>
    <row r="121" spans="1:7" ht="17" thickBot="1" x14ac:dyDescent="0.25">
      <c r="A121" s="62">
        <v>2019</v>
      </c>
      <c r="B121" s="80">
        <f t="shared" si="6"/>
        <v>623</v>
      </c>
      <c r="C121" s="86" t="str">
        <f t="shared" si="6"/>
        <v/>
      </c>
      <c r="D121" s="80">
        <f t="shared" si="6"/>
        <v>2028</v>
      </c>
      <c r="E121" s="86">
        <f t="shared" si="6"/>
        <v>0.12</v>
      </c>
      <c r="F121" s="80">
        <f t="shared" si="6"/>
        <v>3115</v>
      </c>
      <c r="G121" s="86">
        <f t="shared" si="6"/>
        <v>0.12</v>
      </c>
    </row>
    <row r="122" spans="1:7" ht="17" thickBot="1" x14ac:dyDescent="0.25">
      <c r="A122" s="62">
        <v>2020</v>
      </c>
      <c r="B122" s="80">
        <f t="shared" si="6"/>
        <v>1197</v>
      </c>
      <c r="C122" s="86" t="str">
        <f t="shared" si="6"/>
        <v/>
      </c>
      <c r="D122" s="80">
        <f t="shared" si="6"/>
        <v>3180</v>
      </c>
      <c r="E122" s="86">
        <f t="shared" si="6"/>
        <v>0.16</v>
      </c>
      <c r="F122" s="80">
        <f t="shared" si="6"/>
        <v>1135</v>
      </c>
      <c r="G122" s="86">
        <f t="shared" si="6"/>
        <v>0.12</v>
      </c>
    </row>
    <row r="123" spans="1:7" ht="17" thickBot="1" x14ac:dyDescent="0.25">
      <c r="A123" s="107">
        <v>2021</v>
      </c>
      <c r="B123" s="108">
        <f t="shared" ref="B123:G123" si="7">IF(B51&gt;0,B51,"")</f>
        <v>1064</v>
      </c>
      <c r="C123" s="109" t="str">
        <f t="shared" si="7"/>
        <v/>
      </c>
      <c r="D123" s="108">
        <f t="shared" si="7"/>
        <v>2038</v>
      </c>
      <c r="E123" s="109">
        <f t="shared" si="7"/>
        <v>0.17</v>
      </c>
      <c r="F123" s="108">
        <f t="shared" si="7"/>
        <v>2666</v>
      </c>
      <c r="G123" s="109">
        <f t="shared" si="7"/>
        <v>0.12</v>
      </c>
    </row>
    <row r="124" spans="1:7" ht="17" thickBot="1" x14ac:dyDescent="0.25">
      <c r="A124" s="110">
        <v>2022</v>
      </c>
      <c r="B124" s="111">
        <f>IF(B52&gt;0,B52,"")</f>
        <v>890</v>
      </c>
      <c r="C124" s="112" t="str">
        <f>IF(C52&gt;0,C52,"")</f>
        <v/>
      </c>
      <c r="D124" s="113">
        <f>IF(D52&gt;0,D52,"")</f>
        <v>1582</v>
      </c>
      <c r="E124" s="112"/>
      <c r="F124" s="113">
        <f>IF(F52&gt;0,F52,"")</f>
        <v>1304</v>
      </c>
      <c r="G124" s="112">
        <f>IF(G52&gt;0,G52,"")</f>
        <v>0.12</v>
      </c>
    </row>
    <row r="125" spans="1:7" ht="18" thickTop="1" thickBot="1" x14ac:dyDescent="0.25">
      <c r="A125" s="11" t="s">
        <v>14</v>
      </c>
      <c r="B125" s="9">
        <f>B53</f>
        <v>500</v>
      </c>
      <c r="C125" s="45" t="s">
        <v>13</v>
      </c>
      <c r="D125" s="9">
        <f>D53</f>
        <v>1750</v>
      </c>
      <c r="E125" s="45" t="s">
        <v>13</v>
      </c>
      <c r="F125" s="9">
        <f>F53</f>
        <v>1800</v>
      </c>
      <c r="G125" s="49" t="s">
        <v>13</v>
      </c>
    </row>
    <row r="126" spans="1:7" ht="17" thickBot="1" x14ac:dyDescent="0.25">
      <c r="A126" s="11" t="s">
        <v>15</v>
      </c>
      <c r="B126" s="9">
        <f>B54</f>
        <v>1000</v>
      </c>
      <c r="C126" s="45" t="s">
        <v>13</v>
      </c>
      <c r="D126" s="9">
        <f>D54</f>
        <v>3500</v>
      </c>
      <c r="E126" s="45" t="s">
        <v>13</v>
      </c>
      <c r="F126" s="9">
        <f>F54</f>
        <v>3800</v>
      </c>
      <c r="G126" s="49" t="s">
        <v>13</v>
      </c>
    </row>
    <row r="127" spans="1:7" x14ac:dyDescent="0.2">
      <c r="A127" s="151" t="s">
        <v>16</v>
      </c>
    </row>
    <row r="128" spans="1:7" x14ac:dyDescent="0.2">
      <c r="A128" s="19"/>
    </row>
    <row r="129" spans="1:1" x14ac:dyDescent="0.2">
      <c r="A129" s="18"/>
    </row>
  </sheetData>
  <mergeCells count="10">
    <mergeCell ref="A103:A105"/>
    <mergeCell ref="B103:G103"/>
    <mergeCell ref="B104:C104"/>
    <mergeCell ref="D104:E104"/>
    <mergeCell ref="F104:G104"/>
    <mergeCell ref="B2:G2"/>
    <mergeCell ref="B3:C3"/>
    <mergeCell ref="D3:E3"/>
    <mergeCell ref="F3:G3"/>
    <mergeCell ref="A2:A4"/>
  </mergeCells>
  <phoneticPr fontId="50"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dimension ref="A1:AN126"/>
  <sheetViews>
    <sheetView zoomScale="85" zoomScaleNormal="85" workbookViewId="0">
      <selection activeCell="J20" sqref="J20"/>
    </sheetView>
  </sheetViews>
  <sheetFormatPr baseColWidth="10" defaultColWidth="9.33203125" defaultRowHeight="15" x14ac:dyDescent="0.2"/>
  <cols>
    <col min="1" max="1" width="13.6640625" style="5" customWidth="1"/>
    <col min="2" max="2" width="9.33203125" style="6"/>
    <col min="3" max="3" width="9.33203125" style="46"/>
    <col min="4" max="4" width="9.33203125" style="6"/>
    <col min="5" max="5" width="9.33203125" style="46"/>
    <col min="6" max="6" width="9.33203125" style="6"/>
    <col min="7" max="7" width="9.33203125" style="46"/>
    <col min="8" max="40" width="9.33203125" style="6"/>
    <col min="41" max="16384" width="9.33203125" style="5"/>
  </cols>
  <sheetData>
    <row r="1" spans="1:7" ht="16" thickBot="1" x14ac:dyDescent="0.25">
      <c r="A1" s="18" t="s">
        <v>139</v>
      </c>
    </row>
    <row r="2" spans="1:7" ht="16" thickBot="1" x14ac:dyDescent="0.25">
      <c r="A2" s="196" t="s">
        <v>5</v>
      </c>
      <c r="B2" s="199" t="s">
        <v>22</v>
      </c>
      <c r="C2" s="190"/>
      <c r="D2" s="190"/>
      <c r="E2" s="190"/>
      <c r="F2" s="190"/>
      <c r="G2" s="191"/>
    </row>
    <row r="3" spans="1:7" x14ac:dyDescent="0.2">
      <c r="A3" s="197"/>
      <c r="B3" s="199" t="s">
        <v>23</v>
      </c>
      <c r="C3" s="191"/>
      <c r="D3" s="199" t="s">
        <v>24</v>
      </c>
      <c r="E3" s="191"/>
      <c r="F3" s="199" t="s">
        <v>25</v>
      </c>
      <c r="G3" s="191"/>
    </row>
    <row r="4" spans="1:7" ht="16" x14ac:dyDescent="0.2">
      <c r="A4" s="197"/>
      <c r="B4" s="25" t="s">
        <v>10</v>
      </c>
      <c r="C4" s="129" t="s">
        <v>12</v>
      </c>
      <c r="D4" s="25" t="s">
        <v>10</v>
      </c>
      <c r="E4" s="129" t="s">
        <v>12</v>
      </c>
      <c r="F4" s="25" t="s">
        <v>10</v>
      </c>
      <c r="G4" s="129" t="s">
        <v>12</v>
      </c>
    </row>
    <row r="5" spans="1:7" x14ac:dyDescent="0.2">
      <c r="A5" s="130">
        <v>1975</v>
      </c>
      <c r="B5" s="131"/>
      <c r="C5" s="135"/>
      <c r="D5" s="133">
        <v>12920</v>
      </c>
      <c r="E5" s="138">
        <v>0.34</v>
      </c>
      <c r="F5" s="133">
        <v>7571</v>
      </c>
      <c r="G5" s="138">
        <v>0.21</v>
      </c>
    </row>
    <row r="6" spans="1:7" x14ac:dyDescent="0.2">
      <c r="A6" s="130">
        <v>1976</v>
      </c>
      <c r="B6" s="133">
        <v>5282</v>
      </c>
      <c r="C6" s="134">
        <v>0.38</v>
      </c>
      <c r="D6" s="133">
        <v>24582</v>
      </c>
      <c r="E6" s="138">
        <v>0.34</v>
      </c>
      <c r="F6" s="133">
        <v>5723</v>
      </c>
      <c r="G6" s="138">
        <v>0.16</v>
      </c>
    </row>
    <row r="7" spans="1:7" x14ac:dyDescent="0.2">
      <c r="A7" s="130">
        <v>1977</v>
      </c>
      <c r="B7" s="133">
        <v>12706</v>
      </c>
      <c r="C7" s="134">
        <v>0.37</v>
      </c>
      <c r="D7" s="133">
        <v>29497</v>
      </c>
      <c r="E7" s="138">
        <v>0.34</v>
      </c>
      <c r="F7" s="133">
        <v>11445</v>
      </c>
      <c r="G7" s="138">
        <v>0.16</v>
      </c>
    </row>
    <row r="8" spans="1:7" x14ac:dyDescent="0.2">
      <c r="A8" s="130">
        <v>1978</v>
      </c>
      <c r="B8" s="133">
        <v>12034</v>
      </c>
      <c r="C8" s="134">
        <v>0.37</v>
      </c>
      <c r="D8" s="133">
        <v>17124</v>
      </c>
      <c r="E8" s="138">
        <v>0.34</v>
      </c>
      <c r="F8" s="133">
        <v>6835</v>
      </c>
      <c r="G8" s="138">
        <v>0.21</v>
      </c>
    </row>
    <row r="9" spans="1:7" x14ac:dyDescent="0.2">
      <c r="A9" s="130">
        <v>1979</v>
      </c>
      <c r="B9" s="133">
        <v>17354</v>
      </c>
      <c r="C9" s="134">
        <v>0.39</v>
      </c>
      <c r="D9" s="133">
        <v>21617</v>
      </c>
      <c r="E9" s="138">
        <v>0.34</v>
      </c>
      <c r="F9" s="133">
        <v>12610</v>
      </c>
      <c r="G9" s="138">
        <v>0.21</v>
      </c>
    </row>
    <row r="10" spans="1:7" x14ac:dyDescent="0.2">
      <c r="A10" s="130">
        <v>1980</v>
      </c>
      <c r="B10" s="133">
        <v>10718</v>
      </c>
      <c r="C10" s="134">
        <v>0.36</v>
      </c>
      <c r="D10" s="133">
        <v>39239</v>
      </c>
      <c r="E10" s="138">
        <v>0.34</v>
      </c>
      <c r="F10" s="133">
        <v>30573</v>
      </c>
      <c r="G10" s="138">
        <v>0.16</v>
      </c>
    </row>
    <row r="11" spans="1:7" x14ac:dyDescent="0.2">
      <c r="A11" s="130">
        <v>1981</v>
      </c>
      <c r="B11" s="133">
        <v>8587</v>
      </c>
      <c r="C11" s="134">
        <v>0.37</v>
      </c>
      <c r="D11" s="133">
        <v>49559</v>
      </c>
      <c r="E11" s="138">
        <v>0.34</v>
      </c>
      <c r="F11" s="133">
        <v>36057</v>
      </c>
      <c r="G11" s="138">
        <v>0.21</v>
      </c>
    </row>
    <row r="12" spans="1:7" x14ac:dyDescent="0.2">
      <c r="A12" s="130">
        <v>1982</v>
      </c>
      <c r="B12" s="133">
        <v>9584</v>
      </c>
      <c r="C12" s="134">
        <v>0.37</v>
      </c>
      <c r="D12" s="133">
        <v>23848</v>
      </c>
      <c r="E12" s="138">
        <v>0.34</v>
      </c>
      <c r="F12" s="133">
        <v>40488</v>
      </c>
      <c r="G12" s="138">
        <v>0.16</v>
      </c>
    </row>
    <row r="13" spans="1:7" x14ac:dyDescent="0.2">
      <c r="A13" s="130">
        <v>1983</v>
      </c>
      <c r="B13" s="133">
        <v>10344</v>
      </c>
      <c r="C13" s="134">
        <v>0.37</v>
      </c>
      <c r="D13" s="133">
        <v>9794</v>
      </c>
      <c r="E13" s="138">
        <v>0.34</v>
      </c>
      <c r="F13" s="133">
        <v>6424</v>
      </c>
      <c r="G13" s="138">
        <v>0.21</v>
      </c>
    </row>
    <row r="14" spans="1:7" x14ac:dyDescent="0.2">
      <c r="A14" s="130">
        <v>1984</v>
      </c>
      <c r="B14" s="133">
        <v>7213</v>
      </c>
      <c r="C14" s="134">
        <v>0.38</v>
      </c>
      <c r="D14" s="133">
        <v>20778</v>
      </c>
      <c r="E14" s="138">
        <v>0.34</v>
      </c>
      <c r="F14" s="133">
        <v>13995</v>
      </c>
      <c r="G14" s="138">
        <v>0.21</v>
      </c>
    </row>
    <row r="15" spans="1:7" x14ac:dyDescent="0.2">
      <c r="A15" s="130">
        <v>1985</v>
      </c>
      <c r="B15" s="133">
        <v>6087</v>
      </c>
      <c r="C15" s="134">
        <v>0.38</v>
      </c>
      <c r="D15" s="133">
        <v>35916</v>
      </c>
      <c r="E15" s="138">
        <v>0.34</v>
      </c>
      <c r="F15" s="133">
        <v>16037</v>
      </c>
      <c r="G15" s="138">
        <v>0.15</v>
      </c>
    </row>
    <row r="16" spans="1:7" x14ac:dyDescent="0.2">
      <c r="A16" s="130">
        <v>1986</v>
      </c>
      <c r="B16" s="133">
        <v>11069</v>
      </c>
      <c r="C16" s="134">
        <v>0.36</v>
      </c>
      <c r="D16" s="133">
        <v>38111</v>
      </c>
      <c r="E16" s="138">
        <v>0.34</v>
      </c>
      <c r="F16" s="133">
        <v>14889</v>
      </c>
      <c r="G16" s="138">
        <v>0.15</v>
      </c>
    </row>
    <row r="17" spans="1:7" x14ac:dyDescent="0.2">
      <c r="A17" s="130">
        <v>1987</v>
      </c>
      <c r="B17" s="133">
        <v>11276</v>
      </c>
      <c r="C17" s="134">
        <v>0.37</v>
      </c>
      <c r="D17" s="133">
        <v>28935</v>
      </c>
      <c r="E17" s="138">
        <v>0.34</v>
      </c>
      <c r="F17" s="133">
        <v>24632</v>
      </c>
      <c r="G17" s="138">
        <v>0.15</v>
      </c>
    </row>
    <row r="18" spans="1:7" x14ac:dyDescent="0.2">
      <c r="A18" s="130">
        <v>1988</v>
      </c>
      <c r="B18" s="133">
        <v>8852</v>
      </c>
      <c r="C18" s="134">
        <v>0.36</v>
      </c>
      <c r="D18" s="133">
        <v>44524</v>
      </c>
      <c r="E18" s="138">
        <v>0.34</v>
      </c>
      <c r="F18" s="133">
        <v>37554</v>
      </c>
      <c r="G18" s="138">
        <v>0.15</v>
      </c>
    </row>
    <row r="19" spans="1:7" x14ac:dyDescent="0.2">
      <c r="A19" s="130">
        <v>1989</v>
      </c>
      <c r="B19" s="133">
        <v>10178</v>
      </c>
      <c r="C19" s="134">
        <v>0.37</v>
      </c>
      <c r="D19" s="133">
        <v>40329</v>
      </c>
      <c r="E19" s="138">
        <v>0.14000000000000001</v>
      </c>
      <c r="F19" s="133">
        <v>24282</v>
      </c>
      <c r="G19" s="138">
        <v>0.15</v>
      </c>
    </row>
    <row r="20" spans="1:7" x14ac:dyDescent="0.2">
      <c r="A20" s="130">
        <v>1990</v>
      </c>
      <c r="B20" s="133">
        <v>8775</v>
      </c>
      <c r="C20" s="134">
        <v>0.38</v>
      </c>
      <c r="D20" s="133">
        <v>52142</v>
      </c>
      <c r="E20" s="138">
        <v>0.18</v>
      </c>
      <c r="F20" s="133">
        <v>22619</v>
      </c>
      <c r="G20" s="138">
        <v>0.15</v>
      </c>
    </row>
    <row r="21" spans="1:7" x14ac:dyDescent="0.2">
      <c r="A21" s="130">
        <v>1991</v>
      </c>
      <c r="B21" s="133">
        <v>11667</v>
      </c>
      <c r="C21" s="134">
        <v>0.38</v>
      </c>
      <c r="D21" s="133">
        <v>51645</v>
      </c>
      <c r="E21" s="138">
        <v>0.34</v>
      </c>
      <c r="F21" s="133">
        <v>23206</v>
      </c>
      <c r="G21" s="138">
        <v>0.15</v>
      </c>
    </row>
    <row r="22" spans="1:7" x14ac:dyDescent="0.2">
      <c r="A22" s="130">
        <v>1992</v>
      </c>
      <c r="B22" s="133">
        <v>5773</v>
      </c>
      <c r="C22" s="134">
        <v>0.37</v>
      </c>
      <c r="D22" s="133">
        <v>55889</v>
      </c>
      <c r="E22" s="138">
        <v>0.34</v>
      </c>
      <c r="F22" s="133">
        <v>34129</v>
      </c>
      <c r="G22" s="138">
        <v>0.15</v>
      </c>
    </row>
    <row r="23" spans="1:7" x14ac:dyDescent="0.2">
      <c r="A23" s="130">
        <v>1993</v>
      </c>
      <c r="B23" s="133">
        <v>13917</v>
      </c>
      <c r="C23" s="134">
        <v>0.36</v>
      </c>
      <c r="D23" s="133">
        <v>66125</v>
      </c>
      <c r="E23" s="138">
        <v>0.34</v>
      </c>
      <c r="F23" s="133">
        <v>58962</v>
      </c>
      <c r="G23" s="138">
        <v>0.15</v>
      </c>
    </row>
    <row r="24" spans="1:7" x14ac:dyDescent="0.2">
      <c r="A24" s="130">
        <v>1994</v>
      </c>
      <c r="B24" s="133">
        <v>15970</v>
      </c>
      <c r="C24" s="134">
        <v>0.36</v>
      </c>
      <c r="D24" s="133">
        <v>48368</v>
      </c>
      <c r="E24" s="138">
        <v>0.34</v>
      </c>
      <c r="F24" s="133">
        <v>33094</v>
      </c>
      <c r="G24" s="138">
        <v>0.15</v>
      </c>
    </row>
    <row r="25" spans="1:7" x14ac:dyDescent="0.2">
      <c r="A25" s="130">
        <v>1995</v>
      </c>
      <c r="B25" s="133">
        <v>24772</v>
      </c>
      <c r="C25" s="134">
        <v>0.37</v>
      </c>
      <c r="D25" s="133">
        <v>33805</v>
      </c>
      <c r="E25" s="138">
        <v>0.15</v>
      </c>
      <c r="F25" s="133">
        <v>16784</v>
      </c>
      <c r="G25" s="138">
        <v>0.15</v>
      </c>
    </row>
    <row r="26" spans="1:7" x14ac:dyDescent="0.2">
      <c r="A26" s="130">
        <v>1996</v>
      </c>
      <c r="B26" s="133">
        <v>15922</v>
      </c>
      <c r="C26" s="134">
        <v>0.38</v>
      </c>
      <c r="D26" s="133">
        <v>79019</v>
      </c>
      <c r="E26" s="138">
        <v>0.11</v>
      </c>
      <c r="F26" s="133">
        <v>28949</v>
      </c>
      <c r="G26" s="138">
        <v>0.1</v>
      </c>
    </row>
    <row r="27" spans="1:7" x14ac:dyDescent="0.2">
      <c r="A27" s="130">
        <v>1997</v>
      </c>
      <c r="B27" s="133">
        <v>12494</v>
      </c>
      <c r="C27" s="134">
        <v>0.37</v>
      </c>
      <c r="D27" s="133">
        <v>114938</v>
      </c>
      <c r="E27" s="138">
        <v>0.16</v>
      </c>
      <c r="F27" s="133">
        <v>26996</v>
      </c>
      <c r="G27" s="138">
        <v>0.11</v>
      </c>
    </row>
    <row r="28" spans="1:7" x14ac:dyDescent="0.2">
      <c r="A28" s="130">
        <v>1998</v>
      </c>
      <c r="B28" s="133">
        <v>6833</v>
      </c>
      <c r="C28" s="134">
        <v>0.34</v>
      </c>
      <c r="D28" s="133">
        <v>31039</v>
      </c>
      <c r="E28" s="138">
        <v>0.34</v>
      </c>
      <c r="F28" s="133">
        <v>25968</v>
      </c>
      <c r="G28" s="138">
        <v>0.15</v>
      </c>
    </row>
    <row r="29" spans="1:7" x14ac:dyDescent="0.2">
      <c r="A29" s="130">
        <v>1999</v>
      </c>
      <c r="B29" s="133">
        <v>14615</v>
      </c>
      <c r="C29" s="134">
        <v>0.24</v>
      </c>
      <c r="D29" s="133">
        <v>16786</v>
      </c>
      <c r="E29" s="138">
        <v>0.19</v>
      </c>
      <c r="F29" s="133">
        <v>19947</v>
      </c>
      <c r="G29" s="138">
        <v>0.16</v>
      </c>
    </row>
    <row r="30" spans="1:7" x14ac:dyDescent="0.2">
      <c r="A30" s="130">
        <v>2000</v>
      </c>
      <c r="B30" s="133">
        <v>7905</v>
      </c>
      <c r="C30" s="134">
        <v>0.25</v>
      </c>
      <c r="D30" s="133">
        <v>34997</v>
      </c>
      <c r="E30" s="138">
        <v>0.15</v>
      </c>
      <c r="F30" s="133">
        <v>27531</v>
      </c>
      <c r="G30" s="138">
        <v>0.12</v>
      </c>
    </row>
    <row r="31" spans="1:7" x14ac:dyDescent="0.2">
      <c r="A31" s="130">
        <v>2001</v>
      </c>
      <c r="B31" s="133">
        <v>6705</v>
      </c>
      <c r="C31" s="134">
        <v>0.41</v>
      </c>
      <c r="D31" s="133">
        <v>46544</v>
      </c>
      <c r="E31" s="138">
        <v>0.15</v>
      </c>
      <c r="F31" s="133">
        <v>63523</v>
      </c>
      <c r="G31" s="138">
        <v>0.09</v>
      </c>
    </row>
    <row r="32" spans="1:7" x14ac:dyDescent="0.2">
      <c r="A32" s="130">
        <v>2002</v>
      </c>
      <c r="B32" s="133">
        <v>5569</v>
      </c>
      <c r="C32" s="134">
        <v>0.61</v>
      </c>
      <c r="D32" s="133">
        <v>55044</v>
      </c>
      <c r="E32" s="138">
        <v>0.2</v>
      </c>
      <c r="F32" s="133">
        <v>50875</v>
      </c>
      <c r="G32" s="138">
        <v>0.12</v>
      </c>
    </row>
    <row r="33" spans="1:7" x14ac:dyDescent="0.2">
      <c r="A33" s="130">
        <v>2003</v>
      </c>
      <c r="B33" s="133">
        <v>5904</v>
      </c>
      <c r="C33" s="134">
        <v>0.45</v>
      </c>
      <c r="D33" s="133">
        <v>36435</v>
      </c>
      <c r="E33" s="138">
        <v>0.18</v>
      </c>
      <c r="F33" s="133">
        <v>46824</v>
      </c>
      <c r="G33" s="138">
        <v>0.13</v>
      </c>
    </row>
    <row r="34" spans="1:7" x14ac:dyDescent="0.2">
      <c r="A34" s="130">
        <v>2004</v>
      </c>
      <c r="B34" s="133">
        <v>7083</v>
      </c>
      <c r="C34" s="134">
        <v>0.52</v>
      </c>
      <c r="D34" s="133">
        <v>75032</v>
      </c>
      <c r="E34" s="138">
        <v>0.14000000000000001</v>
      </c>
      <c r="F34" s="133">
        <v>48900</v>
      </c>
      <c r="G34" s="138">
        <v>0.08</v>
      </c>
    </row>
    <row r="35" spans="1:7" x14ac:dyDescent="0.2">
      <c r="A35" s="130">
        <v>2005</v>
      </c>
      <c r="B35" s="133">
        <v>4390</v>
      </c>
      <c r="C35" s="134">
        <v>0.36</v>
      </c>
      <c r="D35" s="133">
        <v>38725</v>
      </c>
      <c r="E35" s="138">
        <v>0.13</v>
      </c>
      <c r="F35" s="133">
        <v>39833</v>
      </c>
      <c r="G35" s="138">
        <v>7.0000000000000007E-2</v>
      </c>
    </row>
    <row r="36" spans="1:7" x14ac:dyDescent="0.2">
      <c r="A36" s="130">
        <v>2006</v>
      </c>
      <c r="B36" s="133">
        <v>2321</v>
      </c>
      <c r="C36" s="134">
        <v>0.35</v>
      </c>
      <c r="D36" s="133">
        <v>42191</v>
      </c>
      <c r="E36" s="138">
        <v>0.13</v>
      </c>
      <c r="F36" s="133">
        <v>24405</v>
      </c>
      <c r="G36" s="138">
        <v>0.28000000000000003</v>
      </c>
    </row>
    <row r="37" spans="1:7" x14ac:dyDescent="0.2">
      <c r="A37" s="130">
        <v>2007</v>
      </c>
      <c r="B37" s="133">
        <v>2827</v>
      </c>
      <c r="C37" s="134">
        <v>0.36</v>
      </c>
      <c r="D37" s="133">
        <v>14749</v>
      </c>
      <c r="E37" s="138">
        <v>0.22</v>
      </c>
      <c r="F37" s="133">
        <v>14560</v>
      </c>
      <c r="G37" s="138">
        <v>0.15</v>
      </c>
    </row>
    <row r="38" spans="1:7" x14ac:dyDescent="0.2">
      <c r="A38" s="130">
        <v>2008</v>
      </c>
      <c r="B38" s="133">
        <v>1885</v>
      </c>
      <c r="C38" s="134">
        <v>0.35</v>
      </c>
      <c r="D38" s="133">
        <v>26645</v>
      </c>
      <c r="E38" s="138">
        <v>0.11</v>
      </c>
      <c r="F38" s="133">
        <v>18352</v>
      </c>
      <c r="G38" s="138">
        <v>0.16</v>
      </c>
    </row>
    <row r="39" spans="1:7" x14ac:dyDescent="0.2">
      <c r="A39" s="130">
        <v>2009</v>
      </c>
      <c r="B39" s="133">
        <v>6239</v>
      </c>
      <c r="C39" s="134">
        <v>0.36</v>
      </c>
      <c r="D39" s="133">
        <v>22761</v>
      </c>
      <c r="E39" s="138">
        <v>0.13</v>
      </c>
      <c r="F39" s="133">
        <v>12972</v>
      </c>
      <c r="G39" s="138">
        <v>0.22</v>
      </c>
    </row>
    <row r="40" spans="1:7" x14ac:dyDescent="0.2">
      <c r="A40" s="130">
        <v>2010</v>
      </c>
      <c r="B40" s="133">
        <v>9526</v>
      </c>
      <c r="C40" s="134">
        <v>0.36</v>
      </c>
      <c r="D40" s="133">
        <v>28769</v>
      </c>
      <c r="E40" s="138">
        <v>0.09</v>
      </c>
      <c r="F40" s="133">
        <v>15148</v>
      </c>
      <c r="G40" s="138">
        <v>0.13</v>
      </c>
    </row>
    <row r="41" spans="1:7" x14ac:dyDescent="0.2">
      <c r="A41" s="130">
        <v>2011</v>
      </c>
      <c r="B41" s="133">
        <v>6850</v>
      </c>
      <c r="C41" s="134">
        <v>0.36</v>
      </c>
      <c r="D41" s="133">
        <v>19672</v>
      </c>
      <c r="E41" s="138">
        <v>0.34</v>
      </c>
      <c r="F41" s="133">
        <v>14511</v>
      </c>
      <c r="G41" s="138">
        <v>0.11</v>
      </c>
    </row>
    <row r="42" spans="1:7" x14ac:dyDescent="0.2">
      <c r="A42" s="130">
        <v>2012</v>
      </c>
      <c r="B42" s="133">
        <v>3027</v>
      </c>
      <c r="C42" s="134">
        <v>0.36</v>
      </c>
      <c r="D42" s="133">
        <v>16713</v>
      </c>
      <c r="E42" s="138">
        <v>0.34</v>
      </c>
      <c r="F42" s="133">
        <v>22332</v>
      </c>
      <c r="G42" s="138">
        <v>0.17</v>
      </c>
    </row>
    <row r="43" spans="1:7" x14ac:dyDescent="0.2">
      <c r="A43" s="130">
        <v>2013</v>
      </c>
      <c r="B43" s="133">
        <v>4992</v>
      </c>
      <c r="C43" s="134">
        <v>0.36</v>
      </c>
      <c r="D43" s="133">
        <v>18002</v>
      </c>
      <c r="E43" s="138">
        <v>0.38</v>
      </c>
      <c r="F43" s="133">
        <v>16784</v>
      </c>
      <c r="G43" s="138">
        <v>0.17</v>
      </c>
    </row>
    <row r="44" spans="1:7" x14ac:dyDescent="0.2">
      <c r="A44" s="130">
        <v>2014</v>
      </c>
      <c r="B44" s="133">
        <v>3357</v>
      </c>
      <c r="C44" s="134">
        <v>0.36</v>
      </c>
      <c r="D44" s="133">
        <v>23532</v>
      </c>
      <c r="E44" s="138">
        <v>0.09</v>
      </c>
      <c r="F44" s="133">
        <v>24374</v>
      </c>
      <c r="G44" s="138">
        <v>0.18</v>
      </c>
    </row>
    <row r="45" spans="1:7" x14ac:dyDescent="0.2">
      <c r="A45" s="130">
        <v>2015</v>
      </c>
      <c r="B45" s="133">
        <v>5697</v>
      </c>
      <c r="C45" s="134">
        <v>0.36</v>
      </c>
      <c r="D45" s="133">
        <v>23567</v>
      </c>
      <c r="E45" s="138">
        <v>0.17</v>
      </c>
      <c r="F45" s="133">
        <v>21597</v>
      </c>
      <c r="G45" s="138">
        <v>0.16</v>
      </c>
    </row>
    <row r="46" spans="1:7" x14ac:dyDescent="0.2">
      <c r="A46" s="130">
        <v>2016</v>
      </c>
      <c r="B46" s="133">
        <v>2514</v>
      </c>
      <c r="C46" s="134">
        <v>0.36</v>
      </c>
      <c r="D46" s="133">
        <v>9177</v>
      </c>
      <c r="E46" s="138">
        <v>0.16</v>
      </c>
      <c r="F46" s="133">
        <v>10554</v>
      </c>
      <c r="G46" s="138">
        <v>0.19</v>
      </c>
    </row>
    <row r="47" spans="1:7" x14ac:dyDescent="0.2">
      <c r="A47" s="130">
        <v>2017</v>
      </c>
      <c r="B47" s="133">
        <v>1741</v>
      </c>
      <c r="C47" s="134">
        <v>0.36</v>
      </c>
      <c r="D47" s="133">
        <v>8214</v>
      </c>
      <c r="E47" s="138">
        <v>0.1</v>
      </c>
      <c r="F47" s="133">
        <v>7335</v>
      </c>
      <c r="G47" s="138">
        <v>0.28999999999999998</v>
      </c>
    </row>
    <row r="48" spans="1:7" x14ac:dyDescent="0.2">
      <c r="A48" s="130">
        <v>2018</v>
      </c>
      <c r="B48" s="133">
        <v>4348</v>
      </c>
      <c r="C48" s="134">
        <v>0.36</v>
      </c>
      <c r="D48" s="133">
        <v>7271</v>
      </c>
      <c r="E48" s="138">
        <v>0.11</v>
      </c>
      <c r="F48" s="133">
        <v>8603</v>
      </c>
      <c r="G48" s="138">
        <v>0.34</v>
      </c>
    </row>
    <row r="49" spans="1:7" x14ac:dyDescent="0.2">
      <c r="A49" s="130">
        <v>2019</v>
      </c>
      <c r="B49" s="133">
        <v>6319</v>
      </c>
      <c r="C49" s="134">
        <v>0.36</v>
      </c>
      <c r="D49" s="133">
        <v>11558</v>
      </c>
      <c r="E49" s="138">
        <v>0.12</v>
      </c>
      <c r="F49" s="133">
        <v>13817</v>
      </c>
      <c r="G49" s="138">
        <v>0.25</v>
      </c>
    </row>
    <row r="50" spans="1:7" x14ac:dyDescent="0.2">
      <c r="A50" s="130">
        <v>2020</v>
      </c>
      <c r="B50" s="133">
        <v>5330</v>
      </c>
      <c r="C50" s="134">
        <v>0.36</v>
      </c>
      <c r="D50" s="133">
        <v>15593</v>
      </c>
      <c r="E50" s="138">
        <v>0.2</v>
      </c>
      <c r="F50" s="133">
        <v>9753</v>
      </c>
      <c r="G50" s="138">
        <v>0.21</v>
      </c>
    </row>
    <row r="51" spans="1:7" x14ac:dyDescent="0.2">
      <c r="A51" s="130">
        <v>2021</v>
      </c>
      <c r="B51" s="133">
        <v>5562</v>
      </c>
      <c r="C51" s="134">
        <v>0.36</v>
      </c>
      <c r="D51" s="133">
        <v>11341</v>
      </c>
      <c r="E51" s="138">
        <v>0.38</v>
      </c>
      <c r="F51" s="133">
        <v>8376</v>
      </c>
      <c r="G51" s="138">
        <v>0.2</v>
      </c>
    </row>
    <row r="52" spans="1:7" x14ac:dyDescent="0.2">
      <c r="A52" s="130">
        <v>2022</v>
      </c>
      <c r="B52" s="133">
        <v>3351</v>
      </c>
      <c r="C52" s="134">
        <v>0.36</v>
      </c>
      <c r="D52" s="133">
        <v>12722</v>
      </c>
      <c r="E52" s="138">
        <v>0.24</v>
      </c>
      <c r="F52" s="133">
        <v>9090</v>
      </c>
      <c r="G52" s="138">
        <v>0.28000000000000003</v>
      </c>
    </row>
    <row r="53" spans="1:7" ht="16" x14ac:dyDescent="0.2">
      <c r="A53" s="130" t="s">
        <v>14</v>
      </c>
      <c r="B53" s="131">
        <v>3500</v>
      </c>
      <c r="C53" s="135" t="s">
        <v>13</v>
      </c>
      <c r="D53" s="131">
        <v>19000</v>
      </c>
      <c r="E53" s="135" t="s">
        <v>13</v>
      </c>
      <c r="F53" s="131">
        <v>14000</v>
      </c>
      <c r="G53" s="135" t="s">
        <v>13</v>
      </c>
    </row>
    <row r="54" spans="1:7" ht="16" x14ac:dyDescent="0.2">
      <c r="A54" s="130" t="s">
        <v>15</v>
      </c>
      <c r="B54" s="131">
        <v>5300</v>
      </c>
      <c r="C54" s="135" t="s">
        <v>13</v>
      </c>
      <c r="D54" s="131">
        <v>36000</v>
      </c>
      <c r="E54" s="135"/>
      <c r="F54" s="131">
        <v>28000</v>
      </c>
      <c r="G54" s="135" t="s">
        <v>13</v>
      </c>
    </row>
    <row r="100" spans="1:40" s="14" customFormat="1" x14ac:dyDescent="0.2">
      <c r="B100" s="15"/>
      <c r="C100" s="48"/>
      <c r="D100" s="15"/>
      <c r="E100" s="48"/>
      <c r="F100" s="15"/>
      <c r="G100" s="48"/>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row>
    <row r="102" spans="1:40" ht="16" thickBot="1" x14ac:dyDescent="0.25">
      <c r="A102" s="18" t="s">
        <v>139</v>
      </c>
    </row>
    <row r="103" spans="1:40" ht="16" thickBot="1" x14ac:dyDescent="0.25">
      <c r="A103" s="196" t="s">
        <v>5</v>
      </c>
      <c r="B103" s="199" t="s">
        <v>22</v>
      </c>
      <c r="C103" s="190"/>
      <c r="D103" s="190"/>
      <c r="E103" s="190"/>
      <c r="F103" s="190"/>
      <c r="G103" s="191"/>
    </row>
    <row r="104" spans="1:40" ht="16" thickBot="1" x14ac:dyDescent="0.25">
      <c r="A104" s="197"/>
      <c r="B104" s="199" t="s">
        <v>23</v>
      </c>
      <c r="C104" s="191"/>
      <c r="D104" s="199" t="s">
        <v>24</v>
      </c>
      <c r="E104" s="191"/>
      <c r="F104" s="199" t="s">
        <v>25</v>
      </c>
      <c r="G104" s="191"/>
    </row>
    <row r="105" spans="1:40" ht="17" thickBot="1" x14ac:dyDescent="0.25">
      <c r="A105" s="198"/>
      <c r="B105" s="8" t="s">
        <v>10</v>
      </c>
      <c r="C105" s="47" t="s">
        <v>12</v>
      </c>
      <c r="D105" s="8" t="s">
        <v>10</v>
      </c>
      <c r="E105" s="47" t="s">
        <v>12</v>
      </c>
      <c r="F105" s="8" t="s">
        <v>10</v>
      </c>
      <c r="G105" s="47" t="s">
        <v>12</v>
      </c>
    </row>
    <row r="106" spans="1:40" ht="17" thickBot="1" x14ac:dyDescent="0.25">
      <c r="A106" s="42" t="s">
        <v>17</v>
      </c>
      <c r="B106" s="43">
        <f t="shared" ref="B106:G106" si="0">IFERROR(AVERAGEIFS(B$2:B$83,$A$2:$A$83,"&gt;=1975",$A$2:$A$83,"&lt;=1978"),"")</f>
        <v>10007.333333333334</v>
      </c>
      <c r="C106" s="61">
        <f t="shared" si="0"/>
        <v>0.37333333333333335</v>
      </c>
      <c r="D106" s="43">
        <f t="shared" si="0"/>
        <v>21030.75</v>
      </c>
      <c r="E106" s="61">
        <f t="shared" si="0"/>
        <v>0.34</v>
      </c>
      <c r="F106" s="43">
        <f t="shared" si="0"/>
        <v>7893.5</v>
      </c>
      <c r="G106" s="61">
        <f t="shared" si="0"/>
        <v>0.185</v>
      </c>
    </row>
    <row r="107" spans="1:40" ht="17" thickBot="1" x14ac:dyDescent="0.25">
      <c r="A107" s="42" t="s">
        <v>18</v>
      </c>
      <c r="B107" s="43">
        <f>IFERROR(AVERAGEIFS(B$2:B$83,$A$2:$A$83,"&gt;=1979",$A$2:$A$83,"&lt;=1984"),"")</f>
        <v>10633.333333333334</v>
      </c>
      <c r="C107" s="61">
        <v>0.38</v>
      </c>
      <c r="D107" s="43">
        <f>IFERROR(AVERAGEIFS(D$2:D$83,$A$2:$A$83,"&gt;=1979",$A$2:$A$83,"&lt;=1984"),"")</f>
        <v>27472.5</v>
      </c>
      <c r="E107" s="61">
        <f>IFERROR(AVERAGEIFS(E$2:E$83,$A$2:$A$83,"&gt;=1979",$A$2:$A$83,"&lt;=1984"),"")</f>
        <v>0.34</v>
      </c>
      <c r="F107" s="43">
        <f>IFERROR(AVERAGEIFS(F$2:F$83,$A$2:$A$83,"&gt;=1979",$A$2:$A$83,"&lt;=1984"),"")</f>
        <v>23357.833333333332</v>
      </c>
      <c r="G107" s="61">
        <v>0.2</v>
      </c>
    </row>
    <row r="108" spans="1:40" ht="17" thickBot="1" x14ac:dyDescent="0.25">
      <c r="A108" s="42" t="s">
        <v>19</v>
      </c>
      <c r="B108" s="43">
        <f t="shared" ref="B108:G108" si="1">IFERROR(AVERAGEIFS(B$2:B$83,$A$2:$A$83,"&gt;=1985",$A$2:$A$83,"&lt;=1995"),"")</f>
        <v>11666.90909090909</v>
      </c>
      <c r="C108" s="61">
        <f t="shared" si="1"/>
        <v>0.36909090909090908</v>
      </c>
      <c r="D108" s="43">
        <f t="shared" si="1"/>
        <v>45071.727272727272</v>
      </c>
      <c r="E108" s="61">
        <f t="shared" si="1"/>
        <v>0.28999999999999998</v>
      </c>
      <c r="F108" s="43">
        <f t="shared" si="1"/>
        <v>27835.272727272728</v>
      </c>
      <c r="G108" s="61">
        <f t="shared" si="1"/>
        <v>0.14999999999999997</v>
      </c>
    </row>
    <row r="109" spans="1:40" ht="17" thickBot="1" x14ac:dyDescent="0.25">
      <c r="A109" s="42" t="s">
        <v>20</v>
      </c>
      <c r="B109" s="43">
        <f t="shared" ref="B109:G109" si="2">IFERROR(AVERAGEIFS(B$2:B$83,$A$2:$A$83,"&gt;=1996",$A$2:$A$83,"&lt;=1998"),"")</f>
        <v>11749.666666666666</v>
      </c>
      <c r="C109" s="61">
        <f t="shared" si="2"/>
        <v>0.36333333333333334</v>
      </c>
      <c r="D109" s="43">
        <f t="shared" si="2"/>
        <v>74998.666666666672</v>
      </c>
      <c r="E109" s="61">
        <f t="shared" si="2"/>
        <v>0.20333333333333337</v>
      </c>
      <c r="F109" s="43">
        <f t="shared" si="2"/>
        <v>27304.333333333332</v>
      </c>
      <c r="G109" s="61">
        <f t="shared" si="2"/>
        <v>0.12</v>
      </c>
    </row>
    <row r="110" spans="1:40" ht="17" thickBot="1" x14ac:dyDescent="0.25">
      <c r="A110" s="44" t="s">
        <v>21</v>
      </c>
      <c r="B110" s="43">
        <f t="shared" ref="B110:G110" si="3">IFERROR(AVERAGEIFS(B$2:B$83,$A$2:$A$83,"&gt;=1999",$A$2:$A$83,"&lt;=2008"),"")</f>
        <v>5920.4</v>
      </c>
      <c r="C110" s="61">
        <f t="shared" si="3"/>
        <v>0.38999999999999996</v>
      </c>
      <c r="D110" s="43">
        <f t="shared" si="3"/>
        <v>38714.800000000003</v>
      </c>
      <c r="E110" s="61">
        <f t="shared" si="3"/>
        <v>0.15999999999999998</v>
      </c>
      <c r="F110" s="43">
        <f t="shared" si="3"/>
        <v>35475</v>
      </c>
      <c r="G110" s="61">
        <f t="shared" si="3"/>
        <v>0.13599999999999998</v>
      </c>
    </row>
    <row r="111" spans="1:40" ht="16" thickBot="1" x14ac:dyDescent="0.25">
      <c r="A111" s="11">
        <v>2009</v>
      </c>
      <c r="B111" s="66">
        <f t="shared" ref="B111:G111" si="4">IF(B39&gt;0,B39,"")</f>
        <v>6239</v>
      </c>
      <c r="C111" s="84">
        <f t="shared" si="4"/>
        <v>0.36</v>
      </c>
      <c r="D111" s="66">
        <f t="shared" si="4"/>
        <v>22761</v>
      </c>
      <c r="E111" s="84">
        <f t="shared" si="4"/>
        <v>0.13</v>
      </c>
      <c r="F111" s="66">
        <f t="shared" si="4"/>
        <v>12972</v>
      </c>
      <c r="G111" s="84">
        <f t="shared" si="4"/>
        <v>0.22</v>
      </c>
    </row>
    <row r="112" spans="1:40" ht="16" thickBot="1" x14ac:dyDescent="0.25">
      <c r="A112" s="11">
        <v>2010</v>
      </c>
      <c r="B112" s="66">
        <f t="shared" ref="B112:G112" si="5">IF(B40&gt;0,B40,"")</f>
        <v>9526</v>
      </c>
      <c r="C112" s="84">
        <f t="shared" si="5"/>
        <v>0.36</v>
      </c>
      <c r="D112" s="66">
        <f t="shared" si="5"/>
        <v>28769</v>
      </c>
      <c r="E112" s="84">
        <f t="shared" si="5"/>
        <v>0.09</v>
      </c>
      <c r="F112" s="66">
        <f t="shared" si="5"/>
        <v>15148</v>
      </c>
      <c r="G112" s="84">
        <f t="shared" si="5"/>
        <v>0.13</v>
      </c>
    </row>
    <row r="113" spans="1:7" ht="16" thickBot="1" x14ac:dyDescent="0.25">
      <c r="A113" s="11">
        <v>2011</v>
      </c>
      <c r="B113" s="66">
        <f t="shared" ref="B113:G113" si="6">IF(B41&gt;0,B41,"")</f>
        <v>6850</v>
      </c>
      <c r="C113" s="84">
        <f t="shared" si="6"/>
        <v>0.36</v>
      </c>
      <c r="D113" s="66">
        <f t="shared" si="6"/>
        <v>19672</v>
      </c>
      <c r="E113" s="84">
        <f t="shared" si="6"/>
        <v>0.34</v>
      </c>
      <c r="F113" s="66">
        <f t="shared" si="6"/>
        <v>14511</v>
      </c>
      <c r="G113" s="84">
        <f t="shared" si="6"/>
        <v>0.11</v>
      </c>
    </row>
    <row r="114" spans="1:7" ht="16" thickBot="1" x14ac:dyDescent="0.25">
      <c r="A114" s="11">
        <v>2012</v>
      </c>
      <c r="B114" s="66">
        <f t="shared" ref="B114:G114" si="7">IF(B42&gt;0,B42,"")</f>
        <v>3027</v>
      </c>
      <c r="C114" s="84">
        <f t="shared" si="7"/>
        <v>0.36</v>
      </c>
      <c r="D114" s="66">
        <f t="shared" si="7"/>
        <v>16713</v>
      </c>
      <c r="E114" s="84">
        <f t="shared" si="7"/>
        <v>0.34</v>
      </c>
      <c r="F114" s="66">
        <f t="shared" si="7"/>
        <v>22332</v>
      </c>
      <c r="G114" s="84">
        <f t="shared" si="7"/>
        <v>0.17</v>
      </c>
    </row>
    <row r="115" spans="1:7" ht="16" thickBot="1" x14ac:dyDescent="0.25">
      <c r="A115" s="11">
        <v>2013</v>
      </c>
      <c r="B115" s="66">
        <f t="shared" ref="B115:G115" si="8">IF(B43&gt;0,B43,"")</f>
        <v>4992</v>
      </c>
      <c r="C115" s="84">
        <f t="shared" si="8"/>
        <v>0.36</v>
      </c>
      <c r="D115" s="66">
        <f t="shared" si="8"/>
        <v>18002</v>
      </c>
      <c r="E115" s="84">
        <f t="shared" si="8"/>
        <v>0.38</v>
      </c>
      <c r="F115" s="66">
        <f t="shared" si="8"/>
        <v>16784</v>
      </c>
      <c r="G115" s="84">
        <f t="shared" si="8"/>
        <v>0.17</v>
      </c>
    </row>
    <row r="116" spans="1:7" ht="16" thickBot="1" x14ac:dyDescent="0.25">
      <c r="A116" s="11">
        <v>2014</v>
      </c>
      <c r="B116" s="66">
        <f t="shared" ref="B116:G116" si="9">IF(B44&gt;0,B44,"")</f>
        <v>3357</v>
      </c>
      <c r="C116" s="84">
        <f t="shared" si="9"/>
        <v>0.36</v>
      </c>
      <c r="D116" s="66">
        <f t="shared" si="9"/>
        <v>23532</v>
      </c>
      <c r="E116" s="84">
        <f t="shared" si="9"/>
        <v>0.09</v>
      </c>
      <c r="F116" s="66">
        <f t="shared" si="9"/>
        <v>24374</v>
      </c>
      <c r="G116" s="84">
        <f t="shared" si="9"/>
        <v>0.18</v>
      </c>
    </row>
    <row r="117" spans="1:7" ht="16" thickBot="1" x14ac:dyDescent="0.25">
      <c r="A117" s="11">
        <v>2015</v>
      </c>
      <c r="B117" s="66">
        <f t="shared" ref="B117:G117" si="10">IF(B45&gt;0,B45,"")</f>
        <v>5697</v>
      </c>
      <c r="C117" s="84">
        <f t="shared" si="10"/>
        <v>0.36</v>
      </c>
      <c r="D117" s="66">
        <f t="shared" si="10"/>
        <v>23567</v>
      </c>
      <c r="E117" s="84">
        <f t="shared" si="10"/>
        <v>0.17</v>
      </c>
      <c r="F117" s="66">
        <f t="shared" si="10"/>
        <v>21597</v>
      </c>
      <c r="G117" s="84">
        <f t="shared" si="10"/>
        <v>0.16</v>
      </c>
    </row>
    <row r="118" spans="1:7" ht="16" thickBot="1" x14ac:dyDescent="0.25">
      <c r="A118" s="11">
        <v>2016</v>
      </c>
      <c r="B118" s="66">
        <f t="shared" ref="B118:G118" si="11">IF(B46&gt;0,B46,"")</f>
        <v>2514</v>
      </c>
      <c r="C118" s="84">
        <f t="shared" si="11"/>
        <v>0.36</v>
      </c>
      <c r="D118" s="66">
        <f t="shared" si="11"/>
        <v>9177</v>
      </c>
      <c r="E118" s="84">
        <f t="shared" si="11"/>
        <v>0.16</v>
      </c>
      <c r="F118" s="66">
        <f t="shared" si="11"/>
        <v>10554</v>
      </c>
      <c r="G118" s="84">
        <f t="shared" si="11"/>
        <v>0.19</v>
      </c>
    </row>
    <row r="119" spans="1:7" ht="16" thickBot="1" x14ac:dyDescent="0.25">
      <c r="A119" s="11">
        <v>2017</v>
      </c>
      <c r="B119" s="66">
        <f t="shared" ref="B119:G119" si="12">IF(B47&gt;0,B47,"")</f>
        <v>1741</v>
      </c>
      <c r="C119" s="84">
        <f t="shared" si="12"/>
        <v>0.36</v>
      </c>
      <c r="D119" s="66">
        <f t="shared" si="12"/>
        <v>8214</v>
      </c>
      <c r="E119" s="84">
        <f t="shared" si="12"/>
        <v>0.1</v>
      </c>
      <c r="F119" s="66">
        <f t="shared" si="12"/>
        <v>7335</v>
      </c>
      <c r="G119" s="84">
        <f t="shared" si="12"/>
        <v>0.28999999999999998</v>
      </c>
    </row>
    <row r="120" spans="1:7" ht="16" thickBot="1" x14ac:dyDescent="0.25">
      <c r="A120" s="11">
        <v>2018</v>
      </c>
      <c r="B120" s="66">
        <f t="shared" ref="B120:G120" si="13">IF(B48&gt;0,B48,"")</f>
        <v>4348</v>
      </c>
      <c r="C120" s="84">
        <f t="shared" si="13"/>
        <v>0.36</v>
      </c>
      <c r="D120" s="66">
        <f t="shared" si="13"/>
        <v>7271</v>
      </c>
      <c r="E120" s="84">
        <f t="shared" si="13"/>
        <v>0.11</v>
      </c>
      <c r="F120" s="66">
        <f t="shared" si="13"/>
        <v>8603</v>
      </c>
      <c r="G120" s="84">
        <f t="shared" si="13"/>
        <v>0.34</v>
      </c>
    </row>
    <row r="121" spans="1:7" ht="16" thickBot="1" x14ac:dyDescent="0.25">
      <c r="A121" s="11">
        <v>2019</v>
      </c>
      <c r="B121" s="66">
        <f t="shared" ref="B121:G121" si="14">IF(B49&gt;0,B49,"")</f>
        <v>6319</v>
      </c>
      <c r="C121" s="84">
        <f t="shared" si="14"/>
        <v>0.36</v>
      </c>
      <c r="D121" s="66">
        <f t="shared" si="14"/>
        <v>11558</v>
      </c>
      <c r="E121" s="84">
        <f t="shared" si="14"/>
        <v>0.12</v>
      </c>
      <c r="F121" s="66">
        <f t="shared" si="14"/>
        <v>13817</v>
      </c>
      <c r="G121" s="84">
        <f t="shared" si="14"/>
        <v>0.25</v>
      </c>
    </row>
    <row r="122" spans="1:7" ht="16" thickBot="1" x14ac:dyDescent="0.25">
      <c r="A122" s="63">
        <v>2020</v>
      </c>
      <c r="B122" s="66">
        <f t="shared" ref="B122:G124" si="15">IF(B50&gt;0,B50,"")</f>
        <v>5330</v>
      </c>
      <c r="C122" s="84">
        <f t="shared" si="15"/>
        <v>0.36</v>
      </c>
      <c r="D122" s="66">
        <f t="shared" si="15"/>
        <v>15593</v>
      </c>
      <c r="E122" s="84">
        <f t="shared" si="15"/>
        <v>0.2</v>
      </c>
      <c r="F122" s="66">
        <f t="shared" si="15"/>
        <v>9753</v>
      </c>
      <c r="G122" s="84">
        <f t="shared" si="15"/>
        <v>0.21</v>
      </c>
    </row>
    <row r="123" spans="1:7" ht="16" thickBot="1" x14ac:dyDescent="0.25">
      <c r="A123" s="114">
        <v>2021</v>
      </c>
      <c r="B123" s="115">
        <f t="shared" si="15"/>
        <v>5562</v>
      </c>
      <c r="C123" s="116">
        <f t="shared" si="15"/>
        <v>0.36</v>
      </c>
      <c r="D123" s="115">
        <f t="shared" si="15"/>
        <v>11341</v>
      </c>
      <c r="E123" s="116">
        <f t="shared" si="15"/>
        <v>0.38</v>
      </c>
      <c r="F123" s="115">
        <f t="shared" si="15"/>
        <v>8376</v>
      </c>
      <c r="G123" s="116">
        <f t="shared" si="15"/>
        <v>0.2</v>
      </c>
    </row>
    <row r="124" spans="1:7" ht="16" thickBot="1" x14ac:dyDescent="0.25">
      <c r="A124" s="64">
        <v>2022</v>
      </c>
      <c r="B124" s="113">
        <f>IF(B52&gt;0,B52,"")</f>
        <v>3351</v>
      </c>
      <c r="C124" s="112">
        <f t="shared" si="15"/>
        <v>0.36</v>
      </c>
      <c r="D124" s="113">
        <f t="shared" si="15"/>
        <v>12722</v>
      </c>
      <c r="E124" s="112">
        <f t="shared" si="15"/>
        <v>0.24</v>
      </c>
      <c r="F124" s="113">
        <f t="shared" si="15"/>
        <v>9090</v>
      </c>
      <c r="G124" s="112">
        <f t="shared" si="15"/>
        <v>0.28000000000000003</v>
      </c>
    </row>
    <row r="125" spans="1:7" ht="18" thickTop="1" thickBot="1" x14ac:dyDescent="0.25">
      <c r="A125" s="130" t="s">
        <v>14</v>
      </c>
      <c r="B125" s="9">
        <f>B53</f>
        <v>3500</v>
      </c>
      <c r="C125" s="45" t="s">
        <v>13</v>
      </c>
      <c r="D125" s="9">
        <f>D53</f>
        <v>19000</v>
      </c>
      <c r="E125" s="45" t="s">
        <v>13</v>
      </c>
      <c r="F125" s="9">
        <f>F53</f>
        <v>14000</v>
      </c>
      <c r="G125" s="45" t="s">
        <v>13</v>
      </c>
    </row>
    <row r="126" spans="1:7" ht="17" thickBot="1" x14ac:dyDescent="0.25">
      <c r="A126" s="130" t="s">
        <v>15</v>
      </c>
      <c r="B126" s="9">
        <f>B54</f>
        <v>5300</v>
      </c>
      <c r="C126" s="45" t="s">
        <v>13</v>
      </c>
      <c r="D126" s="9">
        <f>D54</f>
        <v>36000</v>
      </c>
      <c r="E126" s="45"/>
      <c r="F126" s="9">
        <f>F54</f>
        <v>28000</v>
      </c>
      <c r="G126" s="45" t="s">
        <v>13</v>
      </c>
    </row>
  </sheetData>
  <mergeCells count="10">
    <mergeCell ref="A2:A4"/>
    <mergeCell ref="B2:G2"/>
    <mergeCell ref="B3:C3"/>
    <mergeCell ref="D3:E3"/>
    <mergeCell ref="F3:G3"/>
    <mergeCell ref="A103:A105"/>
    <mergeCell ref="B103:G103"/>
    <mergeCell ref="B104:C104"/>
    <mergeCell ref="D104:E104"/>
    <mergeCell ref="F104:G104"/>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dimension ref="A1:BA132"/>
  <sheetViews>
    <sheetView tabSelected="1" zoomScale="85" zoomScaleNormal="85" workbookViewId="0">
      <selection activeCell="D53" sqref="D53"/>
    </sheetView>
  </sheetViews>
  <sheetFormatPr baseColWidth="10" defaultColWidth="9.33203125" defaultRowHeight="15" x14ac:dyDescent="0.2"/>
  <cols>
    <col min="1" max="1" width="12.5" style="5" customWidth="1"/>
    <col min="2" max="2" width="11" style="6" customWidth="1"/>
    <col min="3" max="8" width="9.33203125" style="6"/>
    <col min="9" max="9" width="9.33203125" style="46"/>
    <col min="10" max="53" width="9.33203125" style="6"/>
    <col min="54" max="16384" width="9.33203125" style="5"/>
  </cols>
  <sheetData>
    <row r="1" spans="1:11" ht="16" thickBot="1" x14ac:dyDescent="0.25">
      <c r="A1" s="18" t="s">
        <v>140</v>
      </c>
    </row>
    <row r="2" spans="1:11" ht="16" thickBot="1" x14ac:dyDescent="0.25">
      <c r="A2" s="196" t="s">
        <v>5</v>
      </c>
      <c r="B2" s="199" t="s">
        <v>26</v>
      </c>
      <c r="C2" s="190"/>
      <c r="D2" s="190"/>
      <c r="E2" s="190"/>
      <c r="F2" s="190"/>
      <c r="G2" s="190"/>
      <c r="H2" s="190"/>
      <c r="I2" s="190"/>
      <c r="J2" s="190"/>
      <c r="K2" s="191"/>
    </row>
    <row r="3" spans="1:11" ht="15" customHeight="1" x14ac:dyDescent="0.2">
      <c r="A3" s="197"/>
      <c r="B3" s="201" t="s">
        <v>27</v>
      </c>
      <c r="C3" s="202"/>
      <c r="D3" s="203"/>
      <c r="E3" s="201" t="s">
        <v>28</v>
      </c>
      <c r="F3" s="202"/>
      <c r="G3" s="203"/>
      <c r="H3" s="201" t="s">
        <v>29</v>
      </c>
      <c r="I3" s="202"/>
      <c r="J3" s="203"/>
      <c r="K3" s="7" t="s">
        <v>30</v>
      </c>
    </row>
    <row r="4" spans="1:11" ht="15" customHeight="1" thickBot="1" x14ac:dyDescent="0.25">
      <c r="A4" s="197"/>
      <c r="B4" s="204" t="s">
        <v>31</v>
      </c>
      <c r="C4" s="205"/>
      <c r="D4" s="206"/>
      <c r="E4" s="207" t="s">
        <v>32</v>
      </c>
      <c r="F4" s="205"/>
      <c r="G4" s="206"/>
      <c r="H4" s="207" t="s">
        <v>33</v>
      </c>
      <c r="I4" s="205"/>
      <c r="J4" s="206"/>
      <c r="K4" s="25" t="s">
        <v>34</v>
      </c>
    </row>
    <row r="5" spans="1:11" ht="28" thickBot="1" x14ac:dyDescent="0.25">
      <c r="A5" s="200"/>
      <c r="B5" s="164" t="s">
        <v>137</v>
      </c>
      <c r="C5" s="17" t="s">
        <v>10</v>
      </c>
      <c r="D5" s="17" t="s">
        <v>35</v>
      </c>
      <c r="E5" s="8" t="s">
        <v>36</v>
      </c>
      <c r="F5" s="8" t="s">
        <v>37</v>
      </c>
      <c r="G5" s="8" t="s">
        <v>38</v>
      </c>
      <c r="H5" s="8" t="s">
        <v>39</v>
      </c>
      <c r="I5" s="47" t="s">
        <v>12</v>
      </c>
      <c r="J5" s="8" t="s">
        <v>40</v>
      </c>
      <c r="K5" s="94" t="s">
        <v>41</v>
      </c>
    </row>
    <row r="6" spans="1:11" ht="16" thickBot="1" x14ac:dyDescent="0.25">
      <c r="A6" s="11">
        <v>1975</v>
      </c>
      <c r="B6" s="9"/>
      <c r="C6" s="9">
        <v>14895</v>
      </c>
      <c r="D6" s="9">
        <v>17874</v>
      </c>
      <c r="E6" s="9">
        <v>20319</v>
      </c>
      <c r="F6" s="9"/>
      <c r="G6" s="9"/>
      <c r="H6" s="9">
        <v>3600</v>
      </c>
      <c r="I6" s="45"/>
      <c r="J6" s="9"/>
      <c r="K6" s="9">
        <v>3150</v>
      </c>
    </row>
    <row r="7" spans="1:11" ht="16" thickBot="1" x14ac:dyDescent="0.25">
      <c r="A7" s="11">
        <v>1976</v>
      </c>
      <c r="B7" s="9"/>
      <c r="C7" s="9">
        <v>13819</v>
      </c>
      <c r="D7" s="9">
        <v>16583</v>
      </c>
      <c r="E7" s="9">
        <v>13078</v>
      </c>
      <c r="F7" s="9"/>
      <c r="G7" s="9"/>
      <c r="H7" s="9">
        <v>11700</v>
      </c>
      <c r="I7" s="45"/>
      <c r="J7" s="9"/>
      <c r="K7" s="9">
        <v>1600</v>
      </c>
    </row>
    <row r="8" spans="1:11" ht="16" thickBot="1" x14ac:dyDescent="0.25">
      <c r="A8" s="11">
        <v>1977</v>
      </c>
      <c r="B8" s="9">
        <v>13688</v>
      </c>
      <c r="C8" s="9">
        <v>14288</v>
      </c>
      <c r="D8" s="9">
        <v>18410</v>
      </c>
      <c r="E8" s="9">
        <v>29018</v>
      </c>
      <c r="F8" s="9"/>
      <c r="G8" s="9"/>
      <c r="H8" s="9">
        <v>10800</v>
      </c>
      <c r="I8" s="45"/>
      <c r="J8" s="9"/>
      <c r="K8" s="9">
        <v>1950</v>
      </c>
    </row>
    <row r="9" spans="1:11" ht="16" thickBot="1" x14ac:dyDescent="0.25">
      <c r="A9" s="11">
        <v>1978</v>
      </c>
      <c r="B9" s="9">
        <v>15485</v>
      </c>
      <c r="C9" s="9">
        <v>16885</v>
      </c>
      <c r="D9" s="9">
        <v>21807</v>
      </c>
      <c r="E9" s="9">
        <v>22661</v>
      </c>
      <c r="F9" s="9"/>
      <c r="G9" s="9"/>
      <c r="H9" s="9">
        <v>13500</v>
      </c>
      <c r="I9" s="45"/>
      <c r="J9" s="9"/>
      <c r="K9" s="9">
        <v>2500</v>
      </c>
    </row>
    <row r="10" spans="1:11" ht="16" thickBot="1" x14ac:dyDescent="0.25">
      <c r="A10" s="11">
        <v>1979</v>
      </c>
      <c r="B10" s="9">
        <v>11253</v>
      </c>
      <c r="C10" s="9">
        <v>12783</v>
      </c>
      <c r="D10" s="9">
        <v>16229</v>
      </c>
      <c r="E10" s="9">
        <v>17507</v>
      </c>
      <c r="F10" s="9"/>
      <c r="G10" s="9"/>
      <c r="H10" s="9">
        <v>4050</v>
      </c>
      <c r="I10" s="45"/>
      <c r="J10" s="9"/>
      <c r="K10" s="9">
        <v>2050</v>
      </c>
    </row>
    <row r="11" spans="1:11" ht="16" thickBot="1" x14ac:dyDescent="0.25">
      <c r="A11" s="11">
        <v>1980</v>
      </c>
      <c r="B11" s="9">
        <v>13476</v>
      </c>
      <c r="C11" s="9">
        <v>14855</v>
      </c>
      <c r="D11" s="9">
        <v>18744</v>
      </c>
      <c r="E11" s="9">
        <v>20770</v>
      </c>
      <c r="F11" s="9"/>
      <c r="G11" s="9"/>
      <c r="H11" s="9">
        <v>6480</v>
      </c>
      <c r="I11" s="45"/>
      <c r="J11" s="9"/>
      <c r="K11" s="9">
        <v>2000</v>
      </c>
    </row>
    <row r="12" spans="1:11" ht="16" thickBot="1" x14ac:dyDescent="0.25">
      <c r="A12" s="11">
        <v>1981</v>
      </c>
      <c r="B12" s="9">
        <v>12625</v>
      </c>
      <c r="C12" s="9">
        <v>13925</v>
      </c>
      <c r="D12" s="9">
        <v>17606</v>
      </c>
      <c r="E12" s="9">
        <v>24928</v>
      </c>
      <c r="F12" s="9"/>
      <c r="G12" s="9"/>
      <c r="H12" s="9">
        <v>4050</v>
      </c>
      <c r="I12" s="45"/>
      <c r="J12" s="9"/>
      <c r="K12" s="9">
        <v>3100</v>
      </c>
    </row>
    <row r="13" spans="1:11" ht="16" thickBot="1" x14ac:dyDescent="0.25">
      <c r="A13" s="11">
        <v>1982</v>
      </c>
      <c r="B13" s="9">
        <v>7959</v>
      </c>
      <c r="C13" s="9">
        <v>10359</v>
      </c>
      <c r="D13" s="9">
        <v>13287</v>
      </c>
      <c r="E13" s="9">
        <v>17458</v>
      </c>
      <c r="F13" s="9"/>
      <c r="G13" s="9"/>
      <c r="H13" s="9">
        <v>7200</v>
      </c>
      <c r="I13" s="45"/>
      <c r="J13" s="9"/>
      <c r="K13" s="9">
        <v>1700</v>
      </c>
    </row>
    <row r="14" spans="1:11" ht="16" thickBot="1" x14ac:dyDescent="0.25">
      <c r="A14" s="11">
        <v>1983</v>
      </c>
      <c r="B14" s="9">
        <v>13252</v>
      </c>
      <c r="C14" s="9">
        <v>16301</v>
      </c>
      <c r="D14" s="9">
        <v>20516</v>
      </c>
      <c r="E14" s="9">
        <v>24238</v>
      </c>
      <c r="F14" s="9"/>
      <c r="G14" s="9"/>
      <c r="H14" s="9">
        <v>7740</v>
      </c>
      <c r="I14" s="45"/>
      <c r="J14" s="9"/>
      <c r="K14" s="9">
        <v>3150</v>
      </c>
    </row>
    <row r="15" spans="1:11" ht="16" thickBot="1" x14ac:dyDescent="0.25">
      <c r="A15" s="11">
        <v>1984</v>
      </c>
      <c r="B15" s="9">
        <v>20967</v>
      </c>
      <c r="C15" s="9">
        <v>24967</v>
      </c>
      <c r="D15" s="9">
        <v>31408</v>
      </c>
      <c r="E15" s="9">
        <v>37598</v>
      </c>
      <c r="F15" s="66">
        <v>37791.949593027537</v>
      </c>
      <c r="G15" s="9">
        <v>14818</v>
      </c>
      <c r="H15" s="9">
        <v>13788</v>
      </c>
      <c r="I15" s="45"/>
      <c r="J15" s="9"/>
      <c r="K15" s="9">
        <v>1325</v>
      </c>
    </row>
    <row r="16" spans="1:11" ht="16" thickBot="1" x14ac:dyDescent="0.25">
      <c r="A16" s="11">
        <v>1985</v>
      </c>
      <c r="B16" s="9">
        <v>17782</v>
      </c>
      <c r="C16" s="9">
        <v>19694</v>
      </c>
      <c r="D16" s="9">
        <v>24768</v>
      </c>
      <c r="E16" s="9">
        <v>53599</v>
      </c>
      <c r="F16" s="66">
        <v>34727.754645481997</v>
      </c>
      <c r="G16" s="9">
        <v>5648</v>
      </c>
      <c r="H16" s="9">
        <v>24804</v>
      </c>
      <c r="I16" s="45"/>
      <c r="J16" s="9"/>
      <c r="K16" s="9">
        <v>1640</v>
      </c>
    </row>
    <row r="17" spans="1:11" ht="16" thickBot="1" x14ac:dyDescent="0.25">
      <c r="A17" s="11">
        <v>1986</v>
      </c>
      <c r="B17" s="9">
        <v>36523.343017812847</v>
      </c>
      <c r="C17" s="9">
        <v>38660.843017812847</v>
      </c>
      <c r="D17" s="9">
        <v>47967</v>
      </c>
      <c r="E17" s="9">
        <v>59968</v>
      </c>
      <c r="F17" s="66">
        <v>23986.919414081371</v>
      </c>
      <c r="G17" s="9">
        <v>6204</v>
      </c>
      <c r="H17" s="9">
        <v>19170</v>
      </c>
      <c r="I17" s="45"/>
      <c r="J17" s="9"/>
      <c r="K17" s="9">
        <v>7175</v>
      </c>
    </row>
    <row r="18" spans="1:11" ht="16" thickBot="1" x14ac:dyDescent="0.25">
      <c r="A18" s="11">
        <v>1987</v>
      </c>
      <c r="B18" s="9">
        <v>19539.879048015755</v>
      </c>
      <c r="C18" s="9">
        <v>21470.285101179008</v>
      </c>
      <c r="D18" s="9">
        <v>26568</v>
      </c>
      <c r="E18" s="9">
        <v>59120</v>
      </c>
      <c r="F18" s="66">
        <v>96456.926849769967</v>
      </c>
      <c r="G18" s="9">
        <v>27774</v>
      </c>
      <c r="H18" s="9">
        <v>12983</v>
      </c>
      <c r="I18" s="45"/>
      <c r="J18" s="9"/>
      <c r="K18" s="9">
        <v>5200</v>
      </c>
    </row>
    <row r="19" spans="1:11" ht="16" thickBot="1" x14ac:dyDescent="0.25">
      <c r="A19" s="11">
        <v>1988</v>
      </c>
      <c r="B19" s="9">
        <v>15345.106912202675</v>
      </c>
      <c r="C19" s="9">
        <v>16848.291953600288</v>
      </c>
      <c r="D19" s="9">
        <v>21094</v>
      </c>
      <c r="E19" s="9">
        <v>68705</v>
      </c>
      <c r="F19" s="66">
        <v>61199.227996649861</v>
      </c>
      <c r="G19" s="9">
        <v>13217</v>
      </c>
      <c r="H19" s="9">
        <v>13500</v>
      </c>
      <c r="I19" s="45"/>
      <c r="J19" s="9"/>
      <c r="K19" s="9">
        <v>4375</v>
      </c>
    </row>
    <row r="20" spans="1:11" ht="16" thickBot="1" x14ac:dyDescent="0.25">
      <c r="A20" s="11">
        <v>1989</v>
      </c>
      <c r="B20" s="9">
        <v>28133.120913134495</v>
      </c>
      <c r="C20" s="9">
        <v>29201.173442548588</v>
      </c>
      <c r="D20" s="9">
        <v>36594</v>
      </c>
      <c r="E20" s="9">
        <v>57202</v>
      </c>
      <c r="F20" s="66">
        <v>71956.710830663054</v>
      </c>
      <c r="G20" s="9">
        <v>10457</v>
      </c>
      <c r="H20" s="9">
        <v>19800</v>
      </c>
      <c r="I20" s="45"/>
      <c r="J20" s="9"/>
      <c r="K20" s="9">
        <v>3048</v>
      </c>
    </row>
    <row r="21" spans="1:11" ht="16" thickBot="1" x14ac:dyDescent="0.25">
      <c r="A21" s="11">
        <v>1990</v>
      </c>
      <c r="B21" s="9">
        <v>24051.46014449577</v>
      </c>
      <c r="C21" s="9">
        <v>26511.46014449577</v>
      </c>
      <c r="D21" s="9">
        <v>33384</v>
      </c>
      <c r="E21" s="9">
        <v>55976</v>
      </c>
      <c r="F21" s="66">
        <v>34554.221515034733</v>
      </c>
      <c r="G21" s="9">
        <v>10638</v>
      </c>
      <c r="H21" s="9">
        <v>14537</v>
      </c>
      <c r="I21" s="45">
        <v>0.14299999999999999</v>
      </c>
      <c r="J21" s="9">
        <v>11630</v>
      </c>
      <c r="K21" s="9">
        <v>3620</v>
      </c>
    </row>
    <row r="22" spans="1:11" ht="16" thickBot="1" x14ac:dyDescent="0.25">
      <c r="A22" s="11">
        <v>1991</v>
      </c>
      <c r="B22" s="9">
        <v>6906.5653839090364</v>
      </c>
      <c r="C22" s="9">
        <v>7925.6832334418996</v>
      </c>
      <c r="D22" s="9">
        <v>13136</v>
      </c>
      <c r="E22" s="9">
        <v>52753</v>
      </c>
      <c r="F22" s="66">
        <v>41818.483167663275</v>
      </c>
      <c r="G22" s="9">
        <v>7364</v>
      </c>
      <c r="H22" s="9">
        <v>12098</v>
      </c>
      <c r="I22" s="45">
        <v>0.13200000000000001</v>
      </c>
      <c r="J22" s="9">
        <v>8952</v>
      </c>
      <c r="K22" s="9">
        <v>2125</v>
      </c>
    </row>
    <row r="23" spans="1:11" ht="16" thickBot="1" x14ac:dyDescent="0.25">
      <c r="A23" s="11">
        <v>1992</v>
      </c>
      <c r="B23" s="9">
        <v>16808</v>
      </c>
      <c r="C23" s="9">
        <v>17715.5</v>
      </c>
      <c r="D23" s="9">
        <v>25405</v>
      </c>
      <c r="E23" s="9">
        <v>63392</v>
      </c>
      <c r="F23" s="66">
        <v>89002.133934786936</v>
      </c>
      <c r="G23" s="9">
        <v>25532</v>
      </c>
      <c r="H23" s="9">
        <v>28590</v>
      </c>
      <c r="I23" s="45">
        <v>0.128</v>
      </c>
      <c r="J23" s="9">
        <v>22015</v>
      </c>
      <c r="K23" s="9">
        <v>8050</v>
      </c>
    </row>
    <row r="24" spans="1:11" ht="16" thickBot="1" x14ac:dyDescent="0.25">
      <c r="A24" s="11">
        <v>1993</v>
      </c>
      <c r="B24" s="9">
        <v>24814</v>
      </c>
      <c r="C24" s="9">
        <v>25852.758236354697</v>
      </c>
      <c r="D24" s="9">
        <v>36678</v>
      </c>
      <c r="E24" s="9">
        <v>66977</v>
      </c>
      <c r="F24" s="66">
        <v>111701.80808385214</v>
      </c>
      <c r="G24" s="9">
        <v>22066</v>
      </c>
      <c r="H24" s="9">
        <v>30824</v>
      </c>
      <c r="I24" s="45">
        <v>0.126</v>
      </c>
      <c r="J24" s="9">
        <v>20961</v>
      </c>
      <c r="K24" s="9">
        <v>8375</v>
      </c>
    </row>
    <row r="25" spans="1:11" ht="16" thickBot="1" x14ac:dyDescent="0.25">
      <c r="A25" s="11">
        <v>1994</v>
      </c>
      <c r="B25" s="9">
        <v>21169</v>
      </c>
      <c r="C25" s="9">
        <v>24871.582101968863</v>
      </c>
      <c r="D25" s="9">
        <v>32864</v>
      </c>
      <c r="E25" s="9">
        <v>48782</v>
      </c>
      <c r="F25" s="66">
        <v>87631.185082195327</v>
      </c>
      <c r="G25" s="9">
        <v>14149</v>
      </c>
      <c r="H25" s="9">
        <v>24514</v>
      </c>
      <c r="I25" s="45">
        <v>0.112</v>
      </c>
      <c r="J25" s="9">
        <v>12257</v>
      </c>
      <c r="K25" s="9">
        <v>3800</v>
      </c>
    </row>
    <row r="26" spans="1:11" ht="16" thickBot="1" x14ac:dyDescent="0.25">
      <c r="A26" s="11">
        <v>1995</v>
      </c>
      <c r="B26" s="9">
        <v>7844</v>
      </c>
      <c r="C26" s="9">
        <v>8817.1145267995089</v>
      </c>
      <c r="D26" s="9">
        <v>16187</v>
      </c>
      <c r="E26" s="9">
        <v>34390</v>
      </c>
      <c r="F26" s="66">
        <v>55614.523560546004</v>
      </c>
      <c r="G26" s="9">
        <v>16627</v>
      </c>
      <c r="H26" s="9">
        <v>20376</v>
      </c>
      <c r="I26" s="45">
        <v>0.17899999999999999</v>
      </c>
      <c r="J26" s="9">
        <v>8150</v>
      </c>
      <c r="K26" s="9">
        <v>3100</v>
      </c>
    </row>
    <row r="27" spans="1:11" ht="16" thickBot="1" x14ac:dyDescent="0.25">
      <c r="A27" s="11">
        <v>1996</v>
      </c>
      <c r="B27" s="9">
        <v>21842</v>
      </c>
      <c r="C27" s="9">
        <v>22949.610030503507</v>
      </c>
      <c r="D27" s="9">
        <v>30889</v>
      </c>
      <c r="E27" s="9">
        <v>73684</v>
      </c>
      <c r="F27" s="66">
        <v>103123.8742322594</v>
      </c>
      <c r="G27" s="9">
        <v>32769</v>
      </c>
      <c r="H27" s="9">
        <v>18067</v>
      </c>
      <c r="I27" s="45">
        <v>0.106</v>
      </c>
      <c r="J27" s="9">
        <v>5962</v>
      </c>
      <c r="K27" s="9">
        <v>3000</v>
      </c>
    </row>
    <row r="28" spans="1:11" ht="16" thickBot="1" x14ac:dyDescent="0.25">
      <c r="A28" s="11">
        <v>1997</v>
      </c>
      <c r="B28" s="9">
        <v>18702</v>
      </c>
      <c r="C28" s="9">
        <v>20337.294956853053</v>
      </c>
      <c r="D28" s="9">
        <v>27658</v>
      </c>
      <c r="E28" s="9">
        <v>42539</v>
      </c>
      <c r="F28" s="66">
        <v>49419.948198367514</v>
      </c>
      <c r="G28" s="9">
        <v>12437</v>
      </c>
      <c r="H28" s="9">
        <v>9788</v>
      </c>
      <c r="I28" s="45">
        <v>8.7999999999999995E-2</v>
      </c>
      <c r="J28" s="9">
        <v>4013</v>
      </c>
      <c r="K28" s="9">
        <v>4920</v>
      </c>
    </row>
    <row r="29" spans="1:11" ht="16" thickBot="1" x14ac:dyDescent="0.25">
      <c r="A29" s="11">
        <v>1998</v>
      </c>
      <c r="B29" s="9">
        <v>23212.997674418606</v>
      </c>
      <c r="C29" s="9">
        <v>24675.115360043914</v>
      </c>
      <c r="D29" s="9">
        <v>34922</v>
      </c>
      <c r="E29" s="9">
        <v>46744</v>
      </c>
      <c r="F29" s="66">
        <v>39342.522429818338</v>
      </c>
      <c r="G29" s="9">
        <v>16199</v>
      </c>
      <c r="H29" s="9">
        <v>11719</v>
      </c>
      <c r="I29" s="45">
        <v>7.8E-2</v>
      </c>
      <c r="J29" s="9">
        <v>6094</v>
      </c>
      <c r="K29" s="9">
        <v>5280</v>
      </c>
    </row>
    <row r="30" spans="1:11" ht="16" thickBot="1" x14ac:dyDescent="0.25">
      <c r="A30" s="11">
        <v>1999</v>
      </c>
      <c r="B30" s="9">
        <v>11544</v>
      </c>
      <c r="C30" s="9">
        <v>12526.019341091624</v>
      </c>
      <c r="D30" s="9">
        <v>22310</v>
      </c>
      <c r="E30" s="9">
        <v>43775</v>
      </c>
      <c r="F30" s="66">
        <v>48290.435557383556</v>
      </c>
      <c r="G30" s="9">
        <v>8204</v>
      </c>
      <c r="H30" s="9">
        <v>14398</v>
      </c>
      <c r="I30" s="45">
        <v>0.14099999999999999</v>
      </c>
      <c r="J30" s="9">
        <v>7199</v>
      </c>
      <c r="K30" s="9">
        <v>2663</v>
      </c>
    </row>
    <row r="31" spans="1:11" ht="16" thickBot="1" x14ac:dyDescent="0.25">
      <c r="A31" s="11">
        <v>2000</v>
      </c>
      <c r="B31" s="9">
        <v>18046.703991143764</v>
      </c>
      <c r="C31" s="9">
        <v>19348.444090153665</v>
      </c>
      <c r="D31" s="9">
        <v>31159</v>
      </c>
      <c r="E31" s="9">
        <v>51720</v>
      </c>
      <c r="F31" s="66">
        <v>62278.932501084928</v>
      </c>
      <c r="G31" s="9">
        <v>13496</v>
      </c>
      <c r="H31" s="9">
        <v>15096</v>
      </c>
      <c r="I31" s="45">
        <v>6.4000000000000001E-2</v>
      </c>
      <c r="J31" s="9">
        <v>9964</v>
      </c>
      <c r="K31" s="9">
        <v>6630</v>
      </c>
    </row>
    <row r="32" spans="1:11" ht="16" thickBot="1" x14ac:dyDescent="0.25">
      <c r="A32" s="24">
        <v>2001</v>
      </c>
      <c r="B32" s="21">
        <v>28329</v>
      </c>
      <c r="C32" s="21">
        <v>32339.814933396232</v>
      </c>
      <c r="D32" s="21">
        <v>44595</v>
      </c>
      <c r="E32" s="21">
        <v>81504</v>
      </c>
      <c r="F32" s="80">
        <v>106164.97709730225</v>
      </c>
      <c r="G32" s="21">
        <v>18738</v>
      </c>
      <c r="H32" s="22">
        <v>20929</v>
      </c>
      <c r="I32" s="50">
        <v>3.4000000000000002E-2</v>
      </c>
      <c r="J32" s="22">
        <v>16743</v>
      </c>
      <c r="K32" s="21">
        <v>4998</v>
      </c>
    </row>
    <row r="33" spans="1:11" ht="16" thickBot="1" x14ac:dyDescent="0.25">
      <c r="A33" s="11">
        <v>2002</v>
      </c>
      <c r="B33" s="9">
        <v>13352</v>
      </c>
      <c r="C33" s="9">
        <v>14804.483552750156</v>
      </c>
      <c r="D33" s="9">
        <v>21528</v>
      </c>
      <c r="E33" s="9">
        <v>44771</v>
      </c>
      <c r="F33" s="66">
        <v>38694.538089063091</v>
      </c>
      <c r="G33" s="9">
        <v>11984</v>
      </c>
      <c r="H33" s="23">
        <v>10427</v>
      </c>
      <c r="I33" s="51">
        <v>8.4000000000000005E-2</v>
      </c>
      <c r="J33" s="23">
        <v>8550</v>
      </c>
      <c r="K33" s="9">
        <v>5000</v>
      </c>
    </row>
    <row r="34" spans="1:11" ht="16" thickBot="1" x14ac:dyDescent="0.25">
      <c r="A34" s="11">
        <v>2003</v>
      </c>
      <c r="B34" s="9">
        <v>25848.367611499238</v>
      </c>
      <c r="C34" s="9">
        <v>28273.812479292796</v>
      </c>
      <c r="D34" s="9">
        <v>36503</v>
      </c>
      <c r="E34" s="9">
        <v>56758</v>
      </c>
      <c r="F34" s="66">
        <v>82184.49037757302</v>
      </c>
      <c r="G34" s="9">
        <v>16234</v>
      </c>
      <c r="H34" s="23">
        <v>11925</v>
      </c>
      <c r="I34" s="51">
        <v>5.5E-2</v>
      </c>
      <c r="J34" s="23">
        <v>10136</v>
      </c>
      <c r="K34" s="9">
        <v>1900</v>
      </c>
    </row>
    <row r="35" spans="1:11" ht="16" thickBot="1" x14ac:dyDescent="0.25">
      <c r="A35" s="11">
        <v>2004</v>
      </c>
      <c r="B35" s="9">
        <v>15184.751738356423</v>
      </c>
      <c r="C35" s="9">
        <v>16875.384164001429</v>
      </c>
      <c r="D35" s="9">
        <v>25137</v>
      </c>
      <c r="E35" s="9">
        <v>44243</v>
      </c>
      <c r="F35" s="66">
        <v>105886.77367995416</v>
      </c>
      <c r="G35" s="9">
        <v>19631</v>
      </c>
      <c r="H35" s="9">
        <v>10287</v>
      </c>
      <c r="I35" s="45">
        <v>8.8999999999999996E-2</v>
      </c>
      <c r="J35" s="9">
        <v>8230</v>
      </c>
      <c r="K35" s="9">
        <v>3950</v>
      </c>
    </row>
    <row r="36" spans="1:11" ht="16" thickBot="1" x14ac:dyDescent="0.25">
      <c r="A36" s="11">
        <v>2005</v>
      </c>
      <c r="B36" s="9">
        <v>13706.486895266944</v>
      </c>
      <c r="C36" s="9">
        <v>15571.282766977862</v>
      </c>
      <c r="D36" s="9">
        <v>24067</v>
      </c>
      <c r="E36" s="9">
        <v>29496</v>
      </c>
      <c r="F36" s="66">
        <v>56960.769715929942</v>
      </c>
      <c r="G36" s="9">
        <v>9783</v>
      </c>
      <c r="H36" s="9">
        <v>10159</v>
      </c>
      <c r="I36" s="45">
        <v>0.11</v>
      </c>
      <c r="J36" s="9">
        <v>7619</v>
      </c>
      <c r="K36" s="9">
        <v>5585</v>
      </c>
    </row>
    <row r="37" spans="1:11" ht="16" thickBot="1" x14ac:dyDescent="0.25">
      <c r="A37" s="11">
        <v>2006</v>
      </c>
      <c r="B37" s="9">
        <v>23594.274081002797</v>
      </c>
      <c r="C37" s="9">
        <v>28061.216557198761</v>
      </c>
      <c r="D37" s="9">
        <v>37098</v>
      </c>
      <c r="E37" s="9">
        <v>33094</v>
      </c>
      <c r="F37" s="66">
        <v>55156.136506965951</v>
      </c>
      <c r="G37" s="9">
        <v>15599</v>
      </c>
      <c r="H37" s="9">
        <v>16781</v>
      </c>
      <c r="I37" s="45">
        <v>0.156</v>
      </c>
      <c r="J37" s="9">
        <v>9565</v>
      </c>
      <c r="K37" s="9">
        <v>3930</v>
      </c>
    </row>
    <row r="38" spans="1:11" ht="16" thickBot="1" x14ac:dyDescent="0.25">
      <c r="A38" s="11">
        <v>2007</v>
      </c>
      <c r="B38" s="9">
        <v>22136.31290378391</v>
      </c>
      <c r="C38" s="9">
        <v>24964.185147075146</v>
      </c>
      <c r="D38" s="9">
        <v>34221</v>
      </c>
      <c r="E38" s="9">
        <v>33352</v>
      </c>
      <c r="F38" s="66">
        <v>62320.273259873735</v>
      </c>
      <c r="G38" s="9">
        <v>17559</v>
      </c>
      <c r="H38" s="9">
        <v>7160</v>
      </c>
      <c r="I38" s="45">
        <v>6.0999999999999999E-2</v>
      </c>
      <c r="J38" s="9">
        <v>5799</v>
      </c>
      <c r="K38" s="9">
        <v>5000</v>
      </c>
    </row>
    <row r="39" spans="1:11" ht="16" thickBot="1" x14ac:dyDescent="0.25">
      <c r="A39" s="11">
        <v>2008</v>
      </c>
      <c r="B39" s="9">
        <v>19630</v>
      </c>
      <c r="C39" s="9">
        <v>22137.695494596934</v>
      </c>
      <c r="D39" s="9">
        <v>26202</v>
      </c>
      <c r="E39" s="9">
        <v>32963</v>
      </c>
      <c r="F39" s="66">
        <v>44901.409273771802</v>
      </c>
      <c r="G39" s="9">
        <v>13043</v>
      </c>
      <c r="H39" s="9">
        <v>6341</v>
      </c>
      <c r="I39" s="45">
        <v>7.2999999999999995E-2</v>
      </c>
      <c r="J39" s="9">
        <v>5517</v>
      </c>
      <c r="K39" s="9">
        <v>5530</v>
      </c>
    </row>
    <row r="40" spans="1:11" ht="16" thickBot="1" x14ac:dyDescent="0.25">
      <c r="A40" s="11">
        <v>2009</v>
      </c>
      <c r="B40" s="9">
        <v>26226</v>
      </c>
      <c r="C40" s="9">
        <v>29576.322060178267</v>
      </c>
      <c r="D40" s="9">
        <v>36865</v>
      </c>
      <c r="E40" s="9">
        <v>38297</v>
      </c>
      <c r="F40" s="66">
        <v>61888.434682535488</v>
      </c>
      <c r="G40" s="9">
        <v>16297</v>
      </c>
      <c r="H40" s="23">
        <v>8917</v>
      </c>
      <c r="I40" s="51">
        <v>4.7E-2</v>
      </c>
      <c r="J40" s="23">
        <v>6331</v>
      </c>
      <c r="K40" s="9">
        <v>4350</v>
      </c>
    </row>
    <row r="41" spans="1:11" ht="16" thickBot="1" x14ac:dyDescent="0.25">
      <c r="A41" s="11">
        <v>2010</v>
      </c>
      <c r="B41" s="9">
        <v>18381</v>
      </c>
      <c r="C41" s="9">
        <v>20729.138099143467</v>
      </c>
      <c r="D41" s="9">
        <v>26052</v>
      </c>
      <c r="E41" s="9">
        <v>43331</v>
      </c>
      <c r="F41" s="66">
        <v>63976.528901151672</v>
      </c>
      <c r="G41" s="9">
        <v>19344</v>
      </c>
      <c r="H41" s="23">
        <v>9317</v>
      </c>
      <c r="I41" s="51">
        <v>5.8999999999999997E-2</v>
      </c>
      <c r="J41" s="23">
        <v>5683</v>
      </c>
      <c r="K41" s="9">
        <v>4225</v>
      </c>
    </row>
    <row r="42" spans="1:11" ht="16" thickBot="1" x14ac:dyDescent="0.25">
      <c r="A42" s="11">
        <v>2011</v>
      </c>
      <c r="B42" s="9">
        <v>9599.5723199092463</v>
      </c>
      <c r="C42" s="9">
        <v>10825.899587188611</v>
      </c>
      <c r="D42" s="9">
        <v>15092</v>
      </c>
      <c r="E42" s="9">
        <v>37073</v>
      </c>
      <c r="F42" s="66">
        <v>28420.061699233225</v>
      </c>
      <c r="G42" s="9">
        <v>12239</v>
      </c>
      <c r="H42" s="23">
        <v>8082</v>
      </c>
      <c r="I42" s="51">
        <v>7.0999999999999994E-2</v>
      </c>
      <c r="J42" s="23">
        <v>6061</v>
      </c>
      <c r="K42" s="9">
        <v>4400</v>
      </c>
    </row>
    <row r="43" spans="1:11" ht="16" thickBot="1" x14ac:dyDescent="0.25">
      <c r="A43" s="11">
        <v>2012</v>
      </c>
      <c r="B43" s="9">
        <v>8687.6589262187081</v>
      </c>
      <c r="C43" s="9">
        <v>9797.4909765433931</v>
      </c>
      <c r="D43" s="9">
        <v>15086</v>
      </c>
      <c r="E43" s="9">
        <v>34024</v>
      </c>
      <c r="F43" s="66">
        <v>21659.767305530364</v>
      </c>
      <c r="G43" s="9">
        <v>5746</v>
      </c>
      <c r="H43" s="23">
        <v>4622</v>
      </c>
      <c r="I43" s="51">
        <v>0.06</v>
      </c>
      <c r="J43" s="23">
        <v>2542</v>
      </c>
      <c r="K43" s="9">
        <v>4142</v>
      </c>
    </row>
    <row r="44" spans="1:11" ht="16" thickBot="1" x14ac:dyDescent="0.25">
      <c r="A44" s="11">
        <v>2013</v>
      </c>
      <c r="B44" s="9">
        <v>8010.8356309650062</v>
      </c>
      <c r="C44" s="9">
        <v>9034.2047812313122</v>
      </c>
      <c r="D44" s="9">
        <v>13525</v>
      </c>
      <c r="E44" s="9">
        <v>26699</v>
      </c>
      <c r="F44" s="66">
        <v>40772.49071724066</v>
      </c>
      <c r="G44" s="9">
        <v>4903</v>
      </c>
      <c r="H44" s="23">
        <v>19962</v>
      </c>
      <c r="I44" s="51">
        <v>4.7E-2</v>
      </c>
      <c r="J44" s="23">
        <v>9860</v>
      </c>
      <c r="K44" s="9">
        <v>4672</v>
      </c>
    </row>
    <row r="45" spans="1:11" ht="16" thickBot="1" x14ac:dyDescent="0.25">
      <c r="A45" s="11">
        <v>2014</v>
      </c>
      <c r="B45" s="9">
        <v>11509</v>
      </c>
      <c r="C45" s="9">
        <v>12979.253053862261</v>
      </c>
      <c r="D45" s="9">
        <v>19789</v>
      </c>
      <c r="E45" s="9">
        <v>28496</v>
      </c>
      <c r="F45" s="66">
        <v>43163.647515447483</v>
      </c>
      <c r="G45" s="9">
        <v>6876</v>
      </c>
      <c r="H45" s="23">
        <v>19011</v>
      </c>
      <c r="I45" s="51">
        <v>4.5999999999999999E-2</v>
      </c>
      <c r="J45" s="23">
        <v>11935</v>
      </c>
      <c r="K45" s="9">
        <v>4193</v>
      </c>
    </row>
    <row r="46" spans="1:11" ht="16" thickBot="1" x14ac:dyDescent="0.25">
      <c r="A46" s="11">
        <v>2015</v>
      </c>
      <c r="B46" s="9">
        <v>18262</v>
      </c>
      <c r="C46" s="9">
        <v>20594.936073475761</v>
      </c>
      <c r="D46" s="9">
        <v>28557</v>
      </c>
      <c r="E46" s="9">
        <v>41658</v>
      </c>
      <c r="F46" s="66">
        <v>55283.595809452716</v>
      </c>
      <c r="G46" s="9">
        <v>6700</v>
      </c>
      <c r="H46" s="23">
        <v>44329</v>
      </c>
      <c r="I46" s="51">
        <v>0.12</v>
      </c>
      <c r="J46" s="23">
        <v>13640</v>
      </c>
      <c r="K46" s="9">
        <v>5328</v>
      </c>
    </row>
    <row r="47" spans="1:11" ht="16" thickBot="1" x14ac:dyDescent="0.25">
      <c r="A47" s="11">
        <v>2016</v>
      </c>
      <c r="B47" s="9">
        <v>9037.17808219178</v>
      </c>
      <c r="C47" s="9">
        <v>10191.660545797615</v>
      </c>
      <c r="D47" s="9">
        <v>15977</v>
      </c>
      <c r="E47" s="9">
        <v>34153</v>
      </c>
      <c r="F47" s="66">
        <v>28238.467702993225</v>
      </c>
      <c r="G47" s="9">
        <v>4632</v>
      </c>
      <c r="H47" s="23">
        <v>24234</v>
      </c>
      <c r="I47" s="51">
        <v>4.7E-2</v>
      </c>
      <c r="J47" s="23">
        <v>9936</v>
      </c>
      <c r="K47" s="9">
        <v>4225</v>
      </c>
    </row>
    <row r="48" spans="1:11" ht="16" thickBot="1" x14ac:dyDescent="0.25">
      <c r="A48" s="11">
        <v>2017</v>
      </c>
      <c r="B48" s="66">
        <v>4419.2475499677621</v>
      </c>
      <c r="C48" s="66">
        <v>4983.7980935522091</v>
      </c>
      <c r="D48" s="66">
        <v>8947</v>
      </c>
      <c r="E48" s="66">
        <v>18480</v>
      </c>
      <c r="F48" s="66">
        <v>14714.974895118969</v>
      </c>
      <c r="G48" s="66">
        <v>4709</v>
      </c>
      <c r="H48" s="87">
        <v>10308</v>
      </c>
      <c r="I48" s="88">
        <v>4.5999999999999999E-2</v>
      </c>
      <c r="J48" s="87">
        <v>5418</v>
      </c>
      <c r="K48" s="66">
        <v>3438</v>
      </c>
    </row>
    <row r="49" spans="1:12" ht="16" thickBot="1" x14ac:dyDescent="0.25">
      <c r="A49" s="11">
        <v>2018</v>
      </c>
      <c r="B49" s="66">
        <v>14470</v>
      </c>
      <c r="C49" s="66">
        <v>16318.515221946902</v>
      </c>
      <c r="D49" s="66">
        <v>21862</v>
      </c>
      <c r="E49" s="66">
        <v>35005</v>
      </c>
      <c r="F49" s="66">
        <v>35059.431719076681</v>
      </c>
      <c r="G49" s="66">
        <v>5416</v>
      </c>
      <c r="H49" s="87">
        <v>12774</v>
      </c>
      <c r="I49" s="88">
        <v>7.0999999999999994E-2</v>
      </c>
      <c r="J49" s="87">
        <v>5328</v>
      </c>
      <c r="K49" s="66">
        <v>3962</v>
      </c>
    </row>
    <row r="50" spans="1:12" ht="16" thickBot="1" x14ac:dyDescent="0.25">
      <c r="A50" s="11">
        <v>2019</v>
      </c>
      <c r="B50" s="66">
        <v>10492.571428571428</v>
      </c>
      <c r="C50" s="66">
        <v>11832.977648549273</v>
      </c>
      <c r="D50" s="66">
        <v>18707</v>
      </c>
      <c r="E50" s="66">
        <v>24536</v>
      </c>
      <c r="F50" s="66">
        <v>20192.75186496782</v>
      </c>
      <c r="G50" s="66">
        <v>3336</v>
      </c>
      <c r="H50" s="87">
        <v>11675</v>
      </c>
      <c r="I50" s="88">
        <v>7.9000000000000001E-2</v>
      </c>
      <c r="J50" s="87">
        <v>4587</v>
      </c>
      <c r="K50" s="66">
        <v>3856</v>
      </c>
    </row>
    <row r="51" spans="1:12" ht="16" thickBot="1" x14ac:dyDescent="0.25">
      <c r="A51" s="11">
        <v>2020</v>
      </c>
      <c r="B51" s="66">
        <v>12265.648310387985</v>
      </c>
      <c r="C51" s="66">
        <v>14315.037416789884</v>
      </c>
      <c r="D51" s="66">
        <v>20551</v>
      </c>
      <c r="E51" s="66">
        <v>13386</v>
      </c>
      <c r="F51" s="66">
        <v>16243</v>
      </c>
      <c r="G51" s="66">
        <v>4073</v>
      </c>
      <c r="H51" s="87">
        <v>19176</v>
      </c>
      <c r="I51" s="88">
        <v>0.09</v>
      </c>
      <c r="J51" s="87">
        <v>9835</v>
      </c>
      <c r="K51" s="66">
        <v>4427</v>
      </c>
    </row>
    <row r="52" spans="1:12" ht="16" thickBot="1" x14ac:dyDescent="0.25">
      <c r="A52" s="11">
        <v>2021</v>
      </c>
      <c r="B52" s="115">
        <v>11249.867777777778</v>
      </c>
      <c r="C52" s="115">
        <v>12741.579170157598</v>
      </c>
      <c r="D52" s="115">
        <v>21538</v>
      </c>
      <c r="E52" s="115">
        <v>9724</v>
      </c>
      <c r="F52" s="82">
        <v>20097</v>
      </c>
      <c r="G52" s="82">
        <v>4765</v>
      </c>
      <c r="H52" s="122">
        <v>13120</v>
      </c>
      <c r="I52" s="123">
        <v>6.8000000000000005E-2</v>
      </c>
      <c r="J52" s="124">
        <v>4779</v>
      </c>
      <c r="K52" s="115">
        <v>3884</v>
      </c>
    </row>
    <row r="53" spans="1:12" ht="17" thickBot="1" x14ac:dyDescent="0.25">
      <c r="A53" s="119">
        <v>2022</v>
      </c>
      <c r="B53" s="121">
        <v>13189.670794168305</v>
      </c>
      <c r="C53" s="82">
        <v>17989.670794168305</v>
      </c>
      <c r="D53" s="82">
        <v>22697</v>
      </c>
      <c r="E53" s="80" t="s">
        <v>42</v>
      </c>
      <c r="F53" s="117">
        <v>24724</v>
      </c>
      <c r="G53" s="82">
        <v>5406</v>
      </c>
      <c r="H53" s="118">
        <v>9840</v>
      </c>
      <c r="I53" s="125">
        <v>0.13</v>
      </c>
      <c r="J53" s="122">
        <v>5139</v>
      </c>
      <c r="K53" s="117">
        <v>3936</v>
      </c>
      <c r="L53" s="126"/>
    </row>
    <row r="54" spans="1:12" x14ac:dyDescent="0.2">
      <c r="A54" s="152" t="s">
        <v>141</v>
      </c>
      <c r="C54" s="120"/>
      <c r="D54" s="120"/>
    </row>
    <row r="55" spans="1:12" x14ac:dyDescent="0.2">
      <c r="A55" s="165" t="s">
        <v>142</v>
      </c>
    </row>
    <row r="56" spans="1:12" x14ac:dyDescent="0.2">
      <c r="A56" s="152" t="s">
        <v>43</v>
      </c>
    </row>
    <row r="57" spans="1:12" x14ac:dyDescent="0.2">
      <c r="A57" s="152" t="s">
        <v>44</v>
      </c>
    </row>
    <row r="58" spans="1:12" x14ac:dyDescent="0.2">
      <c r="A58" s="152" t="s">
        <v>45</v>
      </c>
    </row>
    <row r="59" spans="1:12" x14ac:dyDescent="0.2">
      <c r="A59" s="19"/>
    </row>
    <row r="60" spans="1:12" x14ac:dyDescent="0.2">
      <c r="A60" s="19"/>
    </row>
    <row r="100" spans="1:53" s="14" customFormat="1" x14ac:dyDescent="0.2">
      <c r="B100" s="15"/>
      <c r="C100" s="15"/>
      <c r="D100" s="15"/>
      <c r="E100" s="15"/>
      <c r="F100" s="15"/>
      <c r="G100" s="15"/>
      <c r="H100" s="15"/>
      <c r="I100" s="48"/>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140</v>
      </c>
    </row>
    <row r="103" spans="1:53" ht="16" thickBot="1" x14ac:dyDescent="0.25">
      <c r="A103" s="196" t="s">
        <v>5</v>
      </c>
      <c r="B103" s="199" t="s">
        <v>26</v>
      </c>
      <c r="C103" s="190"/>
      <c r="D103" s="190"/>
      <c r="E103" s="190"/>
      <c r="F103" s="190"/>
      <c r="G103" s="190"/>
      <c r="H103" s="190"/>
      <c r="I103" s="190"/>
      <c r="J103" s="190"/>
      <c r="K103" s="191"/>
    </row>
    <row r="104" spans="1:53" ht="15" customHeight="1" x14ac:dyDescent="0.2">
      <c r="A104" s="197"/>
      <c r="B104" s="201" t="s">
        <v>27</v>
      </c>
      <c r="C104" s="202"/>
      <c r="D104" s="203"/>
      <c r="E104" s="201" t="s">
        <v>28</v>
      </c>
      <c r="F104" s="202"/>
      <c r="G104" s="203"/>
      <c r="H104" s="201" t="s">
        <v>29</v>
      </c>
      <c r="I104" s="202"/>
      <c r="J104" s="203"/>
      <c r="K104" s="7" t="s">
        <v>30</v>
      </c>
    </row>
    <row r="105" spans="1:53" ht="15" customHeight="1" thickBot="1" x14ac:dyDescent="0.25">
      <c r="A105" s="197"/>
      <c r="B105" s="207" t="s">
        <v>31</v>
      </c>
      <c r="C105" s="205"/>
      <c r="D105" s="206"/>
      <c r="E105" s="207" t="s">
        <v>32</v>
      </c>
      <c r="F105" s="205"/>
      <c r="G105" s="206"/>
      <c r="H105" s="207" t="s">
        <v>33</v>
      </c>
      <c r="I105" s="205"/>
      <c r="J105" s="206"/>
      <c r="K105" s="25" t="s">
        <v>34</v>
      </c>
    </row>
    <row r="106" spans="1:53" ht="28" thickBot="1" x14ac:dyDescent="0.25">
      <c r="A106" s="198"/>
      <c r="B106" s="164" t="s">
        <v>137</v>
      </c>
      <c r="C106" s="17" t="s">
        <v>10</v>
      </c>
      <c r="D106" s="17" t="s">
        <v>35</v>
      </c>
      <c r="E106" s="8" t="s">
        <v>36</v>
      </c>
      <c r="F106" s="8" t="s">
        <v>37</v>
      </c>
      <c r="G106" s="8" t="s">
        <v>38</v>
      </c>
      <c r="H106" s="8" t="s">
        <v>39</v>
      </c>
      <c r="I106" s="47" t="s">
        <v>12</v>
      </c>
      <c r="J106" s="8" t="s">
        <v>40</v>
      </c>
      <c r="K106" s="94" t="s">
        <v>41</v>
      </c>
    </row>
    <row r="107" spans="1:53" ht="17" thickBot="1" x14ac:dyDescent="0.25">
      <c r="A107" s="42" t="s">
        <v>17</v>
      </c>
      <c r="B107" s="43">
        <f t="shared" ref="B107:K107" si="0">IFERROR(AVERAGEIFS(B$2:B$83,$A$2:$A$83,"&gt;=1975",$A$2:$A$83,"&lt;=1978"),"")</f>
        <v>14586.5</v>
      </c>
      <c r="C107" s="43">
        <f t="shared" si="0"/>
        <v>14971.75</v>
      </c>
      <c r="D107" s="43">
        <f t="shared" si="0"/>
        <v>18668.5</v>
      </c>
      <c r="E107" s="43">
        <f t="shared" si="0"/>
        <v>21269</v>
      </c>
      <c r="F107" s="43" t="str">
        <f t="shared" si="0"/>
        <v/>
      </c>
      <c r="G107" s="43" t="str">
        <f t="shared" si="0"/>
        <v/>
      </c>
      <c r="H107" s="43">
        <f t="shared" si="0"/>
        <v>9900</v>
      </c>
      <c r="I107" s="43" t="str">
        <f t="shared" si="0"/>
        <v/>
      </c>
      <c r="J107" s="43" t="str">
        <f t="shared" si="0"/>
        <v/>
      </c>
      <c r="K107" s="43">
        <f t="shared" si="0"/>
        <v>2300</v>
      </c>
    </row>
    <row r="108" spans="1:53" ht="17" thickBot="1" x14ac:dyDescent="0.25">
      <c r="A108" s="42" t="s">
        <v>18</v>
      </c>
      <c r="B108" s="43">
        <f t="shared" ref="B108:K108" si="1">IFERROR(AVERAGEIFS(B$2:B$83,$A$2:$A$83,"&gt;=1979",$A$2:$A$83,"&lt;=1984"),"")</f>
        <v>13255.333333333334</v>
      </c>
      <c r="C108" s="43">
        <f t="shared" si="1"/>
        <v>15531.666666666666</v>
      </c>
      <c r="D108" s="43">
        <f t="shared" si="1"/>
        <v>19631.666666666668</v>
      </c>
      <c r="E108" s="43">
        <f t="shared" si="1"/>
        <v>23749.833333333332</v>
      </c>
      <c r="F108" s="43">
        <f t="shared" si="1"/>
        <v>37791.949593027537</v>
      </c>
      <c r="G108" s="43">
        <f t="shared" si="1"/>
        <v>14818</v>
      </c>
      <c r="H108" s="43">
        <f t="shared" si="1"/>
        <v>7218</v>
      </c>
      <c r="I108" s="43" t="str">
        <f t="shared" si="1"/>
        <v/>
      </c>
      <c r="J108" s="43" t="str">
        <f t="shared" si="1"/>
        <v/>
      </c>
      <c r="K108" s="43">
        <f t="shared" si="1"/>
        <v>2220.8333333333335</v>
      </c>
    </row>
    <row r="109" spans="1:53" ht="17" thickBot="1" x14ac:dyDescent="0.25">
      <c r="A109" s="42" t="s">
        <v>19</v>
      </c>
      <c r="B109" s="43">
        <f t="shared" ref="B109:K109" si="2">IFERROR(AVERAGEIFS(B$2:B$83,$A$2:$A$83,"&gt;=1985",$A$2:$A$83,"&lt;=1995"),"")</f>
        <v>19901.497765415508</v>
      </c>
      <c r="C109" s="43">
        <f t="shared" si="2"/>
        <v>21597.153796200135</v>
      </c>
      <c r="D109" s="43">
        <f t="shared" si="2"/>
        <v>28604.090909090908</v>
      </c>
      <c r="E109" s="43">
        <f t="shared" si="2"/>
        <v>56442.181818181816</v>
      </c>
      <c r="F109" s="43">
        <f t="shared" si="2"/>
        <v>64422.717734611331</v>
      </c>
      <c r="G109" s="43">
        <f t="shared" si="2"/>
        <v>14516</v>
      </c>
      <c r="H109" s="43">
        <f t="shared" si="2"/>
        <v>20108.727272727272</v>
      </c>
      <c r="I109" s="61">
        <f t="shared" si="2"/>
        <v>0.13666666666666669</v>
      </c>
      <c r="J109" s="43">
        <f t="shared" si="2"/>
        <v>13994.166666666666</v>
      </c>
      <c r="K109" s="43">
        <f t="shared" si="2"/>
        <v>4591.636363636364</v>
      </c>
    </row>
    <row r="110" spans="1:53" ht="17" thickBot="1" x14ac:dyDescent="0.25">
      <c r="A110" s="42" t="s">
        <v>20</v>
      </c>
      <c r="B110" s="43">
        <f t="shared" ref="B110:K110" si="3">IFERROR(AVERAGEIFS(B$2:B$83,$A$2:$A$83,"&gt;=1996",$A$2:$A$83,"&lt;=1998"),"")</f>
        <v>21252.332558139537</v>
      </c>
      <c r="C110" s="43">
        <f t="shared" si="3"/>
        <v>22654.006782466826</v>
      </c>
      <c r="D110" s="43">
        <f t="shared" si="3"/>
        <v>31156.333333333332</v>
      </c>
      <c r="E110" s="43">
        <f t="shared" si="3"/>
        <v>54322.333333333336</v>
      </c>
      <c r="F110" s="43">
        <f t="shared" si="3"/>
        <v>63962.11495348176</v>
      </c>
      <c r="G110" s="43">
        <f t="shared" si="3"/>
        <v>20468.333333333332</v>
      </c>
      <c r="H110" s="43">
        <f t="shared" si="3"/>
        <v>13191.333333333334</v>
      </c>
      <c r="I110" s="61">
        <f t="shared" si="3"/>
        <v>9.0666666666666673E-2</v>
      </c>
      <c r="J110" s="43">
        <f t="shared" si="3"/>
        <v>5356.333333333333</v>
      </c>
      <c r="K110" s="43">
        <f t="shared" si="3"/>
        <v>4400</v>
      </c>
    </row>
    <row r="111" spans="1:53" ht="17" thickBot="1" x14ac:dyDescent="0.25">
      <c r="A111" s="44" t="s">
        <v>21</v>
      </c>
      <c r="B111" s="43">
        <f t="shared" ref="B111:K111" si="4">IFERROR(AVERAGEIFS(B$2:B$83,$A$2:$A$83,"&gt;=1999",$A$2:$A$83,"&lt;=2008"),"")</f>
        <v>19137.189722105308</v>
      </c>
      <c r="C111" s="43">
        <f t="shared" si="4"/>
        <v>21490.233852653462</v>
      </c>
      <c r="D111" s="43">
        <f t="shared" si="4"/>
        <v>30282</v>
      </c>
      <c r="E111" s="43">
        <f t="shared" si="4"/>
        <v>45167.6</v>
      </c>
      <c r="F111" s="43">
        <f t="shared" si="4"/>
        <v>66283.873605890229</v>
      </c>
      <c r="G111" s="43">
        <f t="shared" si="4"/>
        <v>14427.1</v>
      </c>
      <c r="H111" s="43">
        <f t="shared" si="4"/>
        <v>12350.3</v>
      </c>
      <c r="I111" s="61">
        <f t="shared" si="4"/>
        <v>8.6699999999999999E-2</v>
      </c>
      <c r="J111" s="43">
        <f t="shared" si="4"/>
        <v>8932.2000000000007</v>
      </c>
      <c r="K111" s="43">
        <f t="shared" si="4"/>
        <v>4518.6000000000004</v>
      </c>
    </row>
    <row r="112" spans="1:53" ht="16" thickBot="1" x14ac:dyDescent="0.25">
      <c r="A112" s="11">
        <v>2009</v>
      </c>
      <c r="B112" s="66">
        <f t="shared" ref="B112:K112" si="5">IF(B40&gt;0,B40,"")</f>
        <v>26226</v>
      </c>
      <c r="C112" s="66">
        <f t="shared" si="5"/>
        <v>29576.322060178267</v>
      </c>
      <c r="D112" s="66">
        <f t="shared" si="5"/>
        <v>36865</v>
      </c>
      <c r="E112" s="66">
        <f t="shared" si="5"/>
        <v>38297</v>
      </c>
      <c r="F112" s="66">
        <f t="shared" si="5"/>
        <v>61888.434682535488</v>
      </c>
      <c r="G112" s="66">
        <f t="shared" si="5"/>
        <v>16297</v>
      </c>
      <c r="H112" s="87">
        <f t="shared" si="5"/>
        <v>8917</v>
      </c>
      <c r="I112" s="88">
        <f t="shared" si="5"/>
        <v>4.7E-2</v>
      </c>
      <c r="J112" s="87">
        <f t="shared" si="5"/>
        <v>6331</v>
      </c>
      <c r="K112" s="66">
        <f t="shared" si="5"/>
        <v>4350</v>
      </c>
    </row>
    <row r="113" spans="1:11" ht="16" thickBot="1" x14ac:dyDescent="0.25">
      <c r="A113" s="11">
        <v>2010</v>
      </c>
      <c r="B113" s="66">
        <f t="shared" ref="B113:K113" si="6">IF(B41&gt;0,B41,"")</f>
        <v>18381</v>
      </c>
      <c r="C113" s="66">
        <f t="shared" si="6"/>
        <v>20729.138099143467</v>
      </c>
      <c r="D113" s="66">
        <f t="shared" si="6"/>
        <v>26052</v>
      </c>
      <c r="E113" s="66">
        <f t="shared" si="6"/>
        <v>43331</v>
      </c>
      <c r="F113" s="66">
        <f t="shared" si="6"/>
        <v>63976.528901151672</v>
      </c>
      <c r="G113" s="66">
        <f t="shared" si="6"/>
        <v>19344</v>
      </c>
      <c r="H113" s="87">
        <f t="shared" si="6"/>
        <v>9317</v>
      </c>
      <c r="I113" s="88">
        <f t="shared" si="6"/>
        <v>5.8999999999999997E-2</v>
      </c>
      <c r="J113" s="87">
        <f t="shared" si="6"/>
        <v>5683</v>
      </c>
      <c r="K113" s="66">
        <f t="shared" si="6"/>
        <v>4225</v>
      </c>
    </row>
    <row r="114" spans="1:11" ht="16" thickBot="1" x14ac:dyDescent="0.25">
      <c r="A114" s="11">
        <v>2011</v>
      </c>
      <c r="B114" s="66">
        <f t="shared" ref="B114:K114" si="7">IF(B42&gt;0,B42,"")</f>
        <v>9599.5723199092463</v>
      </c>
      <c r="C114" s="66">
        <f t="shared" si="7"/>
        <v>10825.899587188611</v>
      </c>
      <c r="D114" s="66">
        <f t="shared" si="7"/>
        <v>15092</v>
      </c>
      <c r="E114" s="66">
        <f t="shared" si="7"/>
        <v>37073</v>
      </c>
      <c r="F114" s="66">
        <f t="shared" si="7"/>
        <v>28420.061699233225</v>
      </c>
      <c r="G114" s="66">
        <f t="shared" si="7"/>
        <v>12239</v>
      </c>
      <c r="H114" s="87">
        <f t="shared" si="7"/>
        <v>8082</v>
      </c>
      <c r="I114" s="88">
        <f t="shared" si="7"/>
        <v>7.0999999999999994E-2</v>
      </c>
      <c r="J114" s="87">
        <f t="shared" si="7"/>
        <v>6061</v>
      </c>
      <c r="K114" s="66">
        <f t="shared" si="7"/>
        <v>4400</v>
      </c>
    </row>
    <row r="115" spans="1:11" ht="16" thickBot="1" x14ac:dyDescent="0.25">
      <c r="A115" s="11">
        <v>2012</v>
      </c>
      <c r="B115" s="66">
        <f t="shared" ref="B115:K115" si="8">IF(B43&gt;0,B43,"")</f>
        <v>8687.6589262187081</v>
      </c>
      <c r="C115" s="66">
        <f t="shared" si="8"/>
        <v>9797.4909765433931</v>
      </c>
      <c r="D115" s="66">
        <f t="shared" si="8"/>
        <v>15086</v>
      </c>
      <c r="E115" s="66">
        <f t="shared" si="8"/>
        <v>34024</v>
      </c>
      <c r="F115" s="66">
        <f t="shared" si="8"/>
        <v>21659.767305530364</v>
      </c>
      <c r="G115" s="66">
        <f t="shared" si="8"/>
        <v>5746</v>
      </c>
      <c r="H115" s="87">
        <f t="shared" si="8"/>
        <v>4622</v>
      </c>
      <c r="I115" s="88">
        <f t="shared" si="8"/>
        <v>0.06</v>
      </c>
      <c r="J115" s="87">
        <f t="shared" si="8"/>
        <v>2542</v>
      </c>
      <c r="K115" s="66">
        <f t="shared" si="8"/>
        <v>4142</v>
      </c>
    </row>
    <row r="116" spans="1:11" ht="16" thickBot="1" x14ac:dyDescent="0.25">
      <c r="A116" s="11">
        <v>2013</v>
      </c>
      <c r="B116" s="66">
        <f t="shared" ref="B116:K116" si="9">IF(B44&gt;0,B44,"")</f>
        <v>8010.8356309650062</v>
      </c>
      <c r="C116" s="66">
        <f t="shared" si="9"/>
        <v>9034.2047812313122</v>
      </c>
      <c r="D116" s="66">
        <f t="shared" si="9"/>
        <v>13525</v>
      </c>
      <c r="E116" s="66">
        <f t="shared" si="9"/>
        <v>26699</v>
      </c>
      <c r="F116" s="66">
        <f t="shared" si="9"/>
        <v>40772.49071724066</v>
      </c>
      <c r="G116" s="66">
        <f t="shared" si="9"/>
        <v>4903</v>
      </c>
      <c r="H116" s="87">
        <f t="shared" si="9"/>
        <v>19962</v>
      </c>
      <c r="I116" s="88">
        <f t="shared" si="9"/>
        <v>4.7E-2</v>
      </c>
      <c r="J116" s="87">
        <f t="shared" si="9"/>
        <v>9860</v>
      </c>
      <c r="K116" s="66">
        <f t="shared" si="9"/>
        <v>4672</v>
      </c>
    </row>
    <row r="117" spans="1:11" ht="16" thickBot="1" x14ac:dyDescent="0.25">
      <c r="A117" s="11">
        <v>2014</v>
      </c>
      <c r="B117" s="66">
        <f t="shared" ref="B117:K117" si="10">IF(B45&gt;0,B45,"")</f>
        <v>11509</v>
      </c>
      <c r="C117" s="66">
        <f t="shared" si="10"/>
        <v>12979.253053862261</v>
      </c>
      <c r="D117" s="66">
        <f t="shared" si="10"/>
        <v>19789</v>
      </c>
      <c r="E117" s="66">
        <f t="shared" si="10"/>
        <v>28496</v>
      </c>
      <c r="F117" s="66">
        <f t="shared" si="10"/>
        <v>43163.647515447483</v>
      </c>
      <c r="G117" s="66">
        <f t="shared" si="10"/>
        <v>6876</v>
      </c>
      <c r="H117" s="87">
        <f t="shared" si="10"/>
        <v>19011</v>
      </c>
      <c r="I117" s="88">
        <f t="shared" si="10"/>
        <v>4.5999999999999999E-2</v>
      </c>
      <c r="J117" s="87">
        <f t="shared" si="10"/>
        <v>11935</v>
      </c>
      <c r="K117" s="66">
        <f t="shared" si="10"/>
        <v>4193</v>
      </c>
    </row>
    <row r="118" spans="1:11" ht="16" thickBot="1" x14ac:dyDescent="0.25">
      <c r="A118" s="11">
        <v>2015</v>
      </c>
      <c r="B118" s="66">
        <f t="shared" ref="B118:K118" si="11">IF(B46&gt;0,B46,"")</f>
        <v>18262</v>
      </c>
      <c r="C118" s="66">
        <f t="shared" si="11"/>
        <v>20594.936073475761</v>
      </c>
      <c r="D118" s="66">
        <f t="shared" si="11"/>
        <v>28557</v>
      </c>
      <c r="E118" s="66">
        <f t="shared" si="11"/>
        <v>41658</v>
      </c>
      <c r="F118" s="66">
        <f t="shared" si="11"/>
        <v>55283.595809452716</v>
      </c>
      <c r="G118" s="66">
        <f t="shared" si="11"/>
        <v>6700</v>
      </c>
      <c r="H118" s="87">
        <f t="shared" si="11"/>
        <v>44329</v>
      </c>
      <c r="I118" s="88">
        <f t="shared" si="11"/>
        <v>0.12</v>
      </c>
      <c r="J118" s="87">
        <f t="shared" si="11"/>
        <v>13640</v>
      </c>
      <c r="K118" s="66">
        <f t="shared" si="11"/>
        <v>5328</v>
      </c>
    </row>
    <row r="119" spans="1:11" ht="16" thickBot="1" x14ac:dyDescent="0.25">
      <c r="A119" s="11">
        <v>2016</v>
      </c>
      <c r="B119" s="66">
        <f t="shared" ref="B119:K119" si="12">IF(B47&gt;0,B47,"")</f>
        <v>9037.17808219178</v>
      </c>
      <c r="C119" s="66">
        <f t="shared" si="12"/>
        <v>10191.660545797615</v>
      </c>
      <c r="D119" s="66">
        <f t="shared" si="12"/>
        <v>15977</v>
      </c>
      <c r="E119" s="66">
        <f t="shared" si="12"/>
        <v>34153</v>
      </c>
      <c r="F119" s="66">
        <f t="shared" si="12"/>
        <v>28238.467702993225</v>
      </c>
      <c r="G119" s="66">
        <f t="shared" si="12"/>
        <v>4632</v>
      </c>
      <c r="H119" s="87">
        <f t="shared" si="12"/>
        <v>24234</v>
      </c>
      <c r="I119" s="88">
        <f t="shared" si="12"/>
        <v>4.7E-2</v>
      </c>
      <c r="J119" s="87">
        <f t="shared" si="12"/>
        <v>9936</v>
      </c>
      <c r="K119" s="66">
        <f t="shared" si="12"/>
        <v>4225</v>
      </c>
    </row>
    <row r="120" spans="1:11" ht="16" thickBot="1" x14ac:dyDescent="0.25">
      <c r="A120" s="11">
        <v>2017</v>
      </c>
      <c r="B120" s="66">
        <f t="shared" ref="B120:K120" si="13">IF(B48&gt;0,B48,"")</f>
        <v>4419.2475499677621</v>
      </c>
      <c r="C120" s="66">
        <f t="shared" si="13"/>
        <v>4983.7980935522091</v>
      </c>
      <c r="D120" s="66">
        <f t="shared" si="13"/>
        <v>8947</v>
      </c>
      <c r="E120" s="66">
        <f t="shared" si="13"/>
        <v>18480</v>
      </c>
      <c r="F120" s="66">
        <f t="shared" si="13"/>
        <v>14714.974895118969</v>
      </c>
      <c r="G120" s="66">
        <f t="shared" si="13"/>
        <v>4709</v>
      </c>
      <c r="H120" s="87">
        <f t="shared" si="13"/>
        <v>10308</v>
      </c>
      <c r="I120" s="88">
        <f t="shared" si="13"/>
        <v>4.5999999999999999E-2</v>
      </c>
      <c r="J120" s="87">
        <f t="shared" si="13"/>
        <v>5418</v>
      </c>
      <c r="K120" s="66">
        <f t="shared" si="13"/>
        <v>3438</v>
      </c>
    </row>
    <row r="121" spans="1:11" ht="16" thickBot="1" x14ac:dyDescent="0.25">
      <c r="A121" s="11">
        <v>2018</v>
      </c>
      <c r="B121" s="66">
        <f t="shared" ref="B121:K121" si="14">IF(B49&gt;0,B49,"")</f>
        <v>14470</v>
      </c>
      <c r="C121" s="66">
        <f t="shared" si="14"/>
        <v>16318.515221946902</v>
      </c>
      <c r="D121" s="66">
        <f t="shared" si="14"/>
        <v>21862</v>
      </c>
      <c r="E121" s="66">
        <f t="shared" si="14"/>
        <v>35005</v>
      </c>
      <c r="F121" s="66">
        <f t="shared" si="14"/>
        <v>35059.431719076681</v>
      </c>
      <c r="G121" s="66">
        <f t="shared" si="14"/>
        <v>5416</v>
      </c>
      <c r="H121" s="87">
        <f t="shared" si="14"/>
        <v>12774</v>
      </c>
      <c r="I121" s="88">
        <f t="shared" si="14"/>
        <v>7.0999999999999994E-2</v>
      </c>
      <c r="J121" s="87">
        <f t="shared" si="14"/>
        <v>5328</v>
      </c>
      <c r="K121" s="66">
        <f t="shared" si="14"/>
        <v>3962</v>
      </c>
    </row>
    <row r="122" spans="1:11" ht="16" thickBot="1" x14ac:dyDescent="0.25">
      <c r="A122" s="11">
        <v>2019</v>
      </c>
      <c r="B122" s="66">
        <f t="shared" ref="B122:K122" si="15">IF(B50&gt;0,B50,"")</f>
        <v>10492.571428571428</v>
      </c>
      <c r="C122" s="66">
        <f t="shared" si="15"/>
        <v>11832.977648549273</v>
      </c>
      <c r="D122" s="66">
        <f t="shared" si="15"/>
        <v>18707</v>
      </c>
      <c r="E122" s="66">
        <f t="shared" si="15"/>
        <v>24536</v>
      </c>
      <c r="F122" s="66">
        <f t="shared" si="15"/>
        <v>20192.75186496782</v>
      </c>
      <c r="G122" s="66">
        <f t="shared" si="15"/>
        <v>3336</v>
      </c>
      <c r="H122" s="87">
        <f t="shared" si="15"/>
        <v>11675</v>
      </c>
      <c r="I122" s="88">
        <f t="shared" si="15"/>
        <v>7.9000000000000001E-2</v>
      </c>
      <c r="J122" s="87">
        <f t="shared" si="15"/>
        <v>4587</v>
      </c>
      <c r="K122" s="66">
        <f t="shared" si="15"/>
        <v>3856</v>
      </c>
    </row>
    <row r="123" spans="1:11" ht="16" thickBot="1" x14ac:dyDescent="0.25">
      <c r="A123" s="11">
        <v>2020</v>
      </c>
      <c r="B123" s="66">
        <f t="shared" ref="B123:K125" si="16">IF(B51&gt;0,B51,"")</f>
        <v>12265.648310387985</v>
      </c>
      <c r="C123" s="66">
        <f t="shared" si="16"/>
        <v>14315.037416789884</v>
      </c>
      <c r="D123" s="66">
        <f t="shared" si="16"/>
        <v>20551</v>
      </c>
      <c r="E123" s="66">
        <f t="shared" si="16"/>
        <v>13386</v>
      </c>
      <c r="F123" s="66">
        <f t="shared" si="16"/>
        <v>16243</v>
      </c>
      <c r="G123" s="66">
        <f t="shared" si="16"/>
        <v>4073</v>
      </c>
      <c r="H123" s="87">
        <f t="shared" si="16"/>
        <v>19176</v>
      </c>
      <c r="I123" s="88">
        <f t="shared" si="16"/>
        <v>0.09</v>
      </c>
      <c r="J123" s="87">
        <f t="shared" si="16"/>
        <v>9835</v>
      </c>
      <c r="K123" s="66">
        <f t="shared" si="16"/>
        <v>4427</v>
      </c>
    </row>
    <row r="124" spans="1:11" ht="16" thickBot="1" x14ac:dyDescent="0.25">
      <c r="A124" s="11">
        <v>2021</v>
      </c>
      <c r="B124" s="66">
        <f t="shared" si="16"/>
        <v>11249.867777777778</v>
      </c>
      <c r="C124" s="66">
        <f>IF(C52&gt;0,C52,"")</f>
        <v>12741.579170157598</v>
      </c>
      <c r="D124" s="66">
        <f t="shared" si="16"/>
        <v>21538</v>
      </c>
      <c r="E124" s="66">
        <f t="shared" si="16"/>
        <v>9724</v>
      </c>
      <c r="F124" s="66">
        <f t="shared" si="16"/>
        <v>20097</v>
      </c>
      <c r="G124" s="66">
        <f t="shared" si="16"/>
        <v>4765</v>
      </c>
      <c r="H124" s="87">
        <f t="shared" si="16"/>
        <v>13120</v>
      </c>
      <c r="I124" s="88">
        <f t="shared" si="16"/>
        <v>6.8000000000000005E-2</v>
      </c>
      <c r="J124" s="87">
        <f t="shared" si="16"/>
        <v>4779</v>
      </c>
      <c r="K124" s="66">
        <f t="shared" si="16"/>
        <v>3884</v>
      </c>
    </row>
    <row r="125" spans="1:11" ht="17" thickBot="1" x14ac:dyDescent="0.25">
      <c r="A125" s="24">
        <v>2022</v>
      </c>
      <c r="B125" s="82">
        <f>IF(B53&gt;0,B53,"")</f>
        <v>13189.670794168305</v>
      </c>
      <c r="C125" s="66">
        <f t="shared" si="16"/>
        <v>17989.670794168305</v>
      </c>
      <c r="D125" s="66">
        <f t="shared" si="16"/>
        <v>22697</v>
      </c>
      <c r="E125" s="66" t="str">
        <f t="shared" si="16"/>
        <v>NA</v>
      </c>
      <c r="F125" s="66">
        <f t="shared" si="16"/>
        <v>24724</v>
      </c>
      <c r="G125" s="66">
        <f t="shared" si="16"/>
        <v>5406</v>
      </c>
      <c r="H125" s="87">
        <f t="shared" si="16"/>
        <v>9840</v>
      </c>
      <c r="I125" s="88">
        <f t="shared" si="16"/>
        <v>0.13</v>
      </c>
      <c r="J125" s="87">
        <f t="shared" si="16"/>
        <v>5139</v>
      </c>
      <c r="K125" s="66">
        <f t="shared" si="16"/>
        <v>3936</v>
      </c>
    </row>
    <row r="126" spans="1:11" x14ac:dyDescent="0.2">
      <c r="A126" s="152" t="s">
        <v>141</v>
      </c>
    </row>
    <row r="127" spans="1:11" x14ac:dyDescent="0.2">
      <c r="A127" s="165" t="s">
        <v>142</v>
      </c>
    </row>
    <row r="128" spans="1:11" x14ac:dyDescent="0.2">
      <c r="A128" s="152" t="s">
        <v>43</v>
      </c>
    </row>
    <row r="129" spans="1:1" x14ac:dyDescent="0.2">
      <c r="A129" s="152" t="s">
        <v>44</v>
      </c>
    </row>
    <row r="130" spans="1:1" x14ac:dyDescent="0.2">
      <c r="A130" s="152" t="s">
        <v>45</v>
      </c>
    </row>
    <row r="131" spans="1:1" x14ac:dyDescent="0.2">
      <c r="A131" s="19"/>
    </row>
    <row r="132" spans="1:1" x14ac:dyDescent="0.2">
      <c r="A132" s="19"/>
    </row>
  </sheetData>
  <mergeCells count="16">
    <mergeCell ref="A103:A106"/>
    <mergeCell ref="B103:K103"/>
    <mergeCell ref="B104:D104"/>
    <mergeCell ref="E104:G104"/>
    <mergeCell ref="B105:D105"/>
    <mergeCell ref="E105:G105"/>
    <mergeCell ref="H105:J105"/>
    <mergeCell ref="H104:J104"/>
    <mergeCell ref="A2:A5"/>
    <mergeCell ref="B2:K2"/>
    <mergeCell ref="B3:D3"/>
    <mergeCell ref="E3:G3"/>
    <mergeCell ref="B4:D4"/>
    <mergeCell ref="E4:G4"/>
    <mergeCell ref="H3:J3"/>
    <mergeCell ref="H4:J4"/>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2"/>
  <dimension ref="A1:BD127"/>
  <sheetViews>
    <sheetView zoomScale="85" zoomScaleNormal="85" workbookViewId="0"/>
  </sheetViews>
  <sheetFormatPr baseColWidth="10" defaultColWidth="9.33203125" defaultRowHeight="15" x14ac:dyDescent="0.2"/>
  <cols>
    <col min="1" max="1" width="13" style="5" customWidth="1"/>
    <col min="2" max="3" width="9.33203125" style="6"/>
    <col min="4" max="6" width="9.6640625" style="6" customWidth="1"/>
    <col min="7" max="56" width="9.33203125" style="6"/>
    <col min="57" max="16384" width="9.33203125" style="5"/>
  </cols>
  <sheetData>
    <row r="1" spans="1:7" s="6" customFormat="1" ht="16" thickBot="1" x14ac:dyDescent="0.25">
      <c r="A1" s="65" t="s">
        <v>143</v>
      </c>
    </row>
    <row r="2" spans="1:7" s="6" customFormat="1" ht="46.5" customHeight="1" thickBot="1" x14ac:dyDescent="0.25">
      <c r="A2" s="196" t="s">
        <v>5</v>
      </c>
      <c r="B2" s="199" t="s">
        <v>46</v>
      </c>
      <c r="C2" s="190"/>
      <c r="D2" s="190"/>
      <c r="E2" s="191"/>
      <c r="F2" s="199" t="s">
        <v>47</v>
      </c>
      <c r="G2" s="191"/>
    </row>
    <row r="3" spans="1:7" s="6" customFormat="1" ht="30.75" customHeight="1" thickBot="1" x14ac:dyDescent="0.25">
      <c r="A3" s="197"/>
      <c r="B3" s="199" t="s">
        <v>48</v>
      </c>
      <c r="C3" s="191"/>
      <c r="D3" s="199" t="s">
        <v>49</v>
      </c>
      <c r="E3" s="191"/>
      <c r="F3" s="199" t="s">
        <v>50</v>
      </c>
      <c r="G3" s="191"/>
    </row>
    <row r="4" spans="1:7" s="6" customFormat="1" ht="17" thickBot="1" x14ac:dyDescent="0.25">
      <c r="A4" s="198"/>
      <c r="B4" s="8" t="s">
        <v>10</v>
      </c>
      <c r="C4" s="8" t="s">
        <v>35</v>
      </c>
      <c r="D4" s="8" t="s">
        <v>10</v>
      </c>
      <c r="E4" s="8" t="s">
        <v>35</v>
      </c>
      <c r="F4" s="29" t="s">
        <v>10</v>
      </c>
      <c r="G4" s="33" t="s">
        <v>35</v>
      </c>
    </row>
    <row r="5" spans="1:7" s="6" customFormat="1" ht="16" thickBot="1" x14ac:dyDescent="0.25">
      <c r="A5" s="11">
        <v>1975</v>
      </c>
      <c r="B5" s="9"/>
      <c r="C5" s="9">
        <v>1124.7792420000001</v>
      </c>
      <c r="D5" s="9"/>
      <c r="E5" s="9">
        <v>4350.2207580000004</v>
      </c>
      <c r="F5" s="9">
        <v>400</v>
      </c>
      <c r="G5" s="9">
        <v>400</v>
      </c>
    </row>
    <row r="6" spans="1:7" s="6" customFormat="1" ht="16" thickBot="1" x14ac:dyDescent="0.25">
      <c r="A6" s="11">
        <v>1976</v>
      </c>
      <c r="B6" s="9"/>
      <c r="C6" s="9">
        <v>891.60582880000004</v>
      </c>
      <c r="D6" s="9"/>
      <c r="E6" s="9">
        <v>3448.3941709999999</v>
      </c>
      <c r="F6" s="9">
        <v>400</v>
      </c>
      <c r="G6" s="9">
        <v>400</v>
      </c>
    </row>
    <row r="7" spans="1:7" s="6" customFormat="1" ht="16" thickBot="1" x14ac:dyDescent="0.25">
      <c r="A7" s="11">
        <v>1977</v>
      </c>
      <c r="B7" s="9"/>
      <c r="C7" s="9">
        <v>1341.5175260000001</v>
      </c>
      <c r="D7" s="9"/>
      <c r="E7" s="9">
        <v>5188.4824740000004</v>
      </c>
      <c r="F7" s="9">
        <v>200</v>
      </c>
      <c r="G7" s="9">
        <v>200</v>
      </c>
    </row>
    <row r="8" spans="1:7" s="6" customFormat="1" ht="16" thickBot="1" x14ac:dyDescent="0.25">
      <c r="A8" s="11">
        <v>1978</v>
      </c>
      <c r="B8" s="9"/>
      <c r="C8" s="9">
        <v>1334.3271560000001</v>
      </c>
      <c r="D8" s="9"/>
      <c r="E8" s="9">
        <v>5160.6728439999997</v>
      </c>
      <c r="F8" s="9">
        <v>400</v>
      </c>
      <c r="G8" s="9">
        <v>400</v>
      </c>
    </row>
    <row r="9" spans="1:7" s="6" customFormat="1" ht="16" thickBot="1" x14ac:dyDescent="0.25">
      <c r="A9" s="11">
        <v>1979</v>
      </c>
      <c r="B9" s="9">
        <v>2700</v>
      </c>
      <c r="C9" s="9">
        <v>2764</v>
      </c>
      <c r="D9" s="9">
        <v>7750</v>
      </c>
      <c r="E9" s="9">
        <v>8445</v>
      </c>
      <c r="F9" s="9">
        <v>250</v>
      </c>
      <c r="G9" s="9">
        <v>250</v>
      </c>
    </row>
    <row r="10" spans="1:7" s="6" customFormat="1" ht="16" thickBot="1" x14ac:dyDescent="0.25">
      <c r="A10" s="11">
        <v>1980</v>
      </c>
      <c r="B10" s="9">
        <v>2900</v>
      </c>
      <c r="C10" s="9">
        <v>3182</v>
      </c>
      <c r="D10" s="9">
        <v>5500</v>
      </c>
      <c r="E10" s="9">
        <v>7337</v>
      </c>
      <c r="F10" s="9">
        <v>250</v>
      </c>
      <c r="G10" s="9">
        <v>250</v>
      </c>
    </row>
    <row r="11" spans="1:7" s="6" customFormat="1" ht="16" thickBot="1" x14ac:dyDescent="0.25">
      <c r="A11" s="11">
        <v>1981</v>
      </c>
      <c r="B11" s="9">
        <v>210</v>
      </c>
      <c r="C11" s="9">
        <v>325</v>
      </c>
      <c r="D11" s="9">
        <v>5500</v>
      </c>
      <c r="E11" s="9">
        <v>7282</v>
      </c>
      <c r="F11" s="9">
        <v>1000</v>
      </c>
      <c r="G11" s="9">
        <v>1000</v>
      </c>
    </row>
    <row r="12" spans="1:7" s="6" customFormat="1" ht="16" thickBot="1" x14ac:dyDescent="0.25">
      <c r="A12" s="11">
        <v>1982</v>
      </c>
      <c r="B12" s="9">
        <v>1090</v>
      </c>
      <c r="C12" s="9">
        <v>1173</v>
      </c>
      <c r="D12" s="9">
        <v>4500</v>
      </c>
      <c r="E12" s="9">
        <v>6034</v>
      </c>
      <c r="F12" s="9">
        <v>200</v>
      </c>
      <c r="G12" s="9">
        <v>200</v>
      </c>
    </row>
    <row r="13" spans="1:7" s="6" customFormat="1" ht="16" thickBot="1" x14ac:dyDescent="0.25">
      <c r="A13" s="11">
        <v>1983</v>
      </c>
      <c r="B13" s="9">
        <v>1600</v>
      </c>
      <c r="C13" s="9">
        <v>1870</v>
      </c>
      <c r="D13" s="9">
        <v>4500</v>
      </c>
      <c r="E13" s="9">
        <v>4992</v>
      </c>
      <c r="F13" s="9">
        <v>1000</v>
      </c>
      <c r="G13" s="9">
        <v>1000</v>
      </c>
    </row>
    <row r="14" spans="1:7" s="6" customFormat="1" ht="16" thickBot="1" x14ac:dyDescent="0.25">
      <c r="A14" s="11">
        <v>1984</v>
      </c>
      <c r="B14" s="9">
        <v>3000</v>
      </c>
      <c r="C14" s="9">
        <v>3228</v>
      </c>
      <c r="D14" s="9">
        <v>5000</v>
      </c>
      <c r="E14" s="9">
        <v>5633</v>
      </c>
      <c r="F14" s="9">
        <v>200</v>
      </c>
      <c r="G14" s="9">
        <v>200</v>
      </c>
    </row>
    <row r="15" spans="1:7" s="6" customFormat="1" ht="16" thickBot="1" x14ac:dyDescent="0.25">
      <c r="A15" s="11">
        <v>1985</v>
      </c>
      <c r="B15" s="9">
        <v>650</v>
      </c>
      <c r="C15" s="9">
        <v>1099</v>
      </c>
      <c r="D15" s="9">
        <v>3500</v>
      </c>
      <c r="E15" s="9">
        <v>4675</v>
      </c>
      <c r="F15" s="9">
        <v>445</v>
      </c>
      <c r="G15" s="9">
        <v>445</v>
      </c>
    </row>
    <row r="16" spans="1:7" s="6" customFormat="1" ht="16" thickBot="1" x14ac:dyDescent="0.25">
      <c r="A16" s="11">
        <v>1986</v>
      </c>
      <c r="B16" s="9">
        <v>700</v>
      </c>
      <c r="C16" s="9">
        <v>1148</v>
      </c>
      <c r="D16" s="9">
        <v>1832</v>
      </c>
      <c r="E16" s="9">
        <v>2947</v>
      </c>
      <c r="F16" s="9">
        <v>3000</v>
      </c>
      <c r="G16" s="9">
        <v>3000</v>
      </c>
    </row>
    <row r="17" spans="1:7" s="6" customFormat="1" ht="16" thickBot="1" x14ac:dyDescent="0.25">
      <c r="A17" s="11">
        <v>1987</v>
      </c>
      <c r="B17" s="9">
        <v>400</v>
      </c>
      <c r="C17" s="9">
        <v>807</v>
      </c>
      <c r="D17" s="9">
        <v>1937</v>
      </c>
      <c r="E17" s="9">
        <v>3319</v>
      </c>
      <c r="F17" s="9">
        <v>3000</v>
      </c>
      <c r="G17" s="9">
        <v>3000</v>
      </c>
    </row>
    <row r="18" spans="1:7" s="6" customFormat="1" ht="16" thickBot="1" x14ac:dyDescent="0.25">
      <c r="A18" s="11">
        <v>1988</v>
      </c>
      <c r="B18" s="9">
        <v>650</v>
      </c>
      <c r="C18" s="9">
        <v>1079</v>
      </c>
      <c r="D18" s="9">
        <v>6200</v>
      </c>
      <c r="E18" s="9">
        <v>7559</v>
      </c>
      <c r="F18" s="9">
        <v>350</v>
      </c>
      <c r="G18" s="9">
        <v>350</v>
      </c>
    </row>
    <row r="19" spans="1:7" s="6" customFormat="1" ht="16" thickBot="1" x14ac:dyDescent="0.25">
      <c r="A19" s="11">
        <v>1989</v>
      </c>
      <c r="B19" s="9">
        <v>1150</v>
      </c>
      <c r="C19" s="9">
        <v>1552</v>
      </c>
      <c r="D19" s="9">
        <v>5000</v>
      </c>
      <c r="E19" s="9">
        <v>6590</v>
      </c>
      <c r="F19" s="9">
        <v>600</v>
      </c>
      <c r="G19" s="9">
        <v>600</v>
      </c>
    </row>
    <row r="20" spans="1:7" s="6" customFormat="1" ht="16" thickBot="1" x14ac:dyDescent="0.25">
      <c r="A20" s="11">
        <v>1990</v>
      </c>
      <c r="B20" s="9">
        <v>1275</v>
      </c>
      <c r="C20" s="9">
        <v>1397</v>
      </c>
      <c r="D20" s="9">
        <v>5300</v>
      </c>
      <c r="E20" s="9">
        <v>6446</v>
      </c>
      <c r="F20" s="9">
        <v>750</v>
      </c>
      <c r="G20" s="9">
        <v>750</v>
      </c>
    </row>
    <row r="21" spans="1:7" s="6" customFormat="1" ht="16" thickBot="1" x14ac:dyDescent="0.25">
      <c r="A21" s="11">
        <v>1991</v>
      </c>
      <c r="B21" s="9">
        <v>800</v>
      </c>
      <c r="C21" s="9">
        <v>935</v>
      </c>
      <c r="D21" s="9">
        <v>6000</v>
      </c>
      <c r="E21" s="9">
        <v>7658</v>
      </c>
      <c r="F21" s="9">
        <v>1000</v>
      </c>
      <c r="G21" s="9">
        <v>1000</v>
      </c>
    </row>
    <row r="22" spans="1:7" s="6" customFormat="1" ht="16" thickBot="1" x14ac:dyDescent="0.25">
      <c r="A22" s="11">
        <v>1992</v>
      </c>
      <c r="B22" s="9">
        <v>793</v>
      </c>
      <c r="C22" s="9">
        <v>1127</v>
      </c>
      <c r="D22" s="9">
        <v>8500</v>
      </c>
      <c r="E22" s="9">
        <v>10510</v>
      </c>
      <c r="F22" s="9">
        <v>200</v>
      </c>
      <c r="G22" s="9">
        <v>200</v>
      </c>
    </row>
    <row r="23" spans="1:7" s="6" customFormat="1" ht="16" thickBot="1" x14ac:dyDescent="0.25">
      <c r="A23" s="11">
        <v>1993</v>
      </c>
      <c r="B23" s="9">
        <v>950</v>
      </c>
      <c r="C23" s="9">
        <v>1405</v>
      </c>
      <c r="D23" s="9">
        <v>5058</v>
      </c>
      <c r="E23" s="9">
        <v>7325</v>
      </c>
      <c r="F23" s="9">
        <v>500</v>
      </c>
      <c r="G23" s="9">
        <v>500</v>
      </c>
    </row>
    <row r="24" spans="1:7" s="6" customFormat="1" ht="16" thickBot="1" x14ac:dyDescent="0.25">
      <c r="A24" s="11">
        <v>1994</v>
      </c>
      <c r="B24" s="9">
        <v>786</v>
      </c>
      <c r="C24" s="9">
        <v>1072</v>
      </c>
      <c r="D24" s="9">
        <v>5050</v>
      </c>
      <c r="E24" s="9">
        <v>6752</v>
      </c>
      <c r="F24" s="9">
        <v>100</v>
      </c>
      <c r="G24" s="9">
        <v>100</v>
      </c>
    </row>
    <row r="25" spans="1:7" s="6" customFormat="1" ht="16" thickBot="1" x14ac:dyDescent="0.25">
      <c r="A25" s="11">
        <v>1995</v>
      </c>
      <c r="B25" s="9">
        <v>2000</v>
      </c>
      <c r="C25" s="9">
        <v>2300</v>
      </c>
      <c r="D25" s="9">
        <v>14300</v>
      </c>
      <c r="E25" s="9">
        <v>16982</v>
      </c>
      <c r="F25" s="9">
        <v>400</v>
      </c>
      <c r="G25" s="9">
        <v>400</v>
      </c>
    </row>
    <row r="26" spans="1:7" s="6" customFormat="1" ht="16" thickBot="1" x14ac:dyDescent="0.25">
      <c r="A26" s="11">
        <v>1996</v>
      </c>
      <c r="B26" s="9">
        <v>1550</v>
      </c>
      <c r="C26" s="9">
        <v>1870</v>
      </c>
      <c r="D26" s="9">
        <v>12980</v>
      </c>
      <c r="E26" s="9">
        <v>15405</v>
      </c>
      <c r="F26" s="9">
        <v>300</v>
      </c>
      <c r="G26" s="9">
        <v>300</v>
      </c>
    </row>
    <row r="27" spans="1:7" s="6" customFormat="1" ht="16" thickBot="1" x14ac:dyDescent="0.25">
      <c r="A27" s="11">
        <v>1997</v>
      </c>
      <c r="B27" s="9">
        <v>1600</v>
      </c>
      <c r="C27" s="9">
        <v>1772</v>
      </c>
      <c r="D27" s="9">
        <v>9845</v>
      </c>
      <c r="E27" s="9">
        <v>10164</v>
      </c>
      <c r="F27" s="9">
        <v>20</v>
      </c>
      <c r="G27" s="9">
        <v>20</v>
      </c>
    </row>
    <row r="28" spans="1:7" s="6" customFormat="1" ht="16" thickBot="1" x14ac:dyDescent="0.25">
      <c r="A28" s="11">
        <v>1998</v>
      </c>
      <c r="B28" s="9">
        <v>1600</v>
      </c>
      <c r="C28" s="9">
        <v>1800</v>
      </c>
      <c r="D28" s="9">
        <v>4371</v>
      </c>
      <c r="E28" s="9">
        <v>6931</v>
      </c>
      <c r="F28" s="9">
        <v>350</v>
      </c>
      <c r="G28" s="9">
        <v>411</v>
      </c>
    </row>
    <row r="29" spans="1:7" s="6" customFormat="1" ht="16" thickBot="1" x14ac:dyDescent="0.25">
      <c r="A29" s="11">
        <v>1999</v>
      </c>
      <c r="B29" s="9">
        <v>1950</v>
      </c>
      <c r="C29" s="9">
        <v>2371</v>
      </c>
      <c r="D29" s="9">
        <v>4500</v>
      </c>
      <c r="E29" s="9">
        <v>6343</v>
      </c>
      <c r="F29" s="9">
        <v>350</v>
      </c>
      <c r="G29" s="9">
        <v>373</v>
      </c>
    </row>
    <row r="30" spans="1:7" s="6" customFormat="1" ht="16" thickBot="1" x14ac:dyDescent="0.25">
      <c r="A30" s="11">
        <v>2000</v>
      </c>
      <c r="B30" s="9">
        <v>1100</v>
      </c>
      <c r="C30" s="9">
        <v>1496</v>
      </c>
      <c r="D30" s="9">
        <v>5109</v>
      </c>
      <c r="E30" s="9">
        <v>6727</v>
      </c>
      <c r="F30" s="9">
        <v>150</v>
      </c>
      <c r="G30" s="9">
        <v>150</v>
      </c>
    </row>
    <row r="31" spans="1:7" s="6" customFormat="1" ht="16" thickBot="1" x14ac:dyDescent="0.25">
      <c r="A31" s="11">
        <v>2001</v>
      </c>
      <c r="B31" s="9">
        <v>2068</v>
      </c>
      <c r="C31" s="9">
        <v>2636</v>
      </c>
      <c r="D31" s="9">
        <v>3283</v>
      </c>
      <c r="E31" s="9">
        <v>5933</v>
      </c>
      <c r="F31" s="9">
        <v>119</v>
      </c>
      <c r="G31" s="9">
        <v>155</v>
      </c>
    </row>
    <row r="32" spans="1:7" s="6" customFormat="1" ht="16" thickBot="1" x14ac:dyDescent="0.25">
      <c r="A32" s="11">
        <v>2002</v>
      </c>
      <c r="B32" s="9">
        <v>1333</v>
      </c>
      <c r="C32" s="9">
        <v>2197</v>
      </c>
      <c r="D32" s="9">
        <v>2505</v>
      </c>
      <c r="E32" s="9">
        <v>5615</v>
      </c>
      <c r="F32" s="9">
        <v>359</v>
      </c>
      <c r="G32" s="9">
        <v>359</v>
      </c>
    </row>
    <row r="33" spans="1:7" s="6" customFormat="1" ht="16" thickBot="1" x14ac:dyDescent="0.25">
      <c r="A33" s="11">
        <v>2003</v>
      </c>
      <c r="B33" s="9">
        <v>1602</v>
      </c>
      <c r="C33" s="9">
        <v>1722</v>
      </c>
      <c r="D33" s="9">
        <v>2494</v>
      </c>
      <c r="E33" s="9">
        <v>4181</v>
      </c>
      <c r="F33" s="9">
        <v>125</v>
      </c>
      <c r="G33" s="9">
        <v>125</v>
      </c>
    </row>
    <row r="34" spans="1:7" s="6" customFormat="1" ht="16" thickBot="1" x14ac:dyDescent="0.25">
      <c r="A34" s="11">
        <v>2004</v>
      </c>
      <c r="B34" s="9">
        <v>425</v>
      </c>
      <c r="C34" s="9">
        <v>600</v>
      </c>
      <c r="D34" s="9">
        <v>2226</v>
      </c>
      <c r="E34" s="9">
        <v>3041</v>
      </c>
      <c r="F34" s="9">
        <v>95</v>
      </c>
      <c r="G34" s="9">
        <v>106</v>
      </c>
    </row>
    <row r="35" spans="1:7" s="6" customFormat="1" ht="16" thickBot="1" x14ac:dyDescent="0.25">
      <c r="A35" s="11">
        <v>2005</v>
      </c>
      <c r="B35" s="9">
        <v>850</v>
      </c>
      <c r="C35" s="9">
        <v>1796</v>
      </c>
      <c r="D35" s="9">
        <v>1527</v>
      </c>
      <c r="E35" s="9">
        <v>3074</v>
      </c>
      <c r="F35" s="9">
        <v>85</v>
      </c>
      <c r="G35" s="9">
        <v>134</v>
      </c>
    </row>
    <row r="36" spans="1:7" s="6" customFormat="1" ht="16" thickBot="1" x14ac:dyDescent="0.25">
      <c r="A36" s="11">
        <v>2006</v>
      </c>
      <c r="B36" s="9">
        <v>1938</v>
      </c>
      <c r="C36" s="9">
        <v>2715</v>
      </c>
      <c r="D36" s="9">
        <v>1069</v>
      </c>
      <c r="E36" s="9">
        <v>2165</v>
      </c>
      <c r="F36" s="9">
        <v>628</v>
      </c>
      <c r="G36" s="9">
        <v>704</v>
      </c>
    </row>
    <row r="37" spans="1:7" s="6" customFormat="1" ht="16" thickBot="1" x14ac:dyDescent="0.25">
      <c r="A37" s="11">
        <v>2007</v>
      </c>
      <c r="B37" s="9">
        <v>2089</v>
      </c>
      <c r="C37" s="9">
        <v>2365</v>
      </c>
      <c r="D37" s="9">
        <v>1860</v>
      </c>
      <c r="E37" s="9">
        <v>2413</v>
      </c>
      <c r="F37" s="9">
        <v>463</v>
      </c>
      <c r="G37" s="9">
        <v>463</v>
      </c>
    </row>
    <row r="38" spans="1:7" s="6" customFormat="1" ht="16" thickBot="1" x14ac:dyDescent="0.25">
      <c r="A38" s="11">
        <v>2008</v>
      </c>
      <c r="B38" s="9">
        <v>2535</v>
      </c>
      <c r="C38" s="9">
        <v>3391</v>
      </c>
      <c r="D38" s="9">
        <v>1109</v>
      </c>
      <c r="E38" s="9">
        <v>2255</v>
      </c>
      <c r="F38" s="9">
        <v>155</v>
      </c>
      <c r="G38" s="9">
        <v>217</v>
      </c>
    </row>
    <row r="39" spans="1:7" s="6" customFormat="1" ht="16" thickBot="1" x14ac:dyDescent="0.25">
      <c r="A39" s="11">
        <v>2009</v>
      </c>
      <c r="B39" s="9">
        <v>1319</v>
      </c>
      <c r="C39" s="9">
        <v>1846</v>
      </c>
      <c r="D39" s="9">
        <v>540</v>
      </c>
      <c r="E39" s="9">
        <v>1260</v>
      </c>
      <c r="F39" s="9">
        <v>177</v>
      </c>
      <c r="G39" s="9">
        <v>247</v>
      </c>
    </row>
    <row r="40" spans="1:7" s="6" customFormat="1" ht="16" thickBot="1" x14ac:dyDescent="0.25">
      <c r="A40" s="11">
        <v>2010</v>
      </c>
      <c r="B40" s="9">
        <v>2045</v>
      </c>
      <c r="C40" s="9">
        <v>2701</v>
      </c>
      <c r="D40" s="9">
        <v>2419</v>
      </c>
      <c r="E40" s="9">
        <v>3062</v>
      </c>
      <c r="F40" s="9">
        <v>778</v>
      </c>
      <c r="G40" s="9">
        <v>856</v>
      </c>
    </row>
    <row r="41" spans="1:7" s="6" customFormat="1" ht="16" thickBot="1" x14ac:dyDescent="0.25">
      <c r="A41" s="11">
        <v>2011</v>
      </c>
      <c r="B41" s="9">
        <v>3771</v>
      </c>
      <c r="C41" s="9">
        <v>3937</v>
      </c>
      <c r="D41" s="9">
        <v>2786</v>
      </c>
      <c r="E41" s="9">
        <v>3658</v>
      </c>
      <c r="F41" s="9">
        <v>833</v>
      </c>
      <c r="G41" s="9">
        <v>889</v>
      </c>
    </row>
    <row r="42" spans="1:7" s="6" customFormat="1" ht="16" thickBot="1" x14ac:dyDescent="0.25">
      <c r="A42" s="11">
        <v>2012</v>
      </c>
      <c r="B42" s="9">
        <v>855</v>
      </c>
      <c r="C42" s="9">
        <v>1282</v>
      </c>
      <c r="D42" s="9">
        <v>2668</v>
      </c>
      <c r="E42" s="9">
        <v>5008</v>
      </c>
      <c r="F42" s="9">
        <v>2219</v>
      </c>
      <c r="G42" s="9">
        <v>2298</v>
      </c>
    </row>
    <row r="43" spans="1:7" s="6" customFormat="1" ht="16" thickBot="1" x14ac:dyDescent="0.25">
      <c r="A43" s="11">
        <v>2013</v>
      </c>
      <c r="B43" s="9">
        <v>551</v>
      </c>
      <c r="C43" s="9">
        <v>593</v>
      </c>
      <c r="D43" s="9">
        <v>4362</v>
      </c>
      <c r="E43" s="9">
        <v>4847</v>
      </c>
      <c r="F43" s="9">
        <v>3442</v>
      </c>
      <c r="G43" s="9">
        <v>3518</v>
      </c>
    </row>
    <row r="44" spans="1:7" s="6" customFormat="1" ht="16" thickBot="1" x14ac:dyDescent="0.25">
      <c r="A44" s="11">
        <v>2014</v>
      </c>
      <c r="B44" s="9">
        <v>1564</v>
      </c>
      <c r="C44" s="9">
        <v>1689</v>
      </c>
      <c r="D44" s="9">
        <v>4185</v>
      </c>
      <c r="E44" s="9">
        <v>4890</v>
      </c>
      <c r="F44" s="9">
        <v>2274</v>
      </c>
      <c r="G44" s="9">
        <v>2364</v>
      </c>
    </row>
    <row r="45" spans="1:7" s="6" customFormat="1" ht="16" thickBot="1" x14ac:dyDescent="0.25">
      <c r="A45" s="11">
        <v>2015</v>
      </c>
      <c r="B45" s="9">
        <v>2965</v>
      </c>
      <c r="C45" s="9">
        <v>3146</v>
      </c>
      <c r="D45" s="9">
        <v>5984</v>
      </c>
      <c r="E45" s="9">
        <v>6694</v>
      </c>
      <c r="F45" s="9">
        <v>2309</v>
      </c>
      <c r="G45" s="9">
        <v>2385</v>
      </c>
    </row>
    <row r="46" spans="1:7" s="6" customFormat="1" ht="16" thickBot="1" x14ac:dyDescent="0.25">
      <c r="A46" s="11">
        <v>2016</v>
      </c>
      <c r="B46" s="9">
        <v>1798</v>
      </c>
      <c r="C46" s="9">
        <v>1982</v>
      </c>
      <c r="D46" s="9">
        <v>7787</v>
      </c>
      <c r="E46" s="9">
        <v>8657</v>
      </c>
      <c r="F46" s="9">
        <v>2086</v>
      </c>
      <c r="G46" s="9">
        <v>2138</v>
      </c>
    </row>
    <row r="47" spans="1:7" s="6" customFormat="1" ht="16" thickBot="1" x14ac:dyDescent="0.25">
      <c r="A47" s="11">
        <v>2017</v>
      </c>
      <c r="B47" s="9">
        <v>1950</v>
      </c>
      <c r="C47" s="9">
        <v>2108</v>
      </c>
      <c r="D47" s="9">
        <v>10590</v>
      </c>
      <c r="E47" s="9">
        <v>12162</v>
      </c>
      <c r="F47" s="9">
        <v>2372</v>
      </c>
      <c r="G47" s="9">
        <v>2422</v>
      </c>
    </row>
    <row r="48" spans="1:7" s="6" customFormat="1" ht="16" thickBot="1" x14ac:dyDescent="0.25">
      <c r="A48" s="11">
        <v>2018</v>
      </c>
      <c r="B48" s="9">
        <v>2679</v>
      </c>
      <c r="C48" s="9">
        <v>2961</v>
      </c>
      <c r="D48" s="9">
        <v>14353</v>
      </c>
      <c r="E48" s="9">
        <v>16456</v>
      </c>
      <c r="F48" s="9">
        <v>1219</v>
      </c>
      <c r="G48" s="9">
        <v>1267</v>
      </c>
    </row>
    <row r="49" spans="1:7" s="6" customFormat="1" ht="16" thickBot="1" x14ac:dyDescent="0.25">
      <c r="A49" s="11">
        <v>2019</v>
      </c>
      <c r="B49" s="9">
        <v>2572</v>
      </c>
      <c r="C49" s="9">
        <v>2858</v>
      </c>
      <c r="D49" s="9">
        <v>15348</v>
      </c>
      <c r="E49" s="9">
        <v>18575</v>
      </c>
      <c r="F49" s="9">
        <v>2483</v>
      </c>
      <c r="G49" s="9">
        <v>2524</v>
      </c>
    </row>
    <row r="50" spans="1:7" s="6" customFormat="1" ht="16" thickBot="1" x14ac:dyDescent="0.25">
      <c r="A50" s="11">
        <v>2020</v>
      </c>
      <c r="B50" s="9">
        <v>2832</v>
      </c>
      <c r="C50" s="9">
        <v>2970</v>
      </c>
      <c r="D50" s="9">
        <v>8737</v>
      </c>
      <c r="E50" s="9">
        <v>10129</v>
      </c>
      <c r="F50" s="9">
        <v>3330</v>
      </c>
      <c r="G50" s="9">
        <v>3331</v>
      </c>
    </row>
    <row r="51" spans="1:7" s="6" customFormat="1" ht="16" thickBot="1" x14ac:dyDescent="0.25">
      <c r="A51" s="11">
        <v>2021</v>
      </c>
      <c r="B51" s="9">
        <v>4398</v>
      </c>
      <c r="C51" s="9">
        <v>4752</v>
      </c>
      <c r="D51" s="9">
        <v>12902</v>
      </c>
      <c r="E51" s="9">
        <v>14770</v>
      </c>
      <c r="F51" s="9">
        <v>2202</v>
      </c>
      <c r="G51" s="9">
        <v>2205</v>
      </c>
    </row>
    <row r="52" spans="1:7" s="6" customFormat="1" ht="16" thickBot="1" x14ac:dyDescent="0.25">
      <c r="A52" s="11">
        <v>2022</v>
      </c>
      <c r="B52" s="9">
        <v>7452</v>
      </c>
      <c r="C52" s="9">
        <v>8160</v>
      </c>
      <c r="D52" s="9">
        <v>17687</v>
      </c>
      <c r="E52" s="9">
        <v>22773</v>
      </c>
      <c r="F52" s="9">
        <v>2070</v>
      </c>
      <c r="G52" s="9">
        <v>2072</v>
      </c>
    </row>
    <row r="53" spans="1:7" s="6" customFormat="1" ht="17" thickBot="1" x14ac:dyDescent="0.25">
      <c r="A53" s="11" t="s">
        <v>51</v>
      </c>
      <c r="B53" s="9"/>
      <c r="C53" s="9"/>
      <c r="D53" s="9">
        <v>6500</v>
      </c>
      <c r="E53" s="9"/>
      <c r="F53" s="9"/>
      <c r="G53" s="9"/>
    </row>
    <row r="54" spans="1:7" x14ac:dyDescent="0.2">
      <c r="A54" s="157" t="s">
        <v>52</v>
      </c>
    </row>
    <row r="101" spans="1:56" s="14" customFormat="1" x14ac:dyDescent="0.2">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3" spans="1:56" ht="16" thickBot="1" x14ac:dyDescent="0.25">
      <c r="A103" s="65" t="s">
        <v>143</v>
      </c>
    </row>
    <row r="104" spans="1:56" ht="30" customHeight="1" thickBot="1" x14ac:dyDescent="0.25">
      <c r="A104" s="196" t="s">
        <v>5</v>
      </c>
      <c r="B104" s="199" t="s">
        <v>46</v>
      </c>
      <c r="C104" s="190"/>
      <c r="D104" s="190"/>
      <c r="E104" s="191"/>
      <c r="F104" s="199" t="s">
        <v>47</v>
      </c>
      <c r="G104" s="191"/>
    </row>
    <row r="105" spans="1:56" ht="16" thickBot="1" x14ac:dyDescent="0.25">
      <c r="A105" s="197"/>
      <c r="B105" s="199" t="s">
        <v>48</v>
      </c>
      <c r="C105" s="191"/>
      <c r="D105" s="199" t="s">
        <v>49</v>
      </c>
      <c r="E105" s="191"/>
      <c r="F105" s="199" t="s">
        <v>50</v>
      </c>
      <c r="G105" s="191"/>
    </row>
    <row r="106" spans="1:56" ht="17" thickBot="1" x14ac:dyDescent="0.25">
      <c r="A106" s="198"/>
      <c r="B106" s="8" t="s">
        <v>10</v>
      </c>
      <c r="C106" s="8" t="s">
        <v>35</v>
      </c>
      <c r="D106" s="8" t="s">
        <v>10</v>
      </c>
      <c r="E106" s="8" t="s">
        <v>35</v>
      </c>
      <c r="F106" s="8" t="s">
        <v>10</v>
      </c>
      <c r="G106" s="8" t="s">
        <v>35</v>
      </c>
    </row>
    <row r="107" spans="1:56" ht="17" thickBot="1" x14ac:dyDescent="0.25">
      <c r="A107" s="42" t="s">
        <v>17</v>
      </c>
      <c r="B107" s="43" t="str">
        <f t="shared" ref="B107:G107" si="0">IFERROR(AVERAGEIFS(B$2:B$84,$A$2:$A$84,"&gt;=1975",$A$2:$A$84,"&lt;=1978"),"")</f>
        <v/>
      </c>
      <c r="C107" s="43">
        <f t="shared" si="0"/>
        <v>1173.0574382</v>
      </c>
      <c r="D107" s="43" t="str">
        <f t="shared" si="0"/>
        <v/>
      </c>
      <c r="E107" s="43">
        <f t="shared" si="0"/>
        <v>4536.9425617500001</v>
      </c>
      <c r="F107" s="43">
        <f t="shared" si="0"/>
        <v>350</v>
      </c>
      <c r="G107" s="43">
        <f t="shared" si="0"/>
        <v>350</v>
      </c>
    </row>
    <row r="108" spans="1:56" ht="17" thickBot="1" x14ac:dyDescent="0.25">
      <c r="A108" s="42" t="s">
        <v>18</v>
      </c>
      <c r="B108" s="43">
        <f t="shared" ref="B108:G108" si="1">IFERROR(AVERAGEIFS(B$2:B$84,$A$2:$A$84,"&gt;=1979",$A$2:$A$84,"&lt;=1984"),"")</f>
        <v>1916.6666666666667</v>
      </c>
      <c r="C108" s="43">
        <f t="shared" si="1"/>
        <v>2090.3333333333335</v>
      </c>
      <c r="D108" s="43">
        <f t="shared" si="1"/>
        <v>5458.333333333333</v>
      </c>
      <c r="E108" s="43">
        <f t="shared" si="1"/>
        <v>6620.5</v>
      </c>
      <c r="F108" s="43">
        <f t="shared" si="1"/>
        <v>483.33333333333331</v>
      </c>
      <c r="G108" s="43">
        <f t="shared" si="1"/>
        <v>483.33333333333331</v>
      </c>
    </row>
    <row r="109" spans="1:56" ht="17" thickBot="1" x14ac:dyDescent="0.25">
      <c r="A109" s="42" t="s">
        <v>19</v>
      </c>
      <c r="B109" s="43">
        <f t="shared" ref="B109:G109" si="2">IFERROR(AVERAGEIFS(B$2:B$84,$A$2:$A$84,"&gt;=1985",$A$2:$A$84,"&lt;=1995"),"")</f>
        <v>923.09090909090912</v>
      </c>
      <c r="C109" s="43">
        <f t="shared" si="2"/>
        <v>1265.5454545454545</v>
      </c>
      <c r="D109" s="43">
        <f t="shared" si="2"/>
        <v>5697.909090909091</v>
      </c>
      <c r="E109" s="43">
        <f t="shared" si="2"/>
        <v>7342.090909090909</v>
      </c>
      <c r="F109" s="43">
        <f t="shared" si="2"/>
        <v>940.4545454545455</v>
      </c>
      <c r="G109" s="43">
        <f t="shared" si="2"/>
        <v>940.4545454545455</v>
      </c>
    </row>
    <row r="110" spans="1:56" ht="17" thickBot="1" x14ac:dyDescent="0.25">
      <c r="A110" s="42" t="s">
        <v>20</v>
      </c>
      <c r="B110" s="43">
        <f>IFERROR(AVERAGEIFS(B$2:B$84,$A$2:$A$84,"&gt;=1996",$A$2:$A$84,"&lt;=1998"),"")</f>
        <v>1583.3333333333333</v>
      </c>
      <c r="C110" s="43">
        <f>IFERROR(AVERAGEIFS(C$2:C$84,$A$2:$A$84,"&gt;=1996",$A$2:$A$84,"&lt;=1998"),"")</f>
        <v>1814</v>
      </c>
      <c r="D110" s="43">
        <f>IFERROR(AVERAGEIFS(D$2:D$84,$A$2:$A$84,"&gt;=1996",$A$2:$A$84,"&lt;=1998"),"")</f>
        <v>9065.3333333333339</v>
      </c>
      <c r="E110" s="43">
        <f t="shared" ref="E110:F110" si="3">IFERROR(AVERAGEIFS(E$2:E$84,$A$2:$A$84,"&gt;=1996",$A$2:$A$84,"&lt;=1998"),"")</f>
        <v>10833.333333333334</v>
      </c>
      <c r="F110" s="43">
        <f t="shared" si="3"/>
        <v>223.33333333333334</v>
      </c>
      <c r="G110" s="43">
        <f>IFERROR(AVERAGEIFS(G$2:G$84,$A$2:$A$84,"&gt;=1996",$A$2:$A$84,"&lt;=1998"),"")</f>
        <v>243.66666666666666</v>
      </c>
    </row>
    <row r="111" spans="1:56" ht="17" thickBot="1" x14ac:dyDescent="0.25">
      <c r="A111" s="44" t="s">
        <v>21</v>
      </c>
      <c r="B111" s="43">
        <f>IFERROR(AVERAGEIFS(B$2:B$84,$A$2:$A$84,"&gt;=1999",$A$2:$A$84,"&lt;=2008"),"")</f>
        <v>1589</v>
      </c>
      <c r="C111" s="43">
        <f>IFERROR(AVERAGEIFS(C$2:C$84,$A$2:$A$84,"&gt;=1999",$A$2:$A$84,"&lt;=2008"),"")</f>
        <v>2128.9</v>
      </c>
      <c r="D111" s="43">
        <f>IFERROR(AVERAGEIFS(D$2:D$84,$A$2:$A$84,"&gt;=1999",$A$2:$A$84,"&lt;=2008"),"")</f>
        <v>2568.1999999999998</v>
      </c>
      <c r="E111" s="43">
        <f t="shared" ref="E111:F111" si="4">IFERROR(AVERAGEIFS(E$2:E$84,$A$2:$A$84,"&gt;=1999",$A$2:$A$84,"&lt;=2008"),"")</f>
        <v>4174.7</v>
      </c>
      <c r="F111" s="43">
        <f t="shared" si="4"/>
        <v>252.9</v>
      </c>
      <c r="G111" s="43">
        <f>IFERROR(AVERAGEIFS(G$2:G$84,$A$2:$A$84,"&gt;=1999",$A$2:$A$84,"&lt;=2008"),"")</f>
        <v>278.60000000000002</v>
      </c>
    </row>
    <row r="112" spans="1:56" ht="16" thickBot="1" x14ac:dyDescent="0.25">
      <c r="A112" s="11">
        <v>2009</v>
      </c>
      <c r="B112" s="66">
        <f t="shared" ref="B112:G126" si="5">IF(B39&gt;0,B39,"")</f>
        <v>1319</v>
      </c>
      <c r="C112" s="66">
        <f t="shared" si="5"/>
        <v>1846</v>
      </c>
      <c r="D112" s="66">
        <f t="shared" si="5"/>
        <v>540</v>
      </c>
      <c r="E112" s="66">
        <f t="shared" si="5"/>
        <v>1260</v>
      </c>
      <c r="F112" s="66">
        <f t="shared" si="5"/>
        <v>177</v>
      </c>
      <c r="G112" s="66">
        <f t="shared" si="5"/>
        <v>247</v>
      </c>
    </row>
    <row r="113" spans="1:7" ht="16" thickBot="1" x14ac:dyDescent="0.25">
      <c r="A113" s="11">
        <v>2010</v>
      </c>
      <c r="B113" s="66">
        <f t="shared" si="5"/>
        <v>2045</v>
      </c>
      <c r="C113" s="66">
        <f t="shared" si="5"/>
        <v>2701</v>
      </c>
      <c r="D113" s="66">
        <f t="shared" si="5"/>
        <v>2419</v>
      </c>
      <c r="E113" s="66">
        <f t="shared" si="5"/>
        <v>3062</v>
      </c>
      <c r="F113" s="66">
        <f t="shared" si="5"/>
        <v>778</v>
      </c>
      <c r="G113" s="66">
        <f t="shared" si="5"/>
        <v>856</v>
      </c>
    </row>
    <row r="114" spans="1:7" ht="16" thickBot="1" x14ac:dyDescent="0.25">
      <c r="A114" s="11">
        <v>2011</v>
      </c>
      <c r="B114" s="66">
        <f t="shared" si="5"/>
        <v>3771</v>
      </c>
      <c r="C114" s="66">
        <f t="shared" si="5"/>
        <v>3937</v>
      </c>
      <c r="D114" s="66">
        <f t="shared" si="5"/>
        <v>2786</v>
      </c>
      <c r="E114" s="66">
        <f t="shared" si="5"/>
        <v>3658</v>
      </c>
      <c r="F114" s="66">
        <f t="shared" si="5"/>
        <v>833</v>
      </c>
      <c r="G114" s="66">
        <f t="shared" si="5"/>
        <v>889</v>
      </c>
    </row>
    <row r="115" spans="1:7" s="6" customFormat="1" ht="16" thickBot="1" x14ac:dyDescent="0.25">
      <c r="A115" s="11">
        <v>2012</v>
      </c>
      <c r="B115" s="66">
        <f t="shared" si="5"/>
        <v>855</v>
      </c>
      <c r="C115" s="66">
        <f t="shared" si="5"/>
        <v>1282</v>
      </c>
      <c r="D115" s="66">
        <f t="shared" si="5"/>
        <v>2668</v>
      </c>
      <c r="E115" s="66">
        <f t="shared" si="5"/>
        <v>5008</v>
      </c>
      <c r="F115" s="66">
        <f t="shared" si="5"/>
        <v>2219</v>
      </c>
      <c r="G115" s="66">
        <f t="shared" si="5"/>
        <v>2298</v>
      </c>
    </row>
    <row r="116" spans="1:7" s="6" customFormat="1" ht="16" thickBot="1" x14ac:dyDescent="0.25">
      <c r="A116" s="11">
        <v>2013</v>
      </c>
      <c r="B116" s="66">
        <f t="shared" si="5"/>
        <v>551</v>
      </c>
      <c r="C116" s="66">
        <f t="shared" si="5"/>
        <v>593</v>
      </c>
      <c r="D116" s="66">
        <f t="shared" si="5"/>
        <v>4362</v>
      </c>
      <c r="E116" s="66">
        <f t="shared" si="5"/>
        <v>4847</v>
      </c>
      <c r="F116" s="66">
        <f t="shared" si="5"/>
        <v>3442</v>
      </c>
      <c r="G116" s="66">
        <f t="shared" si="5"/>
        <v>3518</v>
      </c>
    </row>
    <row r="117" spans="1:7" s="6" customFormat="1" ht="16" thickBot="1" x14ac:dyDescent="0.25">
      <c r="A117" s="11">
        <v>2014</v>
      </c>
      <c r="B117" s="66">
        <f t="shared" si="5"/>
        <v>1564</v>
      </c>
      <c r="C117" s="66">
        <f t="shared" si="5"/>
        <v>1689</v>
      </c>
      <c r="D117" s="66">
        <f t="shared" si="5"/>
        <v>4185</v>
      </c>
      <c r="E117" s="66">
        <f t="shared" si="5"/>
        <v>4890</v>
      </c>
      <c r="F117" s="66">
        <f t="shared" si="5"/>
        <v>2274</v>
      </c>
      <c r="G117" s="66">
        <f t="shared" si="5"/>
        <v>2364</v>
      </c>
    </row>
    <row r="118" spans="1:7" s="6" customFormat="1" ht="16" thickBot="1" x14ac:dyDescent="0.25">
      <c r="A118" s="11">
        <v>2015</v>
      </c>
      <c r="B118" s="66">
        <f t="shared" si="5"/>
        <v>2965</v>
      </c>
      <c r="C118" s="66">
        <f t="shared" si="5"/>
        <v>3146</v>
      </c>
      <c r="D118" s="66">
        <f t="shared" si="5"/>
        <v>5984</v>
      </c>
      <c r="E118" s="66">
        <f t="shared" si="5"/>
        <v>6694</v>
      </c>
      <c r="F118" s="66">
        <f t="shared" si="5"/>
        <v>2309</v>
      </c>
      <c r="G118" s="66">
        <f t="shared" si="5"/>
        <v>2385</v>
      </c>
    </row>
    <row r="119" spans="1:7" s="6" customFormat="1" ht="16" thickBot="1" x14ac:dyDescent="0.25">
      <c r="A119" s="11">
        <v>2016</v>
      </c>
      <c r="B119" s="66">
        <f t="shared" si="5"/>
        <v>1798</v>
      </c>
      <c r="C119" s="66">
        <f t="shared" si="5"/>
        <v>1982</v>
      </c>
      <c r="D119" s="66">
        <f t="shared" si="5"/>
        <v>7787</v>
      </c>
      <c r="E119" s="66">
        <f t="shared" si="5"/>
        <v>8657</v>
      </c>
      <c r="F119" s="66">
        <f t="shared" si="5"/>
        <v>2086</v>
      </c>
      <c r="G119" s="66">
        <f t="shared" si="5"/>
        <v>2138</v>
      </c>
    </row>
    <row r="120" spans="1:7" s="6" customFormat="1" ht="16" thickBot="1" x14ac:dyDescent="0.25">
      <c r="A120" s="11">
        <v>2017</v>
      </c>
      <c r="B120" s="66">
        <f t="shared" si="5"/>
        <v>1950</v>
      </c>
      <c r="C120" s="66">
        <f t="shared" si="5"/>
        <v>2108</v>
      </c>
      <c r="D120" s="66">
        <f t="shared" si="5"/>
        <v>10590</v>
      </c>
      <c r="E120" s="66">
        <f t="shared" si="5"/>
        <v>12162</v>
      </c>
      <c r="F120" s="66">
        <f t="shared" si="5"/>
        <v>2372</v>
      </c>
      <c r="G120" s="66">
        <f t="shared" si="5"/>
        <v>2422</v>
      </c>
    </row>
    <row r="121" spans="1:7" s="6" customFormat="1" ht="16" thickBot="1" x14ac:dyDescent="0.25">
      <c r="A121" s="11">
        <v>2018</v>
      </c>
      <c r="B121" s="66">
        <f t="shared" si="5"/>
        <v>2679</v>
      </c>
      <c r="C121" s="66">
        <f t="shared" si="5"/>
        <v>2961</v>
      </c>
      <c r="D121" s="66">
        <f t="shared" si="5"/>
        <v>14353</v>
      </c>
      <c r="E121" s="66">
        <f t="shared" si="5"/>
        <v>16456</v>
      </c>
      <c r="F121" s="66">
        <f t="shared" si="5"/>
        <v>1219</v>
      </c>
      <c r="G121" s="66">
        <f t="shared" si="5"/>
        <v>1267</v>
      </c>
    </row>
    <row r="122" spans="1:7" s="6" customFormat="1" ht="16" thickBot="1" x14ac:dyDescent="0.25">
      <c r="A122" s="11">
        <v>2019</v>
      </c>
      <c r="B122" s="66">
        <f t="shared" si="5"/>
        <v>2572</v>
      </c>
      <c r="C122" s="66">
        <f t="shared" si="5"/>
        <v>2858</v>
      </c>
      <c r="D122" s="66">
        <f t="shared" si="5"/>
        <v>15348</v>
      </c>
      <c r="E122" s="66">
        <f t="shared" si="5"/>
        <v>18575</v>
      </c>
      <c r="F122" s="66">
        <f t="shared" si="5"/>
        <v>2483</v>
      </c>
      <c r="G122" s="66">
        <f t="shared" si="5"/>
        <v>2524</v>
      </c>
    </row>
    <row r="123" spans="1:7" s="6" customFormat="1" ht="16" thickBot="1" x14ac:dyDescent="0.25">
      <c r="A123" s="11">
        <v>2020</v>
      </c>
      <c r="B123" s="66">
        <f t="shared" si="5"/>
        <v>2832</v>
      </c>
      <c r="C123" s="66">
        <f t="shared" si="5"/>
        <v>2970</v>
      </c>
      <c r="D123" s="66">
        <f t="shared" si="5"/>
        <v>8737</v>
      </c>
      <c r="E123" s="66">
        <f t="shared" si="5"/>
        <v>10129</v>
      </c>
      <c r="F123" s="66">
        <f t="shared" si="5"/>
        <v>3330</v>
      </c>
      <c r="G123" s="66">
        <f t="shared" si="5"/>
        <v>3331</v>
      </c>
    </row>
    <row r="124" spans="1:7" s="6" customFormat="1" ht="16" thickBot="1" x14ac:dyDescent="0.25">
      <c r="A124" s="11">
        <v>2021</v>
      </c>
      <c r="B124" s="66">
        <f t="shared" si="5"/>
        <v>4398</v>
      </c>
      <c r="C124" s="66">
        <f t="shared" si="5"/>
        <v>4752</v>
      </c>
      <c r="D124" s="66">
        <f t="shared" si="5"/>
        <v>12902</v>
      </c>
      <c r="E124" s="66">
        <f t="shared" si="5"/>
        <v>14770</v>
      </c>
      <c r="F124" s="66">
        <f t="shared" si="5"/>
        <v>2202</v>
      </c>
      <c r="G124" s="66">
        <f t="shared" si="5"/>
        <v>2205</v>
      </c>
    </row>
    <row r="125" spans="1:7" s="6" customFormat="1" ht="16" thickBot="1" x14ac:dyDescent="0.25">
      <c r="A125" s="11">
        <v>2022</v>
      </c>
      <c r="B125" s="66">
        <f t="shared" si="5"/>
        <v>7452</v>
      </c>
      <c r="C125" s="66">
        <f t="shared" si="5"/>
        <v>8160</v>
      </c>
      <c r="D125" s="66">
        <f t="shared" si="5"/>
        <v>17687</v>
      </c>
      <c r="E125" s="66">
        <f t="shared" si="5"/>
        <v>22773</v>
      </c>
      <c r="F125" s="66">
        <f t="shared" si="5"/>
        <v>2070</v>
      </c>
      <c r="G125" s="66">
        <f t="shared" si="5"/>
        <v>2072</v>
      </c>
    </row>
    <row r="126" spans="1:7" s="6" customFormat="1" ht="17" thickBot="1" x14ac:dyDescent="0.25">
      <c r="A126" s="11" t="s">
        <v>51</v>
      </c>
      <c r="B126" s="66"/>
      <c r="C126" s="66" t="str">
        <f t="shared" si="5"/>
        <v/>
      </c>
      <c r="D126" s="66">
        <f>D53</f>
        <v>6500</v>
      </c>
      <c r="E126" s="66" t="str">
        <f t="shared" si="5"/>
        <v/>
      </c>
      <c r="F126" s="66" t="str">
        <f t="shared" si="5"/>
        <v/>
      </c>
      <c r="G126" s="66"/>
    </row>
    <row r="127" spans="1:7" x14ac:dyDescent="0.2">
      <c r="A127" s="157" t="s">
        <v>52</v>
      </c>
    </row>
  </sheetData>
  <mergeCells count="12">
    <mergeCell ref="F2:G2"/>
    <mergeCell ref="B3:C3"/>
    <mergeCell ref="D3:E3"/>
    <mergeCell ref="F3:G3"/>
    <mergeCell ref="A104:A106"/>
    <mergeCell ref="B104:E104"/>
    <mergeCell ref="F104:G104"/>
    <mergeCell ref="B105:C105"/>
    <mergeCell ref="D105:E105"/>
    <mergeCell ref="F105:G105"/>
    <mergeCell ref="A2:A4"/>
    <mergeCell ref="B2:E2"/>
  </mergeCells>
  <pageMargins left="0.7" right="0.7" top="0.75" bottom="0.75" header="0.3" footer="0.3"/>
  <pageSetup orientation="portrait" horizontalDpi="1200" verticalDpi="1200" r:id="rId1"/>
  <ignoredErrors>
    <ignoredError sqref="D12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3"/>
  <dimension ref="A1:BA124"/>
  <sheetViews>
    <sheetView zoomScale="85" zoomScaleNormal="85" workbookViewId="0"/>
  </sheetViews>
  <sheetFormatPr baseColWidth="10" defaultColWidth="9.33203125" defaultRowHeight="15" x14ac:dyDescent="0.2"/>
  <cols>
    <col min="1" max="1" width="13.33203125" style="5" customWidth="1"/>
    <col min="2" max="53" width="9.33203125" style="6"/>
    <col min="54" max="16384" width="9.33203125" style="5"/>
  </cols>
  <sheetData>
    <row r="1" spans="1:11" ht="16" thickBot="1" x14ac:dyDescent="0.25">
      <c r="A1" s="18" t="s">
        <v>53</v>
      </c>
    </row>
    <row r="2" spans="1:11" ht="17" thickBot="1" x14ac:dyDescent="0.25">
      <c r="A2" s="196" t="s">
        <v>5</v>
      </c>
      <c r="B2" s="199" t="s">
        <v>54</v>
      </c>
      <c r="C2" s="190"/>
      <c r="D2" s="190"/>
      <c r="E2" s="191"/>
      <c r="F2" s="199" t="s">
        <v>55</v>
      </c>
      <c r="G2" s="190"/>
      <c r="H2" s="190"/>
      <c r="I2" s="190"/>
      <c r="J2" s="191"/>
      <c r="K2" s="17" t="s">
        <v>56</v>
      </c>
    </row>
    <row r="3" spans="1:11" ht="49" thickBot="1" x14ac:dyDescent="0.25">
      <c r="A3" s="198"/>
      <c r="B3" s="8" t="s">
        <v>57</v>
      </c>
      <c r="C3" s="8" t="s">
        <v>58</v>
      </c>
      <c r="D3" s="8" t="s">
        <v>59</v>
      </c>
      <c r="E3" s="8" t="s">
        <v>60</v>
      </c>
      <c r="F3" s="8" t="s">
        <v>61</v>
      </c>
      <c r="G3" s="8" t="s">
        <v>62</v>
      </c>
      <c r="H3" s="8" t="s">
        <v>63</v>
      </c>
      <c r="I3" s="8" t="s">
        <v>64</v>
      </c>
      <c r="J3" s="8" t="s">
        <v>65</v>
      </c>
      <c r="K3" s="8" t="s">
        <v>66</v>
      </c>
    </row>
    <row r="4" spans="1:11" ht="16" thickBot="1" x14ac:dyDescent="0.25">
      <c r="A4" s="11">
        <v>1975</v>
      </c>
      <c r="B4" s="9"/>
      <c r="C4" s="9">
        <v>25</v>
      </c>
      <c r="D4" s="9">
        <v>25</v>
      </c>
      <c r="E4" s="9">
        <v>50</v>
      </c>
      <c r="F4" s="9"/>
      <c r="G4" s="9">
        <v>25</v>
      </c>
      <c r="H4" s="9">
        <v>75</v>
      </c>
      <c r="I4" s="9">
        <v>25</v>
      </c>
      <c r="J4" s="9">
        <v>125</v>
      </c>
      <c r="K4" s="9"/>
    </row>
    <row r="5" spans="1:11" x14ac:dyDescent="0.2">
      <c r="A5" s="11">
        <v>1976</v>
      </c>
      <c r="B5" s="9"/>
      <c r="C5" s="9">
        <v>50</v>
      </c>
      <c r="D5" s="9">
        <v>25</v>
      </c>
      <c r="E5" s="9">
        <v>75</v>
      </c>
      <c r="F5" s="9">
        <v>1</v>
      </c>
      <c r="G5" s="9">
        <v>25</v>
      </c>
      <c r="H5" s="9">
        <v>25</v>
      </c>
      <c r="I5" s="9">
        <v>25</v>
      </c>
      <c r="J5" s="9">
        <v>76</v>
      </c>
      <c r="K5" s="9"/>
    </row>
    <row r="6" spans="1:11" ht="16" thickBot="1" x14ac:dyDescent="0.25">
      <c r="A6" s="11">
        <v>1977</v>
      </c>
      <c r="B6" s="9"/>
      <c r="C6" s="9">
        <v>50</v>
      </c>
      <c r="D6" s="9">
        <v>50</v>
      </c>
      <c r="E6" s="9">
        <v>100</v>
      </c>
      <c r="F6" s="9"/>
      <c r="G6" s="9">
        <v>60</v>
      </c>
      <c r="H6" s="9">
        <v>75</v>
      </c>
      <c r="I6" s="9">
        <v>100</v>
      </c>
      <c r="J6" s="9">
        <v>235</v>
      </c>
      <c r="K6" s="9"/>
    </row>
    <row r="7" spans="1:11" ht="16" thickBot="1" x14ac:dyDescent="0.25">
      <c r="A7" s="11">
        <v>1978</v>
      </c>
      <c r="B7" s="9">
        <v>35</v>
      </c>
      <c r="C7" s="9">
        <v>6</v>
      </c>
      <c r="D7" s="9">
        <v>10</v>
      </c>
      <c r="E7" s="9">
        <v>51</v>
      </c>
      <c r="F7" s="9"/>
      <c r="G7" s="9">
        <v>50</v>
      </c>
      <c r="H7" s="9">
        <v>50</v>
      </c>
      <c r="I7" s="9">
        <v>50</v>
      </c>
      <c r="J7" s="9">
        <v>150</v>
      </c>
      <c r="K7" s="9"/>
    </row>
    <row r="8" spans="1:11" ht="16" thickBot="1" x14ac:dyDescent="0.25">
      <c r="A8" s="11">
        <v>1979</v>
      </c>
      <c r="B8" s="9"/>
      <c r="C8" s="9">
        <v>50</v>
      </c>
      <c r="D8" s="9">
        <v>6</v>
      </c>
      <c r="E8" s="9">
        <v>56</v>
      </c>
      <c r="F8" s="9">
        <v>30</v>
      </c>
      <c r="G8" s="9">
        <v>40</v>
      </c>
      <c r="H8" s="9">
        <v>60</v>
      </c>
      <c r="I8" s="9">
        <v>200</v>
      </c>
      <c r="J8" s="9">
        <v>330</v>
      </c>
      <c r="K8" s="9">
        <v>3334</v>
      </c>
    </row>
    <row r="9" spans="1:11" ht="16" thickBot="1" x14ac:dyDescent="0.25">
      <c r="A9" s="11">
        <v>1980</v>
      </c>
      <c r="B9" s="9"/>
      <c r="C9" s="9">
        <v>160</v>
      </c>
      <c r="D9" s="9">
        <v>25</v>
      </c>
      <c r="E9" s="9">
        <v>185</v>
      </c>
      <c r="F9" s="9"/>
      <c r="G9" s="9">
        <v>100</v>
      </c>
      <c r="H9" s="9">
        <v>100</v>
      </c>
      <c r="I9" s="9">
        <v>200</v>
      </c>
      <c r="J9" s="9">
        <v>400</v>
      </c>
      <c r="K9" s="9">
        <v>7678</v>
      </c>
    </row>
    <row r="10" spans="1:11" ht="16" thickBot="1" x14ac:dyDescent="0.25">
      <c r="A10" s="11">
        <v>1981</v>
      </c>
      <c r="B10" s="9"/>
      <c r="C10" s="9">
        <v>150</v>
      </c>
      <c r="D10" s="9">
        <v>25</v>
      </c>
      <c r="E10" s="9">
        <v>175</v>
      </c>
      <c r="F10" s="9">
        <v>6</v>
      </c>
      <c r="G10" s="9">
        <v>500</v>
      </c>
      <c r="H10" s="9">
        <v>100</v>
      </c>
      <c r="I10" s="9">
        <v>1000</v>
      </c>
      <c r="J10" s="9">
        <v>1606</v>
      </c>
      <c r="K10" s="9">
        <v>6516</v>
      </c>
    </row>
    <row r="11" spans="1:11" ht="16" thickBot="1" x14ac:dyDescent="0.25">
      <c r="A11" s="11">
        <v>1982</v>
      </c>
      <c r="B11" s="9">
        <v>25</v>
      </c>
      <c r="C11" s="9">
        <v>100</v>
      </c>
      <c r="D11" s="9"/>
      <c r="E11" s="9">
        <v>125</v>
      </c>
      <c r="F11" s="9">
        <v>12</v>
      </c>
      <c r="G11" s="9">
        <v>100</v>
      </c>
      <c r="H11" s="9">
        <v>100</v>
      </c>
      <c r="I11" s="9">
        <v>1000</v>
      </c>
      <c r="J11" s="9">
        <v>1212</v>
      </c>
      <c r="K11" s="9">
        <v>7827</v>
      </c>
    </row>
    <row r="12" spans="1:11" ht="16" thickBot="1" x14ac:dyDescent="0.25">
      <c r="A12" s="11">
        <v>1983</v>
      </c>
      <c r="B12" s="9"/>
      <c r="C12" s="9"/>
      <c r="D12" s="9"/>
      <c r="E12" s="9"/>
      <c r="F12" s="9">
        <v>1</v>
      </c>
      <c r="G12" s="9">
        <v>400</v>
      </c>
      <c r="H12" s="9">
        <v>300</v>
      </c>
      <c r="I12" s="9">
        <v>500</v>
      </c>
      <c r="J12" s="9">
        <v>1201</v>
      </c>
      <c r="K12" s="9">
        <v>3770</v>
      </c>
    </row>
    <row r="13" spans="1:11" ht="16" thickBot="1" x14ac:dyDescent="0.25">
      <c r="A13" s="11">
        <v>1984</v>
      </c>
      <c r="B13" s="9"/>
      <c r="C13" s="9"/>
      <c r="D13" s="9"/>
      <c r="E13" s="9"/>
      <c r="F13" s="9"/>
      <c r="G13" s="9">
        <v>650</v>
      </c>
      <c r="H13" s="9">
        <v>400</v>
      </c>
      <c r="I13" s="9">
        <v>1500</v>
      </c>
      <c r="J13" s="9">
        <v>2550</v>
      </c>
      <c r="K13" s="9">
        <v>5450</v>
      </c>
    </row>
    <row r="14" spans="1:11" ht="16" thickBot="1" x14ac:dyDescent="0.25">
      <c r="A14" s="11">
        <v>1985</v>
      </c>
      <c r="B14" s="9"/>
      <c r="C14" s="9"/>
      <c r="D14" s="9"/>
      <c r="E14" s="9"/>
      <c r="F14" s="9"/>
      <c r="G14" s="9">
        <v>400</v>
      </c>
      <c r="H14" s="9">
        <v>300</v>
      </c>
      <c r="I14" s="9">
        <v>1200</v>
      </c>
      <c r="J14" s="9">
        <v>1900</v>
      </c>
      <c r="K14" s="9">
        <v>4548</v>
      </c>
    </row>
    <row r="15" spans="1:11" ht="16" thickBot="1" x14ac:dyDescent="0.25">
      <c r="A15" s="11">
        <v>1986</v>
      </c>
      <c r="B15" s="9">
        <v>10</v>
      </c>
      <c r="C15" s="9">
        <v>30</v>
      </c>
      <c r="D15" s="9"/>
      <c r="E15" s="9">
        <v>40</v>
      </c>
      <c r="F15" s="9">
        <v>2</v>
      </c>
      <c r="G15" s="9">
        <v>100</v>
      </c>
      <c r="H15" s="9">
        <v>100</v>
      </c>
      <c r="I15" s="9">
        <v>1000</v>
      </c>
      <c r="J15" s="9">
        <v>1202</v>
      </c>
      <c r="K15" s="9">
        <v>4176</v>
      </c>
    </row>
    <row r="16" spans="1:11" ht="16" thickBot="1" x14ac:dyDescent="0.25">
      <c r="A16" s="11">
        <v>1987</v>
      </c>
      <c r="B16" s="9">
        <v>8</v>
      </c>
      <c r="C16" s="9">
        <v>25</v>
      </c>
      <c r="D16" s="9"/>
      <c r="E16" s="9">
        <v>33</v>
      </c>
      <c r="F16" s="9">
        <v>2</v>
      </c>
      <c r="G16" s="9">
        <v>100</v>
      </c>
      <c r="H16" s="9">
        <v>100</v>
      </c>
      <c r="I16" s="9">
        <v>500</v>
      </c>
      <c r="J16" s="9">
        <v>702</v>
      </c>
      <c r="K16" s="9">
        <v>3774</v>
      </c>
    </row>
    <row r="17" spans="1:11" ht="16" thickBot="1" x14ac:dyDescent="0.25">
      <c r="A17" s="11">
        <v>1988</v>
      </c>
      <c r="B17" s="9">
        <v>10</v>
      </c>
      <c r="C17" s="9">
        <v>30</v>
      </c>
      <c r="D17" s="9"/>
      <c r="E17" s="9">
        <v>40</v>
      </c>
      <c r="F17" s="9"/>
      <c r="G17" s="9">
        <v>86</v>
      </c>
      <c r="H17" s="9">
        <v>112</v>
      </c>
      <c r="I17" s="9">
        <v>400</v>
      </c>
      <c r="J17" s="9">
        <v>598</v>
      </c>
      <c r="K17" s="9">
        <v>6784</v>
      </c>
    </row>
    <row r="18" spans="1:11" ht="16" thickBot="1" x14ac:dyDescent="0.25">
      <c r="A18" s="11">
        <v>1989</v>
      </c>
      <c r="B18" s="9">
        <v>70</v>
      </c>
      <c r="C18" s="9">
        <v>26</v>
      </c>
      <c r="D18" s="9">
        <v>80</v>
      </c>
      <c r="E18" s="9">
        <v>176</v>
      </c>
      <c r="F18" s="9"/>
      <c r="G18" s="9">
        <v>40</v>
      </c>
      <c r="H18" s="9">
        <v>30</v>
      </c>
      <c r="I18" s="9">
        <v>450</v>
      </c>
      <c r="J18" s="9">
        <v>520</v>
      </c>
      <c r="K18" s="9">
        <v>7908</v>
      </c>
    </row>
    <row r="19" spans="1:11" ht="16" thickBot="1" x14ac:dyDescent="0.25">
      <c r="A19" s="11">
        <v>1990</v>
      </c>
      <c r="B19" s="9"/>
      <c r="C19" s="9"/>
      <c r="D19" s="9"/>
      <c r="E19" s="9"/>
      <c r="F19" s="9"/>
      <c r="G19" s="9">
        <v>50</v>
      </c>
      <c r="H19" s="9">
        <v>10</v>
      </c>
      <c r="I19" s="9">
        <v>200</v>
      </c>
      <c r="J19" s="9">
        <v>260</v>
      </c>
      <c r="K19" s="9">
        <v>6737</v>
      </c>
    </row>
    <row r="20" spans="1:11" ht="16" thickBot="1" x14ac:dyDescent="0.25">
      <c r="A20" s="11">
        <v>1991</v>
      </c>
      <c r="B20" s="9"/>
      <c r="C20" s="9">
        <v>10</v>
      </c>
      <c r="D20" s="9"/>
      <c r="E20" s="9">
        <v>10</v>
      </c>
      <c r="F20" s="9">
        <v>9</v>
      </c>
      <c r="G20" s="9">
        <v>20</v>
      </c>
      <c r="H20" s="9">
        <v>20</v>
      </c>
      <c r="I20" s="9">
        <v>120</v>
      </c>
      <c r="J20" s="9">
        <v>169</v>
      </c>
      <c r="K20" s="9">
        <v>8164</v>
      </c>
    </row>
    <row r="21" spans="1:11" ht="16" thickBot="1" x14ac:dyDescent="0.25">
      <c r="A21" s="11">
        <v>1992</v>
      </c>
      <c r="B21" s="9"/>
      <c r="C21" s="9">
        <v>150</v>
      </c>
      <c r="D21" s="9"/>
      <c r="E21" s="9">
        <v>150</v>
      </c>
      <c r="F21" s="9"/>
      <c r="G21" s="9">
        <v>10</v>
      </c>
      <c r="H21" s="9">
        <v>80</v>
      </c>
      <c r="I21" s="9">
        <v>600</v>
      </c>
      <c r="J21" s="9">
        <v>690</v>
      </c>
      <c r="K21" s="9">
        <v>8929</v>
      </c>
    </row>
    <row r="22" spans="1:11" ht="16" thickBot="1" x14ac:dyDescent="0.25">
      <c r="A22" s="11">
        <v>1993</v>
      </c>
      <c r="B22" s="9">
        <v>377</v>
      </c>
      <c r="C22" s="9">
        <v>436</v>
      </c>
      <c r="D22" s="9">
        <v>250</v>
      </c>
      <c r="E22" s="9">
        <v>1063</v>
      </c>
      <c r="F22" s="9">
        <v>100</v>
      </c>
      <c r="G22" s="9">
        <v>10</v>
      </c>
      <c r="H22" s="9">
        <v>20</v>
      </c>
      <c r="I22" s="9">
        <v>250</v>
      </c>
      <c r="J22" s="9">
        <v>380</v>
      </c>
      <c r="K22" s="9">
        <v>9980</v>
      </c>
    </row>
    <row r="23" spans="1:11" ht="16" thickBot="1" x14ac:dyDescent="0.25">
      <c r="A23" s="11">
        <v>1994</v>
      </c>
      <c r="B23" s="9">
        <v>691</v>
      </c>
      <c r="C23" s="9">
        <v>841</v>
      </c>
      <c r="D23" s="9">
        <v>420</v>
      </c>
      <c r="E23" s="9">
        <v>1952</v>
      </c>
      <c r="F23" s="9">
        <v>24</v>
      </c>
      <c r="G23" s="9">
        <v>100</v>
      </c>
      <c r="H23" s="9">
        <v>150</v>
      </c>
      <c r="I23" s="9">
        <v>250</v>
      </c>
      <c r="J23" s="9">
        <v>524</v>
      </c>
      <c r="K23" s="9">
        <v>8097</v>
      </c>
    </row>
    <row r="24" spans="1:11" ht="16" thickBot="1" x14ac:dyDescent="0.25">
      <c r="A24" s="11">
        <v>1995</v>
      </c>
      <c r="B24" s="9">
        <v>291</v>
      </c>
      <c r="C24" s="9">
        <v>323</v>
      </c>
      <c r="D24" s="9">
        <v>89</v>
      </c>
      <c r="E24" s="9">
        <v>703</v>
      </c>
      <c r="F24" s="9">
        <v>75</v>
      </c>
      <c r="G24" s="9">
        <v>99</v>
      </c>
      <c r="H24" s="9">
        <v>266</v>
      </c>
      <c r="I24" s="9">
        <v>600</v>
      </c>
      <c r="J24" s="9">
        <v>1040</v>
      </c>
      <c r="K24" s="9">
        <v>5964</v>
      </c>
    </row>
    <row r="25" spans="1:11" ht="16" thickBot="1" x14ac:dyDescent="0.25">
      <c r="A25" s="11">
        <v>1996</v>
      </c>
      <c r="B25" s="9">
        <v>528</v>
      </c>
      <c r="C25" s="9">
        <v>164</v>
      </c>
      <c r="D25" s="9">
        <v>243</v>
      </c>
      <c r="E25" s="9">
        <v>935</v>
      </c>
      <c r="F25" s="9">
        <v>70</v>
      </c>
      <c r="G25" s="9">
        <v>53</v>
      </c>
      <c r="H25" s="9">
        <v>219</v>
      </c>
      <c r="I25" s="9">
        <v>288</v>
      </c>
      <c r="J25" s="9">
        <v>630</v>
      </c>
      <c r="K25" s="9">
        <v>9449</v>
      </c>
    </row>
    <row r="26" spans="1:11" ht="16" thickBot="1" x14ac:dyDescent="0.25">
      <c r="A26" s="11">
        <v>1997</v>
      </c>
      <c r="B26" s="9">
        <v>275</v>
      </c>
      <c r="C26" s="9">
        <v>266</v>
      </c>
      <c r="D26" s="9">
        <v>84</v>
      </c>
      <c r="E26" s="9">
        <v>625</v>
      </c>
      <c r="F26" s="9">
        <v>36</v>
      </c>
      <c r="G26" s="9">
        <v>402</v>
      </c>
      <c r="H26" s="9">
        <v>558</v>
      </c>
      <c r="I26" s="9">
        <v>523</v>
      </c>
      <c r="J26" s="9">
        <v>1519</v>
      </c>
      <c r="K26" s="9">
        <v>11563</v>
      </c>
    </row>
    <row r="27" spans="1:11" ht="16" thickBot="1" x14ac:dyDescent="0.25">
      <c r="A27" s="11">
        <v>1998</v>
      </c>
      <c r="B27" s="9">
        <v>306</v>
      </c>
      <c r="C27" s="9">
        <v>370</v>
      </c>
      <c r="D27" s="9">
        <v>155</v>
      </c>
      <c r="E27" s="9">
        <v>831</v>
      </c>
      <c r="F27" s="9">
        <v>171</v>
      </c>
      <c r="G27" s="9">
        <v>300</v>
      </c>
      <c r="H27" s="9">
        <v>824</v>
      </c>
      <c r="I27" s="9">
        <v>1430</v>
      </c>
      <c r="J27" s="9">
        <v>2725</v>
      </c>
      <c r="K27" s="9">
        <v>21021</v>
      </c>
    </row>
    <row r="28" spans="1:11" ht="16" thickBot="1" x14ac:dyDescent="0.25">
      <c r="A28" s="11">
        <v>1999</v>
      </c>
      <c r="B28" s="9">
        <v>160</v>
      </c>
      <c r="C28" s="9">
        <v>234</v>
      </c>
      <c r="D28" s="9">
        <v>239</v>
      </c>
      <c r="E28" s="9">
        <v>633</v>
      </c>
      <c r="F28" s="9">
        <v>883</v>
      </c>
      <c r="G28" s="9">
        <v>539</v>
      </c>
      <c r="H28" s="9">
        <v>453</v>
      </c>
      <c r="I28" s="9">
        <v>879</v>
      </c>
      <c r="J28" s="9">
        <v>2754</v>
      </c>
      <c r="K28" s="9">
        <v>15779</v>
      </c>
    </row>
    <row r="29" spans="1:11" ht="16" thickBot="1" x14ac:dyDescent="0.25">
      <c r="A29" s="11">
        <v>2000</v>
      </c>
      <c r="B29" s="9">
        <v>143</v>
      </c>
      <c r="C29" s="9">
        <v>160</v>
      </c>
      <c r="D29" s="9">
        <v>94</v>
      </c>
      <c r="E29" s="9">
        <v>397</v>
      </c>
      <c r="F29" s="9">
        <v>530</v>
      </c>
      <c r="G29" s="9">
        <v>75</v>
      </c>
      <c r="H29" s="9">
        <v>105</v>
      </c>
      <c r="I29" s="9">
        <v>391</v>
      </c>
      <c r="J29" s="9">
        <v>1101</v>
      </c>
      <c r="K29" s="9">
        <v>6373</v>
      </c>
    </row>
    <row r="30" spans="1:11" ht="16" thickBot="1" x14ac:dyDescent="0.25">
      <c r="A30" s="11">
        <v>2001</v>
      </c>
      <c r="B30" s="9">
        <v>263</v>
      </c>
      <c r="C30" s="9">
        <v>170</v>
      </c>
      <c r="D30" s="9">
        <v>115</v>
      </c>
      <c r="E30" s="9">
        <v>548</v>
      </c>
      <c r="F30" s="9">
        <v>571</v>
      </c>
      <c r="G30" s="9">
        <v>139</v>
      </c>
      <c r="H30" s="9">
        <v>409</v>
      </c>
      <c r="I30" s="9">
        <v>237</v>
      </c>
      <c r="J30" s="9">
        <v>1356</v>
      </c>
      <c r="K30" s="9">
        <v>6811</v>
      </c>
    </row>
    <row r="31" spans="1:11" ht="16" thickBot="1" x14ac:dyDescent="0.25">
      <c r="A31" s="11">
        <v>2002</v>
      </c>
      <c r="B31" s="9">
        <v>128</v>
      </c>
      <c r="C31" s="9">
        <v>23</v>
      </c>
      <c r="D31" s="9">
        <v>54</v>
      </c>
      <c r="E31" s="9">
        <v>205</v>
      </c>
      <c r="F31" s="9">
        <v>383</v>
      </c>
      <c r="G31" s="9">
        <v>41</v>
      </c>
      <c r="H31" s="9">
        <v>251</v>
      </c>
      <c r="I31" s="9">
        <v>308</v>
      </c>
      <c r="J31" s="9">
        <v>983</v>
      </c>
      <c r="K31" s="9">
        <v>11112</v>
      </c>
    </row>
    <row r="32" spans="1:11" ht="16" thickBot="1" x14ac:dyDescent="0.25">
      <c r="A32" s="11">
        <v>2003</v>
      </c>
      <c r="B32" s="9">
        <v>137</v>
      </c>
      <c r="C32" s="9">
        <v>28</v>
      </c>
      <c r="D32" s="9">
        <v>155</v>
      </c>
      <c r="E32" s="9">
        <v>320</v>
      </c>
      <c r="F32" s="9">
        <v>600</v>
      </c>
      <c r="G32" s="9">
        <v>379</v>
      </c>
      <c r="H32" s="9">
        <v>358</v>
      </c>
      <c r="I32" s="9">
        <v>440</v>
      </c>
      <c r="J32" s="9">
        <v>1777</v>
      </c>
      <c r="K32" s="9">
        <v>12071</v>
      </c>
    </row>
    <row r="33" spans="1:11" ht="16" thickBot="1" x14ac:dyDescent="0.25">
      <c r="A33" s="11">
        <v>2004</v>
      </c>
      <c r="B33" s="9">
        <v>141</v>
      </c>
      <c r="C33" s="9">
        <v>72</v>
      </c>
      <c r="D33" s="9">
        <v>362</v>
      </c>
      <c r="E33" s="9">
        <v>575</v>
      </c>
      <c r="F33" s="9">
        <v>1369</v>
      </c>
      <c r="G33" s="9">
        <v>454</v>
      </c>
      <c r="H33" s="9">
        <v>301</v>
      </c>
      <c r="I33" s="9">
        <v>495</v>
      </c>
      <c r="J33" s="9">
        <v>2619</v>
      </c>
      <c r="K33" s="9">
        <v>19790</v>
      </c>
    </row>
    <row r="34" spans="1:11" ht="16" thickBot="1" x14ac:dyDescent="0.25">
      <c r="A34" s="11">
        <v>2005</v>
      </c>
      <c r="B34" s="9">
        <v>65</v>
      </c>
      <c r="C34" s="9">
        <v>36</v>
      </c>
      <c r="D34" s="9">
        <v>115</v>
      </c>
      <c r="E34" s="9">
        <v>216</v>
      </c>
      <c r="F34" s="9">
        <v>306</v>
      </c>
      <c r="G34" s="9">
        <v>199</v>
      </c>
      <c r="H34" s="9">
        <v>488</v>
      </c>
      <c r="I34" s="9">
        <v>121</v>
      </c>
      <c r="J34" s="9">
        <v>1114</v>
      </c>
      <c r="K34" s="9">
        <v>7410</v>
      </c>
    </row>
    <row r="35" spans="1:11" ht="16" thickBot="1" x14ac:dyDescent="0.25">
      <c r="A35" s="11">
        <v>2006</v>
      </c>
      <c r="B35" s="9">
        <v>104</v>
      </c>
      <c r="C35" s="9">
        <v>117</v>
      </c>
      <c r="D35" s="9">
        <v>85</v>
      </c>
      <c r="E35" s="9">
        <v>306</v>
      </c>
      <c r="F35" s="9">
        <v>321</v>
      </c>
      <c r="G35" s="9">
        <v>228</v>
      </c>
      <c r="H35" s="9">
        <v>536</v>
      </c>
      <c r="I35" s="9">
        <v>76</v>
      </c>
      <c r="J35" s="9">
        <v>1161</v>
      </c>
      <c r="K35" s="9">
        <v>13676</v>
      </c>
    </row>
    <row r="36" spans="1:11" ht="16" thickBot="1" x14ac:dyDescent="0.25">
      <c r="A36" s="11">
        <v>2007</v>
      </c>
      <c r="B36" s="9">
        <v>41</v>
      </c>
      <c r="C36" s="9">
        <v>13</v>
      </c>
      <c r="D36" s="9">
        <v>112</v>
      </c>
      <c r="E36" s="9">
        <v>166</v>
      </c>
      <c r="F36" s="9">
        <v>168</v>
      </c>
      <c r="G36" s="9">
        <v>162</v>
      </c>
      <c r="H36" s="9">
        <v>193</v>
      </c>
      <c r="I36" s="9">
        <v>234</v>
      </c>
      <c r="J36" s="9">
        <v>757</v>
      </c>
      <c r="K36" s="9">
        <v>8039</v>
      </c>
    </row>
    <row r="37" spans="1:11" ht="16" thickBot="1" x14ac:dyDescent="0.25">
      <c r="A37" s="11">
        <v>2008</v>
      </c>
      <c r="B37" s="9">
        <v>74</v>
      </c>
      <c r="C37" s="9">
        <v>24</v>
      </c>
      <c r="D37" s="9">
        <v>149</v>
      </c>
      <c r="E37" s="9">
        <v>247</v>
      </c>
      <c r="F37" s="9">
        <v>155</v>
      </c>
      <c r="G37" s="9">
        <v>200</v>
      </c>
      <c r="H37" s="9">
        <v>264</v>
      </c>
      <c r="I37" s="9">
        <v>380</v>
      </c>
      <c r="J37" s="9">
        <v>999</v>
      </c>
      <c r="K37" s="9">
        <v>7851</v>
      </c>
    </row>
    <row r="38" spans="1:11" ht="16" thickBot="1" x14ac:dyDescent="0.25">
      <c r="A38" s="11">
        <v>2009</v>
      </c>
      <c r="B38" s="9">
        <v>44</v>
      </c>
      <c r="C38" s="9">
        <v>15</v>
      </c>
      <c r="D38" s="9">
        <v>60</v>
      </c>
      <c r="E38" s="9">
        <v>119</v>
      </c>
      <c r="F38" s="9">
        <v>630</v>
      </c>
      <c r="G38" s="9">
        <v>214</v>
      </c>
      <c r="H38" s="9">
        <v>550</v>
      </c>
      <c r="I38" s="9">
        <v>80</v>
      </c>
      <c r="J38" s="9">
        <v>1474</v>
      </c>
      <c r="K38" s="9">
        <v>12040</v>
      </c>
    </row>
    <row r="39" spans="1:11" ht="16" thickBot="1" x14ac:dyDescent="0.25">
      <c r="A39" s="11">
        <v>2010</v>
      </c>
      <c r="B39" s="9">
        <v>50</v>
      </c>
      <c r="C39" s="9">
        <v>9</v>
      </c>
      <c r="D39" s="9">
        <v>185</v>
      </c>
      <c r="E39" s="9">
        <v>244</v>
      </c>
      <c r="F39" s="9">
        <v>520</v>
      </c>
      <c r="G39" s="9">
        <v>110</v>
      </c>
      <c r="H39" s="9">
        <v>185</v>
      </c>
      <c r="I39" s="9">
        <v>355</v>
      </c>
      <c r="J39" s="9">
        <v>1170</v>
      </c>
      <c r="K39" s="9">
        <v>11482</v>
      </c>
    </row>
    <row r="40" spans="1:11" ht="16" thickBot="1" x14ac:dyDescent="0.25">
      <c r="A40" s="11">
        <v>2011</v>
      </c>
      <c r="B40" s="9">
        <v>85</v>
      </c>
      <c r="C40" s="9">
        <v>48</v>
      </c>
      <c r="D40" s="9">
        <v>67</v>
      </c>
      <c r="E40" s="9">
        <v>200</v>
      </c>
      <c r="F40" s="9">
        <v>409</v>
      </c>
      <c r="G40" s="9">
        <v>95</v>
      </c>
      <c r="H40" s="9">
        <v>302</v>
      </c>
      <c r="I40" s="9">
        <v>263</v>
      </c>
      <c r="J40" s="9">
        <v>1069</v>
      </c>
      <c r="K40" s="9">
        <v>10511</v>
      </c>
    </row>
    <row r="41" spans="1:11" ht="16" thickBot="1" x14ac:dyDescent="0.25">
      <c r="A41" s="11">
        <v>2012</v>
      </c>
      <c r="B41" s="9">
        <v>205</v>
      </c>
      <c r="C41" s="9">
        <v>80</v>
      </c>
      <c r="D41" s="9">
        <v>108</v>
      </c>
      <c r="E41" s="9">
        <v>393</v>
      </c>
      <c r="F41" s="9">
        <v>93</v>
      </c>
      <c r="G41" s="9">
        <v>141</v>
      </c>
      <c r="H41" s="9">
        <v>223</v>
      </c>
      <c r="I41" s="9">
        <v>138</v>
      </c>
      <c r="J41" s="9">
        <v>595</v>
      </c>
      <c r="K41" s="9">
        <v>8999</v>
      </c>
    </row>
    <row r="42" spans="1:11" ht="16" thickBot="1" x14ac:dyDescent="0.25">
      <c r="A42" s="11">
        <v>2013</v>
      </c>
      <c r="B42" s="9">
        <v>596</v>
      </c>
      <c r="C42" s="9">
        <v>73</v>
      </c>
      <c r="D42" s="9">
        <v>208</v>
      </c>
      <c r="E42" s="9">
        <v>877</v>
      </c>
      <c r="F42" s="9">
        <v>98</v>
      </c>
      <c r="G42" s="9">
        <v>399</v>
      </c>
      <c r="H42" s="9">
        <v>240</v>
      </c>
      <c r="I42" s="9">
        <v>350</v>
      </c>
      <c r="J42" s="9">
        <v>1087</v>
      </c>
      <c r="K42" s="9">
        <v>16670</v>
      </c>
    </row>
    <row r="43" spans="1:11" ht="16" thickBot="1" x14ac:dyDescent="0.25">
      <c r="A43" s="11">
        <v>2014</v>
      </c>
      <c r="B43" s="9">
        <v>289</v>
      </c>
      <c r="C43" s="9">
        <v>37</v>
      </c>
      <c r="D43" s="9">
        <v>167</v>
      </c>
      <c r="E43" s="9">
        <v>493</v>
      </c>
      <c r="F43" s="9">
        <v>348</v>
      </c>
      <c r="G43" s="9">
        <v>91</v>
      </c>
      <c r="H43" s="9">
        <v>192</v>
      </c>
      <c r="I43" s="9">
        <v>653</v>
      </c>
      <c r="J43" s="9">
        <v>1284</v>
      </c>
      <c r="K43" s="9">
        <v>11037</v>
      </c>
    </row>
    <row r="44" spans="1:11" ht="16" thickBot="1" x14ac:dyDescent="0.25">
      <c r="A44" s="11">
        <v>2015</v>
      </c>
      <c r="B44" s="9">
        <v>746</v>
      </c>
      <c r="C44" s="9">
        <v>49</v>
      </c>
      <c r="D44" s="9">
        <v>252</v>
      </c>
      <c r="E44" s="9">
        <v>1047</v>
      </c>
      <c r="F44" s="9">
        <v>586</v>
      </c>
      <c r="G44" s="9">
        <v>1113</v>
      </c>
      <c r="H44" s="9">
        <v>331</v>
      </c>
      <c r="I44" s="9">
        <v>768</v>
      </c>
      <c r="J44" s="9">
        <v>2798</v>
      </c>
      <c r="K44" s="9">
        <v>23366</v>
      </c>
    </row>
    <row r="45" spans="1:11" ht="16" thickBot="1" x14ac:dyDescent="0.25">
      <c r="A45" s="11">
        <v>2016</v>
      </c>
      <c r="B45" s="9">
        <v>658</v>
      </c>
      <c r="C45" s="9">
        <v>17</v>
      </c>
      <c r="D45" s="9">
        <v>139</v>
      </c>
      <c r="E45" s="9">
        <v>814</v>
      </c>
      <c r="F45" s="9">
        <v>398</v>
      </c>
      <c r="G45" s="9">
        <v>160</v>
      </c>
      <c r="H45" s="9">
        <v>370</v>
      </c>
      <c r="I45" s="9">
        <v>615</v>
      </c>
      <c r="J45" s="9">
        <v>1543</v>
      </c>
      <c r="K45" s="9">
        <v>22006</v>
      </c>
    </row>
    <row r="46" spans="1:11" ht="16" thickBot="1" x14ac:dyDescent="0.25">
      <c r="A46" s="11">
        <v>2017</v>
      </c>
      <c r="B46" s="9">
        <v>796</v>
      </c>
      <c r="C46" s="9">
        <v>61</v>
      </c>
      <c r="D46" s="9">
        <v>136</v>
      </c>
      <c r="E46" s="9">
        <v>993</v>
      </c>
      <c r="F46" s="9">
        <v>793</v>
      </c>
      <c r="G46" s="9">
        <v>274</v>
      </c>
      <c r="H46" s="9">
        <v>605</v>
      </c>
      <c r="I46" s="9">
        <v>1561</v>
      </c>
      <c r="J46" s="9">
        <v>3233</v>
      </c>
      <c r="K46" s="9">
        <v>17724</v>
      </c>
    </row>
    <row r="47" spans="1:11" ht="16" thickBot="1" x14ac:dyDescent="0.25">
      <c r="A47" s="11">
        <v>2018</v>
      </c>
      <c r="B47" s="9">
        <v>723</v>
      </c>
      <c r="C47" s="9">
        <v>7</v>
      </c>
      <c r="D47" s="9">
        <v>20</v>
      </c>
      <c r="E47" s="9">
        <v>750</v>
      </c>
      <c r="F47" s="9">
        <v>270</v>
      </c>
      <c r="G47" s="9">
        <v>555</v>
      </c>
      <c r="H47" s="9">
        <v>420</v>
      </c>
      <c r="I47" s="9">
        <v>918</v>
      </c>
      <c r="J47" s="9">
        <v>2163</v>
      </c>
      <c r="K47" s="9">
        <v>12173</v>
      </c>
    </row>
    <row r="48" spans="1:11" ht="16" thickBot="1" x14ac:dyDescent="0.25">
      <c r="A48" s="11">
        <v>2019</v>
      </c>
      <c r="B48" s="9">
        <v>379</v>
      </c>
      <c r="C48" s="9">
        <v>10</v>
      </c>
      <c r="D48" s="9">
        <v>22</v>
      </c>
      <c r="E48" s="9">
        <v>411</v>
      </c>
      <c r="F48" s="9">
        <v>708</v>
      </c>
      <c r="G48" s="9">
        <v>441</v>
      </c>
      <c r="H48" s="9">
        <v>266</v>
      </c>
      <c r="I48" s="9">
        <v>986</v>
      </c>
      <c r="J48" s="9">
        <v>2401</v>
      </c>
      <c r="K48" s="9">
        <v>15891</v>
      </c>
    </row>
    <row r="49" spans="1:11" ht="16" thickBot="1" x14ac:dyDescent="0.25">
      <c r="A49" s="11">
        <v>2020</v>
      </c>
      <c r="B49" s="9">
        <v>385</v>
      </c>
      <c r="C49" s="9">
        <v>14</v>
      </c>
      <c r="D49" s="9">
        <v>43</v>
      </c>
      <c r="E49" s="9">
        <v>442</v>
      </c>
      <c r="F49" s="9">
        <v>188</v>
      </c>
      <c r="G49" s="9">
        <v>117</v>
      </c>
      <c r="H49" s="9">
        <v>350</v>
      </c>
      <c r="I49" s="9">
        <v>761</v>
      </c>
      <c r="J49" s="9">
        <v>1416</v>
      </c>
      <c r="K49" s="66">
        <v>12077</v>
      </c>
    </row>
    <row r="50" spans="1:11" ht="16" thickBot="1" x14ac:dyDescent="0.25">
      <c r="A50" s="11">
        <v>2021</v>
      </c>
      <c r="B50" s="95">
        <v>414</v>
      </c>
      <c r="C50" s="95">
        <v>23</v>
      </c>
      <c r="D50" s="95">
        <v>99</v>
      </c>
      <c r="E50" s="95">
        <v>536</v>
      </c>
      <c r="F50" s="95">
        <v>319</v>
      </c>
      <c r="G50" s="95">
        <v>242</v>
      </c>
      <c r="H50" s="95">
        <v>325</v>
      </c>
      <c r="I50" s="95">
        <v>1285</v>
      </c>
      <c r="J50" s="95">
        <v>2171</v>
      </c>
      <c r="K50" s="96">
        <v>15726</v>
      </c>
    </row>
    <row r="51" spans="1:11" ht="16" thickBot="1" x14ac:dyDescent="0.25">
      <c r="A51" s="24">
        <v>2022</v>
      </c>
      <c r="B51" s="127">
        <v>113</v>
      </c>
      <c r="C51" s="127">
        <v>87</v>
      </c>
      <c r="D51" s="127">
        <v>131</v>
      </c>
      <c r="E51" s="127">
        <v>331</v>
      </c>
      <c r="F51" s="127">
        <v>158</v>
      </c>
      <c r="G51" s="127">
        <v>294</v>
      </c>
      <c r="H51" s="127">
        <v>689</v>
      </c>
      <c r="I51" s="127">
        <v>1080</v>
      </c>
      <c r="J51" s="127">
        <v>2221</v>
      </c>
      <c r="K51" s="128">
        <v>12025</v>
      </c>
    </row>
    <row r="52" spans="1:11" x14ac:dyDescent="0.2">
      <c r="A52" s="153" t="s">
        <v>67</v>
      </c>
      <c r="B52" s="5"/>
      <c r="C52" s="5"/>
      <c r="D52" s="5"/>
      <c r="E52" s="5"/>
      <c r="F52" s="5"/>
      <c r="G52" s="5"/>
      <c r="H52" s="5"/>
      <c r="I52" s="5"/>
      <c r="J52" s="5"/>
      <c r="K52" s="5"/>
    </row>
    <row r="100" spans="1:53"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53</v>
      </c>
    </row>
    <row r="103" spans="1:53" ht="17" thickBot="1" x14ac:dyDescent="0.25">
      <c r="A103" s="196" t="s">
        <v>5</v>
      </c>
      <c r="B103" s="199" t="s">
        <v>54</v>
      </c>
      <c r="C103" s="190"/>
      <c r="D103" s="190"/>
      <c r="E103" s="191"/>
      <c r="F103" s="199" t="s">
        <v>55</v>
      </c>
      <c r="G103" s="190"/>
      <c r="H103" s="190"/>
      <c r="I103" s="190"/>
      <c r="J103" s="191"/>
      <c r="K103" s="17" t="s">
        <v>56</v>
      </c>
    </row>
    <row r="104" spans="1:53" ht="49" thickBot="1" x14ac:dyDescent="0.25">
      <c r="A104" s="198"/>
      <c r="B104" s="8" t="s">
        <v>57</v>
      </c>
      <c r="C104" s="8" t="s">
        <v>58</v>
      </c>
      <c r="D104" s="8" t="s">
        <v>59</v>
      </c>
      <c r="E104" s="8" t="s">
        <v>60</v>
      </c>
      <c r="F104" s="8" t="s">
        <v>61</v>
      </c>
      <c r="G104" s="8" t="s">
        <v>62</v>
      </c>
      <c r="H104" s="8" t="s">
        <v>63</v>
      </c>
      <c r="I104" s="8" t="s">
        <v>64</v>
      </c>
      <c r="J104" s="8" t="s">
        <v>65</v>
      </c>
      <c r="K104" s="8" t="s">
        <v>66</v>
      </c>
    </row>
    <row r="105" spans="1:53" ht="17" thickBot="1" x14ac:dyDescent="0.25">
      <c r="A105" s="42" t="s">
        <v>17</v>
      </c>
      <c r="B105" s="43">
        <f t="shared" ref="B105:K105" si="0">IFERROR(AVERAGEIFS(B$2:B$83,$A$2:$A$83,"&gt;=1975",$A$2:$A$83,"&lt;=1978"),"")</f>
        <v>35</v>
      </c>
      <c r="C105" s="43">
        <f t="shared" si="0"/>
        <v>32.75</v>
      </c>
      <c r="D105" s="43">
        <f t="shared" si="0"/>
        <v>27.5</v>
      </c>
      <c r="E105" s="43">
        <f t="shared" si="0"/>
        <v>69</v>
      </c>
      <c r="F105" s="43">
        <f t="shared" si="0"/>
        <v>1</v>
      </c>
      <c r="G105" s="43">
        <f t="shared" si="0"/>
        <v>40</v>
      </c>
      <c r="H105" s="43">
        <f t="shared" si="0"/>
        <v>56.25</v>
      </c>
      <c r="I105" s="43">
        <f t="shared" si="0"/>
        <v>50</v>
      </c>
      <c r="J105" s="43">
        <f t="shared" si="0"/>
        <v>146.5</v>
      </c>
      <c r="K105" s="43" t="str">
        <f t="shared" si="0"/>
        <v/>
      </c>
    </row>
    <row r="106" spans="1:53" ht="17" thickBot="1" x14ac:dyDescent="0.25">
      <c r="A106" s="42" t="s">
        <v>18</v>
      </c>
      <c r="B106" s="43">
        <f t="shared" ref="B106:K106" si="1">IFERROR(AVERAGEIFS(B$2:B$83,$A$2:$A$83,"&gt;=1979",$A$2:$A$83,"&lt;=1984"),"")</f>
        <v>25</v>
      </c>
      <c r="C106" s="43">
        <f t="shared" si="1"/>
        <v>115</v>
      </c>
      <c r="D106" s="43">
        <f t="shared" si="1"/>
        <v>18.666666666666668</v>
      </c>
      <c r="E106" s="43">
        <f t="shared" si="1"/>
        <v>135.25</v>
      </c>
      <c r="F106" s="43">
        <f t="shared" si="1"/>
        <v>12.25</v>
      </c>
      <c r="G106" s="43">
        <f t="shared" si="1"/>
        <v>298.33333333333331</v>
      </c>
      <c r="H106" s="43">
        <f t="shared" si="1"/>
        <v>176.66666666666666</v>
      </c>
      <c r="I106" s="43">
        <f t="shared" si="1"/>
        <v>733.33333333333337</v>
      </c>
      <c r="J106" s="43">
        <f t="shared" si="1"/>
        <v>1216.5</v>
      </c>
      <c r="K106" s="43">
        <f t="shared" si="1"/>
        <v>5762.5</v>
      </c>
    </row>
    <row r="107" spans="1:53" ht="17" thickBot="1" x14ac:dyDescent="0.25">
      <c r="A107" s="42" t="s">
        <v>19</v>
      </c>
      <c r="B107" s="43">
        <f t="shared" ref="B107:K107" si="2">IFERROR(AVERAGEIFS(B$2:B$83,$A$2:$A$83,"&gt;=1985",$A$2:$A$83,"&lt;=1995"),"")</f>
        <v>208.14285714285714</v>
      </c>
      <c r="C107" s="43">
        <f t="shared" si="2"/>
        <v>207.88888888888889</v>
      </c>
      <c r="D107" s="43">
        <f t="shared" si="2"/>
        <v>209.75</v>
      </c>
      <c r="E107" s="43">
        <f t="shared" si="2"/>
        <v>463</v>
      </c>
      <c r="F107" s="43">
        <f t="shared" si="2"/>
        <v>35.333333333333336</v>
      </c>
      <c r="G107" s="43">
        <f t="shared" si="2"/>
        <v>92.272727272727266</v>
      </c>
      <c r="H107" s="43">
        <f t="shared" si="2"/>
        <v>108</v>
      </c>
      <c r="I107" s="43">
        <f t="shared" si="2"/>
        <v>506.36363636363637</v>
      </c>
      <c r="J107" s="43">
        <f t="shared" si="2"/>
        <v>725.90909090909088</v>
      </c>
      <c r="K107" s="43">
        <f t="shared" si="2"/>
        <v>6823.727272727273</v>
      </c>
    </row>
    <row r="108" spans="1:53" ht="17" thickBot="1" x14ac:dyDescent="0.25">
      <c r="A108" s="42" t="s">
        <v>20</v>
      </c>
      <c r="B108" s="43">
        <f t="shared" ref="B108:K108" si="3">IFERROR(AVERAGEIFS(B$2:B$83,$A$2:$A$83,"&gt;=1996",$A$2:$A$83,"&lt;=1998"),"")</f>
        <v>369.66666666666669</v>
      </c>
      <c r="C108" s="43">
        <f t="shared" si="3"/>
        <v>266.66666666666669</v>
      </c>
      <c r="D108" s="43">
        <f t="shared" si="3"/>
        <v>160.66666666666666</v>
      </c>
      <c r="E108" s="43">
        <f t="shared" si="3"/>
        <v>797</v>
      </c>
      <c r="F108" s="43">
        <f t="shared" si="3"/>
        <v>92.333333333333329</v>
      </c>
      <c r="G108" s="43">
        <f t="shared" si="3"/>
        <v>251.66666666666666</v>
      </c>
      <c r="H108" s="43">
        <f t="shared" si="3"/>
        <v>533.66666666666663</v>
      </c>
      <c r="I108" s="43">
        <f t="shared" si="3"/>
        <v>747</v>
      </c>
      <c r="J108" s="43">
        <f t="shared" si="3"/>
        <v>1624.6666666666667</v>
      </c>
      <c r="K108" s="43">
        <f t="shared" si="3"/>
        <v>14011</v>
      </c>
    </row>
    <row r="109" spans="1:53" ht="17" thickBot="1" x14ac:dyDescent="0.25">
      <c r="A109" s="44" t="s">
        <v>21</v>
      </c>
      <c r="B109" s="43">
        <f t="shared" ref="B109:K109" si="4">IFERROR(AVERAGEIFS(B$2:B$83,$A$2:$A$83,"&gt;=1999",$A$2:$A$83,"&lt;=2008"),"")</f>
        <v>125.6</v>
      </c>
      <c r="C109" s="43">
        <f t="shared" si="4"/>
        <v>87.7</v>
      </c>
      <c r="D109" s="43">
        <f t="shared" si="4"/>
        <v>148</v>
      </c>
      <c r="E109" s="43">
        <f t="shared" si="4"/>
        <v>361.3</v>
      </c>
      <c r="F109" s="43">
        <f t="shared" si="4"/>
        <v>528.6</v>
      </c>
      <c r="G109" s="43">
        <f t="shared" si="4"/>
        <v>241.6</v>
      </c>
      <c r="H109" s="43">
        <f t="shared" si="4"/>
        <v>335.8</v>
      </c>
      <c r="I109" s="43">
        <f t="shared" si="4"/>
        <v>356.1</v>
      </c>
      <c r="J109" s="43">
        <f t="shared" si="4"/>
        <v>1462.1</v>
      </c>
      <c r="K109" s="43">
        <f t="shared" si="4"/>
        <v>10891.2</v>
      </c>
    </row>
    <row r="110" spans="1:53" ht="16" thickBot="1" x14ac:dyDescent="0.25">
      <c r="A110" s="11">
        <v>2009</v>
      </c>
      <c r="B110" s="66">
        <f>IF(B38&gt;0,B38,"")</f>
        <v>44</v>
      </c>
      <c r="C110" s="66">
        <f t="shared" ref="C110:K110" si="5">IF(C38&gt;0,C38,"")</f>
        <v>15</v>
      </c>
      <c r="D110" s="66">
        <f t="shared" si="5"/>
        <v>60</v>
      </c>
      <c r="E110" s="66">
        <f t="shared" si="5"/>
        <v>119</v>
      </c>
      <c r="F110" s="66">
        <f t="shared" si="5"/>
        <v>630</v>
      </c>
      <c r="G110" s="66">
        <f t="shared" si="5"/>
        <v>214</v>
      </c>
      <c r="H110" s="66">
        <f t="shared" si="5"/>
        <v>550</v>
      </c>
      <c r="I110" s="66">
        <f t="shared" si="5"/>
        <v>80</v>
      </c>
      <c r="J110" s="66">
        <f t="shared" si="5"/>
        <v>1474</v>
      </c>
      <c r="K110" s="66">
        <f t="shared" si="5"/>
        <v>12040</v>
      </c>
    </row>
    <row r="111" spans="1:53" ht="16" thickBot="1" x14ac:dyDescent="0.25">
      <c r="A111" s="11">
        <v>2010</v>
      </c>
      <c r="B111" s="66">
        <f t="shared" ref="B111:K111" si="6">IF(B39&gt;0,B39,"")</f>
        <v>50</v>
      </c>
      <c r="C111" s="66">
        <f t="shared" si="6"/>
        <v>9</v>
      </c>
      <c r="D111" s="66">
        <f t="shared" si="6"/>
        <v>185</v>
      </c>
      <c r="E111" s="66">
        <f t="shared" si="6"/>
        <v>244</v>
      </c>
      <c r="F111" s="66">
        <f t="shared" si="6"/>
        <v>520</v>
      </c>
      <c r="G111" s="66">
        <f t="shared" si="6"/>
        <v>110</v>
      </c>
      <c r="H111" s="66">
        <f t="shared" si="6"/>
        <v>185</v>
      </c>
      <c r="I111" s="66">
        <f t="shared" si="6"/>
        <v>355</v>
      </c>
      <c r="J111" s="66">
        <f t="shared" si="6"/>
        <v>1170</v>
      </c>
      <c r="K111" s="66">
        <f t="shared" si="6"/>
        <v>11482</v>
      </c>
    </row>
    <row r="112" spans="1:53" ht="16" thickBot="1" x14ac:dyDescent="0.25">
      <c r="A112" s="11">
        <v>2011</v>
      </c>
      <c r="B112" s="66">
        <f t="shared" ref="B112:K112" si="7">IF(B40&gt;0,B40,"")</f>
        <v>85</v>
      </c>
      <c r="C112" s="66">
        <f t="shared" si="7"/>
        <v>48</v>
      </c>
      <c r="D112" s="66">
        <f t="shared" si="7"/>
        <v>67</v>
      </c>
      <c r="E112" s="66">
        <f t="shared" si="7"/>
        <v>200</v>
      </c>
      <c r="F112" s="66">
        <f t="shared" si="7"/>
        <v>409</v>
      </c>
      <c r="G112" s="66">
        <f t="shared" si="7"/>
        <v>95</v>
      </c>
      <c r="H112" s="66">
        <f t="shared" si="7"/>
        <v>302</v>
      </c>
      <c r="I112" s="66">
        <f t="shared" si="7"/>
        <v>263</v>
      </c>
      <c r="J112" s="66">
        <f t="shared" si="7"/>
        <v>1069</v>
      </c>
      <c r="K112" s="66">
        <f t="shared" si="7"/>
        <v>10511</v>
      </c>
    </row>
    <row r="113" spans="1:11" ht="16" thickBot="1" x14ac:dyDescent="0.25">
      <c r="A113" s="11">
        <v>2012</v>
      </c>
      <c r="B113" s="66">
        <f t="shared" ref="B113:K113" si="8">IF(B41&gt;0,B41,"")</f>
        <v>205</v>
      </c>
      <c r="C113" s="66">
        <f t="shared" si="8"/>
        <v>80</v>
      </c>
      <c r="D113" s="66">
        <f t="shared" si="8"/>
        <v>108</v>
      </c>
      <c r="E113" s="66">
        <f t="shared" si="8"/>
        <v>393</v>
      </c>
      <c r="F113" s="66">
        <f t="shared" si="8"/>
        <v>93</v>
      </c>
      <c r="G113" s="66">
        <f t="shared" si="8"/>
        <v>141</v>
      </c>
      <c r="H113" s="66">
        <f t="shared" si="8"/>
        <v>223</v>
      </c>
      <c r="I113" s="66">
        <f t="shared" si="8"/>
        <v>138</v>
      </c>
      <c r="J113" s="66">
        <f t="shared" si="8"/>
        <v>595</v>
      </c>
      <c r="K113" s="66">
        <f t="shared" si="8"/>
        <v>8999</v>
      </c>
    </row>
    <row r="114" spans="1:11" ht="16" thickBot="1" x14ac:dyDescent="0.25">
      <c r="A114" s="11">
        <v>2013</v>
      </c>
      <c r="B114" s="66">
        <f t="shared" ref="B114:K114" si="9">IF(B42&gt;0,B42,"")</f>
        <v>596</v>
      </c>
      <c r="C114" s="66">
        <f t="shared" si="9"/>
        <v>73</v>
      </c>
      <c r="D114" s="66">
        <f t="shared" si="9"/>
        <v>208</v>
      </c>
      <c r="E114" s="66">
        <f t="shared" si="9"/>
        <v>877</v>
      </c>
      <c r="F114" s="66">
        <f t="shared" si="9"/>
        <v>98</v>
      </c>
      <c r="G114" s="66">
        <f t="shared" si="9"/>
        <v>399</v>
      </c>
      <c r="H114" s="66">
        <f t="shared" si="9"/>
        <v>240</v>
      </c>
      <c r="I114" s="66">
        <f t="shared" si="9"/>
        <v>350</v>
      </c>
      <c r="J114" s="66">
        <f t="shared" si="9"/>
        <v>1087</v>
      </c>
      <c r="K114" s="66">
        <f t="shared" si="9"/>
        <v>16670</v>
      </c>
    </row>
    <row r="115" spans="1:11" ht="16" thickBot="1" x14ac:dyDescent="0.25">
      <c r="A115" s="11">
        <v>2014</v>
      </c>
      <c r="B115" s="66">
        <f t="shared" ref="B115:K115" si="10">IF(B43&gt;0,B43,"")</f>
        <v>289</v>
      </c>
      <c r="C115" s="66">
        <f t="shared" si="10"/>
        <v>37</v>
      </c>
      <c r="D115" s="66">
        <f t="shared" si="10"/>
        <v>167</v>
      </c>
      <c r="E115" s="66">
        <f t="shared" si="10"/>
        <v>493</v>
      </c>
      <c r="F115" s="66">
        <f t="shared" si="10"/>
        <v>348</v>
      </c>
      <c r="G115" s="66">
        <f t="shared" si="10"/>
        <v>91</v>
      </c>
      <c r="H115" s="66">
        <f t="shared" si="10"/>
        <v>192</v>
      </c>
      <c r="I115" s="66">
        <f t="shared" si="10"/>
        <v>653</v>
      </c>
      <c r="J115" s="66">
        <f t="shared" si="10"/>
        <v>1284</v>
      </c>
      <c r="K115" s="66">
        <f t="shared" si="10"/>
        <v>11037</v>
      </c>
    </row>
    <row r="116" spans="1:11" ht="16" thickBot="1" x14ac:dyDescent="0.25">
      <c r="A116" s="11">
        <v>2015</v>
      </c>
      <c r="B116" s="66">
        <f t="shared" ref="B116:K116" si="11">IF(B44&gt;0,B44,"")</f>
        <v>746</v>
      </c>
      <c r="C116" s="66">
        <f t="shared" si="11"/>
        <v>49</v>
      </c>
      <c r="D116" s="66">
        <f t="shared" si="11"/>
        <v>252</v>
      </c>
      <c r="E116" s="66">
        <f t="shared" si="11"/>
        <v>1047</v>
      </c>
      <c r="F116" s="66">
        <f t="shared" si="11"/>
        <v>586</v>
      </c>
      <c r="G116" s="66">
        <f t="shared" si="11"/>
        <v>1113</v>
      </c>
      <c r="H116" s="66">
        <f t="shared" si="11"/>
        <v>331</v>
      </c>
      <c r="I116" s="66">
        <f t="shared" si="11"/>
        <v>768</v>
      </c>
      <c r="J116" s="66">
        <f t="shared" si="11"/>
        <v>2798</v>
      </c>
      <c r="K116" s="66">
        <f t="shared" si="11"/>
        <v>23366</v>
      </c>
    </row>
    <row r="117" spans="1:11" ht="16" thickBot="1" x14ac:dyDescent="0.25">
      <c r="A117" s="11">
        <v>2016</v>
      </c>
      <c r="B117" s="66">
        <f t="shared" ref="B117:K117" si="12">IF(B45&gt;0,B45,"")</f>
        <v>658</v>
      </c>
      <c r="C117" s="66">
        <f t="shared" si="12"/>
        <v>17</v>
      </c>
      <c r="D117" s="66">
        <f t="shared" si="12"/>
        <v>139</v>
      </c>
      <c r="E117" s="66">
        <f t="shared" si="12"/>
        <v>814</v>
      </c>
      <c r="F117" s="66">
        <f t="shared" si="12"/>
        <v>398</v>
      </c>
      <c r="G117" s="66">
        <f t="shared" si="12"/>
        <v>160</v>
      </c>
      <c r="H117" s="66">
        <f t="shared" si="12"/>
        <v>370</v>
      </c>
      <c r="I117" s="66">
        <f t="shared" si="12"/>
        <v>615</v>
      </c>
      <c r="J117" s="66">
        <f t="shared" si="12"/>
        <v>1543</v>
      </c>
      <c r="K117" s="66">
        <f t="shared" si="12"/>
        <v>22006</v>
      </c>
    </row>
    <row r="118" spans="1:11" ht="16" thickBot="1" x14ac:dyDescent="0.25">
      <c r="A118" s="11">
        <v>2017</v>
      </c>
      <c r="B118" s="66">
        <f t="shared" ref="B118:K118" si="13">IF(B46&gt;0,B46,"")</f>
        <v>796</v>
      </c>
      <c r="C118" s="66">
        <f t="shared" si="13"/>
        <v>61</v>
      </c>
      <c r="D118" s="66">
        <f t="shared" si="13"/>
        <v>136</v>
      </c>
      <c r="E118" s="66">
        <f t="shared" si="13"/>
        <v>993</v>
      </c>
      <c r="F118" s="66">
        <f t="shared" si="13"/>
        <v>793</v>
      </c>
      <c r="G118" s="66">
        <f t="shared" si="13"/>
        <v>274</v>
      </c>
      <c r="H118" s="66">
        <f t="shared" si="13"/>
        <v>605</v>
      </c>
      <c r="I118" s="66">
        <f t="shared" si="13"/>
        <v>1561</v>
      </c>
      <c r="J118" s="66">
        <f t="shared" si="13"/>
        <v>3233</v>
      </c>
      <c r="K118" s="66">
        <f t="shared" si="13"/>
        <v>17724</v>
      </c>
    </row>
    <row r="119" spans="1:11" ht="16" thickBot="1" x14ac:dyDescent="0.25">
      <c r="A119" s="11">
        <v>2018</v>
      </c>
      <c r="B119" s="66">
        <f t="shared" ref="B119:K119" si="14">IF(B47&gt;0,B47,"")</f>
        <v>723</v>
      </c>
      <c r="C119" s="66">
        <f t="shared" si="14"/>
        <v>7</v>
      </c>
      <c r="D119" s="66">
        <f t="shared" si="14"/>
        <v>20</v>
      </c>
      <c r="E119" s="66">
        <f t="shared" si="14"/>
        <v>750</v>
      </c>
      <c r="F119" s="66">
        <f t="shared" si="14"/>
        <v>270</v>
      </c>
      <c r="G119" s="66">
        <f t="shared" si="14"/>
        <v>555</v>
      </c>
      <c r="H119" s="66">
        <f t="shared" si="14"/>
        <v>420</v>
      </c>
      <c r="I119" s="66">
        <f t="shared" si="14"/>
        <v>918</v>
      </c>
      <c r="J119" s="66">
        <f t="shared" si="14"/>
        <v>2163</v>
      </c>
      <c r="K119" s="66">
        <f t="shared" si="14"/>
        <v>12173</v>
      </c>
    </row>
    <row r="120" spans="1:11" ht="16" thickBot="1" x14ac:dyDescent="0.25">
      <c r="A120" s="11">
        <v>2019</v>
      </c>
      <c r="B120" s="66">
        <f t="shared" ref="B120:K120" si="15">IF(B48&gt;0,B48,"")</f>
        <v>379</v>
      </c>
      <c r="C120" s="66">
        <f t="shared" si="15"/>
        <v>10</v>
      </c>
      <c r="D120" s="66">
        <f t="shared" si="15"/>
        <v>22</v>
      </c>
      <c r="E120" s="66">
        <f t="shared" si="15"/>
        <v>411</v>
      </c>
      <c r="F120" s="66">
        <f t="shared" si="15"/>
        <v>708</v>
      </c>
      <c r="G120" s="66">
        <f t="shared" si="15"/>
        <v>441</v>
      </c>
      <c r="H120" s="66">
        <f t="shared" si="15"/>
        <v>266</v>
      </c>
      <c r="I120" s="66">
        <f t="shared" si="15"/>
        <v>986</v>
      </c>
      <c r="J120" s="66">
        <f t="shared" si="15"/>
        <v>2401</v>
      </c>
      <c r="K120" s="66">
        <f t="shared" si="15"/>
        <v>15891</v>
      </c>
    </row>
    <row r="121" spans="1:11" ht="16" thickBot="1" x14ac:dyDescent="0.25">
      <c r="A121" s="11">
        <v>2020</v>
      </c>
      <c r="B121" s="66">
        <f t="shared" ref="B121:K121" si="16">IF(B49&gt;0,B49,"")</f>
        <v>385</v>
      </c>
      <c r="C121" s="66">
        <f t="shared" si="16"/>
        <v>14</v>
      </c>
      <c r="D121" s="66">
        <f t="shared" si="16"/>
        <v>43</v>
      </c>
      <c r="E121" s="66">
        <f t="shared" si="16"/>
        <v>442</v>
      </c>
      <c r="F121" s="66">
        <f t="shared" si="16"/>
        <v>188</v>
      </c>
      <c r="G121" s="66">
        <f t="shared" si="16"/>
        <v>117</v>
      </c>
      <c r="H121" s="66">
        <f t="shared" si="16"/>
        <v>350</v>
      </c>
      <c r="I121" s="66">
        <f t="shared" si="16"/>
        <v>761</v>
      </c>
      <c r="J121" s="66">
        <f t="shared" si="16"/>
        <v>1416</v>
      </c>
      <c r="K121" s="66">
        <f t="shared" si="16"/>
        <v>12077</v>
      </c>
    </row>
    <row r="122" spans="1:11" ht="16" thickBot="1" x14ac:dyDescent="0.25">
      <c r="A122" s="11">
        <v>2021</v>
      </c>
      <c r="B122" s="66">
        <f t="shared" ref="B122:K122" si="17">IF(B50&gt;0,B50,"")</f>
        <v>414</v>
      </c>
      <c r="C122" s="66">
        <f t="shared" si="17"/>
        <v>23</v>
      </c>
      <c r="D122" s="66">
        <f t="shared" si="17"/>
        <v>99</v>
      </c>
      <c r="E122" s="66">
        <f t="shared" si="17"/>
        <v>536</v>
      </c>
      <c r="F122" s="66">
        <f t="shared" si="17"/>
        <v>319</v>
      </c>
      <c r="G122" s="66">
        <f t="shared" si="17"/>
        <v>242</v>
      </c>
      <c r="H122" s="66">
        <f t="shared" si="17"/>
        <v>325</v>
      </c>
      <c r="I122" s="66">
        <f t="shared" si="17"/>
        <v>1285</v>
      </c>
      <c r="J122" s="66">
        <f t="shared" si="17"/>
        <v>2171</v>
      </c>
      <c r="K122" s="66">
        <f t="shared" si="17"/>
        <v>15726</v>
      </c>
    </row>
    <row r="123" spans="1:11" ht="16" thickBot="1" x14ac:dyDescent="0.25">
      <c r="A123" s="24">
        <v>2022</v>
      </c>
      <c r="B123" s="66">
        <f t="shared" ref="B123:K123" si="18">IF(B51&gt;0,B51,"")</f>
        <v>113</v>
      </c>
      <c r="C123" s="66">
        <f t="shared" si="18"/>
        <v>87</v>
      </c>
      <c r="D123" s="66">
        <f t="shared" si="18"/>
        <v>131</v>
      </c>
      <c r="E123" s="66">
        <f t="shared" si="18"/>
        <v>331</v>
      </c>
      <c r="F123" s="66">
        <f t="shared" si="18"/>
        <v>158</v>
      </c>
      <c r="G123" s="66">
        <f t="shared" si="18"/>
        <v>294</v>
      </c>
      <c r="H123" s="66">
        <f t="shared" si="18"/>
        <v>689</v>
      </c>
      <c r="I123" s="66">
        <f t="shared" si="18"/>
        <v>1080</v>
      </c>
      <c r="J123" s="66">
        <f t="shared" si="18"/>
        <v>2221</v>
      </c>
      <c r="K123" s="66">
        <f t="shared" si="18"/>
        <v>12025</v>
      </c>
    </row>
    <row r="124" spans="1:11" x14ac:dyDescent="0.2">
      <c r="A124" s="153" t="s">
        <v>67</v>
      </c>
      <c r="B124" s="5"/>
      <c r="C124" s="5"/>
      <c r="D124" s="5"/>
      <c r="E124" s="5"/>
      <c r="F124" s="5"/>
      <c r="G124" s="5"/>
      <c r="H124" s="5"/>
      <c r="I124" s="5"/>
      <c r="J124" s="5"/>
      <c r="K124" s="5"/>
    </row>
  </sheetData>
  <mergeCells count="6">
    <mergeCell ref="A2:A3"/>
    <mergeCell ref="B2:E2"/>
    <mergeCell ref="F2:J2"/>
    <mergeCell ref="A103:A104"/>
    <mergeCell ref="B103:E103"/>
    <mergeCell ref="F103:J10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4"/>
  <dimension ref="A1:BD131"/>
  <sheetViews>
    <sheetView zoomScale="85" zoomScaleNormal="85" workbookViewId="0">
      <selection activeCell="M36" sqref="M36"/>
    </sheetView>
  </sheetViews>
  <sheetFormatPr baseColWidth="10" defaultColWidth="9.33203125" defaultRowHeight="15" x14ac:dyDescent="0.2"/>
  <cols>
    <col min="1" max="1" width="15.5" style="5" customWidth="1"/>
    <col min="2" max="7" width="9.33203125" style="6"/>
    <col min="8" max="8" width="9.33203125" style="46"/>
    <col min="9" max="9" width="9.33203125" style="6"/>
    <col min="10" max="10" width="9.33203125" style="46"/>
    <col min="11" max="56" width="9.33203125" style="6"/>
    <col min="57" max="16384" width="9.33203125" style="5"/>
  </cols>
  <sheetData>
    <row r="1" spans="1:17" ht="16" thickBot="1" x14ac:dyDescent="0.25">
      <c r="A1" s="18" t="s">
        <v>144</v>
      </c>
    </row>
    <row r="2" spans="1:17" ht="15" customHeight="1" x14ac:dyDescent="0.2">
      <c r="A2" s="210"/>
      <c r="B2" s="199" t="s">
        <v>68</v>
      </c>
      <c r="C2" s="190"/>
      <c r="D2" s="190"/>
      <c r="E2" s="190"/>
      <c r="F2" s="190"/>
      <c r="G2" s="190"/>
      <c r="H2" s="190"/>
      <c r="I2" s="190"/>
      <c r="J2" s="190"/>
      <c r="K2" s="190"/>
      <c r="L2" s="190"/>
      <c r="M2" s="190"/>
      <c r="N2" s="190"/>
      <c r="O2" s="190"/>
      <c r="P2" s="191"/>
    </row>
    <row r="3" spans="1:17" ht="16" x14ac:dyDescent="0.2">
      <c r="A3" s="211"/>
      <c r="B3" s="25" t="s">
        <v>3</v>
      </c>
      <c r="C3" s="147" t="s">
        <v>3</v>
      </c>
      <c r="D3" s="7" t="s">
        <v>3</v>
      </c>
      <c r="E3" s="25" t="s">
        <v>3</v>
      </c>
      <c r="F3" s="25" t="s">
        <v>3</v>
      </c>
      <c r="G3" s="201"/>
      <c r="H3" s="203"/>
      <c r="I3" s="201"/>
      <c r="J3" s="212"/>
      <c r="K3" s="91"/>
      <c r="L3" s="7"/>
      <c r="M3" s="73"/>
      <c r="N3" s="7"/>
      <c r="O3" s="73"/>
      <c r="P3" s="7"/>
    </row>
    <row r="4" spans="1:17" ht="16" x14ac:dyDescent="0.2">
      <c r="A4" s="211"/>
      <c r="B4" s="25" t="s">
        <v>69</v>
      </c>
      <c r="C4" s="28" t="s">
        <v>69</v>
      </c>
      <c r="D4" s="25" t="s">
        <v>70</v>
      </c>
      <c r="E4" s="25" t="s">
        <v>70</v>
      </c>
      <c r="F4" s="25" t="s">
        <v>71</v>
      </c>
      <c r="G4" s="204"/>
      <c r="H4" s="208"/>
      <c r="I4" s="204"/>
      <c r="J4" s="213"/>
      <c r="K4" s="92"/>
      <c r="L4" s="25"/>
      <c r="M4" s="204" t="s">
        <v>72</v>
      </c>
      <c r="N4" s="208"/>
      <c r="O4" s="74"/>
      <c r="P4" s="25"/>
    </row>
    <row r="5" spans="1:17" ht="16" x14ac:dyDescent="0.2">
      <c r="A5" s="211"/>
      <c r="B5" s="25" t="s">
        <v>73</v>
      </c>
      <c r="C5" s="28" t="s">
        <v>74</v>
      </c>
      <c r="D5" s="25" t="s">
        <v>75</v>
      </c>
      <c r="E5" s="25" t="s">
        <v>74</v>
      </c>
      <c r="F5" s="25" t="s">
        <v>70</v>
      </c>
      <c r="G5" s="207" t="s">
        <v>76</v>
      </c>
      <c r="H5" s="206"/>
      <c r="I5" s="207" t="s">
        <v>77</v>
      </c>
      <c r="J5" s="214"/>
      <c r="K5" s="209" t="s">
        <v>78</v>
      </c>
      <c r="L5" s="208"/>
      <c r="M5" s="207" t="s">
        <v>79</v>
      </c>
      <c r="N5" s="206"/>
      <c r="O5" s="207" t="s">
        <v>80</v>
      </c>
      <c r="P5" s="206"/>
    </row>
    <row r="6" spans="1:17" ht="16" x14ac:dyDescent="0.2">
      <c r="A6" s="16" t="s">
        <v>5</v>
      </c>
      <c r="B6" s="8" t="s">
        <v>10</v>
      </c>
      <c r="C6" s="30" t="s">
        <v>10</v>
      </c>
      <c r="D6" s="8" t="s">
        <v>10</v>
      </c>
      <c r="E6" s="30" t="s">
        <v>10</v>
      </c>
      <c r="F6" s="8" t="s">
        <v>35</v>
      </c>
      <c r="G6" s="8" t="s">
        <v>10</v>
      </c>
      <c r="H6" s="59" t="s">
        <v>12</v>
      </c>
      <c r="I6" s="8" t="s">
        <v>10</v>
      </c>
      <c r="J6" s="47" t="s">
        <v>12</v>
      </c>
      <c r="K6" s="33" t="s">
        <v>10</v>
      </c>
      <c r="L6" s="33" t="s">
        <v>12</v>
      </c>
      <c r="M6" s="33" t="s">
        <v>10</v>
      </c>
      <c r="N6" s="33" t="s">
        <v>12</v>
      </c>
      <c r="O6" s="33" t="s">
        <v>10</v>
      </c>
      <c r="P6" s="33" t="s">
        <v>12</v>
      </c>
    </row>
    <row r="7" spans="1:17" ht="16" x14ac:dyDescent="0.2">
      <c r="A7" s="11">
        <v>1975</v>
      </c>
      <c r="B7" s="98">
        <v>8360</v>
      </c>
      <c r="C7" s="100">
        <v>9245</v>
      </c>
      <c r="D7" s="100">
        <v>41152</v>
      </c>
      <c r="E7" s="100">
        <v>17263</v>
      </c>
      <c r="F7" s="100">
        <v>76021</v>
      </c>
      <c r="G7" s="99" t="s">
        <v>81</v>
      </c>
      <c r="H7" s="101" t="s">
        <v>81</v>
      </c>
      <c r="I7" s="100">
        <v>31570</v>
      </c>
      <c r="J7" s="102">
        <v>0.27</v>
      </c>
      <c r="K7" s="98">
        <v>5606</v>
      </c>
      <c r="L7" s="102">
        <v>0.2</v>
      </c>
      <c r="M7" s="100">
        <v>1328</v>
      </c>
      <c r="N7" s="102">
        <v>0.12</v>
      </c>
      <c r="O7" s="100">
        <v>12179</v>
      </c>
      <c r="P7" s="102">
        <v>0.17</v>
      </c>
      <c r="Q7" s="93"/>
    </row>
    <row r="8" spans="1:17" ht="16" x14ac:dyDescent="0.2">
      <c r="A8" s="11">
        <v>1976</v>
      </c>
      <c r="B8" s="103">
        <v>5575</v>
      </c>
      <c r="C8" s="105">
        <v>9139</v>
      </c>
      <c r="D8" s="105">
        <v>5922</v>
      </c>
      <c r="E8" s="105">
        <v>12815</v>
      </c>
      <c r="F8" s="105">
        <v>33450</v>
      </c>
      <c r="G8" s="104" t="s">
        <v>81</v>
      </c>
      <c r="H8" s="102" t="s">
        <v>81</v>
      </c>
      <c r="I8" s="105">
        <v>3347</v>
      </c>
      <c r="J8" s="102">
        <v>0.34</v>
      </c>
      <c r="K8" s="103">
        <v>4445</v>
      </c>
      <c r="L8" s="102">
        <v>0.2</v>
      </c>
      <c r="M8" s="105">
        <v>1250</v>
      </c>
      <c r="N8" s="102">
        <v>0.12</v>
      </c>
      <c r="O8" s="105">
        <v>7339</v>
      </c>
      <c r="P8" s="102">
        <v>0.16</v>
      </c>
      <c r="Q8" s="93"/>
    </row>
    <row r="9" spans="1:17" ht="16" x14ac:dyDescent="0.2">
      <c r="A9" s="11">
        <v>1977</v>
      </c>
      <c r="B9" s="103">
        <v>4458</v>
      </c>
      <c r="C9" s="105">
        <v>11292</v>
      </c>
      <c r="D9" s="105">
        <v>25797</v>
      </c>
      <c r="E9" s="105">
        <v>16796</v>
      </c>
      <c r="F9" s="105">
        <v>58380</v>
      </c>
      <c r="G9" s="104" t="s">
        <v>81</v>
      </c>
      <c r="H9" s="102" t="s">
        <v>81</v>
      </c>
      <c r="I9" s="105">
        <v>15503</v>
      </c>
      <c r="J9" s="102">
        <v>0.27</v>
      </c>
      <c r="K9" s="103">
        <v>3498</v>
      </c>
      <c r="L9" s="102">
        <v>0.2</v>
      </c>
      <c r="M9" s="105">
        <v>1094</v>
      </c>
      <c r="N9" s="102">
        <v>0.12</v>
      </c>
      <c r="O9" s="105">
        <v>7881</v>
      </c>
      <c r="P9" s="102">
        <v>0.16</v>
      </c>
      <c r="Q9" s="93"/>
    </row>
    <row r="10" spans="1:17" ht="16" x14ac:dyDescent="0.2">
      <c r="A10" s="11">
        <v>1978</v>
      </c>
      <c r="B10" s="103">
        <v>5209</v>
      </c>
      <c r="C10" s="105">
        <v>15188</v>
      </c>
      <c r="D10" s="105">
        <v>23654</v>
      </c>
      <c r="E10" s="105">
        <v>17601</v>
      </c>
      <c r="F10" s="105">
        <v>61696</v>
      </c>
      <c r="G10" s="104" t="s">
        <v>81</v>
      </c>
      <c r="H10" s="102" t="s">
        <v>81</v>
      </c>
      <c r="I10" s="105">
        <v>17220</v>
      </c>
      <c r="J10" s="102">
        <v>0.27</v>
      </c>
      <c r="K10" s="103">
        <v>3974</v>
      </c>
      <c r="L10" s="102">
        <v>0.2</v>
      </c>
      <c r="M10" s="105">
        <v>1328</v>
      </c>
      <c r="N10" s="102">
        <v>0.12</v>
      </c>
      <c r="O10" s="105">
        <v>8421</v>
      </c>
      <c r="P10" s="102">
        <v>0.16</v>
      </c>
      <c r="Q10" s="93"/>
    </row>
    <row r="11" spans="1:17" ht="16" x14ac:dyDescent="0.2">
      <c r="A11" s="11">
        <v>1979</v>
      </c>
      <c r="B11" s="103">
        <v>3437</v>
      </c>
      <c r="C11" s="105">
        <v>14213</v>
      </c>
      <c r="D11" s="105">
        <v>24908</v>
      </c>
      <c r="E11" s="105">
        <v>9541</v>
      </c>
      <c r="F11" s="105">
        <v>110591</v>
      </c>
      <c r="G11" s="104" t="s">
        <v>81</v>
      </c>
      <c r="H11" s="102" t="s">
        <v>81</v>
      </c>
      <c r="I11" s="105">
        <v>16453</v>
      </c>
      <c r="J11" s="102">
        <v>0.27</v>
      </c>
      <c r="K11" s="103">
        <v>3017</v>
      </c>
      <c r="L11" s="102">
        <v>0.2</v>
      </c>
      <c r="M11" s="105">
        <v>2344</v>
      </c>
      <c r="N11" s="102">
        <v>0.12</v>
      </c>
      <c r="O11" s="105">
        <v>3831</v>
      </c>
      <c r="P11" s="102">
        <v>0.16</v>
      </c>
      <c r="Q11" s="93"/>
    </row>
    <row r="12" spans="1:17" ht="16" x14ac:dyDescent="0.2">
      <c r="A12" s="11">
        <v>1980</v>
      </c>
      <c r="B12" s="103">
        <v>7460</v>
      </c>
      <c r="C12" s="105">
        <v>15942</v>
      </c>
      <c r="D12" s="105">
        <v>10252</v>
      </c>
      <c r="E12" s="105">
        <v>12710</v>
      </c>
      <c r="F12" s="105">
        <v>74744</v>
      </c>
      <c r="G12" s="104" t="s">
        <v>81</v>
      </c>
      <c r="H12" s="102" t="s">
        <v>81</v>
      </c>
      <c r="I12" s="105">
        <v>5723</v>
      </c>
      <c r="J12" s="102">
        <v>0.31</v>
      </c>
      <c r="K12" s="103">
        <v>6180</v>
      </c>
      <c r="L12" s="102">
        <v>0.2</v>
      </c>
      <c r="M12" s="105">
        <v>2188</v>
      </c>
      <c r="N12" s="102">
        <v>0.12</v>
      </c>
      <c r="O12" s="105">
        <v>5704</v>
      </c>
      <c r="P12" s="102">
        <v>0.15</v>
      </c>
      <c r="Q12" s="93"/>
    </row>
    <row r="13" spans="1:17" ht="16" x14ac:dyDescent="0.2">
      <c r="A13" s="11">
        <v>1981</v>
      </c>
      <c r="B13" s="103">
        <v>3718</v>
      </c>
      <c r="C13" s="105">
        <v>10989</v>
      </c>
      <c r="D13" s="105">
        <v>16047</v>
      </c>
      <c r="E13" s="105">
        <v>11987</v>
      </c>
      <c r="F13" s="105">
        <v>67588</v>
      </c>
      <c r="G13" s="104" t="s">
        <v>81</v>
      </c>
      <c r="H13" s="102" t="s">
        <v>81</v>
      </c>
      <c r="I13" s="105">
        <v>8248</v>
      </c>
      <c r="J13" s="102">
        <v>0.28999999999999998</v>
      </c>
      <c r="K13" s="103">
        <v>3258</v>
      </c>
      <c r="L13" s="102">
        <v>0.2</v>
      </c>
      <c r="M13" s="104">
        <v>938</v>
      </c>
      <c r="N13" s="102">
        <v>0.12</v>
      </c>
      <c r="O13" s="105">
        <v>4164</v>
      </c>
      <c r="P13" s="102">
        <v>0.16</v>
      </c>
      <c r="Q13" s="93"/>
    </row>
    <row r="14" spans="1:17" ht="16" x14ac:dyDescent="0.2">
      <c r="A14" s="11">
        <v>1982</v>
      </c>
      <c r="B14" s="103">
        <v>6637</v>
      </c>
      <c r="C14" s="105">
        <v>12796</v>
      </c>
      <c r="D14" s="105">
        <v>7723</v>
      </c>
      <c r="E14" s="105">
        <v>13200</v>
      </c>
      <c r="F14" s="105">
        <v>73852</v>
      </c>
      <c r="G14" s="104" t="s">
        <v>81</v>
      </c>
      <c r="H14" s="102" t="s">
        <v>81</v>
      </c>
      <c r="I14" s="105">
        <v>2894</v>
      </c>
      <c r="J14" s="102">
        <v>0.35</v>
      </c>
      <c r="K14" s="103">
        <v>4737</v>
      </c>
      <c r="L14" s="102">
        <v>0.2</v>
      </c>
      <c r="M14" s="104">
        <v>860</v>
      </c>
      <c r="N14" s="102">
        <v>0.12</v>
      </c>
      <c r="O14" s="105">
        <v>6033</v>
      </c>
      <c r="P14" s="102">
        <v>0.15</v>
      </c>
      <c r="Q14" s="93"/>
    </row>
    <row r="15" spans="1:17" ht="16" x14ac:dyDescent="0.2">
      <c r="A15" s="11">
        <v>1983</v>
      </c>
      <c r="B15" s="103">
        <v>3264</v>
      </c>
      <c r="C15" s="105">
        <v>24204</v>
      </c>
      <c r="D15" s="105">
        <v>9216</v>
      </c>
      <c r="E15" s="105">
        <v>15202</v>
      </c>
      <c r="F15" s="105">
        <v>73625</v>
      </c>
      <c r="G15" s="104" t="s">
        <v>81</v>
      </c>
      <c r="H15" s="102" t="s">
        <v>81</v>
      </c>
      <c r="I15" s="105">
        <v>5396</v>
      </c>
      <c r="J15" s="102">
        <v>0.15</v>
      </c>
      <c r="K15" s="103">
        <v>2407</v>
      </c>
      <c r="L15" s="102">
        <v>0.21</v>
      </c>
      <c r="M15" s="105">
        <v>1563</v>
      </c>
      <c r="N15" s="102">
        <v>0.12</v>
      </c>
      <c r="O15" s="105">
        <v>6796</v>
      </c>
      <c r="P15" s="102">
        <v>0.15</v>
      </c>
      <c r="Q15" s="93"/>
    </row>
    <row r="16" spans="1:17" x14ac:dyDescent="0.2">
      <c r="A16" s="11">
        <v>1984</v>
      </c>
      <c r="B16" s="103">
        <v>8068</v>
      </c>
      <c r="C16" s="105">
        <v>29573</v>
      </c>
      <c r="D16" s="105">
        <v>15447</v>
      </c>
      <c r="E16" s="105">
        <v>13558</v>
      </c>
      <c r="F16" s="105">
        <v>97690</v>
      </c>
      <c r="G16" s="105">
        <v>120835</v>
      </c>
      <c r="H16" s="102">
        <v>0.08</v>
      </c>
      <c r="I16" s="105">
        <v>7582</v>
      </c>
      <c r="J16" s="102">
        <v>0.08</v>
      </c>
      <c r="K16" s="103">
        <v>4679</v>
      </c>
      <c r="L16" s="102">
        <v>0.2</v>
      </c>
      <c r="M16" s="105">
        <v>1485</v>
      </c>
      <c r="N16" s="102">
        <v>0.12</v>
      </c>
      <c r="O16" s="105">
        <v>4826</v>
      </c>
      <c r="P16" s="102">
        <v>0.15</v>
      </c>
      <c r="Q16" s="93"/>
    </row>
    <row r="17" spans="1:17" x14ac:dyDescent="0.2">
      <c r="A17" s="11">
        <v>1985</v>
      </c>
      <c r="B17" s="103">
        <v>11800</v>
      </c>
      <c r="C17" s="105">
        <v>42543</v>
      </c>
      <c r="D17" s="105">
        <v>20127</v>
      </c>
      <c r="E17" s="105">
        <v>16133</v>
      </c>
      <c r="F17" s="105">
        <v>120202</v>
      </c>
      <c r="G17" s="105">
        <v>174776</v>
      </c>
      <c r="H17" s="102">
        <v>0.11</v>
      </c>
      <c r="I17" s="105">
        <v>10539</v>
      </c>
      <c r="J17" s="102">
        <v>7.0000000000000007E-2</v>
      </c>
      <c r="K17" s="103">
        <v>7088</v>
      </c>
      <c r="L17" s="102">
        <v>0.2</v>
      </c>
      <c r="M17" s="105">
        <v>2344</v>
      </c>
      <c r="N17" s="102">
        <v>0.12</v>
      </c>
      <c r="O17" s="105">
        <v>5156</v>
      </c>
      <c r="P17" s="102">
        <v>0.15</v>
      </c>
      <c r="Q17" s="93"/>
    </row>
    <row r="18" spans="1:17" x14ac:dyDescent="0.2">
      <c r="A18" s="11">
        <v>1986</v>
      </c>
      <c r="B18" s="103">
        <v>12604</v>
      </c>
      <c r="C18" s="105">
        <v>49706</v>
      </c>
      <c r="D18" s="105">
        <v>31108</v>
      </c>
      <c r="E18" s="105">
        <v>28643</v>
      </c>
      <c r="F18" s="105">
        <v>151528</v>
      </c>
      <c r="G18" s="105">
        <v>162594</v>
      </c>
      <c r="H18" s="102">
        <v>7.0000000000000007E-2</v>
      </c>
      <c r="I18" s="105">
        <v>20334</v>
      </c>
      <c r="J18" s="102">
        <v>0.27</v>
      </c>
      <c r="K18" s="103">
        <v>7876</v>
      </c>
      <c r="L18" s="102">
        <v>0.2</v>
      </c>
      <c r="M18" s="105">
        <v>5157</v>
      </c>
      <c r="N18" s="102">
        <v>0.12</v>
      </c>
      <c r="O18" s="105">
        <v>8421</v>
      </c>
      <c r="P18" s="102">
        <v>0.16</v>
      </c>
      <c r="Q18" s="93"/>
    </row>
    <row r="19" spans="1:17" x14ac:dyDescent="0.2">
      <c r="A19" s="11">
        <v>1987</v>
      </c>
      <c r="B19" s="103">
        <v>6434</v>
      </c>
      <c r="C19" s="105">
        <v>48708</v>
      </c>
      <c r="D19" s="105">
        <v>29345</v>
      </c>
      <c r="E19" s="105">
        <v>21785</v>
      </c>
      <c r="F19" s="105">
        <v>131543</v>
      </c>
      <c r="G19" s="105">
        <v>79036</v>
      </c>
      <c r="H19" s="102">
        <v>0.06</v>
      </c>
      <c r="I19" s="105">
        <v>16453</v>
      </c>
      <c r="J19" s="102">
        <v>0.27</v>
      </c>
      <c r="K19" s="103">
        <v>4445</v>
      </c>
      <c r="L19" s="102">
        <v>0.2</v>
      </c>
      <c r="M19" s="105">
        <v>5939</v>
      </c>
      <c r="N19" s="102">
        <v>0.12</v>
      </c>
      <c r="O19" s="105">
        <v>10037</v>
      </c>
      <c r="P19" s="102">
        <v>0.16</v>
      </c>
      <c r="Q19" s="93"/>
    </row>
    <row r="20" spans="1:17" x14ac:dyDescent="0.2">
      <c r="A20" s="11">
        <v>1988</v>
      </c>
      <c r="B20" s="103">
        <v>5501</v>
      </c>
      <c r="C20" s="105">
        <v>40185</v>
      </c>
      <c r="D20" s="105">
        <v>40461</v>
      </c>
      <c r="E20" s="105">
        <v>28143</v>
      </c>
      <c r="F20" s="105">
        <v>135257</v>
      </c>
      <c r="G20" s="105">
        <v>35114</v>
      </c>
      <c r="H20" s="102">
        <v>7.0000000000000007E-2</v>
      </c>
      <c r="I20" s="105">
        <v>24331</v>
      </c>
      <c r="J20" s="102">
        <v>0.27</v>
      </c>
      <c r="K20" s="103">
        <v>3246</v>
      </c>
      <c r="L20" s="102">
        <v>0.2</v>
      </c>
      <c r="M20" s="105">
        <v>5329</v>
      </c>
      <c r="N20" s="102">
        <v>0.12</v>
      </c>
      <c r="O20" s="105">
        <v>9001</v>
      </c>
      <c r="P20" s="102">
        <v>0.16</v>
      </c>
      <c r="Q20" s="93"/>
    </row>
    <row r="21" spans="1:17" x14ac:dyDescent="0.2">
      <c r="A21" s="11">
        <v>1989</v>
      </c>
      <c r="B21" s="103">
        <v>7794</v>
      </c>
      <c r="C21" s="105">
        <v>29964</v>
      </c>
      <c r="D21" s="105">
        <v>32017</v>
      </c>
      <c r="E21" s="105">
        <v>14646</v>
      </c>
      <c r="F21" s="105">
        <v>113356</v>
      </c>
      <c r="G21" s="105">
        <v>74683</v>
      </c>
      <c r="H21" s="102">
        <v>0.11</v>
      </c>
      <c r="I21" s="105">
        <v>18378</v>
      </c>
      <c r="J21" s="102">
        <v>0.27</v>
      </c>
      <c r="K21" s="103">
        <v>4445</v>
      </c>
      <c r="L21" s="102">
        <v>0.2</v>
      </c>
      <c r="M21" s="105">
        <v>4063</v>
      </c>
      <c r="N21" s="102">
        <v>0.12</v>
      </c>
      <c r="O21" s="105">
        <v>3497</v>
      </c>
      <c r="P21" s="102">
        <v>0.16</v>
      </c>
      <c r="Q21" s="93"/>
    </row>
    <row r="22" spans="1:17" x14ac:dyDescent="0.2">
      <c r="A22" s="11">
        <v>1990</v>
      </c>
      <c r="B22" s="103">
        <v>4453</v>
      </c>
      <c r="C22" s="105">
        <v>40965</v>
      </c>
      <c r="D22" s="105">
        <v>35164</v>
      </c>
      <c r="E22" s="105">
        <v>27275</v>
      </c>
      <c r="F22" s="105">
        <v>137225</v>
      </c>
      <c r="G22" s="105">
        <v>177373</v>
      </c>
      <c r="H22" s="102">
        <v>0.1</v>
      </c>
      <c r="I22" s="105">
        <v>22319</v>
      </c>
      <c r="J22" s="102">
        <v>0.27</v>
      </c>
      <c r="K22" s="103">
        <v>3017</v>
      </c>
      <c r="L22" s="102">
        <v>0.2</v>
      </c>
      <c r="M22" s="105">
        <v>4219</v>
      </c>
      <c r="N22" s="102">
        <v>0.12</v>
      </c>
      <c r="O22" s="105">
        <v>7127</v>
      </c>
      <c r="P22" s="102">
        <v>0.15</v>
      </c>
      <c r="Q22" s="93"/>
    </row>
    <row r="23" spans="1:17" x14ac:dyDescent="0.2">
      <c r="A23" s="11">
        <v>1991</v>
      </c>
      <c r="B23" s="103">
        <v>6559</v>
      </c>
      <c r="C23" s="105">
        <v>27497</v>
      </c>
      <c r="D23" s="105">
        <v>33584</v>
      </c>
      <c r="E23" s="105">
        <v>20036</v>
      </c>
      <c r="F23" s="105">
        <v>115569</v>
      </c>
      <c r="G23" s="105">
        <v>90636</v>
      </c>
      <c r="H23" s="102">
        <v>0.11</v>
      </c>
      <c r="I23" s="105">
        <v>16453</v>
      </c>
      <c r="J23" s="102">
        <v>0.27</v>
      </c>
      <c r="K23" s="103">
        <v>3258</v>
      </c>
      <c r="L23" s="102">
        <v>0.2</v>
      </c>
      <c r="M23" s="105">
        <v>4907</v>
      </c>
      <c r="N23" s="102">
        <v>0.12</v>
      </c>
      <c r="O23" s="105">
        <v>8313</v>
      </c>
      <c r="P23" s="102">
        <v>0.16</v>
      </c>
      <c r="Q23" s="93"/>
    </row>
    <row r="24" spans="1:17" x14ac:dyDescent="0.2">
      <c r="A24" s="11">
        <v>1992</v>
      </c>
      <c r="B24" s="103">
        <v>8655</v>
      </c>
      <c r="C24" s="105">
        <v>30482</v>
      </c>
      <c r="D24" s="105">
        <v>43198</v>
      </c>
      <c r="E24" s="105">
        <v>22502</v>
      </c>
      <c r="F24" s="105">
        <v>123756</v>
      </c>
      <c r="G24" s="105">
        <v>130409</v>
      </c>
      <c r="H24" s="102">
        <v>0.08</v>
      </c>
      <c r="I24" s="105">
        <v>22920</v>
      </c>
      <c r="J24" s="102">
        <v>0.27</v>
      </c>
      <c r="K24" s="103">
        <v>5061</v>
      </c>
      <c r="L24" s="102">
        <v>0.2</v>
      </c>
      <c r="M24" s="105">
        <v>3885</v>
      </c>
      <c r="N24" s="102">
        <v>0.12</v>
      </c>
      <c r="O24" s="105">
        <v>12358</v>
      </c>
      <c r="P24" s="102">
        <v>0.17</v>
      </c>
      <c r="Q24" s="93"/>
    </row>
    <row r="25" spans="1:17" x14ac:dyDescent="0.2">
      <c r="A25" s="11">
        <v>1993</v>
      </c>
      <c r="B25" s="103">
        <v>13586</v>
      </c>
      <c r="C25" s="105">
        <v>33534</v>
      </c>
      <c r="D25" s="105">
        <v>19256</v>
      </c>
      <c r="E25" s="105">
        <v>19193</v>
      </c>
      <c r="F25" s="105">
        <v>115545</v>
      </c>
      <c r="G25" s="105">
        <v>118997</v>
      </c>
      <c r="H25" s="102">
        <v>7.0000000000000007E-2</v>
      </c>
      <c r="I25" s="105">
        <v>9117</v>
      </c>
      <c r="J25" s="102">
        <v>0.28000000000000003</v>
      </c>
      <c r="K25" s="103">
        <v>5028</v>
      </c>
      <c r="L25" s="102">
        <v>0.2</v>
      </c>
      <c r="M25" s="105">
        <v>5157</v>
      </c>
      <c r="N25" s="102">
        <v>0.12</v>
      </c>
      <c r="O25" s="105">
        <v>7168</v>
      </c>
      <c r="P25" s="102">
        <v>0.15</v>
      </c>
      <c r="Q25" s="93"/>
    </row>
    <row r="26" spans="1:17" x14ac:dyDescent="0.2">
      <c r="A26" s="11">
        <v>1994</v>
      </c>
      <c r="B26" s="103">
        <v>16438</v>
      </c>
      <c r="C26" s="105">
        <v>52948</v>
      </c>
      <c r="D26" s="105">
        <v>37704</v>
      </c>
      <c r="E26" s="105">
        <v>18244</v>
      </c>
      <c r="F26" s="105">
        <v>158631</v>
      </c>
      <c r="G26" s="105">
        <v>98342</v>
      </c>
      <c r="H26" s="102">
        <v>7.0000000000000007E-2</v>
      </c>
      <c r="I26" s="105">
        <v>28743</v>
      </c>
      <c r="J26" s="102">
        <v>0.27</v>
      </c>
      <c r="K26" s="103">
        <v>9510</v>
      </c>
      <c r="L26" s="102">
        <v>0.21</v>
      </c>
      <c r="M26" s="105">
        <v>10633</v>
      </c>
      <c r="N26" s="102">
        <v>0.12</v>
      </c>
      <c r="O26" s="105">
        <v>6431</v>
      </c>
      <c r="P26" s="102">
        <v>0.15</v>
      </c>
      <c r="Q26" s="93"/>
    </row>
    <row r="27" spans="1:17" ht="16" x14ac:dyDescent="0.2">
      <c r="A27" s="11">
        <v>1995</v>
      </c>
      <c r="B27" s="103">
        <v>17999</v>
      </c>
      <c r="C27" s="105">
        <v>43369</v>
      </c>
      <c r="D27" s="105">
        <v>27916</v>
      </c>
      <c r="E27" s="105">
        <v>24421</v>
      </c>
      <c r="F27" s="105">
        <v>146292</v>
      </c>
      <c r="G27" s="105">
        <v>28616</v>
      </c>
      <c r="H27" s="102" t="s">
        <v>81</v>
      </c>
      <c r="I27" s="105">
        <v>16453</v>
      </c>
      <c r="J27" s="102">
        <v>0.27</v>
      </c>
      <c r="K27" s="103">
        <v>10624</v>
      </c>
      <c r="L27" s="102">
        <v>0.05</v>
      </c>
      <c r="M27" s="105">
        <v>5848</v>
      </c>
      <c r="N27" s="102">
        <v>0.12</v>
      </c>
      <c r="O27" s="105">
        <v>11603</v>
      </c>
      <c r="P27" s="102">
        <v>0.17</v>
      </c>
      <c r="Q27" s="93"/>
    </row>
    <row r="28" spans="1:17" x14ac:dyDescent="0.2">
      <c r="A28" s="11">
        <v>1996</v>
      </c>
      <c r="B28" s="103">
        <v>26635</v>
      </c>
      <c r="C28" s="105">
        <v>31609</v>
      </c>
      <c r="D28" s="105">
        <v>67907</v>
      </c>
      <c r="E28" s="105">
        <v>35268</v>
      </c>
      <c r="F28" s="105">
        <v>197569</v>
      </c>
      <c r="G28" s="105">
        <v>37392</v>
      </c>
      <c r="H28" s="102">
        <v>0.08</v>
      </c>
      <c r="I28" s="105">
        <v>34757</v>
      </c>
      <c r="J28" s="102">
        <v>0.28000000000000003</v>
      </c>
      <c r="K28" s="103">
        <v>17777</v>
      </c>
      <c r="L28" s="102">
        <v>0.04</v>
      </c>
      <c r="M28" s="105">
        <v>3571</v>
      </c>
      <c r="N28" s="102">
        <v>0.12</v>
      </c>
      <c r="O28" s="105">
        <v>18543</v>
      </c>
      <c r="P28" s="102">
        <v>0.18</v>
      </c>
      <c r="Q28" s="93"/>
    </row>
    <row r="29" spans="1:17" x14ac:dyDescent="0.2">
      <c r="A29" s="11">
        <v>1997</v>
      </c>
      <c r="B29" s="103">
        <v>22165</v>
      </c>
      <c r="C29" s="105">
        <v>34311</v>
      </c>
      <c r="D29" s="105">
        <v>59151</v>
      </c>
      <c r="E29" s="105">
        <v>34366</v>
      </c>
      <c r="F29" s="105">
        <v>204446</v>
      </c>
      <c r="G29" s="105">
        <v>70514</v>
      </c>
      <c r="H29" s="102">
        <v>0.1</v>
      </c>
      <c r="I29" s="105">
        <v>22519</v>
      </c>
      <c r="J29" s="102">
        <v>0.27</v>
      </c>
      <c r="K29" s="103">
        <v>9612</v>
      </c>
      <c r="L29" s="102">
        <v>0.04</v>
      </c>
      <c r="M29" s="105">
        <v>6251</v>
      </c>
      <c r="N29" s="102">
        <v>0.12</v>
      </c>
      <c r="O29" s="105">
        <v>17775</v>
      </c>
      <c r="P29" s="102">
        <v>0.18</v>
      </c>
      <c r="Q29" s="93"/>
    </row>
    <row r="30" spans="1:17" x14ac:dyDescent="0.2">
      <c r="A30" s="11">
        <v>1998</v>
      </c>
      <c r="B30" s="103">
        <v>5104</v>
      </c>
      <c r="C30" s="105">
        <v>26315</v>
      </c>
      <c r="D30" s="105">
        <v>86743</v>
      </c>
      <c r="E30" s="105">
        <v>31542</v>
      </c>
      <c r="F30" s="105">
        <v>182733</v>
      </c>
      <c r="G30" s="105">
        <v>200258</v>
      </c>
      <c r="H30" s="102">
        <v>0.09</v>
      </c>
      <c r="I30" s="105">
        <v>34255</v>
      </c>
      <c r="J30" s="102">
        <v>0.28000000000000003</v>
      </c>
      <c r="K30" s="103">
        <v>1547</v>
      </c>
      <c r="L30" s="102">
        <v>0.13</v>
      </c>
      <c r="M30" s="105">
        <v>2282</v>
      </c>
      <c r="N30" s="102">
        <v>0.12</v>
      </c>
      <c r="O30" s="105">
        <v>15952</v>
      </c>
      <c r="P30" s="102">
        <v>0.18</v>
      </c>
      <c r="Q30" s="93"/>
    </row>
    <row r="31" spans="1:17" x14ac:dyDescent="0.2">
      <c r="A31" s="11">
        <v>1999</v>
      </c>
      <c r="B31" s="103">
        <v>11364</v>
      </c>
      <c r="C31" s="105">
        <v>18466</v>
      </c>
      <c r="D31" s="105">
        <v>68026</v>
      </c>
      <c r="E31" s="105">
        <v>19326</v>
      </c>
      <c r="F31" s="105">
        <v>147984</v>
      </c>
      <c r="G31" s="105">
        <v>104415</v>
      </c>
      <c r="H31" s="102">
        <v>0.11</v>
      </c>
      <c r="I31" s="105">
        <v>47271</v>
      </c>
      <c r="J31" s="102">
        <v>0.28999999999999998</v>
      </c>
      <c r="K31" s="103">
        <v>8130</v>
      </c>
      <c r="L31" s="102">
        <v>0.04</v>
      </c>
      <c r="M31" s="105">
        <v>4526</v>
      </c>
      <c r="N31" s="102">
        <v>0.12</v>
      </c>
      <c r="O31" s="105">
        <v>9951</v>
      </c>
      <c r="P31" s="102">
        <v>0.16</v>
      </c>
      <c r="Q31" s="93"/>
    </row>
    <row r="32" spans="1:17" x14ac:dyDescent="0.2">
      <c r="A32" s="11">
        <v>2000</v>
      </c>
      <c r="B32" s="103">
        <v>16002</v>
      </c>
      <c r="C32" s="105">
        <v>21809</v>
      </c>
      <c r="D32" s="105">
        <v>46503</v>
      </c>
      <c r="E32" s="105">
        <v>21988</v>
      </c>
      <c r="F32" s="105">
        <v>143388</v>
      </c>
      <c r="G32" s="105">
        <v>77754</v>
      </c>
      <c r="H32" s="102">
        <v>0.1</v>
      </c>
      <c r="I32" s="105">
        <v>27800</v>
      </c>
      <c r="J32" s="102">
        <v>0.04</v>
      </c>
      <c r="K32" s="103">
        <v>8183</v>
      </c>
      <c r="L32" s="102">
        <v>0.04</v>
      </c>
      <c r="M32" s="105">
        <v>4643</v>
      </c>
      <c r="N32" s="102">
        <v>0.12</v>
      </c>
      <c r="O32" s="105">
        <v>10221</v>
      </c>
      <c r="P32" s="102">
        <v>0.16</v>
      </c>
      <c r="Q32" s="93"/>
    </row>
    <row r="33" spans="1:17" x14ac:dyDescent="0.2">
      <c r="A33" s="11">
        <v>2001</v>
      </c>
      <c r="B33" s="103">
        <v>18209</v>
      </c>
      <c r="C33" s="105">
        <v>25614</v>
      </c>
      <c r="D33" s="105">
        <v>78158</v>
      </c>
      <c r="E33" s="105">
        <v>25400</v>
      </c>
      <c r="F33" s="105">
        <v>190966</v>
      </c>
      <c r="G33" s="105">
        <v>108502</v>
      </c>
      <c r="H33" s="102">
        <v>0.15</v>
      </c>
      <c r="I33" s="105">
        <v>35744</v>
      </c>
      <c r="J33" s="102">
        <v>0.03</v>
      </c>
      <c r="K33" s="103">
        <v>8984</v>
      </c>
      <c r="L33" s="102">
        <v>0.04</v>
      </c>
      <c r="M33" s="105">
        <v>2460</v>
      </c>
      <c r="N33" s="102">
        <v>0.12</v>
      </c>
      <c r="O33" s="105">
        <v>12062</v>
      </c>
      <c r="P33" s="102">
        <v>0.17</v>
      </c>
      <c r="Q33" s="93"/>
    </row>
    <row r="34" spans="1:17" x14ac:dyDescent="0.2">
      <c r="A34" s="11">
        <v>2002</v>
      </c>
      <c r="B34" s="103">
        <v>24476</v>
      </c>
      <c r="C34" s="105">
        <v>36751</v>
      </c>
      <c r="D34" s="105">
        <v>111977</v>
      </c>
      <c r="E34" s="105">
        <v>29667</v>
      </c>
      <c r="F34" s="105">
        <v>243231</v>
      </c>
      <c r="G34" s="105">
        <v>83011</v>
      </c>
      <c r="H34" s="102">
        <v>0.08</v>
      </c>
      <c r="I34" s="105">
        <v>54219</v>
      </c>
      <c r="J34" s="102">
        <v>0.02</v>
      </c>
      <c r="K34" s="103">
        <v>12885</v>
      </c>
      <c r="L34" s="102">
        <v>0.04</v>
      </c>
      <c r="M34" s="105">
        <v>3269</v>
      </c>
      <c r="N34" s="102">
        <v>0.12</v>
      </c>
      <c r="O34" s="105">
        <v>12207</v>
      </c>
      <c r="P34" s="102">
        <v>0.17</v>
      </c>
      <c r="Q34" s="93"/>
    </row>
    <row r="35" spans="1:17" x14ac:dyDescent="0.2">
      <c r="A35" s="11">
        <v>2003</v>
      </c>
      <c r="B35" s="103">
        <v>28706</v>
      </c>
      <c r="C35" s="105">
        <v>45633</v>
      </c>
      <c r="D35" s="105">
        <v>89238</v>
      </c>
      <c r="E35" s="105">
        <v>43863</v>
      </c>
      <c r="F35" s="105">
        <v>259987</v>
      </c>
      <c r="G35" s="105">
        <v>246986</v>
      </c>
      <c r="H35" s="102">
        <v>0.08</v>
      </c>
      <c r="I35" s="105">
        <v>39910</v>
      </c>
      <c r="J35" s="102">
        <v>0.28000000000000003</v>
      </c>
      <c r="K35" s="103">
        <v>14490</v>
      </c>
      <c r="L35" s="102">
        <v>0.03</v>
      </c>
      <c r="M35" s="105">
        <v>5307</v>
      </c>
      <c r="N35" s="102">
        <v>0.12</v>
      </c>
      <c r="O35" s="105">
        <v>23407</v>
      </c>
      <c r="P35" s="102">
        <v>0.2</v>
      </c>
      <c r="Q35" s="93"/>
    </row>
    <row r="36" spans="1:17" x14ac:dyDescent="0.2">
      <c r="A36" s="11">
        <v>2004</v>
      </c>
      <c r="B36" s="103">
        <v>20427</v>
      </c>
      <c r="C36" s="105">
        <v>28805</v>
      </c>
      <c r="D36" s="105">
        <v>56488</v>
      </c>
      <c r="E36" s="105">
        <v>32350</v>
      </c>
      <c r="F36" s="105">
        <v>200737</v>
      </c>
      <c r="G36" s="105">
        <v>139126</v>
      </c>
      <c r="H36" s="102">
        <v>0.05</v>
      </c>
      <c r="I36" s="105">
        <v>16963</v>
      </c>
      <c r="J36" s="102">
        <v>0.05</v>
      </c>
      <c r="K36" s="103">
        <v>10153</v>
      </c>
      <c r="L36" s="102">
        <v>0.06</v>
      </c>
      <c r="M36" s="105">
        <v>1663</v>
      </c>
      <c r="N36" s="102">
        <v>0.12</v>
      </c>
      <c r="O36" s="105">
        <v>17791</v>
      </c>
      <c r="P36" s="102">
        <v>0.18</v>
      </c>
      <c r="Q36" s="93"/>
    </row>
    <row r="37" spans="1:17" x14ac:dyDescent="0.2">
      <c r="A37" s="11">
        <v>2005</v>
      </c>
      <c r="B37" s="103">
        <v>8881</v>
      </c>
      <c r="C37" s="105">
        <v>20176</v>
      </c>
      <c r="D37" s="105">
        <v>95353</v>
      </c>
      <c r="E37" s="105">
        <v>20497</v>
      </c>
      <c r="F37" s="105">
        <v>185958</v>
      </c>
      <c r="G37" s="105">
        <v>88589</v>
      </c>
      <c r="H37" s="102">
        <v>0.06</v>
      </c>
      <c r="I37" s="105">
        <v>17893</v>
      </c>
      <c r="J37" s="102">
        <v>0.03</v>
      </c>
      <c r="K37" s="103">
        <v>3248</v>
      </c>
      <c r="L37" s="102">
        <v>7.0000000000000007E-2</v>
      </c>
      <c r="M37" s="105">
        <v>2358</v>
      </c>
      <c r="N37" s="102">
        <v>0.12</v>
      </c>
      <c r="O37" s="105">
        <v>8603</v>
      </c>
      <c r="P37" s="102">
        <v>0.16</v>
      </c>
      <c r="Q37" s="93"/>
    </row>
    <row r="38" spans="1:17" x14ac:dyDescent="0.2">
      <c r="A38" s="11">
        <v>2006</v>
      </c>
      <c r="B38" s="103">
        <v>9600</v>
      </c>
      <c r="C38" s="105">
        <v>20170</v>
      </c>
      <c r="D38" s="105">
        <v>179792</v>
      </c>
      <c r="E38" s="105">
        <v>21538</v>
      </c>
      <c r="F38" s="105">
        <v>273310</v>
      </c>
      <c r="G38" s="105">
        <v>60421</v>
      </c>
      <c r="H38" s="102">
        <v>0.13</v>
      </c>
      <c r="I38" s="105">
        <v>59084</v>
      </c>
      <c r="J38" s="102">
        <v>0.02</v>
      </c>
      <c r="K38" s="103">
        <v>5087</v>
      </c>
      <c r="L38" s="102">
        <v>0.06</v>
      </c>
      <c r="M38" s="105">
        <v>1605</v>
      </c>
      <c r="N38" s="102">
        <v>0.12</v>
      </c>
      <c r="O38" s="105">
        <v>5924</v>
      </c>
      <c r="P38" s="102">
        <v>0.15</v>
      </c>
      <c r="Q38" s="93"/>
    </row>
    <row r="39" spans="1:17" x14ac:dyDescent="0.2">
      <c r="A39" s="11">
        <v>2007</v>
      </c>
      <c r="B39" s="103">
        <v>2474</v>
      </c>
      <c r="C39" s="105">
        <v>10832</v>
      </c>
      <c r="D39" s="105">
        <v>73583</v>
      </c>
      <c r="E39" s="105">
        <v>11271</v>
      </c>
      <c r="F39" s="105">
        <v>124863</v>
      </c>
      <c r="G39" s="105">
        <v>76483</v>
      </c>
      <c r="H39" s="102">
        <v>7.0000000000000007E-2</v>
      </c>
      <c r="I39" s="105">
        <v>15926</v>
      </c>
      <c r="J39" s="102">
        <v>0.03</v>
      </c>
      <c r="K39" s="103">
        <v>1010</v>
      </c>
      <c r="L39" s="102">
        <v>0.1</v>
      </c>
      <c r="M39" s="104">
        <v>563</v>
      </c>
      <c r="N39" s="102">
        <v>0.12</v>
      </c>
      <c r="O39" s="105">
        <v>5009</v>
      </c>
      <c r="P39" s="102">
        <v>0.15</v>
      </c>
      <c r="Q39" s="93"/>
    </row>
    <row r="40" spans="1:17" x14ac:dyDescent="0.2">
      <c r="A40" s="11">
        <v>2008</v>
      </c>
      <c r="B40" s="103">
        <v>11768</v>
      </c>
      <c r="C40" s="105">
        <v>15373</v>
      </c>
      <c r="D40" s="105">
        <v>89404</v>
      </c>
      <c r="E40" s="105">
        <v>17504</v>
      </c>
      <c r="F40" s="105">
        <v>175807</v>
      </c>
      <c r="G40" s="105">
        <v>41603</v>
      </c>
      <c r="H40" s="102">
        <v>7.0000000000000007E-2</v>
      </c>
      <c r="I40" s="105">
        <v>14922</v>
      </c>
      <c r="J40" s="102">
        <v>0.04</v>
      </c>
      <c r="K40" s="103">
        <v>4411</v>
      </c>
      <c r="L40" s="102">
        <v>0.08</v>
      </c>
      <c r="M40" s="105">
        <v>2363</v>
      </c>
      <c r="N40" s="102">
        <v>0.1</v>
      </c>
      <c r="O40" s="105">
        <v>5908</v>
      </c>
      <c r="P40" s="102">
        <v>0.15</v>
      </c>
      <c r="Q40" s="93"/>
    </row>
    <row r="41" spans="1:17" x14ac:dyDescent="0.2">
      <c r="A41" s="11">
        <v>2009</v>
      </c>
      <c r="B41" s="103">
        <v>2174</v>
      </c>
      <c r="C41" s="105">
        <v>24321</v>
      </c>
      <c r="D41" s="105">
        <v>86318</v>
      </c>
      <c r="E41" s="105">
        <v>21736</v>
      </c>
      <c r="F41" s="105">
        <v>175327</v>
      </c>
      <c r="G41" s="105">
        <v>70142</v>
      </c>
      <c r="H41" s="102">
        <v>0.06</v>
      </c>
      <c r="I41" s="105">
        <v>25288</v>
      </c>
      <c r="J41" s="102">
        <v>0.02</v>
      </c>
      <c r="K41" s="106">
        <v>538</v>
      </c>
      <c r="L41" s="102">
        <v>0.11</v>
      </c>
      <c r="M41" s="105">
        <v>1097</v>
      </c>
      <c r="N41" s="102">
        <v>0.18</v>
      </c>
      <c r="O41" s="105">
        <v>9708</v>
      </c>
      <c r="P41" s="102">
        <v>0.16</v>
      </c>
      <c r="Q41" s="93"/>
    </row>
    <row r="42" spans="1:17" x14ac:dyDescent="0.2">
      <c r="A42" s="11">
        <v>2010</v>
      </c>
      <c r="B42" s="103">
        <v>9405</v>
      </c>
      <c r="C42" s="105">
        <v>15736</v>
      </c>
      <c r="D42" s="105">
        <v>158004</v>
      </c>
      <c r="E42" s="105">
        <v>20431</v>
      </c>
      <c r="F42" s="105">
        <v>239792</v>
      </c>
      <c r="G42" s="105">
        <v>103558</v>
      </c>
      <c r="H42" s="102">
        <v>0.06</v>
      </c>
      <c r="I42" s="105">
        <v>71353</v>
      </c>
      <c r="J42" s="102">
        <v>0.02</v>
      </c>
      <c r="K42" s="103">
        <v>5258</v>
      </c>
      <c r="L42" s="102">
        <v>0.06</v>
      </c>
      <c r="M42" s="105">
        <v>2649</v>
      </c>
      <c r="N42" s="102">
        <v>0.12</v>
      </c>
      <c r="O42" s="105">
        <v>7490</v>
      </c>
      <c r="P42" s="102">
        <v>0.08</v>
      </c>
      <c r="Q42" s="93"/>
    </row>
    <row r="43" spans="1:17" x14ac:dyDescent="0.2">
      <c r="A43" s="11">
        <v>2011</v>
      </c>
      <c r="B43" s="103">
        <v>5180</v>
      </c>
      <c r="C43" s="105">
        <v>11066</v>
      </c>
      <c r="D43" s="105">
        <v>126679</v>
      </c>
      <c r="E43" s="105">
        <v>16379</v>
      </c>
      <c r="F43" s="105">
        <v>215998</v>
      </c>
      <c r="G43" s="105">
        <v>123647</v>
      </c>
      <c r="H43" s="102">
        <v>0.05</v>
      </c>
      <c r="I43" s="105">
        <v>18895</v>
      </c>
      <c r="J43" s="102">
        <v>0.02</v>
      </c>
      <c r="K43" s="103">
        <v>2731</v>
      </c>
      <c r="L43" s="102">
        <v>7.0000000000000007E-2</v>
      </c>
      <c r="M43" s="105">
        <v>1178</v>
      </c>
      <c r="N43" s="102">
        <v>0.12</v>
      </c>
      <c r="O43" s="105">
        <v>8396</v>
      </c>
      <c r="P43" s="102">
        <v>0.05</v>
      </c>
      <c r="Q43" s="93"/>
    </row>
    <row r="44" spans="1:17" x14ac:dyDescent="0.2">
      <c r="A44" s="11">
        <v>2012</v>
      </c>
      <c r="B44" s="103">
        <v>11357</v>
      </c>
      <c r="C44" s="105">
        <v>11186</v>
      </c>
      <c r="D44" s="105">
        <v>47695</v>
      </c>
      <c r="E44" s="105">
        <v>9797</v>
      </c>
      <c r="F44" s="105">
        <v>113572</v>
      </c>
      <c r="G44" s="105">
        <v>44467</v>
      </c>
      <c r="H44" s="102">
        <v>0.09</v>
      </c>
      <c r="I44" s="105">
        <v>4091</v>
      </c>
      <c r="J44" s="102">
        <v>0.03</v>
      </c>
      <c r="K44" s="103">
        <v>5702</v>
      </c>
      <c r="L44" s="102">
        <v>0.08</v>
      </c>
      <c r="M44" s="105">
        <v>1111</v>
      </c>
      <c r="N44" s="102">
        <v>0.11</v>
      </c>
      <c r="O44" s="105">
        <v>4255</v>
      </c>
      <c r="P44" s="102">
        <v>0.06</v>
      </c>
      <c r="Q44" s="93"/>
    </row>
    <row r="45" spans="1:17" x14ac:dyDescent="0.2">
      <c r="A45" s="11">
        <v>2013</v>
      </c>
      <c r="B45" s="103">
        <v>6819</v>
      </c>
      <c r="C45" s="105">
        <v>16082</v>
      </c>
      <c r="D45" s="105">
        <v>119609</v>
      </c>
      <c r="E45" s="105">
        <v>11295</v>
      </c>
      <c r="F45" s="105">
        <v>175992</v>
      </c>
      <c r="G45" s="105">
        <v>42953</v>
      </c>
      <c r="H45" s="102">
        <v>7.0000000000000007E-2</v>
      </c>
      <c r="I45" s="105">
        <v>28797</v>
      </c>
      <c r="J45" s="102">
        <v>0.02</v>
      </c>
      <c r="K45" s="103">
        <v>3445</v>
      </c>
      <c r="L45" s="102">
        <v>7.0000000000000007E-2</v>
      </c>
      <c r="M45" s="105">
        <v>1267</v>
      </c>
      <c r="N45" s="102">
        <v>0.12</v>
      </c>
      <c r="O45" s="105">
        <v>4200</v>
      </c>
      <c r="P45" s="102">
        <v>0.05</v>
      </c>
      <c r="Q45" s="93"/>
    </row>
    <row r="46" spans="1:17" x14ac:dyDescent="0.2">
      <c r="A46" s="11">
        <v>2014</v>
      </c>
      <c r="B46" s="103">
        <v>24606</v>
      </c>
      <c r="C46" s="105">
        <v>33424</v>
      </c>
      <c r="D46" s="105">
        <v>84308</v>
      </c>
      <c r="E46" s="105">
        <v>24493</v>
      </c>
      <c r="F46" s="105">
        <v>210875</v>
      </c>
      <c r="G46" s="105">
        <v>44686</v>
      </c>
      <c r="H46" s="102">
        <v>0.09</v>
      </c>
      <c r="I46" s="105">
        <v>43952</v>
      </c>
      <c r="J46" s="102">
        <v>0.03</v>
      </c>
      <c r="K46" s="103">
        <v>7122</v>
      </c>
      <c r="L46" s="102">
        <v>0.05</v>
      </c>
      <c r="M46" s="105">
        <v>9023</v>
      </c>
      <c r="N46" s="102">
        <v>0.12</v>
      </c>
      <c r="O46" s="105">
        <v>13246</v>
      </c>
      <c r="P46" s="102">
        <v>0.03</v>
      </c>
      <c r="Q46" s="93"/>
    </row>
    <row r="47" spans="1:17" x14ac:dyDescent="0.2">
      <c r="A47" s="11">
        <v>2015</v>
      </c>
      <c r="B47" s="103">
        <v>11147</v>
      </c>
      <c r="C47" s="105">
        <v>23244</v>
      </c>
      <c r="D47" s="105">
        <v>177939</v>
      </c>
      <c r="E47" s="105">
        <v>30537</v>
      </c>
      <c r="F47" s="105">
        <v>282144</v>
      </c>
      <c r="G47" s="105">
        <v>101516</v>
      </c>
      <c r="H47" s="102">
        <v>7.0000000000000007E-2</v>
      </c>
      <c r="I47" s="105">
        <v>39440</v>
      </c>
      <c r="J47" s="102">
        <v>0.02</v>
      </c>
      <c r="K47" s="103">
        <v>4836</v>
      </c>
      <c r="L47" s="102">
        <v>0.04</v>
      </c>
      <c r="M47" s="105">
        <v>4140</v>
      </c>
      <c r="N47" s="102">
        <v>0.12</v>
      </c>
      <c r="O47" s="105">
        <v>10921</v>
      </c>
      <c r="P47" s="102">
        <v>0.05</v>
      </c>
      <c r="Q47" s="93"/>
    </row>
    <row r="48" spans="1:17" x14ac:dyDescent="0.2">
      <c r="A48" s="11">
        <v>2016</v>
      </c>
      <c r="B48" s="103">
        <v>8988</v>
      </c>
      <c r="C48" s="105">
        <v>13849</v>
      </c>
      <c r="D48" s="105">
        <v>93216</v>
      </c>
      <c r="E48" s="105">
        <v>9522</v>
      </c>
      <c r="F48" s="105">
        <v>138946</v>
      </c>
      <c r="G48" s="105">
        <v>41327</v>
      </c>
      <c r="H48" s="102">
        <v>0.11</v>
      </c>
      <c r="I48" s="105">
        <v>6438</v>
      </c>
      <c r="J48" s="102">
        <v>0.06</v>
      </c>
      <c r="K48" s="103">
        <v>2180</v>
      </c>
      <c r="L48" s="102">
        <v>0.1</v>
      </c>
      <c r="M48" s="105">
        <v>1228</v>
      </c>
      <c r="N48" s="102">
        <v>0.12</v>
      </c>
      <c r="O48" s="105">
        <v>4123</v>
      </c>
      <c r="P48" s="102">
        <v>0.14000000000000001</v>
      </c>
      <c r="Q48" s="93"/>
    </row>
    <row r="49" spans="1:17" x14ac:dyDescent="0.2">
      <c r="A49" s="11">
        <v>2017</v>
      </c>
      <c r="B49" s="103">
        <v>5158</v>
      </c>
      <c r="C49" s="105">
        <v>8424</v>
      </c>
      <c r="D49" s="105">
        <v>84470</v>
      </c>
      <c r="E49" s="105">
        <v>6390</v>
      </c>
      <c r="F49" s="105">
        <v>123816</v>
      </c>
      <c r="G49" s="105">
        <v>29799</v>
      </c>
      <c r="H49" s="102">
        <v>0.08</v>
      </c>
      <c r="I49" s="105">
        <v>13430</v>
      </c>
      <c r="J49" s="102">
        <v>0.02</v>
      </c>
      <c r="K49" s="103">
        <v>1702</v>
      </c>
      <c r="L49" s="102">
        <v>0.11</v>
      </c>
      <c r="M49" s="104">
        <v>630</v>
      </c>
      <c r="N49" s="102">
        <v>0.12</v>
      </c>
      <c r="O49" s="105">
        <v>3591</v>
      </c>
      <c r="P49" s="102">
        <v>0.05</v>
      </c>
      <c r="Q49" s="93"/>
    </row>
    <row r="50" spans="1:17" x14ac:dyDescent="0.2">
      <c r="A50" s="11">
        <v>2018</v>
      </c>
      <c r="B50" s="103">
        <v>2100</v>
      </c>
      <c r="C50" s="105">
        <v>8751</v>
      </c>
      <c r="D50" s="105">
        <v>46543</v>
      </c>
      <c r="E50" s="105">
        <v>5443</v>
      </c>
      <c r="F50" s="105">
        <v>84525</v>
      </c>
      <c r="G50" s="105">
        <v>46094</v>
      </c>
      <c r="H50" s="102">
        <v>7.0000000000000007E-2</v>
      </c>
      <c r="I50" s="105">
        <v>17120</v>
      </c>
      <c r="J50" s="102">
        <v>0.04</v>
      </c>
      <c r="K50" s="103">
        <v>1627</v>
      </c>
      <c r="L50" s="102">
        <v>0.12</v>
      </c>
      <c r="M50" s="105">
        <v>1196</v>
      </c>
      <c r="N50" s="102">
        <v>0.12</v>
      </c>
      <c r="O50" s="105">
        <v>2191</v>
      </c>
      <c r="P50" s="102">
        <v>7.0000000000000007E-2</v>
      </c>
      <c r="Q50" s="93"/>
    </row>
    <row r="51" spans="1:17" x14ac:dyDescent="0.2">
      <c r="A51" s="11">
        <v>2019</v>
      </c>
      <c r="B51" s="103">
        <v>5848</v>
      </c>
      <c r="C51" s="105">
        <v>3086</v>
      </c>
      <c r="D51" s="105">
        <v>169234</v>
      </c>
      <c r="E51" s="105">
        <v>5594</v>
      </c>
      <c r="F51" s="105">
        <v>218960</v>
      </c>
      <c r="G51" s="105">
        <v>45186</v>
      </c>
      <c r="H51" s="102">
        <v>0.05</v>
      </c>
      <c r="I51" s="105">
        <v>29649</v>
      </c>
      <c r="J51" s="102">
        <v>0.08</v>
      </c>
      <c r="K51" s="103">
        <v>3859</v>
      </c>
      <c r="L51" s="102">
        <v>0.05</v>
      </c>
      <c r="M51" s="104">
        <v>558</v>
      </c>
      <c r="N51" s="102">
        <v>0.12</v>
      </c>
      <c r="O51" s="105">
        <v>2530</v>
      </c>
      <c r="P51" s="102">
        <v>0.17</v>
      </c>
      <c r="Q51" s="93"/>
    </row>
    <row r="52" spans="1:17" x14ac:dyDescent="0.2">
      <c r="A52" s="11">
        <v>2020</v>
      </c>
      <c r="B52" s="103">
        <v>8463</v>
      </c>
      <c r="C52" s="105">
        <v>17124</v>
      </c>
      <c r="D52" s="105">
        <v>147504</v>
      </c>
      <c r="E52" s="105">
        <v>13076</v>
      </c>
      <c r="F52" s="105">
        <v>222775</v>
      </c>
      <c r="G52" s="105">
        <v>43087</v>
      </c>
      <c r="H52" s="102">
        <v>0.09</v>
      </c>
      <c r="I52" s="105">
        <v>25528</v>
      </c>
      <c r="J52" s="102">
        <v>0.02</v>
      </c>
      <c r="K52" s="103">
        <v>3955</v>
      </c>
      <c r="L52" s="102">
        <v>0.1</v>
      </c>
      <c r="M52" s="105">
        <v>3282</v>
      </c>
      <c r="N52" s="102">
        <v>0.1</v>
      </c>
      <c r="O52" s="105">
        <v>6195</v>
      </c>
      <c r="P52" s="102">
        <v>0.08</v>
      </c>
      <c r="Q52" s="93"/>
    </row>
    <row r="53" spans="1:17" x14ac:dyDescent="0.2">
      <c r="A53" s="11">
        <v>2021</v>
      </c>
      <c r="B53" s="103">
        <v>6315</v>
      </c>
      <c r="C53" s="105">
        <v>16381</v>
      </c>
      <c r="D53" s="105">
        <v>175687</v>
      </c>
      <c r="E53" s="105">
        <v>14021</v>
      </c>
      <c r="F53" s="105">
        <v>248297</v>
      </c>
      <c r="G53" s="105">
        <v>36449</v>
      </c>
      <c r="H53" s="102">
        <v>0.11</v>
      </c>
      <c r="I53" s="105">
        <v>29507</v>
      </c>
      <c r="J53" s="102">
        <v>0.02</v>
      </c>
      <c r="K53" s="103">
        <v>4010</v>
      </c>
      <c r="L53" s="102">
        <v>0.05</v>
      </c>
      <c r="M53" s="105">
        <v>2438</v>
      </c>
      <c r="N53" s="102">
        <v>0.08</v>
      </c>
      <c r="O53" s="105">
        <v>5271</v>
      </c>
      <c r="P53" s="102">
        <v>0.05</v>
      </c>
      <c r="Q53" s="93"/>
    </row>
    <row r="54" spans="1:17" x14ac:dyDescent="0.2">
      <c r="A54" s="11">
        <v>2022</v>
      </c>
      <c r="B54" s="103">
        <v>10162</v>
      </c>
      <c r="C54" s="105">
        <v>22933</v>
      </c>
      <c r="D54" s="105">
        <v>110876</v>
      </c>
      <c r="E54" s="105">
        <v>26458</v>
      </c>
      <c r="F54" s="105">
        <v>199779</v>
      </c>
      <c r="G54" s="105">
        <v>81649</v>
      </c>
      <c r="H54" s="102">
        <v>7.0000000000000007E-2</v>
      </c>
      <c r="I54" s="105">
        <v>33914</v>
      </c>
      <c r="J54" s="102">
        <v>0.02</v>
      </c>
      <c r="K54" s="103">
        <v>7438</v>
      </c>
      <c r="L54" s="102">
        <v>0.15</v>
      </c>
      <c r="M54" s="105">
        <v>4126</v>
      </c>
      <c r="N54" s="102">
        <v>0.13</v>
      </c>
      <c r="O54" s="105">
        <v>13532</v>
      </c>
      <c r="P54" s="102">
        <v>0.06</v>
      </c>
      <c r="Q54" s="93"/>
    </row>
    <row r="55" spans="1:17" ht="16" x14ac:dyDescent="0.2">
      <c r="A55" s="11" t="s">
        <v>51</v>
      </c>
      <c r="B55" s="26" t="s">
        <v>13</v>
      </c>
      <c r="C55" s="26" t="s">
        <v>13</v>
      </c>
      <c r="D55" s="31" t="s">
        <v>13</v>
      </c>
      <c r="E55" s="32" t="s">
        <v>13</v>
      </c>
      <c r="F55" s="26" t="s">
        <v>13</v>
      </c>
      <c r="G55" s="9">
        <v>75100</v>
      </c>
      <c r="H55" s="60" t="s">
        <v>13</v>
      </c>
      <c r="I55" s="9">
        <v>12300</v>
      </c>
      <c r="J55" s="60" t="s">
        <v>13</v>
      </c>
      <c r="K55" s="106" t="s">
        <v>81</v>
      </c>
      <c r="L55" s="102" t="s">
        <v>81</v>
      </c>
      <c r="M55" s="104" t="s">
        <v>81</v>
      </c>
      <c r="N55" s="102" t="s">
        <v>81</v>
      </c>
      <c r="O55" s="104" t="s">
        <v>81</v>
      </c>
      <c r="P55" s="102" t="s">
        <v>81</v>
      </c>
      <c r="Q55" s="93"/>
    </row>
    <row r="56" spans="1:17" x14ac:dyDescent="0.2">
      <c r="A56" s="154" t="s">
        <v>145</v>
      </c>
      <c r="L56" s="93"/>
      <c r="N56" s="93"/>
      <c r="P56" s="93"/>
      <c r="Q56" s="93"/>
    </row>
    <row r="57" spans="1:17" x14ac:dyDescent="0.2">
      <c r="A57" s="154" t="s">
        <v>82</v>
      </c>
    </row>
    <row r="58" spans="1:17" x14ac:dyDescent="0.2">
      <c r="A58" s="154" t="s">
        <v>83</v>
      </c>
    </row>
    <row r="59" spans="1:17" x14ac:dyDescent="0.2">
      <c r="A59" s="154" t="s">
        <v>84</v>
      </c>
    </row>
    <row r="100" spans="1:56" s="14" customFormat="1" x14ac:dyDescent="0.2">
      <c r="B100" s="15"/>
      <c r="C100" s="15"/>
      <c r="D100" s="15"/>
      <c r="E100" s="15"/>
      <c r="F100" s="15"/>
      <c r="G100" s="15"/>
      <c r="H100" s="48"/>
      <c r="I100" s="15"/>
      <c r="J100" s="48"/>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2" spans="1:56" ht="16" thickBot="1" x14ac:dyDescent="0.25">
      <c r="A102" s="18" t="s">
        <v>144</v>
      </c>
    </row>
    <row r="103" spans="1:56" ht="15" customHeight="1" thickBot="1" x14ac:dyDescent="0.25">
      <c r="A103" s="210"/>
      <c r="B103" s="199" t="s">
        <v>68</v>
      </c>
      <c r="C103" s="190"/>
      <c r="D103" s="190"/>
      <c r="E103" s="190"/>
      <c r="F103" s="190"/>
      <c r="G103" s="190"/>
      <c r="H103" s="190"/>
      <c r="I103" s="190"/>
      <c r="J103" s="190"/>
      <c r="K103" s="190"/>
      <c r="L103" s="190"/>
      <c r="M103" s="190"/>
      <c r="N103" s="190"/>
      <c r="O103" s="190"/>
      <c r="P103" s="191"/>
    </row>
    <row r="104" spans="1:56" ht="16" x14ac:dyDescent="0.2">
      <c r="A104" s="211"/>
      <c r="B104" s="25" t="s">
        <v>3</v>
      </c>
      <c r="C104" s="27" t="s">
        <v>3</v>
      </c>
      <c r="D104" s="28" t="s">
        <v>3</v>
      </c>
      <c r="E104" s="25" t="s">
        <v>3</v>
      </c>
      <c r="F104" s="25" t="s">
        <v>3</v>
      </c>
      <c r="G104" s="201"/>
      <c r="H104" s="203"/>
      <c r="I104" s="201"/>
      <c r="J104" s="212"/>
      <c r="K104" s="91"/>
      <c r="L104" s="7"/>
      <c r="M104" s="73"/>
      <c r="N104" s="7"/>
      <c r="O104" s="73"/>
      <c r="P104" s="7"/>
    </row>
    <row r="105" spans="1:56" ht="16" x14ac:dyDescent="0.2">
      <c r="A105" s="211"/>
      <c r="B105" s="25" t="s">
        <v>69</v>
      </c>
      <c r="C105" s="27" t="s">
        <v>69</v>
      </c>
      <c r="D105" s="28" t="s">
        <v>70</v>
      </c>
      <c r="E105" s="25" t="s">
        <v>70</v>
      </c>
      <c r="F105" s="25" t="s">
        <v>71</v>
      </c>
      <c r="G105" s="204"/>
      <c r="H105" s="208"/>
      <c r="I105" s="204"/>
      <c r="J105" s="213"/>
      <c r="K105" s="92"/>
      <c r="L105" s="25"/>
      <c r="M105" s="204" t="s">
        <v>72</v>
      </c>
      <c r="N105" s="208"/>
      <c r="O105" s="74"/>
      <c r="P105" s="25"/>
    </row>
    <row r="106" spans="1:56" ht="17" thickBot="1" x14ac:dyDescent="0.25">
      <c r="A106" s="211"/>
      <c r="B106" s="25" t="s">
        <v>73</v>
      </c>
      <c r="C106" s="27" t="s">
        <v>74</v>
      </c>
      <c r="D106" s="28" t="s">
        <v>75</v>
      </c>
      <c r="E106" s="25" t="s">
        <v>74</v>
      </c>
      <c r="F106" s="25" t="s">
        <v>70</v>
      </c>
      <c r="G106" s="207" t="s">
        <v>76</v>
      </c>
      <c r="H106" s="206"/>
      <c r="I106" s="207" t="s">
        <v>77</v>
      </c>
      <c r="J106" s="214"/>
      <c r="K106" s="209" t="s">
        <v>78</v>
      </c>
      <c r="L106" s="208"/>
      <c r="M106" s="207" t="s">
        <v>79</v>
      </c>
      <c r="N106" s="206"/>
      <c r="O106" s="207" t="s">
        <v>80</v>
      </c>
      <c r="P106" s="206"/>
    </row>
    <row r="107" spans="1:56" ht="17" thickBot="1" x14ac:dyDescent="0.25">
      <c r="A107" s="16" t="s">
        <v>5</v>
      </c>
      <c r="B107" s="8" t="s">
        <v>10</v>
      </c>
      <c r="C107" s="8" t="s">
        <v>10</v>
      </c>
      <c r="D107" s="29" t="s">
        <v>10</v>
      </c>
      <c r="E107" s="30" t="s">
        <v>10</v>
      </c>
      <c r="F107" s="8" t="s">
        <v>35</v>
      </c>
      <c r="G107" s="8" t="s">
        <v>10</v>
      </c>
      <c r="H107" s="59" t="s">
        <v>12</v>
      </c>
      <c r="I107" s="8" t="s">
        <v>10</v>
      </c>
      <c r="J107" s="47" t="s">
        <v>12</v>
      </c>
      <c r="K107" s="33" t="s">
        <v>10</v>
      </c>
      <c r="L107" s="33" t="s">
        <v>12</v>
      </c>
      <c r="M107" s="33" t="s">
        <v>10</v>
      </c>
      <c r="N107" s="33" t="s">
        <v>12</v>
      </c>
      <c r="O107" s="33" t="s">
        <v>10</v>
      </c>
      <c r="P107" s="33" t="s">
        <v>12</v>
      </c>
    </row>
    <row r="108" spans="1:56" ht="17" thickBot="1" x14ac:dyDescent="0.25">
      <c r="A108" s="42" t="s">
        <v>17</v>
      </c>
      <c r="B108" s="43">
        <f t="shared" ref="B108:P108" si="0">IFERROR(AVERAGEIFS(B$2:B$83,$A$2:$A$83,"&gt;=1975",$A$2:$A$83,"&lt;=1978"),"")</f>
        <v>5900.5</v>
      </c>
      <c r="C108" s="43">
        <f t="shared" si="0"/>
        <v>11216</v>
      </c>
      <c r="D108" s="43">
        <f t="shared" si="0"/>
        <v>24131.25</v>
      </c>
      <c r="E108" s="43">
        <f t="shared" si="0"/>
        <v>16118.75</v>
      </c>
      <c r="F108" s="43">
        <f t="shared" si="0"/>
        <v>57386.75</v>
      </c>
      <c r="G108" s="43" t="str">
        <f t="shared" si="0"/>
        <v/>
      </c>
      <c r="H108" s="43" t="str">
        <f t="shared" si="0"/>
        <v/>
      </c>
      <c r="I108" s="43">
        <f t="shared" si="0"/>
        <v>16910</v>
      </c>
      <c r="J108" s="61">
        <f t="shared" si="0"/>
        <v>0.28750000000000003</v>
      </c>
      <c r="K108" s="43">
        <f t="shared" si="0"/>
        <v>4380.75</v>
      </c>
      <c r="L108" s="61">
        <f t="shared" si="0"/>
        <v>0.2</v>
      </c>
      <c r="M108" s="43">
        <f t="shared" si="0"/>
        <v>1250</v>
      </c>
      <c r="N108" s="61">
        <f t="shared" si="0"/>
        <v>0.12</v>
      </c>
      <c r="O108" s="43">
        <f t="shared" si="0"/>
        <v>8955</v>
      </c>
      <c r="P108" s="61">
        <f t="shared" si="0"/>
        <v>0.16250000000000001</v>
      </c>
    </row>
    <row r="109" spans="1:56" ht="17" thickBot="1" x14ac:dyDescent="0.25">
      <c r="A109" s="42" t="s">
        <v>18</v>
      </c>
      <c r="B109" s="43">
        <f t="shared" ref="B109:P109" si="1">IFERROR(AVERAGEIFS(B$2:B$83,$A$2:$A$83,"&gt;=1979",$A$2:$A$83,"&lt;=1984"),"")</f>
        <v>5430.666666666667</v>
      </c>
      <c r="C109" s="43">
        <f t="shared" si="1"/>
        <v>17952.833333333332</v>
      </c>
      <c r="D109" s="43">
        <f t="shared" si="1"/>
        <v>13932.166666666666</v>
      </c>
      <c r="E109" s="43">
        <f t="shared" si="1"/>
        <v>12699.666666666666</v>
      </c>
      <c r="F109" s="43">
        <f t="shared" si="1"/>
        <v>83015</v>
      </c>
      <c r="G109" s="43">
        <f t="shared" si="1"/>
        <v>120835</v>
      </c>
      <c r="H109" s="61">
        <f t="shared" si="1"/>
        <v>0.08</v>
      </c>
      <c r="I109" s="43">
        <f t="shared" si="1"/>
        <v>7716</v>
      </c>
      <c r="J109" s="61">
        <f t="shared" si="1"/>
        <v>0.2416666666666667</v>
      </c>
      <c r="K109" s="43">
        <f t="shared" si="1"/>
        <v>4046.3333333333335</v>
      </c>
      <c r="L109" s="61">
        <f t="shared" si="1"/>
        <v>0.20166666666666666</v>
      </c>
      <c r="M109" s="43">
        <f t="shared" si="1"/>
        <v>1563</v>
      </c>
      <c r="N109" s="61">
        <f t="shared" si="1"/>
        <v>0.12</v>
      </c>
      <c r="O109" s="43">
        <f t="shared" si="1"/>
        <v>5225.666666666667</v>
      </c>
      <c r="P109" s="61">
        <f t="shared" si="1"/>
        <v>0.15333333333333335</v>
      </c>
    </row>
    <row r="110" spans="1:56" ht="17" thickBot="1" x14ac:dyDescent="0.25">
      <c r="A110" s="42" t="s">
        <v>19</v>
      </c>
      <c r="B110" s="43">
        <f t="shared" ref="B110:P110" si="2">IFERROR(AVERAGEIFS(B$2:B$83,$A$2:$A$83,"&gt;=1985",$A$2:$A$83,"&lt;=1995"),"")</f>
        <v>10165.727272727272</v>
      </c>
      <c r="C110" s="43">
        <f t="shared" si="2"/>
        <v>39991</v>
      </c>
      <c r="D110" s="43">
        <f t="shared" si="2"/>
        <v>31807.272727272728</v>
      </c>
      <c r="E110" s="43">
        <f t="shared" si="2"/>
        <v>21911</v>
      </c>
      <c r="F110" s="43">
        <f t="shared" si="2"/>
        <v>131718.54545454544</v>
      </c>
      <c r="G110" s="43">
        <f t="shared" si="2"/>
        <v>106416</v>
      </c>
      <c r="H110" s="61">
        <f t="shared" si="2"/>
        <v>8.5000000000000006E-2</v>
      </c>
      <c r="I110" s="43">
        <f t="shared" si="2"/>
        <v>18730.909090909092</v>
      </c>
      <c r="J110" s="61">
        <f t="shared" si="2"/>
        <v>0.25272727272727274</v>
      </c>
      <c r="K110" s="43">
        <f t="shared" si="2"/>
        <v>5781.636363636364</v>
      </c>
      <c r="L110" s="61">
        <f t="shared" si="2"/>
        <v>0.18727272727272723</v>
      </c>
      <c r="M110" s="43">
        <f t="shared" si="2"/>
        <v>5225.545454545455</v>
      </c>
      <c r="N110" s="61">
        <f t="shared" si="2"/>
        <v>0.12000000000000002</v>
      </c>
      <c r="O110" s="43">
        <f t="shared" si="2"/>
        <v>8101.090909090909</v>
      </c>
      <c r="P110" s="61">
        <f t="shared" si="2"/>
        <v>0.15818181818181817</v>
      </c>
    </row>
    <row r="111" spans="1:56" ht="17" thickBot="1" x14ac:dyDescent="0.25">
      <c r="A111" s="42" t="s">
        <v>20</v>
      </c>
      <c r="B111" s="43">
        <f t="shared" ref="B111:P111" si="3">IFERROR(AVERAGEIFS(B$2:B$83,$A$2:$A$83,"&gt;=1996",$A$2:$A$83,"&lt;=1998"),"")</f>
        <v>17968</v>
      </c>
      <c r="C111" s="43">
        <f t="shared" si="3"/>
        <v>30745</v>
      </c>
      <c r="D111" s="43">
        <f t="shared" si="3"/>
        <v>71267</v>
      </c>
      <c r="E111" s="43">
        <f t="shared" si="3"/>
        <v>33725.333333333336</v>
      </c>
      <c r="F111" s="43">
        <f t="shared" si="3"/>
        <v>194916</v>
      </c>
      <c r="G111" s="43">
        <f t="shared" si="3"/>
        <v>102721.33333333333</v>
      </c>
      <c r="H111" s="61">
        <f t="shared" si="3"/>
        <v>9.0000000000000011E-2</v>
      </c>
      <c r="I111" s="43">
        <f t="shared" si="3"/>
        <v>30510.333333333332</v>
      </c>
      <c r="J111" s="61">
        <f t="shared" si="3"/>
        <v>0.27666666666666667</v>
      </c>
      <c r="K111" s="43">
        <f t="shared" si="3"/>
        <v>9645.3333333333339</v>
      </c>
      <c r="L111" s="61">
        <f t="shared" si="3"/>
        <v>7.0000000000000007E-2</v>
      </c>
      <c r="M111" s="43">
        <f t="shared" si="3"/>
        <v>4034.6666666666665</v>
      </c>
      <c r="N111" s="61">
        <f t="shared" si="3"/>
        <v>0.12</v>
      </c>
      <c r="O111" s="43">
        <f t="shared" si="3"/>
        <v>17423.333333333332</v>
      </c>
      <c r="P111" s="61">
        <f t="shared" si="3"/>
        <v>0.18000000000000002</v>
      </c>
    </row>
    <row r="112" spans="1:56" ht="17" thickBot="1" x14ac:dyDescent="0.25">
      <c r="A112" s="44" t="s">
        <v>21</v>
      </c>
      <c r="B112" s="43">
        <f t="shared" ref="B112:P112" si="4">IFERROR(AVERAGEIFS(B$2:B$83,$A$2:$A$83,"&gt;=1999",$A$2:$A$83,"&lt;=2008"),"")</f>
        <v>15190.7</v>
      </c>
      <c r="C112" s="43">
        <f t="shared" si="4"/>
        <v>24362.9</v>
      </c>
      <c r="D112" s="43">
        <f t="shared" si="4"/>
        <v>88852.2</v>
      </c>
      <c r="E112" s="43">
        <f t="shared" si="4"/>
        <v>24340.400000000001</v>
      </c>
      <c r="F112" s="43">
        <f t="shared" si="4"/>
        <v>194623.1</v>
      </c>
      <c r="G112" s="43">
        <f t="shared" si="4"/>
        <v>102689</v>
      </c>
      <c r="H112" s="61">
        <f t="shared" si="4"/>
        <v>9.0000000000000011E-2</v>
      </c>
      <c r="I112" s="43">
        <f t="shared" si="4"/>
        <v>32973.199999999997</v>
      </c>
      <c r="J112" s="61">
        <f t="shared" si="4"/>
        <v>8.3000000000000018E-2</v>
      </c>
      <c r="K112" s="43">
        <f t="shared" si="4"/>
        <v>7658.1</v>
      </c>
      <c r="L112" s="61">
        <f t="shared" si="4"/>
        <v>5.5999999999999994E-2</v>
      </c>
      <c r="M112" s="43">
        <f t="shared" si="4"/>
        <v>2875.7</v>
      </c>
      <c r="N112" s="61">
        <f t="shared" si="4"/>
        <v>0.11800000000000002</v>
      </c>
      <c r="O112" s="43">
        <f t="shared" si="4"/>
        <v>11108.3</v>
      </c>
      <c r="P112" s="61">
        <f t="shared" si="4"/>
        <v>0.16499999999999998</v>
      </c>
    </row>
    <row r="113" spans="1:16" ht="16" thickBot="1" x14ac:dyDescent="0.25">
      <c r="A113" s="11">
        <v>2009</v>
      </c>
      <c r="B113" s="66">
        <f t="shared" ref="B113:P113" si="5">IF(B41&gt;0,B41,"")</f>
        <v>2174</v>
      </c>
      <c r="C113" s="66">
        <f t="shared" si="5"/>
        <v>24321</v>
      </c>
      <c r="D113" s="66">
        <f t="shared" si="5"/>
        <v>86318</v>
      </c>
      <c r="E113" s="66">
        <f t="shared" si="5"/>
        <v>21736</v>
      </c>
      <c r="F113" s="66">
        <f t="shared" si="5"/>
        <v>175327</v>
      </c>
      <c r="G113" s="66">
        <f t="shared" si="5"/>
        <v>70142</v>
      </c>
      <c r="H113" s="84">
        <f t="shared" si="5"/>
        <v>0.06</v>
      </c>
      <c r="I113" s="66">
        <f t="shared" si="5"/>
        <v>25288</v>
      </c>
      <c r="J113" s="84">
        <f t="shared" si="5"/>
        <v>0.02</v>
      </c>
      <c r="K113" s="66">
        <f t="shared" si="5"/>
        <v>538</v>
      </c>
      <c r="L113" s="84">
        <f t="shared" si="5"/>
        <v>0.11</v>
      </c>
      <c r="M113" s="66">
        <f t="shared" si="5"/>
        <v>1097</v>
      </c>
      <c r="N113" s="84">
        <f t="shared" si="5"/>
        <v>0.18</v>
      </c>
      <c r="O113" s="66">
        <f t="shared" si="5"/>
        <v>9708</v>
      </c>
      <c r="P113" s="84">
        <f t="shared" si="5"/>
        <v>0.16</v>
      </c>
    </row>
    <row r="114" spans="1:16" ht="16" thickBot="1" x14ac:dyDescent="0.25">
      <c r="A114" s="11">
        <v>2010</v>
      </c>
      <c r="B114" s="66">
        <f t="shared" ref="B114:P114" si="6">IF(B42&gt;0,B42,"")</f>
        <v>9405</v>
      </c>
      <c r="C114" s="66">
        <f t="shared" si="6"/>
        <v>15736</v>
      </c>
      <c r="D114" s="66">
        <f t="shared" si="6"/>
        <v>158004</v>
      </c>
      <c r="E114" s="66">
        <f t="shared" si="6"/>
        <v>20431</v>
      </c>
      <c r="F114" s="66">
        <f t="shared" si="6"/>
        <v>239792</v>
      </c>
      <c r="G114" s="66">
        <f t="shared" si="6"/>
        <v>103558</v>
      </c>
      <c r="H114" s="84">
        <f t="shared" si="6"/>
        <v>0.06</v>
      </c>
      <c r="I114" s="66">
        <f t="shared" si="6"/>
        <v>71353</v>
      </c>
      <c r="J114" s="84">
        <f t="shared" si="6"/>
        <v>0.02</v>
      </c>
      <c r="K114" s="66">
        <f t="shared" si="6"/>
        <v>5258</v>
      </c>
      <c r="L114" s="84">
        <f t="shared" si="6"/>
        <v>0.06</v>
      </c>
      <c r="M114" s="66">
        <f t="shared" si="6"/>
        <v>2649</v>
      </c>
      <c r="N114" s="84">
        <f t="shared" si="6"/>
        <v>0.12</v>
      </c>
      <c r="O114" s="66">
        <f t="shared" si="6"/>
        <v>7490</v>
      </c>
      <c r="P114" s="84">
        <f t="shared" si="6"/>
        <v>0.08</v>
      </c>
    </row>
    <row r="115" spans="1:16" ht="16" thickBot="1" x14ac:dyDescent="0.25">
      <c r="A115" s="11">
        <v>2011</v>
      </c>
      <c r="B115" s="66">
        <f t="shared" ref="B115:P115" si="7">IF(B43&gt;0,B43,"")</f>
        <v>5180</v>
      </c>
      <c r="C115" s="66">
        <f t="shared" si="7"/>
        <v>11066</v>
      </c>
      <c r="D115" s="66">
        <f t="shared" si="7"/>
        <v>126679</v>
      </c>
      <c r="E115" s="66">
        <f t="shared" si="7"/>
        <v>16379</v>
      </c>
      <c r="F115" s="66">
        <f t="shared" si="7"/>
        <v>215998</v>
      </c>
      <c r="G115" s="66">
        <f t="shared" si="7"/>
        <v>123647</v>
      </c>
      <c r="H115" s="84">
        <f t="shared" si="7"/>
        <v>0.05</v>
      </c>
      <c r="I115" s="66">
        <f t="shared" si="7"/>
        <v>18895</v>
      </c>
      <c r="J115" s="84">
        <f t="shared" si="7"/>
        <v>0.02</v>
      </c>
      <c r="K115" s="66">
        <f t="shared" si="7"/>
        <v>2731</v>
      </c>
      <c r="L115" s="84">
        <f t="shared" si="7"/>
        <v>7.0000000000000007E-2</v>
      </c>
      <c r="M115" s="66">
        <f t="shared" si="7"/>
        <v>1178</v>
      </c>
      <c r="N115" s="84">
        <f t="shared" si="7"/>
        <v>0.12</v>
      </c>
      <c r="O115" s="66">
        <f t="shared" si="7"/>
        <v>8396</v>
      </c>
      <c r="P115" s="84">
        <f t="shared" si="7"/>
        <v>0.05</v>
      </c>
    </row>
    <row r="116" spans="1:16" ht="16" thickBot="1" x14ac:dyDescent="0.25">
      <c r="A116" s="11">
        <v>2012</v>
      </c>
      <c r="B116" s="66">
        <f t="shared" ref="B116:P116" si="8">IF(B44&gt;0,B44,"")</f>
        <v>11357</v>
      </c>
      <c r="C116" s="66">
        <f t="shared" si="8"/>
        <v>11186</v>
      </c>
      <c r="D116" s="66">
        <f t="shared" si="8"/>
        <v>47695</v>
      </c>
      <c r="E116" s="66">
        <f t="shared" si="8"/>
        <v>9797</v>
      </c>
      <c r="F116" s="66">
        <f t="shared" si="8"/>
        <v>113572</v>
      </c>
      <c r="G116" s="66">
        <f t="shared" si="8"/>
        <v>44467</v>
      </c>
      <c r="H116" s="84">
        <f t="shared" si="8"/>
        <v>0.09</v>
      </c>
      <c r="I116" s="66">
        <f t="shared" si="8"/>
        <v>4091</v>
      </c>
      <c r="J116" s="84">
        <f t="shared" si="8"/>
        <v>0.03</v>
      </c>
      <c r="K116" s="66">
        <f t="shared" si="8"/>
        <v>5702</v>
      </c>
      <c r="L116" s="84">
        <f t="shared" si="8"/>
        <v>0.08</v>
      </c>
      <c r="M116" s="66">
        <f t="shared" si="8"/>
        <v>1111</v>
      </c>
      <c r="N116" s="84">
        <f t="shared" si="8"/>
        <v>0.11</v>
      </c>
      <c r="O116" s="66">
        <f t="shared" si="8"/>
        <v>4255</v>
      </c>
      <c r="P116" s="84">
        <f t="shared" si="8"/>
        <v>0.06</v>
      </c>
    </row>
    <row r="117" spans="1:16" ht="16" thickBot="1" x14ac:dyDescent="0.25">
      <c r="A117" s="11">
        <v>2013</v>
      </c>
      <c r="B117" s="66">
        <f t="shared" ref="B117:P117" si="9">IF(B45&gt;0,B45,"")</f>
        <v>6819</v>
      </c>
      <c r="C117" s="66">
        <f t="shared" si="9"/>
        <v>16082</v>
      </c>
      <c r="D117" s="85">
        <f t="shared" si="9"/>
        <v>119609</v>
      </c>
      <c r="E117" s="83">
        <f t="shared" si="9"/>
        <v>11295</v>
      </c>
      <c r="F117" s="66">
        <f t="shared" si="9"/>
        <v>175992</v>
      </c>
      <c r="G117" s="80">
        <f t="shared" si="9"/>
        <v>42953</v>
      </c>
      <c r="H117" s="86">
        <f t="shared" si="9"/>
        <v>7.0000000000000007E-2</v>
      </c>
      <c r="I117" s="80">
        <f t="shared" si="9"/>
        <v>28797</v>
      </c>
      <c r="J117" s="86">
        <f t="shared" si="9"/>
        <v>0.02</v>
      </c>
      <c r="K117" s="80">
        <f t="shared" si="9"/>
        <v>3445</v>
      </c>
      <c r="L117" s="86">
        <f t="shared" si="9"/>
        <v>7.0000000000000007E-2</v>
      </c>
      <c r="M117" s="80">
        <f t="shared" si="9"/>
        <v>1267</v>
      </c>
      <c r="N117" s="86">
        <f t="shared" si="9"/>
        <v>0.12</v>
      </c>
      <c r="O117" s="80">
        <f t="shared" si="9"/>
        <v>4200</v>
      </c>
      <c r="P117" s="86">
        <f t="shared" si="9"/>
        <v>0.05</v>
      </c>
    </row>
    <row r="118" spans="1:16" ht="16" thickBot="1" x14ac:dyDescent="0.25">
      <c r="A118" s="11">
        <v>2014</v>
      </c>
      <c r="B118" s="66">
        <f t="shared" ref="B118:P118" si="10">IF(B46&gt;0,B46,"")</f>
        <v>24606</v>
      </c>
      <c r="C118" s="66">
        <f t="shared" si="10"/>
        <v>33424</v>
      </c>
      <c r="D118" s="85">
        <f t="shared" si="10"/>
        <v>84308</v>
      </c>
      <c r="E118" s="83">
        <f t="shared" si="10"/>
        <v>24493</v>
      </c>
      <c r="F118" s="66">
        <f t="shared" si="10"/>
        <v>210875</v>
      </c>
      <c r="G118" s="66">
        <f t="shared" si="10"/>
        <v>44686</v>
      </c>
      <c r="H118" s="84">
        <f t="shared" si="10"/>
        <v>0.09</v>
      </c>
      <c r="I118" s="66">
        <f t="shared" si="10"/>
        <v>43952</v>
      </c>
      <c r="J118" s="84">
        <f t="shared" si="10"/>
        <v>0.03</v>
      </c>
      <c r="K118" s="66">
        <f t="shared" si="10"/>
        <v>7122</v>
      </c>
      <c r="L118" s="84">
        <f t="shared" si="10"/>
        <v>0.05</v>
      </c>
      <c r="M118" s="66">
        <f t="shared" si="10"/>
        <v>9023</v>
      </c>
      <c r="N118" s="84">
        <f t="shared" si="10"/>
        <v>0.12</v>
      </c>
      <c r="O118" s="66">
        <f t="shared" si="10"/>
        <v>13246</v>
      </c>
      <c r="P118" s="84">
        <f t="shared" si="10"/>
        <v>0.03</v>
      </c>
    </row>
    <row r="119" spans="1:16" ht="16" thickBot="1" x14ac:dyDescent="0.25">
      <c r="A119" s="11">
        <v>2015</v>
      </c>
      <c r="B119" s="66">
        <f t="shared" ref="B119:P119" si="11">IF(B47&gt;0,B47,"")</f>
        <v>11147</v>
      </c>
      <c r="C119" s="66">
        <f t="shared" si="11"/>
        <v>23244</v>
      </c>
      <c r="D119" s="85">
        <f t="shared" si="11"/>
        <v>177939</v>
      </c>
      <c r="E119" s="83">
        <f t="shared" si="11"/>
        <v>30537</v>
      </c>
      <c r="F119" s="66">
        <f t="shared" si="11"/>
        <v>282144</v>
      </c>
      <c r="G119" s="66">
        <f t="shared" si="11"/>
        <v>101516</v>
      </c>
      <c r="H119" s="84">
        <f t="shared" si="11"/>
        <v>7.0000000000000007E-2</v>
      </c>
      <c r="I119" s="66">
        <f t="shared" si="11"/>
        <v>39440</v>
      </c>
      <c r="J119" s="84">
        <f t="shared" si="11"/>
        <v>0.02</v>
      </c>
      <c r="K119" s="66">
        <f t="shared" si="11"/>
        <v>4836</v>
      </c>
      <c r="L119" s="84">
        <f t="shared" si="11"/>
        <v>0.04</v>
      </c>
      <c r="M119" s="66">
        <f t="shared" si="11"/>
        <v>4140</v>
      </c>
      <c r="N119" s="84">
        <f t="shared" si="11"/>
        <v>0.12</v>
      </c>
      <c r="O119" s="66">
        <f t="shared" si="11"/>
        <v>10921</v>
      </c>
      <c r="P119" s="84">
        <f t="shared" si="11"/>
        <v>0.05</v>
      </c>
    </row>
    <row r="120" spans="1:16" ht="16" thickBot="1" x14ac:dyDescent="0.25">
      <c r="A120" s="11">
        <v>2016</v>
      </c>
      <c r="B120" s="66">
        <f t="shared" ref="B120:P120" si="12">IF(B48&gt;0,B48,"")</f>
        <v>8988</v>
      </c>
      <c r="C120" s="66">
        <f t="shared" si="12"/>
        <v>13849</v>
      </c>
      <c r="D120" s="85">
        <f t="shared" si="12"/>
        <v>93216</v>
      </c>
      <c r="E120" s="83">
        <f t="shared" si="12"/>
        <v>9522</v>
      </c>
      <c r="F120" s="66">
        <f t="shared" si="12"/>
        <v>138946</v>
      </c>
      <c r="G120" s="66">
        <f t="shared" si="12"/>
        <v>41327</v>
      </c>
      <c r="H120" s="84">
        <f t="shared" si="12"/>
        <v>0.11</v>
      </c>
      <c r="I120" s="66">
        <f t="shared" si="12"/>
        <v>6438</v>
      </c>
      <c r="J120" s="84">
        <f t="shared" si="12"/>
        <v>0.06</v>
      </c>
      <c r="K120" s="66">
        <f t="shared" si="12"/>
        <v>2180</v>
      </c>
      <c r="L120" s="84">
        <f t="shared" si="12"/>
        <v>0.1</v>
      </c>
      <c r="M120" s="66">
        <f t="shared" si="12"/>
        <v>1228</v>
      </c>
      <c r="N120" s="84">
        <f t="shared" si="12"/>
        <v>0.12</v>
      </c>
      <c r="O120" s="66">
        <f t="shared" si="12"/>
        <v>4123</v>
      </c>
      <c r="P120" s="84">
        <f t="shared" si="12"/>
        <v>0.14000000000000001</v>
      </c>
    </row>
    <row r="121" spans="1:16" ht="16" thickBot="1" x14ac:dyDescent="0.25">
      <c r="A121" s="11">
        <v>2017</v>
      </c>
      <c r="B121" s="66">
        <f t="shared" ref="B121:P121" si="13">IF(B49&gt;0,B49,"")</f>
        <v>5158</v>
      </c>
      <c r="C121" s="66">
        <f t="shared" si="13"/>
        <v>8424</v>
      </c>
      <c r="D121" s="85">
        <f t="shared" si="13"/>
        <v>84470</v>
      </c>
      <c r="E121" s="83">
        <f t="shared" si="13"/>
        <v>6390</v>
      </c>
      <c r="F121" s="66">
        <f t="shared" si="13"/>
        <v>123816</v>
      </c>
      <c r="G121" s="66">
        <f t="shared" si="13"/>
        <v>29799</v>
      </c>
      <c r="H121" s="84">
        <f t="shared" si="13"/>
        <v>0.08</v>
      </c>
      <c r="I121" s="66">
        <f t="shared" si="13"/>
        <v>13430</v>
      </c>
      <c r="J121" s="84">
        <f t="shared" si="13"/>
        <v>0.02</v>
      </c>
      <c r="K121" s="66">
        <f t="shared" si="13"/>
        <v>1702</v>
      </c>
      <c r="L121" s="84">
        <f t="shared" si="13"/>
        <v>0.11</v>
      </c>
      <c r="M121" s="66">
        <f t="shared" si="13"/>
        <v>630</v>
      </c>
      <c r="N121" s="84">
        <f t="shared" si="13"/>
        <v>0.12</v>
      </c>
      <c r="O121" s="66">
        <f t="shared" si="13"/>
        <v>3591</v>
      </c>
      <c r="P121" s="84">
        <f t="shared" si="13"/>
        <v>0.05</v>
      </c>
    </row>
    <row r="122" spans="1:16" ht="16" thickBot="1" x14ac:dyDescent="0.25">
      <c r="A122" s="11">
        <v>2018</v>
      </c>
      <c r="B122" s="66">
        <f t="shared" ref="B122:P122" si="14">IF(B50&gt;0,B50,"")</f>
        <v>2100</v>
      </c>
      <c r="C122" s="66">
        <f t="shared" si="14"/>
        <v>8751</v>
      </c>
      <c r="D122" s="85">
        <f t="shared" si="14"/>
        <v>46543</v>
      </c>
      <c r="E122" s="83">
        <f t="shared" si="14"/>
        <v>5443</v>
      </c>
      <c r="F122" s="66">
        <f t="shared" si="14"/>
        <v>84525</v>
      </c>
      <c r="G122" s="66">
        <f t="shared" si="14"/>
        <v>46094</v>
      </c>
      <c r="H122" s="84">
        <f t="shared" si="14"/>
        <v>7.0000000000000007E-2</v>
      </c>
      <c r="I122" s="66">
        <f t="shared" si="14"/>
        <v>17120</v>
      </c>
      <c r="J122" s="84">
        <f t="shared" si="14"/>
        <v>0.04</v>
      </c>
      <c r="K122" s="66">
        <f t="shared" si="14"/>
        <v>1627</v>
      </c>
      <c r="L122" s="84">
        <f t="shared" si="14"/>
        <v>0.12</v>
      </c>
      <c r="M122" s="66">
        <f t="shared" si="14"/>
        <v>1196</v>
      </c>
      <c r="N122" s="84">
        <f t="shared" si="14"/>
        <v>0.12</v>
      </c>
      <c r="O122" s="66">
        <f t="shared" si="14"/>
        <v>2191</v>
      </c>
      <c r="P122" s="84">
        <f t="shared" si="14"/>
        <v>7.0000000000000007E-2</v>
      </c>
    </row>
    <row r="123" spans="1:16" ht="16" thickBot="1" x14ac:dyDescent="0.25">
      <c r="A123" s="11">
        <v>2019</v>
      </c>
      <c r="B123" s="66">
        <f t="shared" ref="B123:J123" si="15">IF(B51&gt;0,B51,"")</f>
        <v>5848</v>
      </c>
      <c r="C123" s="66">
        <f t="shared" si="15"/>
        <v>3086</v>
      </c>
      <c r="D123" s="85">
        <f t="shared" si="15"/>
        <v>169234</v>
      </c>
      <c r="E123" s="83">
        <f t="shared" si="15"/>
        <v>5594</v>
      </c>
      <c r="F123" s="66">
        <f t="shared" si="15"/>
        <v>218960</v>
      </c>
      <c r="G123" s="66">
        <f t="shared" si="15"/>
        <v>45186</v>
      </c>
      <c r="H123" s="84">
        <f t="shared" si="15"/>
        <v>0.05</v>
      </c>
      <c r="I123" s="66">
        <f t="shared" si="15"/>
        <v>29649</v>
      </c>
      <c r="J123" s="84">
        <f t="shared" si="15"/>
        <v>0.08</v>
      </c>
      <c r="K123" s="66">
        <f t="shared" ref="K123:P123" si="16">IF(K51&gt;0,K51,"")</f>
        <v>3859</v>
      </c>
      <c r="L123" s="84">
        <f t="shared" si="16"/>
        <v>0.05</v>
      </c>
      <c r="M123" s="66">
        <f t="shared" si="16"/>
        <v>558</v>
      </c>
      <c r="N123" s="84">
        <f t="shared" si="16"/>
        <v>0.12</v>
      </c>
      <c r="O123" s="66">
        <f t="shared" si="16"/>
        <v>2530</v>
      </c>
      <c r="P123" s="84">
        <f t="shared" si="16"/>
        <v>0.17</v>
      </c>
    </row>
    <row r="124" spans="1:16" ht="16" thickBot="1" x14ac:dyDescent="0.25">
      <c r="A124" s="11">
        <v>2020</v>
      </c>
      <c r="B124" s="66">
        <f t="shared" ref="B124:J126" si="17">IF(B52&gt;0,B52,"")</f>
        <v>8463</v>
      </c>
      <c r="C124" s="66">
        <f t="shared" si="17"/>
        <v>17124</v>
      </c>
      <c r="D124" s="85">
        <f t="shared" si="17"/>
        <v>147504</v>
      </c>
      <c r="E124" s="83">
        <f t="shared" si="17"/>
        <v>13076</v>
      </c>
      <c r="F124" s="66">
        <f t="shared" si="17"/>
        <v>222775</v>
      </c>
      <c r="G124" s="66">
        <f t="shared" si="17"/>
        <v>43087</v>
      </c>
      <c r="H124" s="84">
        <f t="shared" si="17"/>
        <v>0.09</v>
      </c>
      <c r="I124" s="66">
        <f t="shared" si="17"/>
        <v>25528</v>
      </c>
      <c r="J124" s="84">
        <f t="shared" si="17"/>
        <v>0.02</v>
      </c>
      <c r="K124" s="66">
        <f t="shared" ref="K124:P126" si="18">IF(K52&gt;0,K52,"")</f>
        <v>3955</v>
      </c>
      <c r="L124" s="84">
        <f t="shared" si="18"/>
        <v>0.1</v>
      </c>
      <c r="M124" s="66">
        <f t="shared" si="18"/>
        <v>3282</v>
      </c>
      <c r="N124" s="84">
        <f t="shared" si="18"/>
        <v>0.1</v>
      </c>
      <c r="O124" s="66">
        <f t="shared" si="18"/>
        <v>6195</v>
      </c>
      <c r="P124" s="84">
        <f t="shared" si="18"/>
        <v>0.08</v>
      </c>
    </row>
    <row r="125" spans="1:16" x14ac:dyDescent="0.2">
      <c r="A125" s="11">
        <v>2021</v>
      </c>
      <c r="B125" s="66">
        <f t="shared" si="17"/>
        <v>6315</v>
      </c>
      <c r="C125" s="66">
        <f t="shared" si="17"/>
        <v>16381</v>
      </c>
      <c r="D125" s="85">
        <f t="shared" si="17"/>
        <v>175687</v>
      </c>
      <c r="E125" s="83">
        <f t="shared" si="17"/>
        <v>14021</v>
      </c>
      <c r="F125" s="66">
        <f t="shared" si="17"/>
        <v>248297</v>
      </c>
      <c r="G125" s="66">
        <f t="shared" si="17"/>
        <v>36449</v>
      </c>
      <c r="H125" s="84">
        <f t="shared" si="17"/>
        <v>0.11</v>
      </c>
      <c r="I125" s="66">
        <f t="shared" si="17"/>
        <v>29507</v>
      </c>
      <c r="J125" s="84">
        <f t="shared" si="17"/>
        <v>0.02</v>
      </c>
      <c r="K125" s="66">
        <f t="shared" si="18"/>
        <v>4010</v>
      </c>
      <c r="L125" s="84">
        <f t="shared" si="18"/>
        <v>0.05</v>
      </c>
      <c r="M125" s="66">
        <f t="shared" si="18"/>
        <v>2438</v>
      </c>
      <c r="N125" s="84">
        <f t="shared" si="18"/>
        <v>0.08</v>
      </c>
      <c r="O125" s="66">
        <f t="shared" si="18"/>
        <v>5271</v>
      </c>
      <c r="P125" s="84">
        <f t="shared" si="18"/>
        <v>0.05</v>
      </c>
    </row>
    <row r="126" spans="1:16" x14ac:dyDescent="0.2">
      <c r="A126" s="11">
        <v>2022</v>
      </c>
      <c r="B126" s="66">
        <f t="shared" si="17"/>
        <v>10162</v>
      </c>
      <c r="C126" s="66">
        <f t="shared" si="17"/>
        <v>22933</v>
      </c>
      <c r="D126" s="85">
        <f t="shared" si="17"/>
        <v>110876</v>
      </c>
      <c r="E126" s="83">
        <f t="shared" si="17"/>
        <v>26458</v>
      </c>
      <c r="F126" s="66">
        <f t="shared" si="17"/>
        <v>199779</v>
      </c>
      <c r="G126" s="66">
        <f t="shared" si="17"/>
        <v>81649</v>
      </c>
      <c r="H126" s="84">
        <f t="shared" si="17"/>
        <v>7.0000000000000007E-2</v>
      </c>
      <c r="I126" s="66">
        <f t="shared" si="17"/>
        <v>33914</v>
      </c>
      <c r="J126" s="84">
        <f t="shared" si="17"/>
        <v>0.02</v>
      </c>
      <c r="K126" s="66">
        <f t="shared" si="18"/>
        <v>7438</v>
      </c>
      <c r="L126" s="84">
        <f t="shared" si="18"/>
        <v>0.15</v>
      </c>
      <c r="M126" s="66">
        <f t="shared" si="18"/>
        <v>4126</v>
      </c>
      <c r="N126" s="84">
        <f t="shared" si="18"/>
        <v>0.13</v>
      </c>
      <c r="O126" s="66">
        <f t="shared" si="18"/>
        <v>13532</v>
      </c>
      <c r="P126" s="84">
        <f t="shared" si="18"/>
        <v>0.06</v>
      </c>
    </row>
    <row r="127" spans="1:16" ht="16" x14ac:dyDescent="0.2">
      <c r="A127" s="11" t="s">
        <v>51</v>
      </c>
      <c r="B127" s="26"/>
      <c r="C127" s="26" t="s">
        <v>13</v>
      </c>
      <c r="D127" s="31" t="s">
        <v>13</v>
      </c>
      <c r="E127" s="32" t="s">
        <v>13</v>
      </c>
      <c r="F127" s="26" t="s">
        <v>13</v>
      </c>
      <c r="G127" s="26">
        <f>G55</f>
        <v>75100</v>
      </c>
      <c r="H127" s="60" t="s">
        <v>13</v>
      </c>
      <c r="I127" s="26">
        <f>I55</f>
        <v>12300</v>
      </c>
      <c r="J127" s="60" t="s">
        <v>13</v>
      </c>
      <c r="K127" s="60" t="s">
        <v>13</v>
      </c>
      <c r="L127" s="60" t="s">
        <v>13</v>
      </c>
      <c r="M127" s="60" t="s">
        <v>13</v>
      </c>
      <c r="N127" s="60" t="s">
        <v>13</v>
      </c>
      <c r="O127" s="60" t="s">
        <v>13</v>
      </c>
      <c r="P127" s="60" t="s">
        <v>13</v>
      </c>
    </row>
    <row r="128" spans="1:16" x14ac:dyDescent="0.2">
      <c r="A128" s="154" t="s">
        <v>145</v>
      </c>
    </row>
    <row r="129" spans="1:1" x14ac:dyDescent="0.2">
      <c r="A129" s="154" t="s">
        <v>82</v>
      </c>
    </row>
    <row r="130" spans="1:1" x14ac:dyDescent="0.2">
      <c r="A130" s="154" t="s">
        <v>83</v>
      </c>
    </row>
    <row r="131" spans="1:1" x14ac:dyDescent="0.2">
      <c r="A131" s="154" t="s">
        <v>84</v>
      </c>
    </row>
  </sheetData>
  <mergeCells count="24">
    <mergeCell ref="A103:A106"/>
    <mergeCell ref="G104:H104"/>
    <mergeCell ref="I104:J104"/>
    <mergeCell ref="G105:H105"/>
    <mergeCell ref="I105:J105"/>
    <mergeCell ref="G106:H106"/>
    <mergeCell ref="I106:J106"/>
    <mergeCell ref="A2:A5"/>
    <mergeCell ref="G3:H3"/>
    <mergeCell ref="G4:H4"/>
    <mergeCell ref="G5:H5"/>
    <mergeCell ref="I3:J3"/>
    <mergeCell ref="I4:J4"/>
    <mergeCell ref="I5:J5"/>
    <mergeCell ref="K5:L5"/>
    <mergeCell ref="M5:N5"/>
    <mergeCell ref="M4:N4"/>
    <mergeCell ref="O5:P5"/>
    <mergeCell ref="B2:P2"/>
    <mergeCell ref="M105:N105"/>
    <mergeCell ref="K106:L106"/>
    <mergeCell ref="M106:N106"/>
    <mergeCell ref="O106:P106"/>
    <mergeCell ref="B103:P103"/>
  </mergeCells>
  <phoneticPr fontId="50"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5"/>
  <dimension ref="A1:BA131"/>
  <sheetViews>
    <sheetView topLeftCell="A99" zoomScaleNormal="100" workbookViewId="0">
      <selection activeCell="A102" sqref="A102"/>
    </sheetView>
  </sheetViews>
  <sheetFormatPr baseColWidth="10" defaultColWidth="9.33203125" defaultRowHeight="15" x14ac:dyDescent="0.2"/>
  <cols>
    <col min="1" max="1" width="14.6640625" style="5" customWidth="1"/>
    <col min="2" max="53" width="9.33203125" style="6"/>
    <col min="54" max="16384" width="9.33203125" style="5"/>
  </cols>
  <sheetData>
    <row r="1" spans="1:19" ht="16" thickBot="1" x14ac:dyDescent="0.25">
      <c r="A1" s="18" t="s">
        <v>146</v>
      </c>
    </row>
    <row r="2" spans="1:19" ht="16" thickBot="1" x14ac:dyDescent="0.25">
      <c r="A2" s="196" t="s">
        <v>5</v>
      </c>
      <c r="B2" s="199" t="s">
        <v>85</v>
      </c>
      <c r="C2" s="190"/>
      <c r="D2" s="190"/>
      <c r="E2" s="190"/>
      <c r="F2" s="190"/>
      <c r="G2" s="190"/>
      <c r="H2" s="190"/>
      <c r="I2" s="190"/>
      <c r="J2" s="190"/>
      <c r="K2" s="190"/>
      <c r="L2" s="190"/>
      <c r="M2" s="190"/>
      <c r="N2" s="190"/>
      <c r="O2" s="190"/>
      <c r="P2" s="190"/>
      <c r="Q2" s="190"/>
      <c r="R2" s="190"/>
      <c r="S2" s="191"/>
    </row>
    <row r="3" spans="1:19" x14ac:dyDescent="0.2">
      <c r="A3" s="197"/>
      <c r="B3" s="201" t="s">
        <v>86</v>
      </c>
      <c r="C3" s="202"/>
      <c r="D3" s="203"/>
      <c r="E3" s="201" t="s">
        <v>87</v>
      </c>
      <c r="F3" s="203"/>
      <c r="G3" s="201" t="s">
        <v>87</v>
      </c>
      <c r="H3" s="203"/>
      <c r="I3" s="201" t="s">
        <v>88</v>
      </c>
      <c r="J3" s="202"/>
      <c r="K3" s="203"/>
      <c r="L3" s="201" t="s">
        <v>89</v>
      </c>
      <c r="M3" s="202"/>
      <c r="N3" s="203"/>
      <c r="O3" s="201" t="s">
        <v>90</v>
      </c>
      <c r="P3" s="203"/>
      <c r="Q3" s="201" t="s">
        <v>91</v>
      </c>
      <c r="R3" s="202"/>
      <c r="S3" s="203"/>
    </row>
    <row r="4" spans="1:19" ht="16" thickBot="1" x14ac:dyDescent="0.25">
      <c r="A4" s="197"/>
      <c r="B4" s="207"/>
      <c r="C4" s="205"/>
      <c r="D4" s="206"/>
      <c r="E4" s="204" t="s">
        <v>69</v>
      </c>
      <c r="F4" s="208"/>
      <c r="G4" s="207" t="s">
        <v>92</v>
      </c>
      <c r="H4" s="206"/>
      <c r="I4" s="207"/>
      <c r="J4" s="205"/>
      <c r="K4" s="206"/>
      <c r="L4" s="207"/>
      <c r="M4" s="205"/>
      <c r="N4" s="206"/>
      <c r="O4" s="204"/>
      <c r="P4" s="208"/>
      <c r="Q4" s="207"/>
      <c r="R4" s="205"/>
      <c r="S4" s="206"/>
    </row>
    <row r="5" spans="1:19" ht="19" thickBot="1" x14ac:dyDescent="0.25">
      <c r="A5" s="198"/>
      <c r="B5" s="8" t="s">
        <v>93</v>
      </c>
      <c r="C5" s="17" t="s">
        <v>94</v>
      </c>
      <c r="D5" s="17" t="s">
        <v>95</v>
      </c>
      <c r="E5" s="17" t="s">
        <v>10</v>
      </c>
      <c r="F5" s="33" t="s">
        <v>35</v>
      </c>
      <c r="G5" s="17" t="s">
        <v>10</v>
      </c>
      <c r="H5" s="17" t="s">
        <v>96</v>
      </c>
      <c r="I5" s="17" t="s">
        <v>93</v>
      </c>
      <c r="J5" s="17" t="s">
        <v>10</v>
      </c>
      <c r="K5" s="17" t="s">
        <v>96</v>
      </c>
      <c r="L5" s="8" t="s">
        <v>93</v>
      </c>
      <c r="M5" s="17" t="s">
        <v>10</v>
      </c>
      <c r="N5" s="17" t="s">
        <v>35</v>
      </c>
      <c r="O5" s="17" t="s">
        <v>10</v>
      </c>
      <c r="P5" s="33" t="s">
        <v>35</v>
      </c>
      <c r="Q5" s="17" t="s">
        <v>93</v>
      </c>
      <c r="R5" s="17" t="s">
        <v>10</v>
      </c>
      <c r="S5" s="17" t="s">
        <v>35</v>
      </c>
    </row>
    <row r="6" spans="1:19" ht="16" thickBot="1" x14ac:dyDescent="0.25">
      <c r="A6" s="11">
        <v>1975</v>
      </c>
      <c r="B6" s="9"/>
      <c r="C6" s="9"/>
      <c r="D6" s="9"/>
      <c r="E6" s="9">
        <v>627</v>
      </c>
      <c r="F6" s="9">
        <v>627</v>
      </c>
      <c r="G6" s="9">
        <v>11320</v>
      </c>
      <c r="H6" s="9">
        <v>30299</v>
      </c>
      <c r="I6" s="9"/>
      <c r="J6" s="9">
        <v>1198</v>
      </c>
      <c r="K6" s="9">
        <v>1801</v>
      </c>
      <c r="L6" s="9"/>
      <c r="M6" s="9">
        <v>3953</v>
      </c>
      <c r="N6" s="9">
        <v>5993</v>
      </c>
      <c r="O6" s="9">
        <v>918</v>
      </c>
      <c r="P6" s="9">
        <v>1004</v>
      </c>
      <c r="Q6" s="9"/>
      <c r="R6" s="9">
        <v>3394</v>
      </c>
      <c r="S6" s="9">
        <v>6838</v>
      </c>
    </row>
    <row r="7" spans="1:19" ht="16" thickBot="1" x14ac:dyDescent="0.25">
      <c r="A7" s="11">
        <v>1976</v>
      </c>
      <c r="B7" s="9"/>
      <c r="C7" s="9"/>
      <c r="D7" s="9"/>
      <c r="E7" s="9">
        <v>633</v>
      </c>
      <c r="F7" s="9">
        <v>633</v>
      </c>
      <c r="G7" s="9">
        <v>14120</v>
      </c>
      <c r="H7" s="9">
        <v>28589</v>
      </c>
      <c r="I7" s="9"/>
      <c r="J7" s="9">
        <v>2140</v>
      </c>
      <c r="K7" s="9">
        <v>4241</v>
      </c>
      <c r="L7" s="9"/>
      <c r="M7" s="9">
        <v>4659</v>
      </c>
      <c r="N7" s="9">
        <v>9740</v>
      </c>
      <c r="O7" s="9">
        <v>582</v>
      </c>
      <c r="P7" s="9">
        <v>937</v>
      </c>
      <c r="Q7" s="9"/>
      <c r="R7" s="9">
        <v>3140</v>
      </c>
      <c r="S7" s="9">
        <v>8246</v>
      </c>
    </row>
    <row r="8" spans="1:19" ht="16" thickBot="1" x14ac:dyDescent="0.25">
      <c r="A8" s="11">
        <v>1977</v>
      </c>
      <c r="B8" s="9"/>
      <c r="C8" s="9"/>
      <c r="D8" s="9"/>
      <c r="E8" s="9">
        <v>520</v>
      </c>
      <c r="F8" s="9">
        <v>520</v>
      </c>
      <c r="G8" s="9">
        <v>9218</v>
      </c>
      <c r="H8" s="9">
        <v>21502</v>
      </c>
      <c r="I8" s="9"/>
      <c r="J8" s="9">
        <v>1475</v>
      </c>
      <c r="K8" s="9">
        <v>2847</v>
      </c>
      <c r="L8" s="9"/>
      <c r="M8" s="9">
        <v>5542</v>
      </c>
      <c r="N8" s="9">
        <v>10760</v>
      </c>
      <c r="O8" s="9">
        <v>944</v>
      </c>
      <c r="P8" s="9">
        <v>889</v>
      </c>
      <c r="Q8" s="9"/>
      <c r="R8" s="9">
        <v>3804</v>
      </c>
      <c r="S8" s="9">
        <v>5936</v>
      </c>
    </row>
    <row r="9" spans="1:19" ht="16" thickBot="1" x14ac:dyDescent="0.25">
      <c r="A9" s="11">
        <v>1978</v>
      </c>
      <c r="B9" s="9"/>
      <c r="C9" s="9"/>
      <c r="D9" s="9"/>
      <c r="E9" s="9">
        <v>932</v>
      </c>
      <c r="F9" s="9">
        <v>932</v>
      </c>
      <c r="G9" s="9">
        <v>13075</v>
      </c>
      <c r="H9" s="9">
        <v>24285</v>
      </c>
      <c r="I9" s="9"/>
      <c r="J9" s="9">
        <v>1232</v>
      </c>
      <c r="K9" s="9">
        <v>2159</v>
      </c>
      <c r="L9" s="9"/>
      <c r="M9" s="9">
        <v>7905</v>
      </c>
      <c r="N9" s="9">
        <v>13747</v>
      </c>
      <c r="O9" s="9">
        <v>1245</v>
      </c>
      <c r="P9" s="9">
        <v>1353</v>
      </c>
      <c r="Q9" s="9"/>
      <c r="R9" s="9">
        <v>3304</v>
      </c>
      <c r="S9" s="9">
        <v>4766</v>
      </c>
    </row>
    <row r="10" spans="1:19" ht="16" thickBot="1" x14ac:dyDescent="0.25">
      <c r="A10" s="11">
        <v>1979</v>
      </c>
      <c r="B10" s="9"/>
      <c r="C10" s="9"/>
      <c r="D10" s="9"/>
      <c r="E10" s="9">
        <v>818</v>
      </c>
      <c r="F10" s="9">
        <v>818</v>
      </c>
      <c r="G10" s="9">
        <v>13306</v>
      </c>
      <c r="H10" s="9">
        <v>24350</v>
      </c>
      <c r="I10" s="9"/>
      <c r="J10" s="9">
        <v>1042</v>
      </c>
      <c r="K10" s="9">
        <v>2531</v>
      </c>
      <c r="L10" s="9"/>
      <c r="M10" s="9">
        <v>5726</v>
      </c>
      <c r="N10" s="9">
        <v>14010</v>
      </c>
      <c r="O10" s="9">
        <v>1739</v>
      </c>
      <c r="P10" s="9">
        <v>1578</v>
      </c>
      <c r="Q10" s="9"/>
      <c r="R10" s="9">
        <v>9704</v>
      </c>
      <c r="S10" s="9">
        <v>11689</v>
      </c>
    </row>
    <row r="11" spans="1:19" ht="16" thickBot="1" x14ac:dyDescent="0.25">
      <c r="A11" s="11">
        <v>1980</v>
      </c>
      <c r="B11" s="9"/>
      <c r="C11" s="9"/>
      <c r="D11" s="9"/>
      <c r="E11" s="9">
        <v>1408</v>
      </c>
      <c r="F11" s="9">
        <v>1408</v>
      </c>
      <c r="G11" s="9">
        <v>20058</v>
      </c>
      <c r="H11" s="9">
        <v>31250</v>
      </c>
      <c r="I11" s="9"/>
      <c r="J11" s="9">
        <v>821</v>
      </c>
      <c r="K11" s="9">
        <v>2818</v>
      </c>
      <c r="L11" s="9"/>
      <c r="M11" s="9">
        <v>6526</v>
      </c>
      <c r="N11" s="9">
        <v>18683</v>
      </c>
      <c r="O11" s="9">
        <v>1903</v>
      </c>
      <c r="P11" s="9">
        <v>1683</v>
      </c>
      <c r="Q11" s="9"/>
      <c r="R11" s="9">
        <v>7743</v>
      </c>
      <c r="S11" s="9">
        <v>11248</v>
      </c>
    </row>
    <row r="12" spans="1:19" ht="16" thickBot="1" x14ac:dyDescent="0.25">
      <c r="A12" s="11">
        <v>1981</v>
      </c>
      <c r="B12" s="9"/>
      <c r="C12" s="9"/>
      <c r="D12" s="9"/>
      <c r="E12" s="9">
        <v>1045</v>
      </c>
      <c r="F12" s="9">
        <v>1045</v>
      </c>
      <c r="G12" s="9">
        <v>8283</v>
      </c>
      <c r="H12" s="9">
        <v>21817</v>
      </c>
      <c r="I12" s="9"/>
      <c r="J12" s="9">
        <v>630</v>
      </c>
      <c r="K12" s="9">
        <v>3014</v>
      </c>
      <c r="L12" s="9"/>
      <c r="M12" s="9">
        <v>3330</v>
      </c>
      <c r="N12" s="9">
        <v>10466</v>
      </c>
      <c r="O12" s="9">
        <v>970</v>
      </c>
      <c r="P12" s="9">
        <v>924</v>
      </c>
      <c r="Q12" s="9"/>
      <c r="R12" s="9">
        <v>3606</v>
      </c>
      <c r="S12" s="9">
        <v>5532</v>
      </c>
    </row>
    <row r="13" spans="1:19" ht="16" thickBot="1" x14ac:dyDescent="0.25">
      <c r="A13" s="11">
        <v>1982</v>
      </c>
      <c r="B13" s="9"/>
      <c r="C13" s="9"/>
      <c r="D13" s="9"/>
      <c r="E13" s="9">
        <v>753</v>
      </c>
      <c r="F13" s="9">
        <v>753</v>
      </c>
      <c r="G13" s="9">
        <v>9910</v>
      </c>
      <c r="H13" s="9">
        <v>24259</v>
      </c>
      <c r="I13" s="9"/>
      <c r="J13" s="9">
        <v>773</v>
      </c>
      <c r="K13" s="9">
        <v>3229</v>
      </c>
      <c r="L13" s="9"/>
      <c r="M13" s="9">
        <v>4498</v>
      </c>
      <c r="N13" s="9">
        <v>9820</v>
      </c>
      <c r="O13" s="9">
        <v>1189</v>
      </c>
      <c r="P13" s="9">
        <v>1384</v>
      </c>
      <c r="Q13" s="9"/>
      <c r="R13" s="9">
        <v>1840</v>
      </c>
      <c r="S13" s="9">
        <v>4271</v>
      </c>
    </row>
    <row r="14" spans="1:19" ht="16" thickBot="1" x14ac:dyDescent="0.25">
      <c r="A14" s="11">
        <v>1983</v>
      </c>
      <c r="B14" s="9"/>
      <c r="C14" s="9"/>
      <c r="D14" s="9"/>
      <c r="E14" s="9">
        <v>554</v>
      </c>
      <c r="F14" s="9">
        <v>554</v>
      </c>
      <c r="G14" s="9">
        <v>8723</v>
      </c>
      <c r="H14" s="9">
        <v>15758</v>
      </c>
      <c r="I14" s="9"/>
      <c r="J14" s="9">
        <v>387</v>
      </c>
      <c r="K14" s="9">
        <v>1089</v>
      </c>
      <c r="L14" s="9"/>
      <c r="M14" s="9">
        <v>4537</v>
      </c>
      <c r="N14" s="9">
        <v>11853</v>
      </c>
      <c r="O14" s="9">
        <v>1646</v>
      </c>
      <c r="P14" s="9">
        <v>2515</v>
      </c>
      <c r="Q14" s="9"/>
      <c r="R14" s="9">
        <v>3679</v>
      </c>
      <c r="S14" s="9">
        <v>14376</v>
      </c>
    </row>
    <row r="15" spans="1:19" ht="16" thickBot="1" x14ac:dyDescent="0.25">
      <c r="A15" s="11">
        <v>1984</v>
      </c>
      <c r="B15" s="66"/>
      <c r="C15" s="81">
        <v>233</v>
      </c>
      <c r="D15" s="66"/>
      <c r="E15" s="66">
        <v>696</v>
      </c>
      <c r="F15" s="66">
        <v>696</v>
      </c>
      <c r="G15" s="66">
        <v>12628</v>
      </c>
      <c r="H15" s="66">
        <v>15616</v>
      </c>
      <c r="I15" s="66"/>
      <c r="J15" s="66">
        <v>374</v>
      </c>
      <c r="K15" s="66">
        <v>920</v>
      </c>
      <c r="L15" s="66"/>
      <c r="M15" s="66">
        <v>3484</v>
      </c>
      <c r="N15" s="66">
        <v>9554</v>
      </c>
      <c r="O15" s="66">
        <v>1610</v>
      </c>
      <c r="P15" s="66">
        <v>4211</v>
      </c>
      <c r="Q15" s="66"/>
      <c r="R15" s="66">
        <v>3353</v>
      </c>
      <c r="S15" s="66">
        <v>5890</v>
      </c>
    </row>
    <row r="16" spans="1:19" ht="16" thickBot="1" x14ac:dyDescent="0.25">
      <c r="A16" s="11">
        <v>1985</v>
      </c>
      <c r="B16" s="66"/>
      <c r="C16" s="66">
        <v>703</v>
      </c>
      <c r="D16" s="66"/>
      <c r="E16" s="66">
        <v>2634</v>
      </c>
      <c r="F16" s="66">
        <v>2634</v>
      </c>
      <c r="G16" s="66">
        <v>16002</v>
      </c>
      <c r="H16" s="66">
        <v>26230</v>
      </c>
      <c r="I16" s="66"/>
      <c r="J16" s="66">
        <v>1409</v>
      </c>
      <c r="K16" s="66">
        <v>2717</v>
      </c>
      <c r="L16" s="66"/>
      <c r="M16" s="66">
        <v>4730</v>
      </c>
      <c r="N16" s="66">
        <v>9455</v>
      </c>
      <c r="O16" s="66">
        <v>1255</v>
      </c>
      <c r="P16" s="66">
        <v>2627</v>
      </c>
      <c r="Q16" s="66"/>
      <c r="R16" s="66">
        <v>2908</v>
      </c>
      <c r="S16" s="66">
        <v>7914</v>
      </c>
    </row>
    <row r="17" spans="1:19" ht="16" thickBot="1" x14ac:dyDescent="0.25">
      <c r="A17" s="11">
        <v>1986</v>
      </c>
      <c r="B17" s="66"/>
      <c r="C17" s="66">
        <v>396</v>
      </c>
      <c r="D17" s="66"/>
      <c r="E17" s="66">
        <v>1922</v>
      </c>
      <c r="F17" s="66">
        <v>1922</v>
      </c>
      <c r="G17" s="66">
        <v>17908</v>
      </c>
      <c r="H17" s="66">
        <v>22906</v>
      </c>
      <c r="I17" s="66"/>
      <c r="J17" s="66">
        <v>1277</v>
      </c>
      <c r="K17" s="66">
        <v>2499</v>
      </c>
      <c r="L17" s="66"/>
      <c r="M17" s="66">
        <v>4534</v>
      </c>
      <c r="N17" s="66">
        <v>7322</v>
      </c>
      <c r="O17" s="66">
        <v>1846</v>
      </c>
      <c r="P17" s="66">
        <v>2863</v>
      </c>
      <c r="Q17" s="66"/>
      <c r="R17" s="66">
        <v>4792</v>
      </c>
      <c r="S17" s="66">
        <v>6114</v>
      </c>
    </row>
    <row r="18" spans="1:19" ht="16" thickBot="1" x14ac:dyDescent="0.25">
      <c r="A18" s="11">
        <v>1987</v>
      </c>
      <c r="B18" s="66"/>
      <c r="C18" s="66">
        <v>429</v>
      </c>
      <c r="D18" s="66"/>
      <c r="E18" s="66">
        <v>1745</v>
      </c>
      <c r="F18" s="66">
        <v>1745</v>
      </c>
      <c r="G18" s="66">
        <v>9409</v>
      </c>
      <c r="H18" s="66">
        <v>13387</v>
      </c>
      <c r="I18" s="66"/>
      <c r="J18" s="66">
        <v>1321</v>
      </c>
      <c r="K18" s="66">
        <v>1982</v>
      </c>
      <c r="L18" s="66"/>
      <c r="M18" s="66">
        <v>4689</v>
      </c>
      <c r="N18" s="66">
        <v>6951</v>
      </c>
      <c r="O18" s="66">
        <v>2652</v>
      </c>
      <c r="P18" s="66">
        <v>4835</v>
      </c>
      <c r="Q18" s="66"/>
      <c r="R18" s="66">
        <v>10338</v>
      </c>
      <c r="S18" s="66">
        <v>12283</v>
      </c>
    </row>
    <row r="19" spans="1:19" ht="16" thickBot="1" x14ac:dyDescent="0.25">
      <c r="A19" s="11">
        <v>1988</v>
      </c>
      <c r="B19" s="66"/>
      <c r="C19" s="66">
        <v>689</v>
      </c>
      <c r="D19" s="66"/>
      <c r="E19" s="66">
        <v>1743</v>
      </c>
      <c r="F19" s="66">
        <v>1743</v>
      </c>
      <c r="G19" s="66">
        <v>11468</v>
      </c>
      <c r="H19" s="66">
        <v>15262</v>
      </c>
      <c r="I19" s="66">
        <v>867</v>
      </c>
      <c r="J19" s="66">
        <v>717</v>
      </c>
      <c r="K19" s="66">
        <v>1245</v>
      </c>
      <c r="L19" s="66"/>
      <c r="M19" s="66">
        <v>4513</v>
      </c>
      <c r="N19" s="66">
        <v>7529</v>
      </c>
      <c r="O19" s="66">
        <v>1015</v>
      </c>
      <c r="P19" s="66">
        <v>2829</v>
      </c>
      <c r="Q19" s="66"/>
      <c r="R19" s="66">
        <v>7994</v>
      </c>
      <c r="S19" s="66">
        <v>9667</v>
      </c>
    </row>
    <row r="20" spans="1:19" ht="16" thickBot="1" x14ac:dyDescent="0.25">
      <c r="A20" s="11">
        <v>1989</v>
      </c>
      <c r="B20" s="66"/>
      <c r="C20" s="66">
        <v>909</v>
      </c>
      <c r="D20" s="66"/>
      <c r="E20" s="66">
        <v>1400</v>
      </c>
      <c r="F20" s="66">
        <v>1809</v>
      </c>
      <c r="G20" s="66">
        <v>6684</v>
      </c>
      <c r="H20" s="66">
        <v>13270</v>
      </c>
      <c r="I20" s="66">
        <v>956</v>
      </c>
      <c r="J20" s="66">
        <v>784</v>
      </c>
      <c r="K20" s="66">
        <v>1664</v>
      </c>
      <c r="L20" s="66"/>
      <c r="M20" s="66">
        <v>3173</v>
      </c>
      <c r="N20" s="66">
        <v>5823</v>
      </c>
      <c r="O20" s="66">
        <v>1234</v>
      </c>
      <c r="P20" s="66">
        <v>1544</v>
      </c>
      <c r="Q20" s="66"/>
      <c r="R20" s="66">
        <v>11512</v>
      </c>
      <c r="S20" s="66">
        <v>15244</v>
      </c>
    </row>
    <row r="21" spans="1:19" ht="16" thickBot="1" x14ac:dyDescent="0.25">
      <c r="A21" s="11">
        <v>1990</v>
      </c>
      <c r="B21" s="66"/>
      <c r="C21" s="66">
        <v>152</v>
      </c>
      <c r="D21" s="66"/>
      <c r="E21" s="66">
        <v>1511</v>
      </c>
      <c r="F21" s="66">
        <v>1546</v>
      </c>
      <c r="G21" s="66">
        <v>16521</v>
      </c>
      <c r="H21" s="66">
        <v>18950</v>
      </c>
      <c r="I21" s="66">
        <v>1032</v>
      </c>
      <c r="J21" s="66">
        <v>842</v>
      </c>
      <c r="K21" s="66">
        <v>1867</v>
      </c>
      <c r="L21" s="66"/>
      <c r="M21" s="66">
        <v>4722</v>
      </c>
      <c r="N21" s="66">
        <v>6913</v>
      </c>
      <c r="O21" s="66">
        <v>974</v>
      </c>
      <c r="P21" s="66">
        <v>1098</v>
      </c>
      <c r="Q21" s="66"/>
      <c r="R21" s="66">
        <v>7035</v>
      </c>
      <c r="S21" s="66">
        <v>15483</v>
      </c>
    </row>
    <row r="22" spans="1:19" ht="16" thickBot="1" x14ac:dyDescent="0.25">
      <c r="A22" s="11">
        <v>1991</v>
      </c>
      <c r="B22" s="66"/>
      <c r="C22" s="66">
        <v>473</v>
      </c>
      <c r="D22" s="66"/>
      <c r="E22" s="66">
        <v>1236</v>
      </c>
      <c r="F22" s="66">
        <v>1273</v>
      </c>
      <c r="G22" s="66">
        <v>5824</v>
      </c>
      <c r="H22" s="66">
        <v>8604</v>
      </c>
      <c r="I22" s="66">
        <v>1948</v>
      </c>
      <c r="J22" s="66">
        <v>1536</v>
      </c>
      <c r="K22" s="66">
        <v>2969</v>
      </c>
      <c r="L22" s="66"/>
      <c r="M22" s="66">
        <v>2800</v>
      </c>
      <c r="N22" s="66">
        <v>3980</v>
      </c>
      <c r="O22" s="66">
        <v>864</v>
      </c>
      <c r="P22" s="66">
        <v>1115</v>
      </c>
      <c r="Q22" s="66"/>
      <c r="R22" s="66">
        <v>10548</v>
      </c>
      <c r="S22" s="66">
        <v>15451</v>
      </c>
    </row>
    <row r="23" spans="1:19" ht="16" thickBot="1" x14ac:dyDescent="0.25">
      <c r="A23" s="11">
        <v>1992</v>
      </c>
      <c r="B23" s="66"/>
      <c r="C23" s="66">
        <v>601</v>
      </c>
      <c r="D23" s="66"/>
      <c r="E23" s="66">
        <v>986</v>
      </c>
      <c r="F23" s="66">
        <v>1010</v>
      </c>
      <c r="G23" s="66">
        <v>7348</v>
      </c>
      <c r="H23" s="66">
        <v>9021</v>
      </c>
      <c r="I23" s="66">
        <v>764</v>
      </c>
      <c r="J23" s="66">
        <v>639</v>
      </c>
      <c r="K23" s="66">
        <v>1279</v>
      </c>
      <c r="L23" s="66"/>
      <c r="M23" s="66">
        <v>2708</v>
      </c>
      <c r="N23" s="66">
        <v>3269</v>
      </c>
      <c r="O23" s="66">
        <v>999</v>
      </c>
      <c r="P23" s="66">
        <v>1212</v>
      </c>
      <c r="Q23" s="66"/>
      <c r="R23" s="66">
        <v>5267</v>
      </c>
      <c r="S23" s="66">
        <v>10165</v>
      </c>
    </row>
    <row r="24" spans="1:19" ht="16" thickBot="1" x14ac:dyDescent="0.25">
      <c r="A24" s="11">
        <v>1993</v>
      </c>
      <c r="B24" s="66"/>
      <c r="C24" s="66">
        <v>684</v>
      </c>
      <c r="D24" s="66"/>
      <c r="E24" s="66">
        <v>782</v>
      </c>
      <c r="F24" s="66">
        <v>812</v>
      </c>
      <c r="G24" s="66">
        <v>5801</v>
      </c>
      <c r="H24" s="66">
        <v>7097</v>
      </c>
      <c r="I24" s="66">
        <v>870</v>
      </c>
      <c r="J24" s="66">
        <v>719</v>
      </c>
      <c r="K24" s="66">
        <v>1259</v>
      </c>
      <c r="L24" s="66"/>
      <c r="M24" s="66">
        <v>4019</v>
      </c>
      <c r="N24" s="66">
        <v>4524</v>
      </c>
      <c r="O24" s="66">
        <v>307</v>
      </c>
      <c r="P24" s="66">
        <v>324</v>
      </c>
      <c r="Q24" s="66"/>
      <c r="R24" s="66">
        <v>2476</v>
      </c>
      <c r="S24" s="66">
        <v>5507</v>
      </c>
    </row>
    <row r="25" spans="1:19" ht="16" thickBot="1" x14ac:dyDescent="0.25">
      <c r="A25" s="11">
        <v>1994</v>
      </c>
      <c r="B25" s="66"/>
      <c r="C25" s="66">
        <v>163</v>
      </c>
      <c r="D25" s="66"/>
      <c r="E25" s="66">
        <v>470</v>
      </c>
      <c r="F25" s="66">
        <v>496</v>
      </c>
      <c r="G25" s="66">
        <v>5549</v>
      </c>
      <c r="H25" s="66">
        <v>5912</v>
      </c>
      <c r="I25" s="66">
        <v>941</v>
      </c>
      <c r="J25" s="66">
        <v>773</v>
      </c>
      <c r="K25" s="66">
        <v>1323</v>
      </c>
      <c r="L25" s="66"/>
      <c r="M25" s="66">
        <v>3406</v>
      </c>
      <c r="N25" s="66">
        <v>3715</v>
      </c>
      <c r="O25" s="66">
        <v>1068</v>
      </c>
      <c r="P25" s="66">
        <v>926</v>
      </c>
      <c r="Q25" s="66"/>
      <c r="R25" s="66">
        <v>4078</v>
      </c>
      <c r="S25" s="66">
        <v>8368</v>
      </c>
    </row>
    <row r="26" spans="1:19" ht="16" thickBot="1" x14ac:dyDescent="0.25">
      <c r="A26" s="11">
        <v>1995</v>
      </c>
      <c r="B26" s="66"/>
      <c r="C26" s="66">
        <v>520</v>
      </c>
      <c r="D26" s="66"/>
      <c r="E26" s="66">
        <v>855</v>
      </c>
      <c r="F26" s="66">
        <v>887</v>
      </c>
      <c r="G26" s="66">
        <v>6877</v>
      </c>
      <c r="H26" s="66">
        <v>9239</v>
      </c>
      <c r="I26" s="66">
        <v>944</v>
      </c>
      <c r="J26" s="66">
        <v>775</v>
      </c>
      <c r="K26" s="66">
        <v>1495</v>
      </c>
      <c r="L26" s="66"/>
      <c r="M26" s="66">
        <v>3356</v>
      </c>
      <c r="N26" s="66">
        <v>3871</v>
      </c>
      <c r="O26" s="66">
        <v>1202</v>
      </c>
      <c r="P26" s="66">
        <v>966</v>
      </c>
      <c r="Q26" s="66"/>
      <c r="R26" s="66">
        <v>7939</v>
      </c>
      <c r="S26" s="66">
        <v>9935</v>
      </c>
    </row>
    <row r="27" spans="1:19" ht="16" thickBot="1" x14ac:dyDescent="0.25">
      <c r="A27" s="11">
        <v>1996</v>
      </c>
      <c r="B27" s="66"/>
      <c r="C27" s="66">
        <v>738</v>
      </c>
      <c r="D27" s="66"/>
      <c r="E27" s="66">
        <v>1051</v>
      </c>
      <c r="F27" s="66">
        <v>1078</v>
      </c>
      <c r="G27" s="66">
        <v>10613</v>
      </c>
      <c r="H27" s="66">
        <v>10828</v>
      </c>
      <c r="I27" s="66">
        <v>1563</v>
      </c>
      <c r="J27" s="66">
        <v>1244</v>
      </c>
      <c r="K27" s="66">
        <v>2276</v>
      </c>
      <c r="L27" s="66"/>
      <c r="M27" s="66">
        <v>4851</v>
      </c>
      <c r="N27" s="66">
        <v>5352</v>
      </c>
      <c r="O27" s="66">
        <v>457</v>
      </c>
      <c r="P27" s="66">
        <v>362</v>
      </c>
      <c r="Q27" s="66"/>
      <c r="R27" s="66">
        <v>6026</v>
      </c>
      <c r="S27" s="66">
        <v>8664</v>
      </c>
    </row>
    <row r="28" spans="1:19" ht="16" thickBot="1" x14ac:dyDescent="0.25">
      <c r="A28" s="11">
        <v>1997</v>
      </c>
      <c r="B28" s="66"/>
      <c r="C28" s="66">
        <v>797</v>
      </c>
      <c r="D28" s="66"/>
      <c r="E28" s="66">
        <v>1041</v>
      </c>
      <c r="F28" s="66">
        <v>1064</v>
      </c>
      <c r="G28" s="66">
        <v>4872</v>
      </c>
      <c r="H28" s="66">
        <v>6092</v>
      </c>
      <c r="I28" s="66">
        <v>1447</v>
      </c>
      <c r="J28" s="66">
        <v>1156</v>
      </c>
      <c r="K28" s="66">
        <v>17298</v>
      </c>
      <c r="L28" s="66"/>
      <c r="M28" s="66">
        <v>4078</v>
      </c>
      <c r="N28" s="66">
        <v>4259</v>
      </c>
      <c r="O28" s="66">
        <v>385</v>
      </c>
      <c r="P28" s="66">
        <v>302</v>
      </c>
      <c r="Q28" s="66"/>
      <c r="R28" s="66">
        <v>7101</v>
      </c>
      <c r="S28" s="66">
        <v>7778</v>
      </c>
    </row>
    <row r="29" spans="1:19" ht="16" thickBot="1" x14ac:dyDescent="0.25">
      <c r="A29" s="11">
        <v>1998</v>
      </c>
      <c r="B29" s="66"/>
      <c r="C29" s="66">
        <v>527</v>
      </c>
      <c r="D29" s="66">
        <v>37</v>
      </c>
      <c r="E29" s="66">
        <v>1086</v>
      </c>
      <c r="F29" s="66">
        <v>1091</v>
      </c>
      <c r="G29" s="66">
        <v>14609</v>
      </c>
      <c r="H29" s="66">
        <v>14965</v>
      </c>
      <c r="I29" s="66">
        <v>1959</v>
      </c>
      <c r="J29" s="66">
        <v>1544</v>
      </c>
      <c r="K29" s="66">
        <v>2434</v>
      </c>
      <c r="L29" s="66"/>
      <c r="M29" s="66">
        <v>6306</v>
      </c>
      <c r="N29" s="66">
        <v>6658</v>
      </c>
      <c r="O29" s="66">
        <v>869</v>
      </c>
      <c r="P29" s="66">
        <v>711</v>
      </c>
      <c r="Q29" s="66"/>
      <c r="R29" s="66">
        <v>5963</v>
      </c>
      <c r="S29" s="66">
        <v>7777</v>
      </c>
    </row>
    <row r="30" spans="1:19" ht="16" thickBot="1" x14ac:dyDescent="0.25">
      <c r="A30" s="11">
        <v>1999</v>
      </c>
      <c r="B30" s="66"/>
      <c r="C30" s="66">
        <v>1111</v>
      </c>
      <c r="D30" s="66">
        <v>117</v>
      </c>
      <c r="E30" s="66">
        <v>471</v>
      </c>
      <c r="F30" s="66">
        <v>476</v>
      </c>
      <c r="G30" s="66">
        <v>4924</v>
      </c>
      <c r="H30" s="66">
        <v>5229</v>
      </c>
      <c r="I30" s="66">
        <v>1370</v>
      </c>
      <c r="J30" s="66">
        <v>1098</v>
      </c>
      <c r="K30" s="66">
        <v>2264</v>
      </c>
      <c r="L30" s="66"/>
      <c r="M30" s="66">
        <v>4791</v>
      </c>
      <c r="N30" s="66">
        <v>4964</v>
      </c>
      <c r="O30" s="66">
        <v>992</v>
      </c>
      <c r="P30" s="66">
        <v>791</v>
      </c>
      <c r="Q30" s="66"/>
      <c r="R30" s="66">
        <v>7135</v>
      </c>
      <c r="S30" s="66">
        <v>8376</v>
      </c>
    </row>
    <row r="31" spans="1:19" ht="16" thickBot="1" x14ac:dyDescent="0.25">
      <c r="A31" s="11">
        <v>2000</v>
      </c>
      <c r="B31" s="66"/>
      <c r="C31" s="66">
        <v>1615</v>
      </c>
      <c r="D31" s="66">
        <v>313</v>
      </c>
      <c r="E31" s="66">
        <v>1021</v>
      </c>
      <c r="F31" s="66">
        <v>1025</v>
      </c>
      <c r="G31" s="66">
        <v>16930</v>
      </c>
      <c r="H31" s="66">
        <v>17265</v>
      </c>
      <c r="I31" s="66">
        <v>2092</v>
      </c>
      <c r="J31" s="66">
        <v>1645</v>
      </c>
      <c r="K31" s="66">
        <v>3065</v>
      </c>
      <c r="L31" s="66"/>
      <c r="M31" s="66">
        <v>6095</v>
      </c>
      <c r="N31" s="66">
        <v>6613</v>
      </c>
      <c r="O31" s="66">
        <v>361</v>
      </c>
      <c r="P31" s="66">
        <v>393</v>
      </c>
      <c r="Q31" s="66">
        <v>10526</v>
      </c>
      <c r="R31" s="66">
        <v>4473</v>
      </c>
      <c r="S31" s="66">
        <v>6880</v>
      </c>
    </row>
    <row r="32" spans="1:19" ht="16" thickBot="1" x14ac:dyDescent="0.25">
      <c r="A32" s="11">
        <v>2001</v>
      </c>
      <c r="B32" s="66"/>
      <c r="C32" s="66">
        <v>2629</v>
      </c>
      <c r="D32" s="66">
        <v>473</v>
      </c>
      <c r="E32" s="66">
        <v>1856</v>
      </c>
      <c r="F32" s="66">
        <v>1866</v>
      </c>
      <c r="G32" s="66">
        <v>13793</v>
      </c>
      <c r="H32" s="66">
        <v>14046</v>
      </c>
      <c r="I32" s="66">
        <v>1702</v>
      </c>
      <c r="J32" s="66">
        <v>1349</v>
      </c>
      <c r="K32" s="66">
        <v>2051</v>
      </c>
      <c r="L32" s="66"/>
      <c r="M32" s="66">
        <v>8166</v>
      </c>
      <c r="N32" s="66">
        <v>8709</v>
      </c>
      <c r="O32" s="66">
        <v>1434</v>
      </c>
      <c r="P32" s="66">
        <v>1555</v>
      </c>
      <c r="Q32" s="66">
        <v>21402</v>
      </c>
      <c r="R32" s="66">
        <v>6473</v>
      </c>
      <c r="S32" s="66">
        <v>9721</v>
      </c>
    </row>
    <row r="33" spans="1:19" ht="16" thickBot="1" x14ac:dyDescent="0.25">
      <c r="A33" s="11">
        <v>2002</v>
      </c>
      <c r="B33" s="66"/>
      <c r="C33" s="66">
        <v>4366</v>
      </c>
      <c r="D33" s="66">
        <v>415</v>
      </c>
      <c r="E33" s="66">
        <v>1076</v>
      </c>
      <c r="F33" s="66">
        <v>1092</v>
      </c>
      <c r="G33" s="66">
        <v>19591</v>
      </c>
      <c r="H33" s="66">
        <v>19911</v>
      </c>
      <c r="I33" s="66">
        <v>2017</v>
      </c>
      <c r="J33" s="66">
        <v>1588</v>
      </c>
      <c r="K33" s="66">
        <v>2219</v>
      </c>
      <c r="L33" s="66"/>
      <c r="M33" s="66">
        <v>7223</v>
      </c>
      <c r="N33" s="66">
        <v>7444</v>
      </c>
      <c r="O33" s="66">
        <v>941</v>
      </c>
      <c r="P33" s="66">
        <v>663</v>
      </c>
      <c r="Q33" s="66">
        <v>14857</v>
      </c>
      <c r="R33" s="66">
        <v>7564</v>
      </c>
      <c r="S33" s="66">
        <v>11539</v>
      </c>
    </row>
    <row r="34" spans="1:19" ht="16" thickBot="1" x14ac:dyDescent="0.25">
      <c r="A34" s="11">
        <v>2003</v>
      </c>
      <c r="B34" s="66"/>
      <c r="C34" s="66">
        <v>3448</v>
      </c>
      <c r="D34" s="66">
        <v>279</v>
      </c>
      <c r="E34" s="66">
        <v>909</v>
      </c>
      <c r="F34" s="66">
        <v>987</v>
      </c>
      <c r="G34" s="66">
        <v>9777</v>
      </c>
      <c r="H34" s="66">
        <v>10106</v>
      </c>
      <c r="I34" s="66">
        <v>1224</v>
      </c>
      <c r="J34" s="66">
        <v>988</v>
      </c>
      <c r="K34" s="66">
        <v>1320</v>
      </c>
      <c r="L34" s="66"/>
      <c r="M34" s="66">
        <v>5447</v>
      </c>
      <c r="N34" s="66">
        <v>5810</v>
      </c>
      <c r="O34" s="66">
        <v>1010</v>
      </c>
      <c r="P34" s="66">
        <v>826</v>
      </c>
      <c r="Q34" s="66"/>
      <c r="R34" s="66">
        <v>5864</v>
      </c>
      <c r="S34" s="66">
        <v>7871</v>
      </c>
    </row>
    <row r="35" spans="1:19" ht="16" thickBot="1" x14ac:dyDescent="0.25">
      <c r="A35" s="11">
        <v>2004</v>
      </c>
      <c r="B35" s="66"/>
      <c r="C35" s="66">
        <v>1891</v>
      </c>
      <c r="D35" s="66">
        <v>373</v>
      </c>
      <c r="E35" s="66">
        <v>1622</v>
      </c>
      <c r="F35" s="66">
        <v>1622</v>
      </c>
      <c r="G35" s="66">
        <v>23553</v>
      </c>
      <c r="H35" s="66">
        <v>24107</v>
      </c>
      <c r="I35" s="66">
        <v>1908</v>
      </c>
      <c r="J35" s="66">
        <v>1506</v>
      </c>
      <c r="K35" s="66">
        <v>1974</v>
      </c>
      <c r="L35" s="66"/>
      <c r="M35" s="66">
        <v>10602</v>
      </c>
      <c r="N35" s="66">
        <v>11051</v>
      </c>
      <c r="O35" s="66">
        <v>1371</v>
      </c>
      <c r="P35" s="66">
        <v>794</v>
      </c>
      <c r="Q35" s="66"/>
      <c r="R35" s="66">
        <v>7947</v>
      </c>
      <c r="S35" s="66">
        <v>13498</v>
      </c>
    </row>
    <row r="36" spans="1:19" ht="16" thickBot="1" x14ac:dyDescent="0.25">
      <c r="A36" s="11">
        <v>2005</v>
      </c>
      <c r="B36" s="66"/>
      <c r="C36" s="66">
        <v>2279</v>
      </c>
      <c r="D36" s="66">
        <v>284</v>
      </c>
      <c r="E36" s="66">
        <v>1305</v>
      </c>
      <c r="F36" s="66">
        <v>1305</v>
      </c>
      <c r="G36" s="66">
        <v>20803</v>
      </c>
      <c r="H36" s="66">
        <v>23405</v>
      </c>
      <c r="I36" s="66">
        <v>1287</v>
      </c>
      <c r="J36" s="66">
        <v>1036</v>
      </c>
      <c r="K36" s="66">
        <v>1493</v>
      </c>
      <c r="L36" s="66"/>
      <c r="M36" s="66">
        <v>4480</v>
      </c>
      <c r="N36" s="66">
        <v>4974</v>
      </c>
      <c r="O36" s="66">
        <v>1043</v>
      </c>
      <c r="P36" s="66">
        <v>788</v>
      </c>
      <c r="Q36" s="66"/>
      <c r="R36" s="66">
        <v>2523</v>
      </c>
      <c r="S36" s="66">
        <v>2987</v>
      </c>
    </row>
    <row r="37" spans="1:19" ht="16" thickBot="1" x14ac:dyDescent="0.25">
      <c r="A37" s="11">
        <v>2006</v>
      </c>
      <c r="B37" s="66"/>
      <c r="C37" s="66">
        <v>1716</v>
      </c>
      <c r="D37" s="66">
        <v>442</v>
      </c>
      <c r="E37" s="66">
        <v>1896</v>
      </c>
      <c r="F37" s="66">
        <v>1919</v>
      </c>
      <c r="G37" s="66">
        <v>20768</v>
      </c>
      <c r="H37" s="66">
        <v>22539</v>
      </c>
      <c r="I37" s="66">
        <v>1576</v>
      </c>
      <c r="J37" s="66">
        <v>1254</v>
      </c>
      <c r="K37" s="66">
        <v>1543</v>
      </c>
      <c r="L37" s="66"/>
      <c r="M37" s="66">
        <v>8188</v>
      </c>
      <c r="N37" s="66">
        <v>8681</v>
      </c>
      <c r="O37" s="66">
        <v>1597</v>
      </c>
      <c r="P37" s="66">
        <v>1433</v>
      </c>
      <c r="Q37" s="66"/>
      <c r="R37" s="66">
        <v>5790</v>
      </c>
      <c r="S37" s="66">
        <v>8604</v>
      </c>
    </row>
    <row r="38" spans="1:19" ht="16" thickBot="1" x14ac:dyDescent="0.25">
      <c r="A38" s="11">
        <v>2007</v>
      </c>
      <c r="B38" s="66"/>
      <c r="C38" s="66">
        <v>1786</v>
      </c>
      <c r="D38" s="66">
        <v>407</v>
      </c>
      <c r="E38" s="66">
        <v>613</v>
      </c>
      <c r="F38" s="66">
        <v>613</v>
      </c>
      <c r="G38" s="66">
        <v>11281</v>
      </c>
      <c r="H38" s="66">
        <v>13027</v>
      </c>
      <c r="I38" s="66">
        <v>721</v>
      </c>
      <c r="J38" s="66">
        <v>607</v>
      </c>
      <c r="K38" s="66">
        <v>866</v>
      </c>
      <c r="L38" s="66"/>
      <c r="M38" s="66">
        <v>3982</v>
      </c>
      <c r="N38" s="66">
        <v>4208</v>
      </c>
      <c r="O38" s="66">
        <v>2309</v>
      </c>
      <c r="P38" s="66">
        <v>3342</v>
      </c>
      <c r="Q38" s="66"/>
      <c r="R38" s="66">
        <v>4301</v>
      </c>
      <c r="S38" s="66">
        <v>7205</v>
      </c>
    </row>
    <row r="39" spans="1:19" ht="16" thickBot="1" x14ac:dyDescent="0.25">
      <c r="A39" s="11">
        <v>2008</v>
      </c>
      <c r="B39" s="66">
        <v>2714</v>
      </c>
      <c r="C39" s="66">
        <v>1714</v>
      </c>
      <c r="D39" s="66">
        <v>497</v>
      </c>
      <c r="E39" s="66">
        <v>1472</v>
      </c>
      <c r="F39" s="66">
        <v>1472</v>
      </c>
      <c r="G39" s="66">
        <v>11664</v>
      </c>
      <c r="H39" s="66">
        <v>14995</v>
      </c>
      <c r="I39" s="66">
        <v>1711</v>
      </c>
      <c r="J39" s="66">
        <v>1671</v>
      </c>
      <c r="K39" s="66">
        <v>1861</v>
      </c>
      <c r="L39" s="66"/>
      <c r="M39" s="66">
        <v>8373</v>
      </c>
      <c r="N39" s="66">
        <v>8506</v>
      </c>
      <c r="O39" s="66">
        <v>1681</v>
      </c>
      <c r="P39" s="66">
        <v>2917</v>
      </c>
      <c r="Q39" s="66"/>
      <c r="R39" s="66">
        <v>5971</v>
      </c>
      <c r="S39" s="66">
        <v>10290</v>
      </c>
    </row>
    <row r="40" spans="1:19" ht="16" thickBot="1" x14ac:dyDescent="0.25">
      <c r="A40" s="24">
        <v>2009</v>
      </c>
      <c r="B40" s="80">
        <v>2889</v>
      </c>
      <c r="C40" s="80">
        <v>2360</v>
      </c>
      <c r="D40" s="80">
        <v>372</v>
      </c>
      <c r="E40" s="80">
        <v>983</v>
      </c>
      <c r="F40" s="80">
        <v>983</v>
      </c>
      <c r="G40" s="80">
        <v>6955</v>
      </c>
      <c r="H40" s="80">
        <v>12460</v>
      </c>
      <c r="I40" s="82">
        <v>1239</v>
      </c>
      <c r="J40" s="80">
        <v>1001</v>
      </c>
      <c r="K40" s="80">
        <v>1218</v>
      </c>
      <c r="L40" s="82"/>
      <c r="M40" s="80">
        <v>2309</v>
      </c>
      <c r="N40" s="80">
        <v>2370</v>
      </c>
      <c r="O40" s="82">
        <v>793</v>
      </c>
      <c r="P40" s="80">
        <v>951</v>
      </c>
      <c r="Q40" s="80"/>
      <c r="R40" s="80">
        <v>688</v>
      </c>
      <c r="S40" s="80">
        <v>1067</v>
      </c>
    </row>
    <row r="41" spans="1:19" ht="16" thickBot="1" x14ac:dyDescent="0.25">
      <c r="A41" s="11">
        <v>2010</v>
      </c>
      <c r="B41" s="66">
        <v>4303</v>
      </c>
      <c r="C41" s="66">
        <v>2596</v>
      </c>
      <c r="D41" s="66">
        <v>277</v>
      </c>
      <c r="E41" s="66">
        <v>1361</v>
      </c>
      <c r="F41" s="66">
        <v>1537</v>
      </c>
      <c r="G41" s="66">
        <v>8037</v>
      </c>
      <c r="H41" s="66">
        <v>9060</v>
      </c>
      <c r="I41" s="82">
        <v>837</v>
      </c>
      <c r="J41" s="80">
        <v>783</v>
      </c>
      <c r="K41" s="80">
        <v>1014</v>
      </c>
      <c r="L41" s="80"/>
      <c r="M41" s="80">
        <v>4299</v>
      </c>
      <c r="N41" s="80">
        <v>4435</v>
      </c>
      <c r="O41" s="83">
        <v>729</v>
      </c>
      <c r="P41" s="66">
        <v>734</v>
      </c>
      <c r="Q41" s="66">
        <v>4541</v>
      </c>
      <c r="R41" s="66">
        <v>2092</v>
      </c>
      <c r="S41" s="66">
        <v>2112</v>
      </c>
    </row>
    <row r="42" spans="1:19" ht="16" thickBot="1" x14ac:dyDescent="0.25">
      <c r="A42" s="11">
        <v>2011</v>
      </c>
      <c r="B42" s="66">
        <v>2620</v>
      </c>
      <c r="C42" s="66">
        <v>1192</v>
      </c>
      <c r="D42" s="66">
        <v>250</v>
      </c>
      <c r="E42" s="66">
        <v>825</v>
      </c>
      <c r="F42" s="66">
        <v>1015</v>
      </c>
      <c r="G42" s="66">
        <v>5536</v>
      </c>
      <c r="H42" s="66">
        <v>9181</v>
      </c>
      <c r="I42" s="83">
        <v>1637</v>
      </c>
      <c r="J42" s="66">
        <v>1017</v>
      </c>
      <c r="K42" s="66">
        <v>1264</v>
      </c>
      <c r="L42" s="66">
        <v>5384</v>
      </c>
      <c r="M42" s="69">
        <v>1883</v>
      </c>
      <c r="N42" s="66">
        <v>1972</v>
      </c>
      <c r="O42" s="83">
        <v>890</v>
      </c>
      <c r="P42" s="66">
        <v>1034</v>
      </c>
      <c r="Q42" s="66">
        <v>3382</v>
      </c>
      <c r="R42" s="66">
        <v>993</v>
      </c>
      <c r="S42" s="66">
        <v>1464</v>
      </c>
    </row>
    <row r="43" spans="1:19" ht="16" thickBot="1" x14ac:dyDescent="0.25">
      <c r="A43" s="11">
        <v>2012</v>
      </c>
      <c r="B43" s="66">
        <v>2176</v>
      </c>
      <c r="C43" s="66">
        <v>1125</v>
      </c>
      <c r="D43" s="66">
        <v>569</v>
      </c>
      <c r="E43" s="66">
        <v>2774</v>
      </c>
      <c r="F43" s="66">
        <v>3278</v>
      </c>
      <c r="G43" s="66">
        <v>13817</v>
      </c>
      <c r="H43" s="66">
        <v>15864</v>
      </c>
      <c r="I43" s="83">
        <v>1787</v>
      </c>
      <c r="J43" s="66">
        <v>1534</v>
      </c>
      <c r="K43" s="66">
        <v>1733</v>
      </c>
      <c r="L43" s="66">
        <v>5692</v>
      </c>
      <c r="M43" s="66">
        <v>5124</v>
      </c>
      <c r="N43" s="66">
        <v>5216</v>
      </c>
      <c r="O43" s="83">
        <v>1581</v>
      </c>
      <c r="P43" s="66">
        <v>1875</v>
      </c>
      <c r="Q43" s="66">
        <v>4528</v>
      </c>
      <c r="R43" s="66">
        <v>3091</v>
      </c>
      <c r="S43" s="66">
        <v>3804</v>
      </c>
    </row>
    <row r="44" spans="1:19" ht="16" thickBot="1" x14ac:dyDescent="0.25">
      <c r="A44" s="11">
        <v>2013</v>
      </c>
      <c r="B44" s="66">
        <v>4879</v>
      </c>
      <c r="C44" s="66">
        <v>1558</v>
      </c>
      <c r="D44" s="66">
        <v>149</v>
      </c>
      <c r="E44" s="66">
        <v>2010</v>
      </c>
      <c r="F44" s="66">
        <v>2398</v>
      </c>
      <c r="G44" s="66">
        <v>10882</v>
      </c>
      <c r="H44" s="66">
        <v>14082</v>
      </c>
      <c r="I44" s="83">
        <v>997</v>
      </c>
      <c r="J44" s="66">
        <v>854</v>
      </c>
      <c r="K44" s="66">
        <v>1003</v>
      </c>
      <c r="L44" s="66">
        <v>14173</v>
      </c>
      <c r="M44" s="66">
        <v>3244</v>
      </c>
      <c r="N44" s="66">
        <v>3320</v>
      </c>
      <c r="O44" s="83">
        <v>1863</v>
      </c>
      <c r="P44" s="66">
        <v>3024</v>
      </c>
      <c r="Q44" s="66"/>
      <c r="R44" s="66">
        <v>2041</v>
      </c>
      <c r="S44" s="66">
        <v>2332</v>
      </c>
    </row>
    <row r="45" spans="1:19" ht="16" thickBot="1" x14ac:dyDescent="0.25">
      <c r="A45" s="11">
        <v>2014</v>
      </c>
      <c r="B45" s="66">
        <v>2249</v>
      </c>
      <c r="C45" s="66">
        <v>1585</v>
      </c>
      <c r="D45" s="66">
        <v>169</v>
      </c>
      <c r="E45" s="66">
        <v>1608</v>
      </c>
      <c r="F45" s="66">
        <v>1746</v>
      </c>
      <c r="G45" s="66">
        <v>10457</v>
      </c>
      <c r="H45" s="66">
        <v>11387</v>
      </c>
      <c r="I45" s="83">
        <v>419</v>
      </c>
      <c r="J45" s="66">
        <v>432</v>
      </c>
      <c r="K45" s="66">
        <v>440</v>
      </c>
      <c r="L45" s="66">
        <v>5214</v>
      </c>
      <c r="M45" s="66">
        <v>3901</v>
      </c>
      <c r="N45" s="66">
        <v>3949</v>
      </c>
      <c r="O45" s="83">
        <v>614</v>
      </c>
      <c r="P45" s="66">
        <v>649</v>
      </c>
      <c r="Q45" s="66"/>
      <c r="R45" s="66">
        <v>2730</v>
      </c>
      <c r="S45" s="66">
        <v>2910</v>
      </c>
    </row>
    <row r="46" spans="1:19" ht="16" thickBot="1" x14ac:dyDescent="0.25">
      <c r="A46" s="11">
        <v>2015</v>
      </c>
      <c r="B46" s="66">
        <v>3878</v>
      </c>
      <c r="C46" s="66">
        <v>1783</v>
      </c>
      <c r="D46" s="66">
        <v>447</v>
      </c>
      <c r="E46" s="66">
        <v>1408</v>
      </c>
      <c r="F46" s="66">
        <v>1491</v>
      </c>
      <c r="G46" s="66">
        <v>13315</v>
      </c>
      <c r="H46" s="66">
        <v>14580</v>
      </c>
      <c r="I46" s="83">
        <v>709</v>
      </c>
      <c r="J46" s="66">
        <v>459</v>
      </c>
      <c r="K46" s="66">
        <v>468</v>
      </c>
      <c r="L46" s="66">
        <v>5885</v>
      </c>
      <c r="M46" s="66">
        <v>3863</v>
      </c>
      <c r="N46" s="66">
        <v>3948</v>
      </c>
      <c r="O46" s="83">
        <v>2014</v>
      </c>
      <c r="P46" s="66">
        <v>2022</v>
      </c>
      <c r="Q46" s="66"/>
      <c r="R46" s="66">
        <v>4087</v>
      </c>
      <c r="S46" s="66">
        <v>4181</v>
      </c>
    </row>
    <row r="47" spans="1:19" ht="16" thickBot="1" x14ac:dyDescent="0.25">
      <c r="A47" s="11">
        <v>2016</v>
      </c>
      <c r="B47" s="66">
        <v>3711</v>
      </c>
      <c r="C47" s="66">
        <v>1776</v>
      </c>
      <c r="D47" s="66">
        <v>700</v>
      </c>
      <c r="E47" s="66">
        <v>2429</v>
      </c>
      <c r="F47" s="66">
        <v>2584</v>
      </c>
      <c r="G47" s="66">
        <v>16761</v>
      </c>
      <c r="H47" s="66">
        <v>18337</v>
      </c>
      <c r="I47" s="83">
        <v>1053</v>
      </c>
      <c r="J47" s="66">
        <v>861</v>
      </c>
      <c r="K47" s="66">
        <v>882</v>
      </c>
      <c r="L47" s="66">
        <v>14914</v>
      </c>
      <c r="M47" s="66">
        <v>5153</v>
      </c>
      <c r="N47" s="66">
        <v>5277</v>
      </c>
      <c r="O47" s="83">
        <v>1287</v>
      </c>
      <c r="P47" s="66">
        <v>1308</v>
      </c>
      <c r="Q47" s="66"/>
      <c r="R47" s="66">
        <v>10063</v>
      </c>
      <c r="S47" s="66">
        <v>10103</v>
      </c>
    </row>
    <row r="48" spans="1:19" ht="16" thickBot="1" x14ac:dyDescent="0.25">
      <c r="A48" s="11">
        <v>2017</v>
      </c>
      <c r="B48" s="69">
        <v>5607</v>
      </c>
      <c r="C48" s="69">
        <v>2926</v>
      </c>
      <c r="D48" s="69">
        <v>317</v>
      </c>
      <c r="E48" s="66">
        <v>2851</v>
      </c>
      <c r="F48" s="66">
        <v>3140</v>
      </c>
      <c r="G48" s="66">
        <v>12784</v>
      </c>
      <c r="H48" s="66">
        <v>13998</v>
      </c>
      <c r="I48" s="83">
        <v>1070</v>
      </c>
      <c r="J48" s="66">
        <v>1075</v>
      </c>
      <c r="K48" s="66">
        <v>1117</v>
      </c>
      <c r="L48" s="66">
        <v>15011</v>
      </c>
      <c r="M48" s="66">
        <v>6119</v>
      </c>
      <c r="N48" s="66">
        <v>6364</v>
      </c>
      <c r="O48" s="83">
        <v>2302</v>
      </c>
      <c r="P48" s="66">
        <v>2422</v>
      </c>
      <c r="Q48" s="66"/>
      <c r="R48" s="66">
        <v>8357</v>
      </c>
      <c r="S48" s="66">
        <v>10513</v>
      </c>
    </row>
    <row r="49" spans="1:19" ht="16" thickBot="1" x14ac:dyDescent="0.25">
      <c r="A49" s="11">
        <v>2018</v>
      </c>
      <c r="B49" s="69">
        <v>4492</v>
      </c>
      <c r="C49" s="69">
        <v>3117</v>
      </c>
      <c r="D49" s="69">
        <v>510</v>
      </c>
      <c r="E49" s="66">
        <v>2376</v>
      </c>
      <c r="F49" s="66">
        <v>2579</v>
      </c>
      <c r="G49" s="66">
        <v>10903</v>
      </c>
      <c r="H49" s="66">
        <v>12239.489739999999</v>
      </c>
      <c r="I49" s="69">
        <v>966</v>
      </c>
      <c r="J49" s="69">
        <v>562</v>
      </c>
      <c r="K49" s="69">
        <v>597.40599999999995</v>
      </c>
      <c r="L49" s="66"/>
      <c r="M49" s="66">
        <v>4210</v>
      </c>
      <c r="N49" s="66">
        <v>4475.2299999999996</v>
      </c>
      <c r="O49" s="83">
        <v>968</v>
      </c>
      <c r="P49" s="66">
        <v>1013.496</v>
      </c>
      <c r="Q49" s="66"/>
      <c r="R49" s="66">
        <v>6891</v>
      </c>
      <c r="S49" s="66">
        <v>10880.888999999999</v>
      </c>
    </row>
    <row r="50" spans="1:19" ht="16" thickBot="1" x14ac:dyDescent="0.25">
      <c r="A50" s="11">
        <v>2019</v>
      </c>
      <c r="B50" s="69">
        <v>4796</v>
      </c>
      <c r="C50" s="69">
        <v>1418</v>
      </c>
      <c r="D50" s="69">
        <v>109</v>
      </c>
      <c r="E50" s="66">
        <v>1131</v>
      </c>
      <c r="F50" s="66">
        <v>1278</v>
      </c>
      <c r="G50" s="66">
        <v>11810</v>
      </c>
      <c r="H50" s="69">
        <v>13076.3863</v>
      </c>
      <c r="I50" s="69">
        <v>944</v>
      </c>
      <c r="J50" s="69">
        <v>440</v>
      </c>
      <c r="K50" s="69">
        <v>465.8852</v>
      </c>
      <c r="L50" s="66"/>
      <c r="M50" s="69">
        <v>1644</v>
      </c>
      <c r="N50" s="69">
        <v>1740.7165199999999</v>
      </c>
      <c r="O50" s="69">
        <v>999</v>
      </c>
      <c r="P50" s="69">
        <v>1038.96</v>
      </c>
      <c r="Q50" s="66"/>
      <c r="R50" s="69">
        <v>2976</v>
      </c>
      <c r="S50" s="69">
        <v>3664.3488000000002</v>
      </c>
    </row>
    <row r="51" spans="1:19" ht="16" thickBot="1" x14ac:dyDescent="0.25">
      <c r="A51" s="11">
        <v>2020</v>
      </c>
      <c r="B51" s="81"/>
      <c r="C51" s="81">
        <v>1783</v>
      </c>
      <c r="D51" s="81">
        <v>332</v>
      </c>
      <c r="E51" s="69">
        <v>1449</v>
      </c>
      <c r="F51" s="69">
        <v>1548</v>
      </c>
      <c r="G51" s="69">
        <v>10809</v>
      </c>
      <c r="H51" s="81">
        <v>13241.025000000001</v>
      </c>
      <c r="I51" s="69">
        <v>1443</v>
      </c>
      <c r="J51" s="69">
        <v>702</v>
      </c>
      <c r="K51" s="81">
        <v>715.33799999999997</v>
      </c>
      <c r="L51" s="81"/>
      <c r="M51" s="69">
        <v>3932</v>
      </c>
      <c r="N51" s="81">
        <v>4003</v>
      </c>
      <c r="O51" s="69">
        <v>597</v>
      </c>
      <c r="P51" s="81">
        <v>613.11899999999991</v>
      </c>
      <c r="Q51" s="81"/>
      <c r="R51" s="69">
        <v>4300</v>
      </c>
      <c r="S51" s="81">
        <v>6897.2000000000007</v>
      </c>
    </row>
    <row r="52" spans="1:19" ht="16" x14ac:dyDescent="0.2">
      <c r="A52" s="11">
        <v>2021</v>
      </c>
      <c r="B52" s="81"/>
      <c r="C52" s="81" t="s">
        <v>42</v>
      </c>
      <c r="D52" s="81" t="s">
        <v>42</v>
      </c>
      <c r="E52" s="69">
        <v>1602</v>
      </c>
      <c r="F52" s="69">
        <v>1688</v>
      </c>
      <c r="G52" s="69">
        <v>9177</v>
      </c>
      <c r="H52" s="70">
        <v>10947</v>
      </c>
      <c r="I52" s="69">
        <v>1579</v>
      </c>
      <c r="J52" s="69">
        <v>555</v>
      </c>
      <c r="K52" s="70">
        <v>565</v>
      </c>
      <c r="L52" s="81"/>
      <c r="M52" s="69">
        <v>2999</v>
      </c>
      <c r="N52" s="70">
        <v>3029</v>
      </c>
      <c r="O52" s="69">
        <v>1307</v>
      </c>
      <c r="P52" s="70">
        <v>1335</v>
      </c>
      <c r="Q52" s="81"/>
      <c r="R52" s="69">
        <v>3070</v>
      </c>
      <c r="S52" s="70">
        <v>3258</v>
      </c>
    </row>
    <row r="53" spans="1:19" ht="17" thickBot="1" x14ac:dyDescent="0.25">
      <c r="A53" s="11">
        <v>2022</v>
      </c>
      <c r="B53" s="81"/>
      <c r="C53" s="81" t="s">
        <v>42</v>
      </c>
      <c r="D53" s="81" t="s">
        <v>42</v>
      </c>
      <c r="E53" s="70">
        <v>3487</v>
      </c>
      <c r="F53" s="70">
        <v>3647</v>
      </c>
      <c r="G53" s="70">
        <v>17323</v>
      </c>
      <c r="H53" s="70" t="s">
        <v>42</v>
      </c>
      <c r="I53" s="158">
        <v>1695</v>
      </c>
      <c r="J53" s="70">
        <v>1407</v>
      </c>
      <c r="K53" s="70" t="s">
        <v>42</v>
      </c>
      <c r="L53" s="81"/>
      <c r="M53" s="70">
        <v>5635</v>
      </c>
      <c r="N53" s="70" t="s">
        <v>42</v>
      </c>
      <c r="O53" s="158">
        <v>1032</v>
      </c>
      <c r="P53" s="70" t="s">
        <v>42</v>
      </c>
      <c r="Q53" s="81"/>
      <c r="R53" s="70">
        <v>5587</v>
      </c>
      <c r="S53" s="70" t="s">
        <v>42</v>
      </c>
    </row>
    <row r="54" spans="1:19" ht="17" thickBot="1" x14ac:dyDescent="0.25">
      <c r="A54" s="11" t="s">
        <v>51</v>
      </c>
      <c r="B54" s="159"/>
      <c r="C54" s="159"/>
      <c r="D54" s="159"/>
      <c r="E54" s="159">
        <v>690</v>
      </c>
      <c r="F54" s="159"/>
      <c r="G54" s="159">
        <v>9202</v>
      </c>
      <c r="H54" s="159"/>
      <c r="I54" s="160"/>
      <c r="J54" s="159"/>
      <c r="K54" s="159"/>
      <c r="L54" s="159"/>
      <c r="M54" s="159"/>
      <c r="N54" s="159"/>
      <c r="O54" s="160"/>
      <c r="P54" s="159"/>
      <c r="Q54" s="159"/>
      <c r="R54" s="159"/>
      <c r="S54" s="159"/>
    </row>
    <row r="55" spans="1:19" x14ac:dyDescent="0.2">
      <c r="A55" s="152" t="s">
        <v>97</v>
      </c>
    </row>
    <row r="56" spans="1:19" x14ac:dyDescent="0.2">
      <c r="A56" s="152" t="s">
        <v>147</v>
      </c>
    </row>
    <row r="57" spans="1:19" x14ac:dyDescent="0.2">
      <c r="A57" s="152" t="s">
        <v>98</v>
      </c>
    </row>
    <row r="58" spans="1:19" x14ac:dyDescent="0.2">
      <c r="A58" s="152" t="s">
        <v>148</v>
      </c>
    </row>
    <row r="59" spans="1:19" x14ac:dyDescent="0.2">
      <c r="A59" s="152" t="s">
        <v>149</v>
      </c>
    </row>
    <row r="100" spans="1:53" s="14" customFormat="1" x14ac:dyDescent="0.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6" thickBot="1" x14ac:dyDescent="0.25">
      <c r="A102" s="18" t="s">
        <v>146</v>
      </c>
    </row>
    <row r="103" spans="1:53" ht="15.75" customHeight="1" thickBot="1" x14ac:dyDescent="0.25">
      <c r="A103" s="215" t="s">
        <v>5</v>
      </c>
      <c r="B103" s="218" t="s">
        <v>85</v>
      </c>
      <c r="C103" s="219"/>
      <c r="D103" s="219"/>
      <c r="E103" s="219"/>
      <c r="F103" s="219"/>
      <c r="G103" s="219"/>
      <c r="H103" s="219"/>
      <c r="I103" s="219"/>
      <c r="J103" s="219"/>
      <c r="K103" s="219"/>
      <c r="L103" s="219"/>
      <c r="M103" s="219"/>
      <c r="N103" s="219"/>
      <c r="O103" s="219"/>
      <c r="P103" s="219"/>
      <c r="Q103" s="219"/>
      <c r="R103" s="219"/>
      <c r="S103" s="220"/>
    </row>
    <row r="104" spans="1:53" ht="15" customHeight="1" x14ac:dyDescent="0.2">
      <c r="A104" s="216"/>
      <c r="B104" s="221" t="s">
        <v>86</v>
      </c>
      <c r="C104" s="222"/>
      <c r="D104" s="223"/>
      <c r="E104" s="221" t="s">
        <v>87</v>
      </c>
      <c r="F104" s="223"/>
      <c r="G104" s="221" t="s">
        <v>87</v>
      </c>
      <c r="H104" s="223"/>
      <c r="I104" s="221" t="s">
        <v>88</v>
      </c>
      <c r="J104" s="222"/>
      <c r="K104" s="223"/>
      <c r="L104" s="221" t="s">
        <v>89</v>
      </c>
      <c r="M104" s="222"/>
      <c r="N104" s="223"/>
      <c r="O104" s="221" t="s">
        <v>90</v>
      </c>
      <c r="P104" s="223"/>
      <c r="Q104" s="221" t="s">
        <v>91</v>
      </c>
      <c r="R104" s="222"/>
      <c r="S104" s="223"/>
    </row>
    <row r="105" spans="1:53" ht="15.75" customHeight="1" thickBot="1" x14ac:dyDescent="0.25">
      <c r="A105" s="216"/>
      <c r="B105" s="224"/>
      <c r="C105" s="225"/>
      <c r="D105" s="226"/>
      <c r="E105" s="227" t="s">
        <v>69</v>
      </c>
      <c r="F105" s="228"/>
      <c r="G105" s="224" t="s">
        <v>92</v>
      </c>
      <c r="H105" s="226"/>
      <c r="I105" s="224"/>
      <c r="J105" s="225"/>
      <c r="K105" s="226"/>
      <c r="L105" s="224"/>
      <c r="M105" s="225"/>
      <c r="N105" s="226"/>
      <c r="O105" s="227"/>
      <c r="P105" s="228"/>
      <c r="Q105" s="224"/>
      <c r="R105" s="225"/>
      <c r="S105" s="226"/>
    </row>
    <row r="106" spans="1:53" ht="19" thickBot="1" x14ac:dyDescent="0.25">
      <c r="A106" s="217"/>
      <c r="B106" s="166" t="s">
        <v>93</v>
      </c>
      <c r="C106" s="167" t="s">
        <v>94</v>
      </c>
      <c r="D106" s="167" t="s">
        <v>95</v>
      </c>
      <c r="E106" s="167" t="s">
        <v>10</v>
      </c>
      <c r="F106" s="168" t="s">
        <v>35</v>
      </c>
      <c r="G106" s="167" t="s">
        <v>10</v>
      </c>
      <c r="H106" s="167" t="s">
        <v>96</v>
      </c>
      <c r="I106" s="167" t="s">
        <v>93</v>
      </c>
      <c r="J106" s="167" t="s">
        <v>10</v>
      </c>
      <c r="K106" s="167" t="s">
        <v>96</v>
      </c>
      <c r="L106" s="166" t="s">
        <v>93</v>
      </c>
      <c r="M106" s="167" t="s">
        <v>10</v>
      </c>
      <c r="N106" s="167" t="s">
        <v>35</v>
      </c>
      <c r="O106" s="167" t="s">
        <v>10</v>
      </c>
      <c r="P106" s="168" t="s">
        <v>35</v>
      </c>
      <c r="Q106" s="167" t="s">
        <v>93</v>
      </c>
      <c r="R106" s="167" t="s">
        <v>10</v>
      </c>
      <c r="S106" s="167" t="s">
        <v>35</v>
      </c>
    </row>
    <row r="107" spans="1:53" ht="17" thickBot="1" x14ac:dyDescent="0.25">
      <c r="A107" s="42" t="s">
        <v>17</v>
      </c>
      <c r="B107" s="43" t="str">
        <f t="shared" ref="B107:S107" si="0">IFERROR(AVERAGEIFS(B$2:B$83,$A$2:$A$83,"&gt;=1975",$A$2:$A$83,"&lt;=1978"),"")</f>
        <v/>
      </c>
      <c r="C107" s="43" t="str">
        <f t="shared" si="0"/>
        <v/>
      </c>
      <c r="D107" s="43" t="str">
        <f t="shared" si="0"/>
        <v/>
      </c>
      <c r="E107" s="43">
        <f t="shared" si="0"/>
        <v>678</v>
      </c>
      <c r="F107" s="43">
        <f t="shared" si="0"/>
        <v>678</v>
      </c>
      <c r="G107" s="43">
        <f t="shared" si="0"/>
        <v>11933.25</v>
      </c>
      <c r="H107" s="43">
        <f t="shared" si="0"/>
        <v>26168.75</v>
      </c>
      <c r="I107" s="43" t="str">
        <f t="shared" si="0"/>
        <v/>
      </c>
      <c r="J107" s="43">
        <f t="shared" si="0"/>
        <v>1511.25</v>
      </c>
      <c r="K107" s="43">
        <f t="shared" si="0"/>
        <v>2762</v>
      </c>
      <c r="L107" s="43" t="str">
        <f t="shared" si="0"/>
        <v/>
      </c>
      <c r="M107" s="43">
        <f t="shared" si="0"/>
        <v>5514.75</v>
      </c>
      <c r="N107" s="43">
        <f t="shared" si="0"/>
        <v>10060</v>
      </c>
      <c r="O107" s="43">
        <f t="shared" si="0"/>
        <v>922.25</v>
      </c>
      <c r="P107" s="43">
        <f t="shared" si="0"/>
        <v>1045.75</v>
      </c>
      <c r="Q107" s="43" t="str">
        <f t="shared" si="0"/>
        <v/>
      </c>
      <c r="R107" s="43">
        <f t="shared" si="0"/>
        <v>3410.5</v>
      </c>
      <c r="S107" s="43">
        <f t="shared" si="0"/>
        <v>6446.5</v>
      </c>
    </row>
    <row r="108" spans="1:53" ht="17" thickBot="1" x14ac:dyDescent="0.25">
      <c r="A108" s="42" t="s">
        <v>18</v>
      </c>
      <c r="B108" s="43" t="str">
        <f t="shared" ref="B108:S108" si="1">IFERROR(AVERAGEIFS(B$2:B$83,$A$2:$A$83,"&gt;=1979",$A$2:$A$83,"&lt;=1984"),"")</f>
        <v/>
      </c>
      <c r="C108" s="43">
        <f t="shared" si="1"/>
        <v>233</v>
      </c>
      <c r="D108" s="43" t="str">
        <f t="shared" si="1"/>
        <v/>
      </c>
      <c r="E108" s="43">
        <f t="shared" si="1"/>
        <v>879</v>
      </c>
      <c r="F108" s="43">
        <f t="shared" si="1"/>
        <v>879</v>
      </c>
      <c r="G108" s="43">
        <f t="shared" si="1"/>
        <v>12151.333333333334</v>
      </c>
      <c r="H108" s="43">
        <f t="shared" si="1"/>
        <v>22175</v>
      </c>
      <c r="I108" s="43" t="str">
        <f t="shared" si="1"/>
        <v/>
      </c>
      <c r="J108" s="43">
        <f t="shared" si="1"/>
        <v>671.16666666666663</v>
      </c>
      <c r="K108" s="43">
        <f t="shared" si="1"/>
        <v>2266.8333333333335</v>
      </c>
      <c r="L108" s="43" t="str">
        <f t="shared" si="1"/>
        <v/>
      </c>
      <c r="M108" s="43">
        <f t="shared" si="1"/>
        <v>4683.5</v>
      </c>
      <c r="N108" s="43">
        <f t="shared" si="1"/>
        <v>12397.666666666666</v>
      </c>
      <c r="O108" s="43">
        <f t="shared" si="1"/>
        <v>1509.5</v>
      </c>
      <c r="P108" s="43">
        <f t="shared" si="1"/>
        <v>2049.1666666666665</v>
      </c>
      <c r="Q108" s="43" t="str">
        <f t="shared" si="1"/>
        <v/>
      </c>
      <c r="R108" s="43">
        <f t="shared" si="1"/>
        <v>4987.5</v>
      </c>
      <c r="S108" s="43">
        <f t="shared" si="1"/>
        <v>8834.3333333333339</v>
      </c>
    </row>
    <row r="109" spans="1:53" ht="17" thickBot="1" x14ac:dyDescent="0.25">
      <c r="A109" s="42" t="s">
        <v>19</v>
      </c>
      <c r="B109" s="43" t="str">
        <f t="shared" ref="B109:S109" si="2">IFERROR(AVERAGEIFS(B$2:B$83,$A$2:$A$83,"&gt;=1985",$A$2:$A$83,"&lt;=1995"),"")</f>
        <v/>
      </c>
      <c r="C109" s="43">
        <f t="shared" si="2"/>
        <v>519.90909090909088</v>
      </c>
      <c r="D109" s="43" t="str">
        <f t="shared" si="2"/>
        <v/>
      </c>
      <c r="E109" s="43">
        <f t="shared" si="2"/>
        <v>1389.4545454545455</v>
      </c>
      <c r="F109" s="43">
        <f t="shared" si="2"/>
        <v>1443.3636363636363</v>
      </c>
      <c r="G109" s="43">
        <f t="shared" si="2"/>
        <v>9944.636363636364</v>
      </c>
      <c r="H109" s="43">
        <f t="shared" si="2"/>
        <v>13625.272727272728</v>
      </c>
      <c r="I109" s="43">
        <f t="shared" si="2"/>
        <v>1040.25</v>
      </c>
      <c r="J109" s="43">
        <f t="shared" si="2"/>
        <v>981.09090909090912</v>
      </c>
      <c r="K109" s="43">
        <f t="shared" si="2"/>
        <v>1845.3636363636363</v>
      </c>
      <c r="L109" s="43" t="str">
        <f t="shared" si="2"/>
        <v/>
      </c>
      <c r="M109" s="43">
        <f t="shared" si="2"/>
        <v>3877.2727272727275</v>
      </c>
      <c r="N109" s="43">
        <f t="shared" si="2"/>
        <v>5759.272727272727</v>
      </c>
      <c r="O109" s="43">
        <f t="shared" si="2"/>
        <v>1219.6363636363637</v>
      </c>
      <c r="P109" s="43">
        <f t="shared" si="2"/>
        <v>1849</v>
      </c>
      <c r="Q109" s="43" t="str">
        <f t="shared" si="2"/>
        <v/>
      </c>
      <c r="R109" s="43">
        <f t="shared" si="2"/>
        <v>6807.909090909091</v>
      </c>
      <c r="S109" s="43">
        <f t="shared" si="2"/>
        <v>10557.363636363636</v>
      </c>
    </row>
    <row r="110" spans="1:53" ht="17" thickBot="1" x14ac:dyDescent="0.25">
      <c r="A110" s="42" t="s">
        <v>20</v>
      </c>
      <c r="B110" s="43" t="str">
        <f t="shared" ref="B110:S110" si="3">IFERROR(AVERAGEIFS(B$2:B$83,$A$2:$A$83,"&gt;=1996",$A$2:$A$83,"&lt;=1998"),"")</f>
        <v/>
      </c>
      <c r="C110" s="43">
        <f t="shared" si="3"/>
        <v>687.33333333333337</v>
      </c>
      <c r="D110" s="43">
        <f t="shared" si="3"/>
        <v>37</v>
      </c>
      <c r="E110" s="43">
        <f t="shared" si="3"/>
        <v>1059.3333333333333</v>
      </c>
      <c r="F110" s="43">
        <f t="shared" si="3"/>
        <v>1077.6666666666667</v>
      </c>
      <c r="G110" s="43">
        <f t="shared" si="3"/>
        <v>10031.333333333334</v>
      </c>
      <c r="H110" s="43">
        <f t="shared" si="3"/>
        <v>10628.333333333334</v>
      </c>
      <c r="I110" s="43">
        <f t="shared" si="3"/>
        <v>1656.3333333333333</v>
      </c>
      <c r="J110" s="43">
        <f t="shared" si="3"/>
        <v>1314.6666666666667</v>
      </c>
      <c r="K110" s="43">
        <f t="shared" si="3"/>
        <v>7336</v>
      </c>
      <c r="L110" s="43" t="str">
        <f t="shared" si="3"/>
        <v/>
      </c>
      <c r="M110" s="43">
        <f t="shared" si="3"/>
        <v>5078.333333333333</v>
      </c>
      <c r="N110" s="43">
        <f t="shared" si="3"/>
        <v>5423</v>
      </c>
      <c r="O110" s="43">
        <f t="shared" si="3"/>
        <v>570.33333333333337</v>
      </c>
      <c r="P110" s="43">
        <f t="shared" si="3"/>
        <v>458.33333333333331</v>
      </c>
      <c r="Q110" s="43" t="str">
        <f t="shared" si="3"/>
        <v/>
      </c>
      <c r="R110" s="43">
        <f t="shared" si="3"/>
        <v>6363.333333333333</v>
      </c>
      <c r="S110" s="43">
        <f t="shared" si="3"/>
        <v>8073</v>
      </c>
    </row>
    <row r="111" spans="1:53" ht="16" x14ac:dyDescent="0.2">
      <c r="A111" s="44" t="s">
        <v>21</v>
      </c>
      <c r="B111" s="43">
        <f t="shared" ref="B111:S111" si="4">IFERROR(AVERAGEIFS(B$2:B$83,$A$2:$A$83,"&gt;=1999",$A$2:$A$83,"&lt;=2008"),"")</f>
        <v>2714</v>
      </c>
      <c r="C111" s="43">
        <f t="shared" si="4"/>
        <v>2255.5</v>
      </c>
      <c r="D111" s="43">
        <f t="shared" si="4"/>
        <v>360</v>
      </c>
      <c r="E111" s="43">
        <f t="shared" si="4"/>
        <v>1224.0999999999999</v>
      </c>
      <c r="F111" s="43">
        <f t="shared" si="4"/>
        <v>1237.7</v>
      </c>
      <c r="G111" s="43">
        <f t="shared" si="4"/>
        <v>15308.4</v>
      </c>
      <c r="H111" s="43">
        <f t="shared" si="4"/>
        <v>16463</v>
      </c>
      <c r="I111" s="43">
        <f t="shared" si="4"/>
        <v>1560.8</v>
      </c>
      <c r="J111" s="43">
        <f t="shared" si="4"/>
        <v>1274.2</v>
      </c>
      <c r="K111" s="43">
        <f t="shared" si="4"/>
        <v>1865.6</v>
      </c>
      <c r="L111" s="43" t="str">
        <f t="shared" si="4"/>
        <v/>
      </c>
      <c r="M111" s="43">
        <f t="shared" si="4"/>
        <v>6734.7</v>
      </c>
      <c r="N111" s="43">
        <f t="shared" si="4"/>
        <v>7096</v>
      </c>
      <c r="O111" s="43">
        <f t="shared" si="4"/>
        <v>1273.9000000000001</v>
      </c>
      <c r="P111" s="43">
        <f t="shared" si="4"/>
        <v>1350.2</v>
      </c>
      <c r="Q111" s="43">
        <f t="shared" si="4"/>
        <v>15595</v>
      </c>
      <c r="R111" s="43">
        <f t="shared" si="4"/>
        <v>5804.1</v>
      </c>
      <c r="S111" s="43">
        <f t="shared" si="4"/>
        <v>8697.1</v>
      </c>
    </row>
    <row r="112" spans="1:53" ht="16" x14ac:dyDescent="0.2">
      <c r="A112" s="24">
        <v>2009</v>
      </c>
      <c r="B112" s="80">
        <f t="shared" ref="B112:S112" si="5">IF(B40&gt;0,B40,"")</f>
        <v>2889</v>
      </c>
      <c r="C112" s="80">
        <f t="shared" si="5"/>
        <v>2360</v>
      </c>
      <c r="D112" s="80">
        <f t="shared" si="5"/>
        <v>372</v>
      </c>
      <c r="E112" s="80">
        <f t="shared" si="5"/>
        <v>983</v>
      </c>
      <c r="F112" s="80">
        <f t="shared" si="5"/>
        <v>983</v>
      </c>
      <c r="G112" s="80">
        <f t="shared" si="5"/>
        <v>6955</v>
      </c>
      <c r="H112" s="80">
        <f t="shared" si="5"/>
        <v>12460</v>
      </c>
      <c r="I112" s="80">
        <f t="shared" si="5"/>
        <v>1239</v>
      </c>
      <c r="J112" s="80">
        <f t="shared" si="5"/>
        <v>1001</v>
      </c>
      <c r="K112" s="80">
        <f t="shared" si="5"/>
        <v>1218</v>
      </c>
      <c r="L112" s="80" t="str">
        <f t="shared" si="5"/>
        <v/>
      </c>
      <c r="M112" s="80">
        <f t="shared" si="5"/>
        <v>2309</v>
      </c>
      <c r="N112" s="80">
        <f t="shared" si="5"/>
        <v>2370</v>
      </c>
      <c r="O112" s="80">
        <f t="shared" si="5"/>
        <v>793</v>
      </c>
      <c r="P112" s="80">
        <f t="shared" si="5"/>
        <v>951</v>
      </c>
      <c r="Q112" s="80" t="str">
        <f t="shared" si="5"/>
        <v/>
      </c>
      <c r="R112" s="80">
        <f t="shared" si="5"/>
        <v>688</v>
      </c>
      <c r="S112" s="80">
        <f t="shared" si="5"/>
        <v>1067</v>
      </c>
    </row>
    <row r="113" spans="1:19" ht="16" x14ac:dyDescent="0.2">
      <c r="A113" s="11">
        <v>2010</v>
      </c>
      <c r="B113" s="80">
        <f t="shared" ref="B113:S113" si="6">IF(B41&gt;0,B41,"")</f>
        <v>4303</v>
      </c>
      <c r="C113" s="80">
        <f t="shared" si="6"/>
        <v>2596</v>
      </c>
      <c r="D113" s="80">
        <f t="shared" si="6"/>
        <v>277</v>
      </c>
      <c r="E113" s="80">
        <f t="shared" si="6"/>
        <v>1361</v>
      </c>
      <c r="F113" s="80">
        <f t="shared" si="6"/>
        <v>1537</v>
      </c>
      <c r="G113" s="80">
        <f t="shared" si="6"/>
        <v>8037</v>
      </c>
      <c r="H113" s="80">
        <f t="shared" si="6"/>
        <v>9060</v>
      </c>
      <c r="I113" s="80">
        <f t="shared" si="6"/>
        <v>837</v>
      </c>
      <c r="J113" s="80">
        <f t="shared" si="6"/>
        <v>783</v>
      </c>
      <c r="K113" s="80">
        <f t="shared" si="6"/>
        <v>1014</v>
      </c>
      <c r="L113" s="80" t="str">
        <f t="shared" si="6"/>
        <v/>
      </c>
      <c r="M113" s="80">
        <f t="shared" si="6"/>
        <v>4299</v>
      </c>
      <c r="N113" s="80">
        <f t="shared" si="6"/>
        <v>4435</v>
      </c>
      <c r="O113" s="80">
        <f t="shared" si="6"/>
        <v>729</v>
      </c>
      <c r="P113" s="80">
        <f t="shared" si="6"/>
        <v>734</v>
      </c>
      <c r="Q113" s="80">
        <f t="shared" si="6"/>
        <v>4541</v>
      </c>
      <c r="R113" s="80">
        <f t="shared" si="6"/>
        <v>2092</v>
      </c>
      <c r="S113" s="80">
        <f t="shared" si="6"/>
        <v>2112</v>
      </c>
    </row>
    <row r="114" spans="1:19" x14ac:dyDescent="0.2">
      <c r="A114" s="11">
        <v>2011</v>
      </c>
      <c r="B114" s="80">
        <f t="shared" ref="B114:S114" si="7">IF(B42&gt;0,B42,"")</f>
        <v>2620</v>
      </c>
      <c r="C114" s="80">
        <f t="shared" si="7"/>
        <v>1192</v>
      </c>
      <c r="D114" s="80">
        <f t="shared" si="7"/>
        <v>250</v>
      </c>
      <c r="E114" s="80">
        <f t="shared" si="7"/>
        <v>825</v>
      </c>
      <c r="F114" s="80">
        <f t="shared" si="7"/>
        <v>1015</v>
      </c>
      <c r="G114" s="80">
        <f t="shared" si="7"/>
        <v>5536</v>
      </c>
      <c r="H114" s="80">
        <f t="shared" si="7"/>
        <v>9181</v>
      </c>
      <c r="I114" s="80">
        <f t="shared" si="7"/>
        <v>1637</v>
      </c>
      <c r="J114" s="80">
        <f t="shared" si="7"/>
        <v>1017</v>
      </c>
      <c r="K114" s="80">
        <f t="shared" si="7"/>
        <v>1264</v>
      </c>
      <c r="L114" s="80">
        <f t="shared" si="7"/>
        <v>5384</v>
      </c>
      <c r="M114" s="80">
        <f t="shared" si="7"/>
        <v>1883</v>
      </c>
      <c r="N114" s="80">
        <f t="shared" si="7"/>
        <v>1972</v>
      </c>
      <c r="O114" s="80">
        <f t="shared" si="7"/>
        <v>890</v>
      </c>
      <c r="P114" s="80">
        <f t="shared" si="7"/>
        <v>1034</v>
      </c>
      <c r="Q114" s="80">
        <f t="shared" si="7"/>
        <v>3382</v>
      </c>
      <c r="R114" s="80">
        <f t="shared" si="7"/>
        <v>993</v>
      </c>
      <c r="S114" s="80">
        <f t="shared" si="7"/>
        <v>1464</v>
      </c>
    </row>
    <row r="115" spans="1:19" ht="16" thickBot="1" x14ac:dyDescent="0.25">
      <c r="A115" s="11">
        <v>2012</v>
      </c>
      <c r="B115" s="80">
        <f t="shared" ref="B115:S115" si="8">IF(B43&gt;0,B43,"")</f>
        <v>2176</v>
      </c>
      <c r="C115" s="80">
        <f t="shared" si="8"/>
        <v>1125</v>
      </c>
      <c r="D115" s="80">
        <f t="shared" si="8"/>
        <v>569</v>
      </c>
      <c r="E115" s="80">
        <f t="shared" si="8"/>
        <v>2774</v>
      </c>
      <c r="F115" s="80">
        <f t="shared" si="8"/>
        <v>3278</v>
      </c>
      <c r="G115" s="80">
        <f t="shared" si="8"/>
        <v>13817</v>
      </c>
      <c r="H115" s="80">
        <f t="shared" si="8"/>
        <v>15864</v>
      </c>
      <c r="I115" s="80">
        <f t="shared" si="8"/>
        <v>1787</v>
      </c>
      <c r="J115" s="80">
        <f t="shared" si="8"/>
        <v>1534</v>
      </c>
      <c r="K115" s="80">
        <f t="shared" si="8"/>
        <v>1733</v>
      </c>
      <c r="L115" s="80">
        <f t="shared" si="8"/>
        <v>5692</v>
      </c>
      <c r="M115" s="80">
        <f t="shared" si="8"/>
        <v>5124</v>
      </c>
      <c r="N115" s="80">
        <f t="shared" si="8"/>
        <v>5216</v>
      </c>
      <c r="O115" s="80">
        <f t="shared" si="8"/>
        <v>1581</v>
      </c>
      <c r="P115" s="80">
        <f t="shared" si="8"/>
        <v>1875</v>
      </c>
      <c r="Q115" s="80">
        <f t="shared" si="8"/>
        <v>4528</v>
      </c>
      <c r="R115" s="80">
        <f t="shared" si="8"/>
        <v>3091</v>
      </c>
      <c r="S115" s="80">
        <f t="shared" si="8"/>
        <v>3804</v>
      </c>
    </row>
    <row r="116" spans="1:19" ht="17" thickBot="1" x14ac:dyDescent="0.25">
      <c r="A116" s="11">
        <v>2013</v>
      </c>
      <c r="B116" s="80">
        <f t="shared" ref="B116:S116" si="9">IF(B44&gt;0,B44,"")</f>
        <v>4879</v>
      </c>
      <c r="C116" s="80">
        <f t="shared" si="9"/>
        <v>1558</v>
      </c>
      <c r="D116" s="80">
        <f t="shared" si="9"/>
        <v>149</v>
      </c>
      <c r="E116" s="80">
        <f t="shared" si="9"/>
        <v>2010</v>
      </c>
      <c r="F116" s="80">
        <f t="shared" si="9"/>
        <v>2398</v>
      </c>
      <c r="G116" s="80">
        <f t="shared" si="9"/>
        <v>10882</v>
      </c>
      <c r="H116" s="80">
        <f t="shared" si="9"/>
        <v>14082</v>
      </c>
      <c r="I116" s="80">
        <f t="shared" si="9"/>
        <v>997</v>
      </c>
      <c r="J116" s="80">
        <f t="shared" si="9"/>
        <v>854</v>
      </c>
      <c r="K116" s="80">
        <f t="shared" si="9"/>
        <v>1003</v>
      </c>
      <c r="L116" s="80">
        <f t="shared" si="9"/>
        <v>14173</v>
      </c>
      <c r="M116" s="80">
        <f t="shared" si="9"/>
        <v>3244</v>
      </c>
      <c r="N116" s="80">
        <f t="shared" si="9"/>
        <v>3320</v>
      </c>
      <c r="O116" s="80">
        <f t="shared" si="9"/>
        <v>1863</v>
      </c>
      <c r="P116" s="80">
        <f t="shared" si="9"/>
        <v>3024</v>
      </c>
      <c r="Q116" s="80" t="str">
        <f t="shared" si="9"/>
        <v/>
      </c>
      <c r="R116" s="80">
        <f t="shared" si="9"/>
        <v>2041</v>
      </c>
      <c r="S116" s="80">
        <f t="shared" si="9"/>
        <v>2332</v>
      </c>
    </row>
    <row r="117" spans="1:19" ht="17" thickBot="1" x14ac:dyDescent="0.25">
      <c r="A117" s="11">
        <v>2014</v>
      </c>
      <c r="B117" s="80">
        <f t="shared" ref="B117:S117" si="10">IF(B45&gt;0,B45,"")</f>
        <v>2249</v>
      </c>
      <c r="C117" s="80">
        <f t="shared" si="10"/>
        <v>1585</v>
      </c>
      <c r="D117" s="80">
        <f t="shared" si="10"/>
        <v>169</v>
      </c>
      <c r="E117" s="80">
        <f t="shared" si="10"/>
        <v>1608</v>
      </c>
      <c r="F117" s="80">
        <f t="shared" si="10"/>
        <v>1746</v>
      </c>
      <c r="G117" s="80">
        <f t="shared" si="10"/>
        <v>10457</v>
      </c>
      <c r="H117" s="80">
        <f t="shared" si="10"/>
        <v>11387</v>
      </c>
      <c r="I117" s="80">
        <f t="shared" si="10"/>
        <v>419</v>
      </c>
      <c r="J117" s="80">
        <f t="shared" si="10"/>
        <v>432</v>
      </c>
      <c r="K117" s="80">
        <f t="shared" si="10"/>
        <v>440</v>
      </c>
      <c r="L117" s="80">
        <f t="shared" si="10"/>
        <v>5214</v>
      </c>
      <c r="M117" s="80">
        <f t="shared" si="10"/>
        <v>3901</v>
      </c>
      <c r="N117" s="80">
        <f t="shared" si="10"/>
        <v>3949</v>
      </c>
      <c r="O117" s="80">
        <f t="shared" si="10"/>
        <v>614</v>
      </c>
      <c r="P117" s="80">
        <f t="shared" si="10"/>
        <v>649</v>
      </c>
      <c r="Q117" s="80" t="str">
        <f t="shared" si="10"/>
        <v/>
      </c>
      <c r="R117" s="80">
        <f t="shared" si="10"/>
        <v>2730</v>
      </c>
      <c r="S117" s="80">
        <f t="shared" si="10"/>
        <v>2910</v>
      </c>
    </row>
    <row r="118" spans="1:19" ht="17" thickBot="1" x14ac:dyDescent="0.25">
      <c r="A118" s="11">
        <v>2015</v>
      </c>
      <c r="B118" s="80">
        <f t="shared" ref="B118:S118" si="11">IF(B46&gt;0,B46,"")</f>
        <v>3878</v>
      </c>
      <c r="C118" s="80">
        <f t="shared" si="11"/>
        <v>1783</v>
      </c>
      <c r="D118" s="80">
        <f t="shared" si="11"/>
        <v>447</v>
      </c>
      <c r="E118" s="80">
        <f t="shared" si="11"/>
        <v>1408</v>
      </c>
      <c r="F118" s="80">
        <f t="shared" si="11"/>
        <v>1491</v>
      </c>
      <c r="G118" s="80">
        <f t="shared" si="11"/>
        <v>13315</v>
      </c>
      <c r="H118" s="80">
        <f t="shared" si="11"/>
        <v>14580</v>
      </c>
      <c r="I118" s="80">
        <f t="shared" si="11"/>
        <v>709</v>
      </c>
      <c r="J118" s="80">
        <f t="shared" si="11"/>
        <v>459</v>
      </c>
      <c r="K118" s="80">
        <f t="shared" si="11"/>
        <v>468</v>
      </c>
      <c r="L118" s="80">
        <f t="shared" si="11"/>
        <v>5885</v>
      </c>
      <c r="M118" s="80">
        <f t="shared" si="11"/>
        <v>3863</v>
      </c>
      <c r="N118" s="80">
        <f t="shared" si="11"/>
        <v>3948</v>
      </c>
      <c r="O118" s="80">
        <f t="shared" si="11"/>
        <v>2014</v>
      </c>
      <c r="P118" s="80">
        <f t="shared" si="11"/>
        <v>2022</v>
      </c>
      <c r="Q118" s="80" t="str">
        <f t="shared" si="11"/>
        <v/>
      </c>
      <c r="R118" s="80">
        <f t="shared" si="11"/>
        <v>4087</v>
      </c>
      <c r="S118" s="80">
        <f t="shared" si="11"/>
        <v>4181</v>
      </c>
    </row>
    <row r="119" spans="1:19" ht="17" thickBot="1" x14ac:dyDescent="0.25">
      <c r="A119" s="11">
        <v>2016</v>
      </c>
      <c r="B119" s="80">
        <f t="shared" ref="B119:S119" si="12">IF(B47&gt;0,B47,"")</f>
        <v>3711</v>
      </c>
      <c r="C119" s="80">
        <f t="shared" si="12"/>
        <v>1776</v>
      </c>
      <c r="D119" s="80">
        <f t="shared" si="12"/>
        <v>700</v>
      </c>
      <c r="E119" s="80">
        <f t="shared" si="12"/>
        <v>2429</v>
      </c>
      <c r="F119" s="80">
        <f t="shared" si="12"/>
        <v>2584</v>
      </c>
      <c r="G119" s="80">
        <f t="shared" si="12"/>
        <v>16761</v>
      </c>
      <c r="H119" s="80">
        <f t="shared" si="12"/>
        <v>18337</v>
      </c>
      <c r="I119" s="80">
        <f t="shared" si="12"/>
        <v>1053</v>
      </c>
      <c r="J119" s="80">
        <f t="shared" si="12"/>
        <v>861</v>
      </c>
      <c r="K119" s="80">
        <f t="shared" si="12"/>
        <v>882</v>
      </c>
      <c r="L119" s="80">
        <f t="shared" si="12"/>
        <v>14914</v>
      </c>
      <c r="M119" s="80">
        <f t="shared" si="12"/>
        <v>5153</v>
      </c>
      <c r="N119" s="80">
        <f t="shared" si="12"/>
        <v>5277</v>
      </c>
      <c r="O119" s="80">
        <f t="shared" si="12"/>
        <v>1287</v>
      </c>
      <c r="P119" s="80">
        <f t="shared" si="12"/>
        <v>1308</v>
      </c>
      <c r="Q119" s="80" t="str">
        <f t="shared" si="12"/>
        <v/>
      </c>
      <c r="R119" s="80">
        <f t="shared" si="12"/>
        <v>10063</v>
      </c>
      <c r="S119" s="80">
        <f t="shared" si="12"/>
        <v>10103</v>
      </c>
    </row>
    <row r="120" spans="1:19" ht="17" thickBot="1" x14ac:dyDescent="0.25">
      <c r="A120" s="11">
        <v>2017</v>
      </c>
      <c r="B120" s="80">
        <f t="shared" ref="B120:S120" si="13">IF(B48&gt;0,B48,"")</f>
        <v>5607</v>
      </c>
      <c r="C120" s="80">
        <f t="shared" si="13"/>
        <v>2926</v>
      </c>
      <c r="D120" s="80">
        <f t="shared" si="13"/>
        <v>317</v>
      </c>
      <c r="E120" s="80">
        <f t="shared" si="13"/>
        <v>2851</v>
      </c>
      <c r="F120" s="80">
        <f t="shared" si="13"/>
        <v>3140</v>
      </c>
      <c r="G120" s="80">
        <f t="shared" si="13"/>
        <v>12784</v>
      </c>
      <c r="H120" s="80">
        <f t="shared" si="13"/>
        <v>13998</v>
      </c>
      <c r="I120" s="80">
        <f t="shared" si="13"/>
        <v>1070</v>
      </c>
      <c r="J120" s="80">
        <f t="shared" si="13"/>
        <v>1075</v>
      </c>
      <c r="K120" s="80">
        <f t="shared" si="13"/>
        <v>1117</v>
      </c>
      <c r="L120" s="80">
        <f t="shared" si="13"/>
        <v>15011</v>
      </c>
      <c r="M120" s="80">
        <f t="shared" si="13"/>
        <v>6119</v>
      </c>
      <c r="N120" s="80">
        <f t="shared" si="13"/>
        <v>6364</v>
      </c>
      <c r="O120" s="80">
        <f t="shared" si="13"/>
        <v>2302</v>
      </c>
      <c r="P120" s="80">
        <f t="shared" si="13"/>
        <v>2422</v>
      </c>
      <c r="Q120" s="80" t="str">
        <f t="shared" si="13"/>
        <v/>
      </c>
      <c r="R120" s="80">
        <f t="shared" si="13"/>
        <v>8357</v>
      </c>
      <c r="S120" s="80">
        <f t="shared" si="13"/>
        <v>10513</v>
      </c>
    </row>
    <row r="121" spans="1:19" ht="17" thickBot="1" x14ac:dyDescent="0.25">
      <c r="A121" s="11">
        <v>2018</v>
      </c>
      <c r="B121" s="80">
        <f t="shared" ref="B121:S121" si="14">IF(B49&gt;0,B49,"")</f>
        <v>4492</v>
      </c>
      <c r="C121" s="80">
        <f t="shared" si="14"/>
        <v>3117</v>
      </c>
      <c r="D121" s="80">
        <f t="shared" si="14"/>
        <v>510</v>
      </c>
      <c r="E121" s="80">
        <f t="shared" si="14"/>
        <v>2376</v>
      </c>
      <c r="F121" s="80">
        <f t="shared" si="14"/>
        <v>2579</v>
      </c>
      <c r="G121" s="80">
        <f t="shared" si="14"/>
        <v>10903</v>
      </c>
      <c r="H121" s="80">
        <f t="shared" si="14"/>
        <v>12239.489739999999</v>
      </c>
      <c r="I121" s="80">
        <f t="shared" si="14"/>
        <v>966</v>
      </c>
      <c r="J121" s="80">
        <f t="shared" si="14"/>
        <v>562</v>
      </c>
      <c r="K121" s="80">
        <f t="shared" si="14"/>
        <v>597.40599999999995</v>
      </c>
      <c r="L121" s="80" t="str">
        <f t="shared" si="14"/>
        <v/>
      </c>
      <c r="M121" s="80">
        <f t="shared" si="14"/>
        <v>4210</v>
      </c>
      <c r="N121" s="80">
        <f t="shared" si="14"/>
        <v>4475.2299999999996</v>
      </c>
      <c r="O121" s="80">
        <f t="shared" si="14"/>
        <v>968</v>
      </c>
      <c r="P121" s="80">
        <f t="shared" si="14"/>
        <v>1013.496</v>
      </c>
      <c r="Q121" s="80" t="str">
        <f t="shared" si="14"/>
        <v/>
      </c>
      <c r="R121" s="80">
        <f t="shared" si="14"/>
        <v>6891</v>
      </c>
      <c r="S121" s="80">
        <f t="shared" si="14"/>
        <v>10880.888999999999</v>
      </c>
    </row>
    <row r="122" spans="1:19" ht="17" thickBot="1" x14ac:dyDescent="0.25">
      <c r="A122" s="11">
        <v>2019</v>
      </c>
      <c r="B122" s="80">
        <f t="shared" ref="B122:S122" si="15">IF(B50&gt;0,B50,"")</f>
        <v>4796</v>
      </c>
      <c r="C122" s="80">
        <f t="shared" si="15"/>
        <v>1418</v>
      </c>
      <c r="D122" s="80">
        <f t="shared" si="15"/>
        <v>109</v>
      </c>
      <c r="E122" s="80">
        <f t="shared" si="15"/>
        <v>1131</v>
      </c>
      <c r="F122" s="80">
        <f t="shared" si="15"/>
        <v>1278</v>
      </c>
      <c r="G122" s="80">
        <f t="shared" si="15"/>
        <v>11810</v>
      </c>
      <c r="H122" s="80">
        <f t="shared" si="15"/>
        <v>13076.3863</v>
      </c>
      <c r="I122" s="80">
        <f t="shared" si="15"/>
        <v>944</v>
      </c>
      <c r="J122" s="80">
        <f t="shared" si="15"/>
        <v>440</v>
      </c>
      <c r="K122" s="80">
        <f t="shared" si="15"/>
        <v>465.8852</v>
      </c>
      <c r="L122" s="80" t="str">
        <f t="shared" si="15"/>
        <v/>
      </c>
      <c r="M122" s="80">
        <f t="shared" si="15"/>
        <v>1644</v>
      </c>
      <c r="N122" s="80">
        <f t="shared" si="15"/>
        <v>1740.7165199999999</v>
      </c>
      <c r="O122" s="80">
        <f t="shared" si="15"/>
        <v>999</v>
      </c>
      <c r="P122" s="80">
        <f t="shared" si="15"/>
        <v>1038.96</v>
      </c>
      <c r="Q122" s="80" t="str">
        <f t="shared" si="15"/>
        <v/>
      </c>
      <c r="R122" s="80">
        <f t="shared" si="15"/>
        <v>2976</v>
      </c>
      <c r="S122" s="80">
        <f t="shared" si="15"/>
        <v>3664.3488000000002</v>
      </c>
    </row>
    <row r="123" spans="1:19" ht="17" thickBot="1" x14ac:dyDescent="0.25">
      <c r="A123" s="11">
        <v>2020</v>
      </c>
      <c r="B123" s="80" t="str">
        <f t="shared" ref="B123:S123" si="16">IF(B51&gt;0,B51,"")</f>
        <v/>
      </c>
      <c r="C123" s="80">
        <f t="shared" si="16"/>
        <v>1783</v>
      </c>
      <c r="D123" s="80">
        <f t="shared" si="16"/>
        <v>332</v>
      </c>
      <c r="E123" s="80">
        <f t="shared" si="16"/>
        <v>1449</v>
      </c>
      <c r="F123" s="80">
        <f t="shared" si="16"/>
        <v>1548</v>
      </c>
      <c r="G123" s="80">
        <f t="shared" si="16"/>
        <v>10809</v>
      </c>
      <c r="H123" s="80">
        <f t="shared" si="16"/>
        <v>13241.025000000001</v>
      </c>
      <c r="I123" s="80">
        <f t="shared" si="16"/>
        <v>1443</v>
      </c>
      <c r="J123" s="80">
        <f t="shared" si="16"/>
        <v>702</v>
      </c>
      <c r="K123" s="80">
        <f t="shared" si="16"/>
        <v>715.33799999999997</v>
      </c>
      <c r="L123" s="80" t="str">
        <f t="shared" si="16"/>
        <v/>
      </c>
      <c r="M123" s="80">
        <f t="shared" si="16"/>
        <v>3932</v>
      </c>
      <c r="N123" s="80">
        <f t="shared" si="16"/>
        <v>4003</v>
      </c>
      <c r="O123" s="80">
        <f t="shared" si="16"/>
        <v>597</v>
      </c>
      <c r="P123" s="80">
        <f t="shared" si="16"/>
        <v>613.11899999999991</v>
      </c>
      <c r="Q123" s="80" t="str">
        <f t="shared" si="16"/>
        <v/>
      </c>
      <c r="R123" s="80">
        <f t="shared" si="16"/>
        <v>4300</v>
      </c>
      <c r="S123" s="80">
        <f t="shared" si="16"/>
        <v>6897.2000000000007</v>
      </c>
    </row>
    <row r="124" spans="1:19" ht="17" thickBot="1" x14ac:dyDescent="0.25">
      <c r="A124" s="11">
        <v>2021</v>
      </c>
      <c r="B124" s="80" t="str">
        <f t="shared" ref="B124:S124" si="17">IF(B52&gt;0,B52,"")</f>
        <v/>
      </c>
      <c r="C124" s="80" t="str">
        <f t="shared" si="17"/>
        <v>NA</v>
      </c>
      <c r="D124" s="80" t="str">
        <f t="shared" si="17"/>
        <v>NA</v>
      </c>
      <c r="E124" s="80">
        <f t="shared" si="17"/>
        <v>1602</v>
      </c>
      <c r="F124" s="80">
        <f t="shared" si="17"/>
        <v>1688</v>
      </c>
      <c r="G124" s="80">
        <f t="shared" si="17"/>
        <v>9177</v>
      </c>
      <c r="H124" s="80">
        <f t="shared" si="17"/>
        <v>10947</v>
      </c>
      <c r="I124" s="80">
        <f t="shared" si="17"/>
        <v>1579</v>
      </c>
      <c r="J124" s="80">
        <f t="shared" si="17"/>
        <v>555</v>
      </c>
      <c r="K124" s="80">
        <f t="shared" si="17"/>
        <v>565</v>
      </c>
      <c r="L124" s="80" t="str">
        <f t="shared" si="17"/>
        <v/>
      </c>
      <c r="M124" s="80">
        <f t="shared" si="17"/>
        <v>2999</v>
      </c>
      <c r="N124" s="80">
        <f t="shared" si="17"/>
        <v>3029</v>
      </c>
      <c r="O124" s="80">
        <f t="shared" si="17"/>
        <v>1307</v>
      </c>
      <c r="P124" s="80">
        <f t="shared" si="17"/>
        <v>1335</v>
      </c>
      <c r="Q124" s="80" t="str">
        <f t="shared" si="17"/>
        <v/>
      </c>
      <c r="R124" s="80">
        <f t="shared" si="17"/>
        <v>3070</v>
      </c>
      <c r="S124" s="80">
        <f t="shared" si="17"/>
        <v>3258</v>
      </c>
    </row>
    <row r="125" spans="1:19" ht="17" thickBot="1" x14ac:dyDescent="0.25">
      <c r="A125" s="11">
        <v>2022</v>
      </c>
      <c r="B125" s="80" t="str">
        <f t="shared" ref="B125:S125" si="18">IF(B53&gt;0,B53,"")</f>
        <v/>
      </c>
      <c r="C125" s="80" t="str">
        <f t="shared" si="18"/>
        <v>NA</v>
      </c>
      <c r="D125" s="80" t="str">
        <f t="shared" si="18"/>
        <v>NA</v>
      </c>
      <c r="E125" s="80">
        <f t="shared" si="18"/>
        <v>3487</v>
      </c>
      <c r="F125" s="80">
        <f t="shared" si="18"/>
        <v>3647</v>
      </c>
      <c r="G125" s="80">
        <f t="shared" si="18"/>
        <v>17323</v>
      </c>
      <c r="H125" s="80" t="str">
        <f t="shared" si="18"/>
        <v>NA</v>
      </c>
      <c r="I125" s="80">
        <f t="shared" si="18"/>
        <v>1695</v>
      </c>
      <c r="J125" s="80">
        <f t="shared" si="18"/>
        <v>1407</v>
      </c>
      <c r="K125" s="80" t="str">
        <f t="shared" si="18"/>
        <v>NA</v>
      </c>
      <c r="L125" s="80" t="str">
        <f t="shared" si="18"/>
        <v/>
      </c>
      <c r="M125" s="80">
        <f t="shared" si="18"/>
        <v>5635</v>
      </c>
      <c r="N125" s="80" t="str">
        <f t="shared" si="18"/>
        <v>NA</v>
      </c>
      <c r="O125" s="80">
        <f t="shared" si="18"/>
        <v>1032</v>
      </c>
      <c r="P125" s="80" t="str">
        <f t="shared" si="18"/>
        <v>NA</v>
      </c>
      <c r="Q125" s="80" t="str">
        <f t="shared" si="18"/>
        <v/>
      </c>
      <c r="R125" s="80">
        <f t="shared" si="18"/>
        <v>5587</v>
      </c>
      <c r="S125" s="80" t="str">
        <f t="shared" si="18"/>
        <v>NA</v>
      </c>
    </row>
    <row r="126" spans="1:19" ht="17" thickBot="1" x14ac:dyDescent="0.25">
      <c r="A126" s="11" t="s">
        <v>51</v>
      </c>
      <c r="B126" s="9"/>
      <c r="C126" s="9"/>
      <c r="D126" s="9"/>
      <c r="E126" s="9">
        <f>E54</f>
        <v>690</v>
      </c>
      <c r="F126" s="9"/>
      <c r="G126" s="9">
        <f>G54</f>
        <v>9202</v>
      </c>
      <c r="H126" s="9"/>
      <c r="I126" s="12"/>
      <c r="J126" s="9"/>
      <c r="K126" s="9"/>
      <c r="L126" s="9"/>
      <c r="M126" s="9"/>
      <c r="N126" s="9"/>
      <c r="O126" s="12"/>
      <c r="P126" s="9"/>
      <c r="Q126" s="9"/>
      <c r="R126" s="9"/>
      <c r="S126" s="9"/>
    </row>
    <row r="127" spans="1:19" x14ac:dyDescent="0.2">
      <c r="A127" s="152" t="s">
        <v>97</v>
      </c>
    </row>
    <row r="128" spans="1:19" x14ac:dyDescent="0.2">
      <c r="A128" s="152" t="s">
        <v>147</v>
      </c>
    </row>
    <row r="129" spans="1:1" x14ac:dyDescent="0.2">
      <c r="A129" s="152" t="s">
        <v>98</v>
      </c>
    </row>
    <row r="130" spans="1:1" x14ac:dyDescent="0.2">
      <c r="A130" s="152" t="s">
        <v>148</v>
      </c>
    </row>
    <row r="131" spans="1:1" x14ac:dyDescent="0.2">
      <c r="A131" s="152" t="s">
        <v>149</v>
      </c>
    </row>
  </sheetData>
  <mergeCells count="22">
    <mergeCell ref="A103:A106"/>
    <mergeCell ref="B103:S103"/>
    <mergeCell ref="B104:D105"/>
    <mergeCell ref="E104:F104"/>
    <mergeCell ref="G104:H104"/>
    <mergeCell ref="I104:K105"/>
    <mergeCell ref="L104:N105"/>
    <mergeCell ref="O104:P105"/>
    <mergeCell ref="Q104:S105"/>
    <mergeCell ref="E105:F105"/>
    <mergeCell ref="G105:H105"/>
    <mergeCell ref="Q3:S4"/>
    <mergeCell ref="A2:A5"/>
    <mergeCell ref="B2:S2"/>
    <mergeCell ref="B3:D4"/>
    <mergeCell ref="E3:F3"/>
    <mergeCell ref="E4:F4"/>
    <mergeCell ref="G3:H3"/>
    <mergeCell ref="G4:H4"/>
    <mergeCell ref="I3:K4"/>
    <mergeCell ref="L3:N4"/>
    <mergeCell ref="O3:P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eader xmlns="7f5f251d-2d7c-4782-a4d2-b3f0c9d52acd">
      <UserInfo>
        <DisplayName/>
        <AccountId xsi:nil="true"/>
        <AccountType/>
      </UserInfo>
    </Leader>
    <Status xmlns="7f5f251d-2d7c-4782-a4d2-b3f0c9d52acd">Draft Completed</Status>
    <lcf76f155ced4ddcb4097134ff3c332f xmlns="7f5f251d-2d7c-4782-a4d2-b3f0c9d52acd">
      <Terms xmlns="http://schemas.microsoft.com/office/infopath/2007/PartnerControls"/>
    </lcf76f155ced4ddcb4097134ff3c332f>
    <TaxCatchAll xmlns="e1f7a318-2291-488d-ba6b-c35235b4348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B69B091117FE478E6B1C38511DA772" ma:contentTypeVersion="15" ma:contentTypeDescription="Create a new document." ma:contentTypeScope="" ma:versionID="f65a228de5ca77cc761bcf501dc783dc">
  <xsd:schema xmlns:xsd="http://www.w3.org/2001/XMLSchema" xmlns:xs="http://www.w3.org/2001/XMLSchema" xmlns:p="http://schemas.microsoft.com/office/2006/metadata/properties" xmlns:ns2="7f5f251d-2d7c-4782-a4d2-b3f0c9d52acd" xmlns:ns3="e1f7a318-2291-488d-ba6b-c35235b43485" targetNamespace="http://schemas.microsoft.com/office/2006/metadata/properties" ma:root="true" ma:fieldsID="bd7c42884fdbd3af1616c25505339f5b" ns2:_="" ns3:_="">
    <xsd:import namespace="7f5f251d-2d7c-4782-a4d2-b3f0c9d52acd"/>
    <xsd:import namespace="e1f7a318-2291-488d-ba6b-c35235b4348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Status" minOccurs="0"/>
                <xsd:element ref="ns2:Leader"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5f251d-2d7c-4782-a4d2-b3f0c9d52a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Status" ma:index="12" nillable="true" ma:displayName="Status" ma:format="Dropdown" ma:internalName="Status">
      <xsd:simpleType>
        <xsd:restriction base="dms:Choice">
          <xsd:enumeration value="Draft in Progress"/>
          <xsd:enumeration value="Draft Completed"/>
          <xsd:enumeration value="Review in Progress"/>
          <xsd:enumeration value="Review Completed"/>
          <xsd:enumeration value="Outstanding Issues"/>
          <xsd:enumeration value="Final"/>
        </xsd:restriction>
      </xsd:simpleType>
    </xsd:element>
    <xsd:element name="Leader" ma:index="13" nillable="true" ma:displayName="Leader" ma:format="Dropdown" ma:list="UserInfo" ma:SharePointGroup="0" ma:internalName="Lead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9b1ca9b-2b1c-4f6b-bf9f-fc8bc897f95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f7a318-2291-488d-ba6b-c35235b4348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e4e8f79-38d0-46fe-ab17-496ab292ff71}" ma:internalName="TaxCatchAll" ma:showField="CatchAllData" ma:web="e1f7a318-2291-488d-ba6b-c35235b434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5E921E-6413-49BA-B241-2E2FE9167818}">
  <ds:schemaRefs>
    <ds:schemaRef ds:uri="http://schemas.microsoft.com/office/2006/metadata/properties"/>
    <ds:schemaRef ds:uri="7f5f251d-2d7c-4782-a4d2-b3f0c9d52acd"/>
    <ds:schemaRef ds:uri="http://purl.org/dc/elements/1.1/"/>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e1f7a318-2291-488d-ba6b-c35235b43485"/>
    <ds:schemaRef ds:uri="http://www.w3.org/XML/1998/namespace"/>
    <ds:schemaRef ds:uri="http://purl.org/dc/dcmitype/"/>
  </ds:schemaRefs>
</ds:datastoreItem>
</file>

<file path=customXml/itemProps2.xml><?xml version="1.0" encoding="utf-8"?>
<ds:datastoreItem xmlns:ds="http://schemas.openxmlformats.org/officeDocument/2006/customXml" ds:itemID="{2F15928B-2F52-43D1-9DFB-D1D3E7DC3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5f251d-2d7c-4782-a4d2-b3f0c9d52acd"/>
    <ds:schemaRef ds:uri="e1f7a318-2291-488d-ba6b-c35235b43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2953CC-20A9-4D86-B267-7E2C72E124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Hello</vt:lpstr>
      <vt:lpstr>TOC</vt:lpstr>
      <vt:lpstr>B1</vt:lpstr>
      <vt:lpstr>B2</vt:lpstr>
      <vt:lpstr>B3</vt:lpstr>
      <vt:lpstr>B4</vt:lpstr>
      <vt:lpstr>B5</vt:lpstr>
      <vt:lpstr>B6</vt:lpstr>
      <vt:lpstr>B7</vt:lpstr>
      <vt:lpstr>B8</vt:lpstr>
      <vt:lpstr>B9</vt:lpstr>
      <vt:lpstr>B10</vt:lpstr>
      <vt:lpstr>B11</vt:lpstr>
      <vt:lpstr>Exec summ</vt:lpstr>
      <vt:lpstr>'B4'!_Toc360522998</vt:lpstr>
      <vt:lpstr>'B5'!_Toc39751269</vt:lpstr>
      <vt:lpstr>'B6'!_Toc39751270</vt:lpstr>
      <vt:lpstr>'B7'!_Toc39751271</vt:lpstr>
      <vt:lpstr>'B8'!_Toc39751272</vt:lpstr>
      <vt:lpstr>'B9'!_Toc39751273</vt:lpstr>
      <vt:lpstr>'B10'!_Toc39751274</vt:lpstr>
      <vt:lpstr>'B11'!_Toc39751275</vt:lpstr>
    </vt:vector>
  </TitlesOfParts>
  <Manager/>
  <Company>Alaska Dept of Fish and Game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TCCHINOOK (21)-03 Appendix B Escapement detailed</dc:title>
  <dc:subject/>
  <dc:creator>Carroll, Amy M (DFG)</dc:creator>
  <cp:keywords/>
  <dc:description/>
  <cp:lastModifiedBy>Stephanie Peacock</cp:lastModifiedBy>
  <cp:revision/>
  <dcterms:created xsi:type="dcterms:W3CDTF">2013-04-04T17:40:14Z</dcterms:created>
  <dcterms:modified xsi:type="dcterms:W3CDTF">2024-04-09T16:51:25Z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0x010100ECB69B091117FE478E6B1C38511DA772</vt:lpwstr>
  </property>
  <property fmtid="{D5CDD505-2E9C-101B-9397-08002B2CF9AE}" pid="3" name="MSIP_Label_1bfb733f-faef-464c-9b6d-731b56f94973_Enabled">
    <vt:lpwstr>true</vt:lpwstr>
  </property>
  <property fmtid="{D5CDD505-2E9C-101B-9397-08002B2CF9AE}" pid="4" name="MSIP_Label_1bfb733f-faef-464c-9b6d-731b56f94973_SetDate">
    <vt:lpwstr>2022-07-12T16:09:06Z</vt:lpwstr>
  </property>
  <property fmtid="{D5CDD505-2E9C-101B-9397-08002B2CF9AE}" pid="5" name="MSIP_Label_1bfb733f-faef-464c-9b6d-731b56f94973_Method">
    <vt:lpwstr>Standard</vt:lpwstr>
  </property>
  <property fmtid="{D5CDD505-2E9C-101B-9397-08002B2CF9AE}" pid="6" name="MSIP_Label_1bfb733f-faef-464c-9b6d-731b56f94973_Name">
    <vt:lpwstr>Unclass - Non-Classifié</vt:lpwstr>
  </property>
  <property fmtid="{D5CDD505-2E9C-101B-9397-08002B2CF9AE}" pid="7" name="MSIP_Label_1bfb733f-faef-464c-9b6d-731b56f94973_SiteId">
    <vt:lpwstr>1594fdae-a1d9-4405-915d-011467234338</vt:lpwstr>
  </property>
  <property fmtid="{D5CDD505-2E9C-101B-9397-08002B2CF9AE}" pid="8" name="MSIP_Label_1bfb733f-faef-464c-9b6d-731b56f94973_ActionId">
    <vt:lpwstr>ba2f6c35-7b0d-43d8-bb7a-000047f8bbe4</vt:lpwstr>
  </property>
  <property fmtid="{D5CDD505-2E9C-101B-9397-08002B2CF9AE}" pid="9" name="CTCSubjectTopic">
    <vt:lpwstr/>
  </property>
  <property fmtid="{D5CDD505-2E9C-101B-9397-08002B2CF9AE}" pid="10" name="CTCGroup">
    <vt:lpwstr/>
  </property>
  <property fmtid="{D5CDD505-2E9C-101B-9397-08002B2CF9AE}" pid="11" name="MediaServiceImageTags">
    <vt:lpwstr/>
  </property>
</Properties>
</file>