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eneweinb\Documents\Salmon\3_Chum\Chum TC\"/>
    </mc:Choice>
  </mc:AlternateContent>
  <xr:revisionPtr revIDLastSave="0" documentId="8_{44185D05-8430-41D1-B4ED-05663CAA48EE}" xr6:coauthVersionLast="47" xr6:coauthVersionMax="47" xr10:uidLastSave="{00000000-0000-0000-0000-000000000000}"/>
  <bookViews>
    <workbookView xWindow="-108" yWindow="-108" windowWidth="23256" windowHeight="12576" tabRatio="660" xr2:uid="{00000000-000D-0000-FFFF-FFFF00000000}"/>
  </bookViews>
  <sheets>
    <sheet name="3-1" sheetId="60" r:id="rId1"/>
    <sheet name="3-8" sheetId="112" r:id="rId2"/>
    <sheet name="3-9" sheetId="113" r:id="rId3"/>
    <sheet name="3-10" sheetId="109" r:id="rId4"/>
    <sheet name="3-11" sheetId="108" r:id="rId5"/>
    <sheet name="3-12" sheetId="111" r:id="rId6"/>
    <sheet name="Table 6 comparison" sheetId="75" state="hidden" r:id="rId7"/>
    <sheet name="Table 6 (update)" sheetId="21" state="hidden" r:id="rId8"/>
    <sheet name="tbl 17" sheetId="17" state="hidden" r:id="rId9"/>
    <sheet name="Table 17" sheetId="9" state="hidden" r:id="rId10"/>
    <sheet name="A" sheetId="16" state="hidden" r:id="rId11"/>
    <sheet name="Table 11(old1)" sheetId="6" state="hidden" r:id="rId12"/>
  </sheets>
  <definedNames>
    <definedName name="_Toc420501411" localSheetId="1">'3-8'!$A$1</definedName>
    <definedName name="_Toc420501412" localSheetId="2">'3-9'!$A$1</definedName>
    <definedName name="_Toc420501414" localSheetId="4">'3-11'!#REF!</definedName>
    <definedName name="_Toc514252942" localSheetId="0">'3-1'!$A$2</definedName>
    <definedName name="_Toc514315750" localSheetId="0">'3-1'!$A$2</definedName>
    <definedName name="_xlnm.Print_Area" localSheetId="10">A!$A$1:$I$35</definedName>
    <definedName name="ZRPTAdmin" localSheetId="9">'Table 17'!$A$2:$V$14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13" l="1"/>
  <c r="G6" i="113"/>
  <c r="G7" i="113"/>
  <c r="G8" i="113"/>
  <c r="G9" i="113"/>
  <c r="G10" i="113"/>
  <c r="G5" i="112"/>
  <c r="G6" i="112"/>
  <c r="G7" i="112"/>
  <c r="G8" i="112"/>
  <c r="G9" i="112"/>
  <c r="G10" i="112"/>
  <c r="G11" i="112"/>
  <c r="G12" i="112"/>
  <c r="G13" i="112"/>
  <c r="G14" i="112"/>
  <c r="G15" i="112"/>
  <c r="G4" i="112"/>
  <c r="G31" i="113" l="1"/>
  <c r="G30" i="112"/>
  <c r="G13" i="60" l="1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Z13" i="60"/>
  <c r="AA13" i="60"/>
  <c r="D29" i="108"/>
  <c r="D26" i="108"/>
  <c r="B28" i="112"/>
  <c r="G28" i="112" s="1"/>
  <c r="D28" i="108"/>
  <c r="D27" i="108"/>
  <c r="G29" i="113"/>
  <c r="G28" i="113"/>
  <c r="G27" i="112"/>
  <c r="D25" i="108"/>
  <c r="D24" i="108"/>
  <c r="D23" i="108"/>
  <c r="D22" i="108"/>
  <c r="D21" i="108"/>
  <c r="D20" i="108"/>
  <c r="D19" i="108"/>
  <c r="D18" i="108"/>
  <c r="D17" i="108"/>
  <c r="D16" i="108"/>
  <c r="D15" i="108"/>
  <c r="D14" i="108"/>
  <c r="D13" i="108"/>
  <c r="D12" i="108"/>
  <c r="D11" i="108"/>
  <c r="D10" i="108"/>
  <c r="D9" i="108"/>
  <c r="D8" i="108"/>
  <c r="D7" i="108"/>
  <c r="D6" i="108"/>
  <c r="D5" i="108"/>
  <c r="F17" i="112"/>
  <c r="G17" i="112" s="1"/>
  <c r="G29" i="112"/>
  <c r="G26" i="112"/>
  <c r="G25" i="112"/>
  <c r="G24" i="112"/>
  <c r="G23" i="112"/>
  <c r="G22" i="112"/>
  <c r="G21" i="112"/>
  <c r="G20" i="112"/>
  <c r="G19" i="112"/>
  <c r="G18" i="112"/>
  <c r="G16" i="112"/>
  <c r="G30" i="113"/>
  <c r="G22" i="113"/>
  <c r="G23" i="113"/>
  <c r="G24" i="113"/>
  <c r="G25" i="113"/>
  <c r="G26" i="113"/>
  <c r="G27" i="113"/>
  <c r="G11" i="113"/>
  <c r="G12" i="113"/>
  <c r="G13" i="113"/>
  <c r="G14" i="113"/>
  <c r="G15" i="113"/>
  <c r="G16" i="113"/>
  <c r="G17" i="113"/>
  <c r="G18" i="113"/>
  <c r="G19" i="113"/>
  <c r="G20" i="113"/>
  <c r="G21" i="113"/>
  <c r="D21" i="109"/>
  <c r="B20" i="75"/>
  <c r="D20" i="75"/>
  <c r="F20" i="75"/>
  <c r="H20" i="75"/>
  <c r="B21" i="75"/>
  <c r="D21" i="75"/>
  <c r="F21" i="75"/>
  <c r="H21" i="75"/>
  <c r="F4" i="6"/>
  <c r="E4" i="6"/>
  <c r="F5" i="6"/>
  <c r="C5" i="6"/>
  <c r="E5" i="6"/>
  <c r="F6" i="6"/>
  <c r="E6" i="6"/>
  <c r="F7" i="6"/>
  <c r="E7" i="6"/>
  <c r="C7" i="6"/>
  <c r="F8" i="6"/>
  <c r="C8" i="6"/>
  <c r="F9" i="6"/>
  <c r="E9" i="6"/>
  <c r="F10" i="6"/>
  <c r="C10" i="6"/>
  <c r="F11" i="6"/>
  <c r="C11" i="6"/>
  <c r="F12" i="6"/>
  <c r="C12" i="6"/>
  <c r="F13" i="6"/>
  <c r="C13" i="6"/>
  <c r="F14" i="6"/>
  <c r="C14" i="6"/>
  <c r="B18" i="6"/>
  <c r="D18" i="6"/>
  <c r="J3" i="9"/>
  <c r="K3" i="9"/>
  <c r="N3" i="9"/>
  <c r="W3" i="9"/>
  <c r="J4" i="9"/>
  <c r="K4" i="9"/>
  <c r="N4" i="9"/>
  <c r="W4" i="9"/>
  <c r="J5" i="9"/>
  <c r="M5" i="9"/>
  <c r="W5" i="9"/>
  <c r="J6" i="9"/>
  <c r="K6" i="9"/>
  <c r="N6" i="9"/>
  <c r="W6" i="9"/>
  <c r="J7" i="9"/>
  <c r="M7" i="9"/>
  <c r="W7" i="9"/>
  <c r="J8" i="9"/>
  <c r="K8" i="9"/>
  <c r="N8" i="9"/>
  <c r="W8" i="9"/>
  <c r="J9" i="9"/>
  <c r="M9" i="9"/>
  <c r="W9" i="9"/>
  <c r="J10" i="9"/>
  <c r="K10" i="9"/>
  <c r="N10" i="9"/>
  <c r="W10" i="9"/>
  <c r="J11" i="9"/>
  <c r="K11" i="9"/>
  <c r="N11" i="9"/>
  <c r="W11" i="9"/>
  <c r="J12" i="9"/>
  <c r="M12" i="9"/>
  <c r="W12" i="9"/>
  <c r="J13" i="9"/>
  <c r="K13" i="9"/>
  <c r="N13" i="9"/>
  <c r="W13" i="9"/>
  <c r="J14" i="9"/>
  <c r="K14" i="9"/>
  <c r="N14" i="9"/>
  <c r="W14" i="9"/>
  <c r="J15" i="9"/>
  <c r="J16" i="9"/>
  <c r="F37" i="9"/>
  <c r="F38" i="9"/>
  <c r="F39" i="9"/>
  <c r="F40" i="9"/>
  <c r="F41" i="9"/>
  <c r="F42" i="9"/>
  <c r="F43" i="9"/>
  <c r="F44" i="9"/>
  <c r="F45" i="9"/>
  <c r="F46" i="9"/>
  <c r="F47" i="9"/>
  <c r="F48" i="9"/>
  <c r="R7" i="21"/>
  <c r="R8" i="21"/>
  <c r="R10" i="21"/>
  <c r="R12" i="21"/>
  <c r="R23" i="21"/>
  <c r="R13" i="21"/>
  <c r="R15" i="21"/>
  <c r="C18" i="21"/>
  <c r="D18" i="21"/>
  <c r="R18" i="21"/>
  <c r="E18" i="21"/>
  <c r="F18" i="21"/>
  <c r="G18" i="21"/>
  <c r="H18" i="21"/>
  <c r="I18" i="21"/>
  <c r="J18" i="21"/>
  <c r="K18" i="21"/>
  <c r="L18" i="21"/>
  <c r="M18" i="21"/>
  <c r="N18" i="21"/>
  <c r="C19" i="21"/>
  <c r="D19" i="21"/>
  <c r="E19" i="21"/>
  <c r="F19" i="21"/>
  <c r="G19" i="21"/>
  <c r="R19" i="21"/>
  <c r="H19" i="21"/>
  <c r="I19" i="21"/>
  <c r="J19" i="21"/>
  <c r="K19" i="21"/>
  <c r="L19" i="21"/>
  <c r="M19" i="21"/>
  <c r="N19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N30" i="21"/>
  <c r="N31" i="21"/>
  <c r="E11" i="6"/>
  <c r="M10" i="9"/>
  <c r="E12" i="6"/>
  <c r="K12" i="9"/>
  <c r="N12" i="9"/>
  <c r="E10" i="6"/>
  <c r="M3" i="9"/>
  <c r="E8" i="6"/>
  <c r="K9" i="9"/>
  <c r="N9" i="9"/>
  <c r="C4" i="6"/>
  <c r="K5" i="9"/>
  <c r="N5" i="9"/>
  <c r="C6" i="6"/>
  <c r="E14" i="6"/>
  <c r="M14" i="9"/>
  <c r="K7" i="9"/>
  <c r="N7" i="9"/>
  <c r="M4" i="9"/>
  <c r="M11" i="9"/>
  <c r="M6" i="9"/>
  <c r="M13" i="9"/>
  <c r="F18" i="6"/>
  <c r="M8" i="9"/>
  <c r="E13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Pieter Van Will</author>
    <author>Karin Mathias</author>
  </authors>
  <commentList>
    <comment ref="A1" authorId="0" shapeId="0" xr:uid="{00000000-0006-0000-1200-000001000000}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updated June 17, 2009 based on catch finalization numbers 1996-2004 provided by Aleta</t>
        </r>
      </text>
    </comment>
    <comment ref="H19" authorId="1" shapeId="0" xr:uid="{00000000-0006-0000-1200-000002000000}">
      <text>
        <r>
          <rPr>
            <b/>
            <sz val="8"/>
            <color indexed="81"/>
            <rFont val="Tahoma"/>
            <family val="2"/>
          </rPr>
          <t>Karin Mathias:</t>
        </r>
        <r>
          <rPr>
            <sz val="8"/>
            <color indexed="81"/>
            <rFont val="Tahoma"/>
            <family val="2"/>
          </rPr>
          <t xml:space="preserve">
preliiminary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A26" authorId="0" shapeId="0" xr:uid="{00000000-0006-0000-1300-000001000000}">
      <text>
        <r>
          <rPr>
            <sz val="8"/>
            <color indexed="81"/>
            <rFont val="Tahoma"/>
            <family val="2"/>
          </rPr>
          <t>Pieter Van Will:
Need to update</t>
        </r>
      </text>
    </comment>
  </commentList>
</comments>
</file>

<file path=xl/sharedStrings.xml><?xml version="1.0" encoding="utf-8"?>
<sst xmlns="http://schemas.openxmlformats.org/spreadsheetml/2006/main" count="337" uniqueCount="167">
  <si>
    <t>PRE-SEASON</t>
  </si>
  <si>
    <t>Inside Southern Chum Forecast (or Outlook)</t>
  </si>
  <si>
    <t>Above Average</t>
  </si>
  <si>
    <t>Below Average</t>
  </si>
  <si>
    <t>Average to Above Average</t>
  </si>
  <si>
    <t>Average</t>
  </si>
  <si>
    <t>Average to Below Average</t>
  </si>
  <si>
    <t>POST-SEASON</t>
  </si>
  <si>
    <r>
      <t>Inside Southern Abundance</t>
    </r>
    <r>
      <rPr>
        <vertAlign val="superscript"/>
        <sz val="10"/>
        <rFont val="Times New Roman"/>
        <family val="1"/>
      </rPr>
      <t>2</t>
    </r>
  </si>
  <si>
    <t>Inside Southern Harvest</t>
  </si>
  <si>
    <t>Est. Inside Southern Harvest Rate</t>
  </si>
  <si>
    <t>Johnstone Strait (JS) Harvest</t>
  </si>
  <si>
    <r>
      <t>Commercial, Sport Area 11-13</t>
    </r>
    <r>
      <rPr>
        <vertAlign val="superscript"/>
        <sz val="10"/>
        <rFont val="Times New Roman"/>
        <family val="1"/>
      </rPr>
      <t>3</t>
    </r>
  </si>
  <si>
    <t>First Nations Area 11-13</t>
  </si>
  <si>
    <t>Johnstone Strait Harvest</t>
  </si>
  <si>
    <t>Target Johnstone Strait Harvest Rate</t>
  </si>
  <si>
    <t>Est. Johnstone Strait Harvest Rate</t>
  </si>
  <si>
    <r>
      <t>Escapement (includes wild and enhanced)</t>
    </r>
    <r>
      <rPr>
        <u/>
        <vertAlign val="superscript"/>
        <sz val="10"/>
        <rFont val="Times New Roman"/>
        <family val="1"/>
      </rPr>
      <t>4</t>
    </r>
  </si>
  <si>
    <t>(1) Historic data in this table have been updated with most recent estimates; values may deviate from past reports.</t>
  </si>
  <si>
    <t>(2) Total Inside Southern abundance includes total Inside Southern harvest plus escapement. Harvest composition based on historic GSI for all fisheries.</t>
  </si>
  <si>
    <t>(3) Includes commercial, sport (i.e. recreational) and test fishery harvest.</t>
  </si>
  <si>
    <t>(4) Escapement estimates do not include any removals associated with hatchery 'rack' (e.g. ESSR); those values are included in harvest. Escapement estimates have not been expanded for populations not monitored for escapement.</t>
  </si>
  <si>
    <t>Year</t>
  </si>
  <si>
    <t>Total</t>
  </si>
  <si>
    <t>Gillnet</t>
  </si>
  <si>
    <t>ns</t>
  </si>
  <si>
    <t>Nicomen Slough</t>
  </si>
  <si>
    <t>First Nations FSC</t>
  </si>
  <si>
    <t>First Nations EO</t>
  </si>
  <si>
    <t>First Nations ESSR</t>
  </si>
  <si>
    <t>Commercial Area E GN Area B SN Area H TR</t>
  </si>
  <si>
    <t>Fraser River Test Fisheries</t>
  </si>
  <si>
    <r>
      <t xml:space="preserve">Recreational Fishery </t>
    </r>
    <r>
      <rPr>
        <vertAlign val="superscript"/>
        <sz val="12"/>
        <rFont val="Times New Roman"/>
        <family val="1"/>
      </rPr>
      <t>1</t>
    </r>
  </si>
  <si>
    <r>
      <t>Fraser River</t>
    </r>
    <r>
      <rPr>
        <vertAlign val="superscript"/>
        <sz val="12"/>
        <rFont val="Times New Roman"/>
        <family val="1"/>
      </rPr>
      <t xml:space="preserve"> 2</t>
    </r>
  </si>
  <si>
    <t>Chilliwack River</t>
  </si>
  <si>
    <t>Stave   River</t>
  </si>
  <si>
    <t>Harrison River</t>
  </si>
  <si>
    <t>(1) Preliminary estimates.</t>
  </si>
  <si>
    <t>(2) Mainstem portion of the lower Fraser River (downstream of Hope, B.C.; Appendix B).</t>
  </si>
  <si>
    <t>(ns) not surveyed.</t>
  </si>
  <si>
    <t>Area 21</t>
  </si>
  <si>
    <t>Area 22</t>
  </si>
  <si>
    <t>Seine Catch</t>
  </si>
  <si>
    <t>Gillnet Catch</t>
  </si>
  <si>
    <t>In-lake Catch &amp; Broodstock</t>
  </si>
  <si>
    <t>Natural Spawners</t>
  </si>
  <si>
    <t>Inside Southern Chum Salmon Escapement</t>
  </si>
  <si>
    <t>Fraser River</t>
  </si>
  <si>
    <r>
      <t xml:space="preserve">Non-Fraser River </t>
    </r>
    <r>
      <rPr>
        <vertAlign val="superscript"/>
        <sz val="12"/>
        <rFont val="Times New Roman"/>
        <family val="1"/>
      </rPr>
      <t>1</t>
    </r>
  </si>
  <si>
    <t>(1) Non-Fraser River component of areas 11-21 &amp; 28</t>
  </si>
  <si>
    <t>RACK</t>
  </si>
  <si>
    <t>WCVI Pacific Fishery Management Area</t>
  </si>
  <si>
    <t>Area 23</t>
  </si>
  <si>
    <t>Area 24</t>
  </si>
  <si>
    <r>
      <t xml:space="preserve">Area 25 </t>
    </r>
    <r>
      <rPr>
        <vertAlign val="superscript"/>
        <sz val="12"/>
        <rFont val="Times New Roman"/>
        <family val="1"/>
      </rPr>
      <t>2</t>
    </r>
  </si>
  <si>
    <t>Area 26</t>
  </si>
  <si>
    <t>(Barkley)</t>
  </si>
  <si>
    <t>(Clayoquot)</t>
  </si>
  <si>
    <t>Nootka)</t>
  </si>
  <si>
    <t>(Kyuquot)</t>
  </si>
  <si>
    <t>(1) Index system spawning escapements expanded to total spawning escapement for the Area.</t>
  </si>
  <si>
    <t>(2) Nootka spawning escapements include hatchery river systems.</t>
  </si>
  <si>
    <t>Table 6.  Nitinat area catch and escapement 1997–2010 (Areas 21 and 22).</t>
  </si>
  <si>
    <t>discrepancy - need to resolve</t>
  </si>
  <si>
    <t>SEINE From SC StAD Chum File</t>
  </si>
  <si>
    <t>GILLNET From SC StAD Chum File</t>
  </si>
  <si>
    <t>OTHER CATCH From SC StAD Chum File</t>
  </si>
  <si>
    <t>NAT SP From SC StAD Chum File</t>
  </si>
  <si>
    <t>122,00</t>
  </si>
  <si>
    <t>Table 6 Old.  Nitinat area catch and escapement 1997–2007 (Areas 21 and 22).</t>
  </si>
  <si>
    <t>Table 7.  Inside chum spawning escapment for wild and enhanced stock groupings (Fraser and Non-Fraser) for 1994-2003.</t>
  </si>
  <si>
    <t>1994-2003</t>
  </si>
  <si>
    <t>Estimate</t>
  </si>
  <si>
    <t>Fraser (Wild + Enhanced)</t>
  </si>
  <si>
    <t>Fraser (Wild)</t>
  </si>
  <si>
    <t/>
  </si>
  <si>
    <t>Fraser (Enhanced)</t>
  </si>
  <si>
    <t>NonFraser (Wild + Enhanced)</t>
  </si>
  <si>
    <t>NonFraser (Wild)</t>
  </si>
  <si>
    <t>NonFraser (Enhanced)</t>
  </si>
  <si>
    <t>WILD TOTAL</t>
  </si>
  <si>
    <t>ENHANCED TOTAL</t>
  </si>
  <si>
    <t>Review escapement Target</t>
  </si>
  <si>
    <t>Downloaded from Clockwork on January 10, 2005 by Aleta Ryan</t>
  </si>
  <si>
    <t>totescape</t>
  </si>
  <si>
    <t>IFF</t>
  </si>
  <si>
    <t>Area21Study</t>
  </si>
  <si>
    <t>Area20Study</t>
  </si>
  <si>
    <t>Area11 14Total</t>
  </si>
  <si>
    <t>Clockwork US Catch</t>
  </si>
  <si>
    <t>Commercial catch</t>
  </si>
  <si>
    <t>Area 29 catch</t>
  </si>
  <si>
    <t>Area 11-28 catch</t>
  </si>
  <si>
    <t>US Total</t>
  </si>
  <si>
    <t>Area 4b,5,6c (US)</t>
  </si>
  <si>
    <t>Area 7a (US)</t>
  </si>
  <si>
    <t>Area 4b,5,6c(CAN)</t>
  </si>
  <si>
    <t>Area 7 (CAN)</t>
  </si>
  <si>
    <t>Area 7a (CAN)</t>
  </si>
  <si>
    <t>USComp</t>
  </si>
  <si>
    <t>New</t>
  </si>
  <si>
    <t>Catch</t>
  </si>
  <si>
    <t>CATCH</t>
  </si>
  <si>
    <t>Commercial catch (11-29)</t>
  </si>
  <si>
    <t>Hatchery RACK</t>
  </si>
  <si>
    <t>USComp Cdn Fish</t>
  </si>
  <si>
    <t>Total Clock Work Catch</t>
  </si>
  <si>
    <t>Study Area Catch</t>
  </si>
  <si>
    <t>Total Clockwork Assessed Stock</t>
  </si>
  <si>
    <t>Total Study Area Stock</t>
  </si>
  <si>
    <t>Area7/7a(can)</t>
  </si>
  <si>
    <t>Old</t>
  </si>
  <si>
    <t>difference</t>
  </si>
  <si>
    <t>Table 10.  Assessment of Clockwork Management 1983 - 1994.</t>
  </si>
  <si>
    <t>CLOCKWORK ASSESSMENT 1983-94</t>
  </si>
  <si>
    <t>1993 (1)</t>
  </si>
  <si>
    <t>1994 (1)</t>
  </si>
  <si>
    <t>(1)</t>
  </si>
  <si>
    <t>1.  IN-SEASON</t>
  </si>
  <si>
    <t>Inseason Assessment Total Stock</t>
  </si>
  <si>
    <t>(2)</t>
  </si>
  <si>
    <t>Date Assessed</t>
  </si>
  <si>
    <t>-</t>
  </si>
  <si>
    <t>Oct 18</t>
  </si>
  <si>
    <t>Oct 20</t>
  </si>
  <si>
    <t>Oct 19</t>
  </si>
  <si>
    <t>Oct 17</t>
  </si>
  <si>
    <t>Oct 21</t>
  </si>
  <si>
    <t>Oct 16</t>
  </si>
  <si>
    <t>Assessed Total Stock</t>
  </si>
  <si>
    <t>(3)</t>
  </si>
  <si>
    <t>Desired HR</t>
  </si>
  <si>
    <t>Apparent HR</t>
  </si>
  <si>
    <t>2.  POST-SEASON</t>
  </si>
  <si>
    <t xml:space="preserve">            Total Clockwork Assessed Stock (4)</t>
  </si>
  <si>
    <t xml:space="preserve">                      Clockwork Assessed Catch (5)</t>
  </si>
  <si>
    <t>COMM &amp; TF A11-13</t>
  </si>
  <si>
    <t>COMM &amp; TF A29</t>
  </si>
  <si>
    <t>(7)</t>
  </si>
  <si>
    <t>COMM A 14 FR</t>
  </si>
  <si>
    <t>IFF A11-13</t>
  </si>
  <si>
    <t>US 7-7A</t>
  </si>
  <si>
    <t>Actual HR</t>
  </si>
  <si>
    <t>3.  ESCAPEMENT (WILD)</t>
  </si>
  <si>
    <t>Goal</t>
  </si>
  <si>
    <t>Estimated wild</t>
  </si>
  <si>
    <t>Difference (8)</t>
  </si>
  <si>
    <t>(1)  Preliminary data.</t>
  </si>
  <si>
    <t>(2)  Announced Clockwork run size estimate prior to last commercial fishery.</t>
  </si>
  <si>
    <t>(3)  Seasonal average Clockwork estimate.</t>
  </si>
  <si>
    <t>(4)  Total Clockwork Assessed Stock includes Total Clockwork Catch plus Escapement  (Table 17).   Total Clockwork Catch includes all Study Area catches  (Areas 11-19, 28, 29).</t>
  </si>
  <si>
    <t>(5)  Clockwork Assessed Catches for 1983-87 included commercial catches from Areas 11-13 and 28 (after Sept. 1), Area 14 Fraser origin catch and Area 29 (all catch), IFF catches</t>
  </si>
  <si>
    <t xml:space="preserve">           in Areas 11-13 (prior to 1988 Fraser River IFF included), test fishery payment catches from Areas 11-13 and 29, and U.S. catches of</t>
  </si>
  <si>
    <t xml:space="preserve">           Canadian chum Areas 7 and 7A.   Note:  Clockwork Assessed Catch is based primarily on Johnstone Strait fishery (Areas 11-13).</t>
  </si>
  <si>
    <t>(6)  Bute Inlet terminal catches not included in Clockwork Assessed Catch.</t>
  </si>
  <si>
    <t>(7)  Clockwork catches from 1988 to 1992 exclude catch from the Area 29 fishery.  Fraser River catches were accounted for in the Fraser River Clockwork.</t>
  </si>
  <si>
    <t>(8)  Bracketed value indicates below goal escapement.</t>
  </si>
  <si>
    <t>Table 11. Nitinat Commercial Catch, 1990-2003</t>
  </si>
  <si>
    <t>Seine</t>
  </si>
  <si>
    <t>%</t>
  </si>
  <si>
    <t>Table 3-1.  Aggregate Inside Southern Chum estimates of total return, harvest, harvest rates and spawning escapements. Comparison of fixed target and actual harvest rates in the Johnstone Strait fisheries, 1997-2022</t>
  </si>
  <si>
    <t>Table 3-10. Nitinat area Chum Salmon harvest, hatchery broodstock collection and spawning escapement estimates by PFMA, 1996-2021</t>
  </si>
  <si>
    <t>Table 3-11. Inside Southern Chum Salmon net escapement  estimates (spawning escapement plus hatchery broodstock) for Fraser and non-Fraser stock aggregates, 1998-2022</t>
  </si>
  <si>
    <t>Table 3-12. WCVI Chum Salmon spawning escapement estimates1 by PFMA, 2001-2022</t>
  </si>
  <si>
    <t>Table 3-8. Estimated harvest of Chum Salmon from First Nations and commercial salmon fisheries occurring in Area 29 and the Fraser River, 1996–2022.</t>
  </si>
  <si>
    <t>Note: Prior to 1998 we only have decadal averages so those have not been provided here. Escapement programs changed significantly in 1998</t>
  </si>
  <si>
    <t>Table 3-9. Estimated harvest of Chum Salmon in assessed (i.e. surveyed) lower Fraser River recreational fisheries, 1996-2022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</si>
</sst>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0_)"/>
    <numFmt numFmtId="166" formatCode="0.0_)"/>
    <numFmt numFmtId="167" formatCode="0.0%"/>
    <numFmt numFmtId="168" formatCode="dd\-mmm\-yy_)"/>
    <numFmt numFmtId="169" formatCode="mm/dd/yy_)"/>
    <numFmt numFmtId="170" formatCode="_(* #,##0_);_(* \(#,##0\);_(* &quot;-&quot;??_);_(@_)"/>
    <numFmt numFmtId="171" formatCode="_-* #,##0_-;\-* #,##0_-;_-* &quot;-&quot;??_-;_-@_-"/>
    <numFmt numFmtId="173" formatCode="0.00%;\-0.00%;0.00%"/>
    <numFmt numFmtId="174" formatCode="0.0%;\-0.0%;0.0%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name val="Arial MT"/>
    </font>
    <font>
      <b/>
      <sz val="12"/>
      <name val="Helv"/>
    </font>
    <font>
      <sz val="8"/>
      <color indexed="81"/>
      <name val="Tahoma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10"/>
      <name val="MS Sans Serif"/>
      <family val="2"/>
    </font>
    <font>
      <sz val="8"/>
      <name val="Arial"/>
      <family val="2"/>
    </font>
    <font>
      <sz val="12"/>
      <color indexed="8"/>
      <name val="Helv"/>
    </font>
    <font>
      <u/>
      <sz val="10"/>
      <color indexed="8"/>
      <name val="Arial"/>
      <family val="2"/>
    </font>
    <font>
      <sz val="10"/>
      <color indexed="8"/>
      <name val="TMSRMN"/>
    </font>
    <font>
      <sz val="9"/>
      <color indexed="8"/>
      <name val="Helv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u/>
      <sz val="10"/>
      <name val="Times New Roman"/>
      <family val="1"/>
    </font>
    <font>
      <vertAlign val="superscript"/>
      <sz val="10"/>
      <name val="Times New Roman"/>
      <family val="1"/>
    </font>
    <font>
      <i/>
      <sz val="10"/>
      <name val="Times New Roman"/>
      <family val="1"/>
    </font>
    <font>
      <vertAlign val="superscript"/>
      <sz val="12"/>
      <name val="Times New Roman"/>
      <family val="1"/>
    </font>
    <font>
      <sz val="10"/>
      <color indexed="8"/>
      <name val="MS Sans Serif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u/>
      <vertAlign val="superscript"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/>
    <xf numFmtId="0" fontId="20" fillId="0" borderId="0"/>
    <xf numFmtId="0" fontId="16" fillId="0" borderId="0"/>
    <xf numFmtId="0" fontId="12" fillId="0" borderId="0"/>
    <xf numFmtId="0" fontId="4" fillId="0" borderId="0"/>
    <xf numFmtId="0" fontId="3" fillId="0" borderId="0"/>
    <xf numFmtId="0" fontId="2" fillId="0" borderId="0"/>
    <xf numFmtId="0" fontId="31" fillId="0" borderId="0"/>
    <xf numFmtId="0" fontId="12" fillId="0" borderId="0"/>
    <xf numFmtId="0" fontId="1" fillId="0" borderId="0"/>
    <xf numFmtId="9" fontId="32" fillId="0" borderId="0" applyFont="0" applyFill="0" applyBorder="0" applyAlignment="0" applyProtection="0"/>
    <xf numFmtId="0" fontId="12" fillId="0" borderId="0"/>
  </cellStyleXfs>
  <cellXfs count="237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5" fillId="0" borderId="0" xfId="0" applyFont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166" fontId="0" fillId="0" borderId="3" xfId="0" applyNumberFormat="1" applyBorder="1"/>
    <xf numFmtId="0" fontId="8" fillId="0" borderId="6" xfId="0" applyFont="1" applyBorder="1"/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3" xfId="0" applyFont="1" applyBorder="1"/>
    <xf numFmtId="10" fontId="8" fillId="0" borderId="3" xfId="0" applyNumberFormat="1" applyFont="1" applyBorder="1"/>
    <xf numFmtId="0" fontId="0" fillId="0" borderId="0" xfId="0" applyAlignment="1">
      <alignment horizontal="center"/>
    </xf>
    <xf numFmtId="3" fontId="0" fillId="0" borderId="0" xfId="0" applyNumberFormat="1"/>
    <xf numFmtId="0" fontId="11" fillId="0" borderId="0" xfId="0" applyFont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8" fillId="0" borderId="0" xfId="0" applyNumberFormat="1" applyFont="1"/>
    <xf numFmtId="3" fontId="8" fillId="0" borderId="6" xfId="0" applyNumberFormat="1" applyFont="1" applyBorder="1"/>
    <xf numFmtId="3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0" xfId="0" applyFont="1" applyAlignment="1">
      <alignment horizontal="centerContinuous"/>
    </xf>
    <xf numFmtId="0" fontId="13" fillId="0" borderId="6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0" fillId="0" borderId="11" xfId="0" applyBorder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16" fillId="0" borderId="0" xfId="5" applyAlignment="1">
      <alignment horizontal="right"/>
    </xf>
    <xf numFmtId="3" fontId="12" fillId="0" borderId="0" xfId="3" applyNumberFormat="1"/>
    <xf numFmtId="0" fontId="17" fillId="0" borderId="0" xfId="5" applyFont="1" applyAlignment="1">
      <alignment horizontal="right"/>
    </xf>
    <xf numFmtId="170" fontId="16" fillId="0" borderId="0" xfId="1" applyNumberFormat="1" applyFont="1" applyAlignment="1">
      <alignment horizontal="right"/>
    </xf>
    <xf numFmtId="170" fontId="18" fillId="0" borderId="0" xfId="1" applyNumberFormat="1" applyFont="1" applyAlignment="1">
      <alignment horizontal="right"/>
    </xf>
    <xf numFmtId="3" fontId="14" fillId="3" borderId="1" xfId="1" applyNumberFormat="1" applyFont="1" applyFill="1" applyBorder="1" applyAlignment="1">
      <alignment horizontal="right" wrapText="1"/>
    </xf>
    <xf numFmtId="170" fontId="16" fillId="4" borderId="0" xfId="1" applyNumberFormat="1" applyFont="1" applyFill="1" applyAlignment="1">
      <alignment horizontal="right"/>
    </xf>
    <xf numFmtId="170" fontId="18" fillId="0" borderId="0" xfId="1" applyNumberFormat="1" applyFont="1" applyFill="1" applyAlignment="1">
      <alignment horizontal="right"/>
    </xf>
    <xf numFmtId="170" fontId="16" fillId="0" borderId="0" xfId="5" applyNumberFormat="1" applyAlignment="1">
      <alignment horizontal="right"/>
    </xf>
    <xf numFmtId="0" fontId="9" fillId="0" borderId="0" xfId="4" applyFont="1" applyAlignment="1">
      <alignment horizontal="left"/>
    </xf>
    <xf numFmtId="0" fontId="9" fillId="0" borderId="0" xfId="4" applyFont="1"/>
    <xf numFmtId="0" fontId="20" fillId="0" borderId="0" xfId="4"/>
    <xf numFmtId="0" fontId="9" fillId="0" borderId="3" xfId="4" applyFont="1" applyBorder="1"/>
    <xf numFmtId="0" fontId="10" fillId="0" borderId="0" xfId="4" applyFont="1"/>
    <xf numFmtId="0" fontId="21" fillId="0" borderId="0" xfId="4" quotePrefix="1" applyFont="1" applyAlignment="1">
      <alignment horizontal="left"/>
    </xf>
    <xf numFmtId="0" fontId="10" fillId="0" borderId="3" xfId="4" applyFont="1" applyBorder="1"/>
    <xf numFmtId="0" fontId="10" fillId="0" borderId="3" xfId="4" quotePrefix="1" applyFont="1" applyBorder="1" applyAlignment="1">
      <alignment horizontal="right"/>
    </xf>
    <xf numFmtId="0" fontId="10" fillId="0" borderId="3" xfId="4" applyFont="1" applyBorder="1" applyAlignment="1">
      <alignment horizontal="right"/>
    </xf>
    <xf numFmtId="0" fontId="22" fillId="0" borderId="0" xfId="4" applyFont="1"/>
    <xf numFmtId="37" fontId="20" fillId="0" borderId="0" xfId="4" applyNumberFormat="1"/>
    <xf numFmtId="0" fontId="10" fillId="0" borderId="8" xfId="4" applyFont="1" applyBorder="1"/>
    <xf numFmtId="0" fontId="10" fillId="0" borderId="0" xfId="4" applyFont="1" applyAlignment="1">
      <alignment horizontal="centerContinuous"/>
    </xf>
    <xf numFmtId="0" fontId="9" fillId="0" borderId="0" xfId="4" applyFont="1" applyAlignment="1">
      <alignment horizontal="centerContinuous"/>
    </xf>
    <xf numFmtId="37" fontId="10" fillId="0" borderId="0" xfId="4" applyNumberFormat="1" applyFont="1"/>
    <xf numFmtId="167" fontId="20" fillId="0" borderId="0" xfId="4" applyNumberFormat="1"/>
    <xf numFmtId="167" fontId="10" fillId="0" borderId="0" xfId="4" applyNumberFormat="1" applyFont="1"/>
    <xf numFmtId="0" fontId="10" fillId="0" borderId="2" xfId="4" applyFont="1" applyBorder="1"/>
    <xf numFmtId="37" fontId="10" fillId="0" borderId="2" xfId="4" applyNumberFormat="1" applyFont="1" applyBorder="1"/>
    <xf numFmtId="3" fontId="10" fillId="0" borderId="0" xfId="4" applyNumberFormat="1" applyFont="1"/>
    <xf numFmtId="37" fontId="22" fillId="0" borderId="0" xfId="4" applyNumberFormat="1" applyFont="1"/>
    <xf numFmtId="165" fontId="20" fillId="0" borderId="0" xfId="4" applyNumberFormat="1"/>
    <xf numFmtId="167" fontId="10" fillId="0" borderId="7" xfId="4" applyNumberFormat="1" applyFont="1" applyBorder="1"/>
    <xf numFmtId="0" fontId="10" fillId="0" borderId="7" xfId="4" applyFont="1" applyBorder="1"/>
    <xf numFmtId="0" fontId="9" fillId="0" borderId="7" xfId="4" applyFont="1" applyBorder="1"/>
    <xf numFmtId="0" fontId="23" fillId="0" borderId="0" xfId="4" applyFont="1"/>
    <xf numFmtId="37" fontId="10" fillId="0" borderId="7" xfId="4" applyNumberFormat="1" applyFont="1" applyBorder="1"/>
    <xf numFmtId="0" fontId="10" fillId="0" borderId="0" xfId="4" quotePrefix="1" applyFont="1" applyAlignment="1">
      <alignment horizontal="left"/>
    </xf>
    <xf numFmtId="168" fontId="10" fillId="0" borderId="0" xfId="4" applyNumberFormat="1" applyFont="1"/>
    <xf numFmtId="169" fontId="22" fillId="0" borderId="0" xfId="4" applyNumberFormat="1" applyFont="1"/>
    <xf numFmtId="3" fontId="4" fillId="0" borderId="0" xfId="2" applyNumberFormat="1"/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/>
    </xf>
    <xf numFmtId="0" fontId="24" fillId="0" borderId="6" xfId="0" applyFont="1" applyBorder="1" applyAlignment="1">
      <alignment horizontal="center" wrapText="1"/>
    </xf>
    <xf numFmtId="0" fontId="24" fillId="0" borderId="14" xfId="0" applyFont="1" applyBorder="1" applyAlignment="1">
      <alignment horizontal="center" wrapText="1"/>
    </xf>
    <xf numFmtId="0" fontId="24" fillId="0" borderId="16" xfId="0" applyFont="1" applyBorder="1" applyAlignment="1">
      <alignment horizontal="center" wrapText="1"/>
    </xf>
    <xf numFmtId="0" fontId="24" fillId="0" borderId="19" xfId="0" applyFont="1" applyBorder="1" applyAlignment="1">
      <alignment horizontal="center" wrapText="1"/>
    </xf>
    <xf numFmtId="3" fontId="24" fillId="0" borderId="0" xfId="0" applyNumberFormat="1" applyFont="1" applyAlignment="1">
      <alignment horizontal="center" wrapText="1"/>
    </xf>
    <xf numFmtId="3" fontId="24" fillId="0" borderId="16" xfId="0" applyNumberFormat="1" applyFont="1" applyBorder="1" applyAlignment="1">
      <alignment horizontal="center" wrapText="1"/>
    </xf>
    <xf numFmtId="3" fontId="24" fillId="0" borderId="18" xfId="0" applyNumberFormat="1" applyFont="1" applyBorder="1" applyAlignment="1">
      <alignment horizontal="center" wrapText="1"/>
    </xf>
    <xf numFmtId="3" fontId="24" fillId="0" borderId="19" xfId="0" applyNumberFormat="1" applyFont="1" applyBorder="1" applyAlignment="1">
      <alignment horizontal="center" wrapText="1"/>
    </xf>
    <xf numFmtId="0" fontId="26" fillId="0" borderId="0" xfId="0" applyFont="1"/>
    <xf numFmtId="0" fontId="24" fillId="0" borderId="0" xfId="0" applyFont="1"/>
    <xf numFmtId="3" fontId="24" fillId="0" borderId="19" xfId="0" applyNumberFormat="1" applyFont="1" applyBorder="1" applyAlignment="1">
      <alignment horizontal="right" wrapText="1"/>
    </xf>
    <xf numFmtId="10" fontId="24" fillId="0" borderId="19" xfId="0" applyNumberFormat="1" applyFont="1" applyBorder="1" applyAlignment="1">
      <alignment horizontal="right" wrapText="1"/>
    </xf>
    <xf numFmtId="9" fontId="29" fillId="0" borderId="19" xfId="0" applyNumberFormat="1" applyFont="1" applyBorder="1" applyAlignment="1">
      <alignment horizontal="right" wrapText="1"/>
    </xf>
    <xf numFmtId="0" fontId="25" fillId="0" borderId="0" xfId="0" applyFont="1"/>
    <xf numFmtId="3" fontId="24" fillId="4" borderId="18" xfId="0" applyNumberFormat="1" applyFont="1" applyFill="1" applyBorder="1" applyAlignment="1">
      <alignment horizontal="center" wrapText="1"/>
    </xf>
    <xf numFmtId="3" fontId="24" fillId="4" borderId="19" xfId="0" applyNumberFormat="1" applyFont="1" applyFill="1" applyBorder="1" applyAlignment="1">
      <alignment horizontal="center" wrapText="1"/>
    </xf>
    <xf numFmtId="3" fontId="24" fillId="5" borderId="0" xfId="0" applyNumberFormat="1" applyFont="1" applyFill="1" applyAlignment="1">
      <alignment horizontal="center" wrapText="1"/>
    </xf>
    <xf numFmtId="0" fontId="24" fillId="4" borderId="17" xfId="0" applyFont="1" applyFill="1" applyBorder="1" applyAlignment="1">
      <alignment horizontal="center" wrapText="1"/>
    </xf>
    <xf numFmtId="3" fontId="24" fillId="0" borderId="20" xfId="0" applyNumberFormat="1" applyFont="1" applyBorder="1" applyAlignment="1">
      <alignment horizontal="center" wrapText="1"/>
    </xf>
    <xf numFmtId="3" fontId="24" fillId="0" borderId="21" xfId="0" applyNumberFormat="1" applyFont="1" applyBorder="1" applyAlignment="1">
      <alignment horizontal="center" wrapText="1"/>
    </xf>
    <xf numFmtId="3" fontId="24" fillId="6" borderId="0" xfId="0" applyNumberFormat="1" applyFont="1" applyFill="1" applyAlignment="1">
      <alignment horizontal="center" wrapText="1"/>
    </xf>
    <xf numFmtId="3" fontId="24" fillId="6" borderId="16" xfId="0" applyNumberFormat="1" applyFont="1" applyFill="1" applyBorder="1" applyAlignment="1">
      <alignment horizontal="center" wrapText="1"/>
    </xf>
    <xf numFmtId="3" fontId="24" fillId="6" borderId="18" xfId="0" applyNumberFormat="1" applyFont="1" applyFill="1" applyBorder="1" applyAlignment="1">
      <alignment horizontal="center" wrapText="1"/>
    </xf>
    <xf numFmtId="3" fontId="24" fillId="6" borderId="19" xfId="0" applyNumberFormat="1" applyFont="1" applyFill="1" applyBorder="1" applyAlignment="1">
      <alignment horizontal="center" wrapText="1"/>
    </xf>
    <xf numFmtId="0" fontId="0" fillId="5" borderId="0" xfId="0" applyFill="1"/>
    <xf numFmtId="0" fontId="24" fillId="0" borderId="0" xfId="0" applyFont="1" applyAlignment="1">
      <alignment horizontal="center" wrapText="1"/>
    </xf>
    <xf numFmtId="0" fontId="24" fillId="5" borderId="6" xfId="0" applyFont="1" applyFill="1" applyBorder="1" applyAlignment="1">
      <alignment horizontal="center" wrapText="1"/>
    </xf>
    <xf numFmtId="1" fontId="24" fillId="5" borderId="0" xfId="0" applyNumberFormat="1" applyFont="1" applyFill="1" applyAlignment="1">
      <alignment horizontal="center" wrapText="1"/>
    </xf>
    <xf numFmtId="1" fontId="24" fillId="0" borderId="0" xfId="0" applyNumberFormat="1" applyFont="1" applyAlignment="1">
      <alignment horizontal="center" wrapText="1"/>
    </xf>
    <xf numFmtId="3" fontId="24" fillId="0" borderId="13" xfId="0" applyNumberFormat="1" applyFont="1" applyBorder="1" applyAlignment="1">
      <alignment horizontal="center" wrapText="1"/>
    </xf>
    <xf numFmtId="0" fontId="4" fillId="0" borderId="0" xfId="0" applyFont="1"/>
    <xf numFmtId="0" fontId="4" fillId="0" borderId="0" xfId="7"/>
    <xf numFmtId="0" fontId="24" fillId="0" borderId="0" xfId="7" applyFont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7" applyFont="1"/>
    <xf numFmtId="0" fontId="26" fillId="0" borderId="0" xfId="7" applyFont="1"/>
    <xf numFmtId="0" fontId="24" fillId="0" borderId="20" xfId="0" applyFont="1" applyBorder="1" applyAlignment="1">
      <alignment horizontal="right" wrapText="1"/>
    </xf>
    <xf numFmtId="0" fontId="24" fillId="0" borderId="13" xfId="0" applyFont="1" applyBorder="1" applyAlignment="1">
      <alignment wrapText="1"/>
    </xf>
    <xf numFmtId="0" fontId="24" fillId="0" borderId="17" xfId="0" applyFont="1" applyBorder="1" applyAlignment="1">
      <alignment horizontal="center" wrapText="1"/>
    </xf>
    <xf numFmtId="0" fontId="24" fillId="0" borderId="15" xfId="0" applyFont="1" applyBorder="1" applyAlignment="1">
      <alignment horizontal="center" wrapText="1"/>
    </xf>
    <xf numFmtId="0" fontId="24" fillId="0" borderId="20" xfId="0" applyFont="1" applyBorder="1"/>
    <xf numFmtId="0" fontId="24" fillId="0" borderId="20" xfId="0" applyFont="1" applyBorder="1" applyAlignment="1">
      <alignment horizontal="left" vertical="center" wrapText="1"/>
    </xf>
    <xf numFmtId="3" fontId="24" fillId="0" borderId="17" xfId="0" applyNumberFormat="1" applyFont="1" applyBorder="1" applyAlignment="1">
      <alignment horizontal="right" wrapText="1"/>
    </xf>
    <xf numFmtId="10" fontId="24" fillId="0" borderId="17" xfId="0" applyNumberFormat="1" applyFont="1" applyBorder="1" applyAlignment="1">
      <alignment horizontal="right" wrapText="1"/>
    </xf>
    <xf numFmtId="9" fontId="29" fillId="0" borderId="17" xfId="0" applyNumberFormat="1" applyFont="1" applyBorder="1" applyAlignment="1">
      <alignment horizontal="right" wrapText="1"/>
    </xf>
    <xf numFmtId="3" fontId="24" fillId="0" borderId="17" xfId="0" applyNumberFormat="1" applyFont="1" applyBorder="1" applyAlignment="1">
      <alignment horizontal="center" wrapText="1"/>
    </xf>
    <xf numFmtId="0" fontId="24" fillId="0" borderId="22" xfId="0" applyFont="1" applyBorder="1" applyAlignment="1">
      <alignment horizontal="right" wrapText="1"/>
    </xf>
    <xf numFmtId="0" fontId="24" fillId="0" borderId="18" xfId="0" applyFont="1" applyBorder="1" applyAlignment="1">
      <alignment horizontal="center" wrapText="1"/>
    </xf>
    <xf numFmtId="0" fontId="10" fillId="2" borderId="12" xfId="6" applyFont="1" applyFill="1" applyBorder="1" applyAlignment="1">
      <alignment horizontal="center"/>
    </xf>
    <xf numFmtId="3" fontId="10" fillId="2" borderId="12" xfId="6" applyNumberFormat="1" applyFont="1" applyFill="1" applyBorder="1" applyAlignment="1">
      <alignment horizontal="center"/>
    </xf>
    <xf numFmtId="0" fontId="10" fillId="0" borderId="1" xfId="6" applyFont="1" applyBorder="1" applyAlignment="1">
      <alignment horizontal="right" wrapText="1"/>
    </xf>
    <xf numFmtId="3" fontId="10" fillId="0" borderId="1" xfId="6" applyNumberFormat="1" applyFont="1" applyBorder="1" applyAlignment="1">
      <alignment horizontal="right" wrapText="1"/>
    </xf>
    <xf numFmtId="3" fontId="10" fillId="2" borderId="12" xfId="3" applyNumberFormat="1" applyFont="1" applyFill="1" applyBorder="1" applyAlignment="1">
      <alignment horizontal="center"/>
    </xf>
    <xf numFmtId="3" fontId="10" fillId="0" borderId="1" xfId="1" applyNumberFormat="1" applyFont="1" applyFill="1" applyBorder="1" applyAlignment="1">
      <alignment horizontal="right" wrapText="1"/>
    </xf>
    <xf numFmtId="3" fontId="10" fillId="0" borderId="1" xfId="3" applyNumberFormat="1" applyFont="1" applyBorder="1" applyAlignment="1">
      <alignment horizontal="right" wrapText="1"/>
    </xf>
    <xf numFmtId="3" fontId="4" fillId="0" borderId="1" xfId="1" applyNumberFormat="1" applyFont="1" applyFill="1" applyBorder="1" applyAlignment="1">
      <alignment horizontal="right" wrapText="1"/>
    </xf>
    <xf numFmtId="0" fontId="24" fillId="0" borderId="13" xfId="0" applyFont="1" applyBorder="1" applyAlignment="1">
      <alignment horizontal="center" wrapText="1"/>
    </xf>
    <xf numFmtId="0" fontId="24" fillId="0" borderId="21" xfId="0" applyFont="1" applyBorder="1" applyAlignment="1">
      <alignment horizontal="center" wrapText="1"/>
    </xf>
    <xf numFmtId="0" fontId="24" fillId="0" borderId="0" xfId="7" applyFont="1"/>
    <xf numFmtId="0" fontId="24" fillId="0" borderId="23" xfId="0" applyFont="1" applyBorder="1" applyAlignment="1">
      <alignment horizontal="center" wrapText="1"/>
    </xf>
    <xf numFmtId="0" fontId="24" fillId="0" borderId="22" xfId="0" applyFont="1" applyBorder="1" applyAlignment="1">
      <alignment wrapText="1"/>
    </xf>
    <xf numFmtId="0" fontId="24" fillId="0" borderId="18" xfId="0" applyFont="1" applyBorder="1" applyAlignment="1">
      <alignment wrapText="1"/>
    </xf>
    <xf numFmtId="0" fontId="27" fillId="0" borderId="13" xfId="0" applyFont="1" applyBorder="1" applyAlignment="1">
      <alignment wrapText="1"/>
    </xf>
    <xf numFmtId="0" fontId="24" fillId="0" borderId="13" xfId="0" applyFont="1" applyBorder="1" applyAlignment="1">
      <alignment horizontal="right" wrapText="1"/>
    </xf>
    <xf numFmtId="0" fontId="25" fillId="8" borderId="19" xfId="0" applyFont="1" applyFill="1" applyBorder="1" applyAlignment="1">
      <alignment horizontal="center" vertical="center" wrapText="1"/>
    </xf>
    <xf numFmtId="170" fontId="24" fillId="0" borderId="19" xfId="1" applyNumberFormat="1" applyFont="1" applyBorder="1" applyAlignment="1">
      <alignment horizontal="center" vertical="center" wrapText="1"/>
    </xf>
    <xf numFmtId="0" fontId="25" fillId="0" borderId="0" xfId="7" applyFont="1" applyAlignment="1">
      <alignment horizontal="left"/>
    </xf>
    <xf numFmtId="171" fontId="24" fillId="0" borderId="0" xfId="0" applyNumberFormat="1" applyFont="1"/>
    <xf numFmtId="0" fontId="24" fillId="0" borderId="0" xfId="0" quotePrefix="1" applyFont="1" applyAlignment="1">
      <alignment vertical="center"/>
    </xf>
    <xf numFmtId="9" fontId="24" fillId="0" borderId="0" xfId="0" applyNumberFormat="1" applyFont="1"/>
    <xf numFmtId="0" fontId="34" fillId="0" borderId="0" xfId="0" applyFont="1"/>
    <xf numFmtId="3" fontId="24" fillId="0" borderId="0" xfId="0" applyNumberFormat="1" applyFont="1"/>
    <xf numFmtId="3" fontId="36" fillId="0" borderId="23" xfId="0" applyNumberFormat="1" applyFont="1" applyBorder="1"/>
    <xf numFmtId="3" fontId="36" fillId="0" borderId="17" xfId="0" applyNumberFormat="1" applyFont="1" applyBorder="1"/>
    <xf numFmtId="174" fontId="36" fillId="0" borderId="17" xfId="0" applyNumberFormat="1" applyFont="1" applyBorder="1"/>
    <xf numFmtId="0" fontId="24" fillId="0" borderId="18" xfId="0" applyFont="1" applyBorder="1" applyAlignment="1">
      <alignment horizontal="right" wrapText="1"/>
    </xf>
    <xf numFmtId="3" fontId="36" fillId="0" borderId="0" xfId="0" applyNumberFormat="1" applyFont="1"/>
    <xf numFmtId="170" fontId="33" fillId="0" borderId="19" xfId="1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 wrapText="1"/>
    </xf>
    <xf numFmtId="3" fontId="24" fillId="0" borderId="28" xfId="7" applyNumberFormat="1" applyFont="1" applyBorder="1" applyAlignment="1">
      <alignment horizontal="right" vertical="center" indent="1"/>
    </xf>
    <xf numFmtId="0" fontId="24" fillId="0" borderId="28" xfId="7" applyFont="1" applyBorder="1" applyAlignment="1">
      <alignment horizontal="center" vertical="center"/>
    </xf>
    <xf numFmtId="0" fontId="25" fillId="7" borderId="28" xfId="7" applyFont="1" applyFill="1" applyBorder="1" applyAlignment="1">
      <alignment horizontal="center" vertical="center"/>
    </xf>
    <xf numFmtId="171" fontId="24" fillId="0" borderId="28" xfId="0" applyNumberFormat="1" applyFont="1" applyBorder="1" applyAlignment="1">
      <alignment horizontal="right" indent="1"/>
    </xf>
    <xf numFmtId="0" fontId="25" fillId="8" borderId="28" xfId="7" applyFont="1" applyFill="1" applyBorder="1" applyAlignment="1">
      <alignment horizontal="center" wrapText="1"/>
    </xf>
    <xf numFmtId="0" fontId="24" fillId="0" borderId="28" xfId="7" applyFont="1" applyBorder="1" applyAlignment="1">
      <alignment horizontal="center" wrapText="1"/>
    </xf>
    <xf numFmtId="171" fontId="24" fillId="0" borderId="28" xfId="1" applyNumberFormat="1" applyFont="1" applyBorder="1" applyAlignment="1">
      <alignment horizontal="right" indent="1"/>
    </xf>
    <xf numFmtId="3" fontId="24" fillId="0" borderId="28" xfId="7" applyNumberFormat="1" applyFont="1" applyBorder="1" applyAlignment="1">
      <alignment horizontal="right" wrapText="1" indent="1"/>
    </xf>
    <xf numFmtId="171" fontId="24" fillId="0" borderId="28" xfId="1" applyNumberFormat="1" applyFont="1" applyFill="1" applyBorder="1" applyAlignment="1">
      <alignment horizontal="right" indent="1"/>
    </xf>
    <xf numFmtId="0" fontId="25" fillId="0" borderId="0" xfId="0" applyFont="1" applyAlignment="1">
      <alignment horizontal="center" vertical="center"/>
    </xf>
    <xf numFmtId="0" fontId="25" fillId="8" borderId="27" xfId="0" applyFont="1" applyFill="1" applyBorder="1" applyAlignment="1">
      <alignment horizontal="center" vertical="center" wrapText="1"/>
    </xf>
    <xf numFmtId="0" fontId="25" fillId="8" borderId="27" xfId="0" applyFont="1" applyFill="1" applyBorder="1" applyAlignment="1">
      <alignment horizontal="center" vertical="center"/>
    </xf>
    <xf numFmtId="3" fontId="24" fillId="0" borderId="30" xfId="7" applyNumberFormat="1" applyFont="1" applyBorder="1" applyAlignment="1">
      <alignment horizontal="right" vertical="center" indent="1"/>
    </xf>
    <xf numFmtId="0" fontId="27" fillId="0" borderId="20" xfId="0" applyFont="1" applyBorder="1" applyAlignment="1">
      <alignment horizontal="left" indent="3"/>
    </xf>
    <xf numFmtId="0" fontId="27" fillId="0" borderId="26" xfId="0" applyFont="1" applyBorder="1" applyAlignment="1">
      <alignment horizontal="left" indent="3"/>
    </xf>
    <xf numFmtId="173" fontId="36" fillId="0" borderId="23" xfId="0" applyNumberFormat="1" applyFont="1" applyBorder="1"/>
    <xf numFmtId="173" fontId="24" fillId="0" borderId="0" xfId="0" applyNumberFormat="1" applyFont="1"/>
    <xf numFmtId="0" fontId="25" fillId="0" borderId="0" xfId="0" applyFont="1" applyAlignment="1">
      <alignment horizontal="center" vertical="center"/>
    </xf>
    <xf numFmtId="0" fontId="25" fillId="8" borderId="24" xfId="0" applyFont="1" applyFill="1" applyBorder="1" applyAlignment="1">
      <alignment horizontal="center" vertical="center" wrapText="1"/>
    </xf>
    <xf numFmtId="0" fontId="25" fillId="8" borderId="17" xfId="0" applyFont="1" applyFill="1" applyBorder="1" applyAlignment="1">
      <alignment horizontal="center" vertical="center" wrapText="1"/>
    </xf>
    <xf numFmtId="0" fontId="25" fillId="8" borderId="20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center" vertical="center" wrapText="1"/>
    </xf>
    <xf numFmtId="0" fontId="25" fillId="8" borderId="28" xfId="7" applyFont="1" applyFill="1" applyBorder="1" applyAlignment="1">
      <alignment horizontal="center" wrapText="1"/>
    </xf>
    <xf numFmtId="0" fontId="25" fillId="8" borderId="28" xfId="7" applyFont="1" applyFill="1" applyBorder="1" applyAlignment="1">
      <alignment horizontal="center" vertical="top" wrapText="1"/>
    </xf>
    <xf numFmtId="0" fontId="25" fillId="7" borderId="28" xfId="7" applyFont="1" applyFill="1" applyBorder="1" applyAlignment="1">
      <alignment horizontal="center" vertical="center"/>
    </xf>
    <xf numFmtId="0" fontId="24" fillId="0" borderId="24" xfId="0" applyFont="1" applyBorder="1" applyAlignment="1">
      <alignment horizontal="center" wrapText="1"/>
    </xf>
    <xf numFmtId="0" fontId="24" fillId="0" borderId="25" xfId="0" applyFont="1" applyBorder="1" applyAlignment="1">
      <alignment horizontal="center" wrapText="1"/>
    </xf>
    <xf numFmtId="0" fontId="24" fillId="0" borderId="20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4" fillId="0" borderId="21" xfId="0" applyFont="1" applyBorder="1" applyAlignment="1">
      <alignment horizontal="center" vertical="top" wrapText="1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center" wrapText="1"/>
    </xf>
    <xf numFmtId="9" fontId="24" fillId="0" borderId="0" xfId="0" applyNumberFormat="1" applyFont="1" applyFill="1" applyBorder="1"/>
    <xf numFmtId="0" fontId="24" fillId="0" borderId="0" xfId="0" applyFont="1" applyFill="1" applyBorder="1" applyAlignment="1">
      <alignment horizontal="right"/>
    </xf>
    <xf numFmtId="3" fontId="24" fillId="0" borderId="0" xfId="0" applyNumberFormat="1" applyFont="1" applyFill="1" applyBorder="1"/>
    <xf numFmtId="0" fontId="24" fillId="0" borderId="0" xfId="0" applyFont="1" applyFill="1" applyBorder="1" applyAlignment="1">
      <alignment horizontal="center"/>
    </xf>
    <xf numFmtId="0" fontId="24" fillId="0" borderId="0" xfId="13" applyNumberFormat="1" applyFont="1" applyFill="1" applyBorder="1"/>
    <xf numFmtId="0" fontId="34" fillId="0" borderId="0" xfId="0" applyFont="1" applyFill="1" applyBorder="1"/>
    <xf numFmtId="10" fontId="24" fillId="0" borderId="0" xfId="0" applyNumberFormat="1" applyFont="1" applyFill="1" applyBorder="1"/>
    <xf numFmtId="173" fontId="24" fillId="0" borderId="0" xfId="0" applyNumberFormat="1" applyFont="1" applyFill="1" applyBorder="1"/>
    <xf numFmtId="0" fontId="0" fillId="0" borderId="0" xfId="0" applyFill="1" applyBorder="1"/>
    <xf numFmtId="3" fontId="36" fillId="0" borderId="23" xfId="0" applyNumberFormat="1" applyFont="1" applyFill="1" applyBorder="1"/>
    <xf numFmtId="0" fontId="24" fillId="0" borderId="21" xfId="0" applyFont="1" applyFill="1" applyBorder="1" applyAlignment="1">
      <alignment horizontal="center" wrapText="1"/>
    </xf>
    <xf numFmtId="0" fontId="24" fillId="0" borderId="18" xfId="0" applyFont="1" applyFill="1" applyBorder="1" applyAlignment="1">
      <alignment horizontal="center" wrapText="1"/>
    </xf>
    <xf numFmtId="0" fontId="24" fillId="0" borderId="19" xfId="0" applyFont="1" applyFill="1" applyBorder="1" applyAlignment="1">
      <alignment horizontal="center" wrapText="1"/>
    </xf>
    <xf numFmtId="0" fontId="24" fillId="0" borderId="13" xfId="0" applyFont="1" applyFill="1" applyBorder="1" applyAlignment="1">
      <alignment horizontal="center" wrapText="1"/>
    </xf>
    <xf numFmtId="3" fontId="36" fillId="0" borderId="17" xfId="0" applyNumberFormat="1" applyFont="1" applyFill="1" applyBorder="1"/>
    <xf numFmtId="174" fontId="36" fillId="0" borderId="17" xfId="0" applyNumberFormat="1" applyFont="1" applyFill="1" applyBorder="1"/>
    <xf numFmtId="0" fontId="24" fillId="0" borderId="18" xfId="0" applyFont="1" applyFill="1" applyBorder="1" applyAlignment="1">
      <alignment horizontal="right" wrapText="1"/>
    </xf>
    <xf numFmtId="9" fontId="29" fillId="0" borderId="19" xfId="0" applyNumberFormat="1" applyFont="1" applyFill="1" applyBorder="1" applyAlignment="1">
      <alignment horizontal="right" wrapText="1"/>
    </xf>
    <xf numFmtId="173" fontId="36" fillId="0" borderId="23" xfId="0" applyNumberFormat="1" applyFont="1" applyFill="1" applyBorder="1"/>
    <xf numFmtId="0" fontId="24" fillId="0" borderId="13" xfId="0" applyFont="1" applyFill="1" applyBorder="1" applyAlignment="1">
      <alignment wrapText="1"/>
    </xf>
    <xf numFmtId="0" fontId="24" fillId="0" borderId="27" xfId="0" applyFont="1" applyFill="1" applyBorder="1" applyAlignment="1">
      <alignment horizontal="center" vertical="center"/>
    </xf>
    <xf numFmtId="3" fontId="24" fillId="0" borderId="27" xfId="0" applyNumberFormat="1" applyFont="1" applyFill="1" applyBorder="1" applyAlignment="1">
      <alignment horizontal="right" vertical="center" indent="1"/>
    </xf>
    <xf numFmtId="0" fontId="24" fillId="0" borderId="27" xfId="0" applyFont="1" applyFill="1" applyBorder="1" applyAlignment="1">
      <alignment horizontal="right" vertical="center" indent="1"/>
    </xf>
    <xf numFmtId="0" fontId="35" fillId="0" borderId="27" xfId="0" applyFont="1" applyFill="1" applyBorder="1" applyAlignment="1">
      <alignment horizontal="right" vertical="center" indent="1"/>
    </xf>
    <xf numFmtId="3" fontId="35" fillId="0" borderId="27" xfId="0" applyNumberFormat="1" applyFont="1" applyFill="1" applyBorder="1" applyAlignment="1">
      <alignment horizontal="right" vertical="center" indent="1"/>
    </xf>
    <xf numFmtId="0" fontId="24" fillId="0" borderId="28" xfId="7" applyFont="1" applyFill="1" applyBorder="1" applyAlignment="1">
      <alignment horizontal="center" wrapText="1"/>
    </xf>
    <xf numFmtId="0" fontId="24" fillId="0" borderId="29" xfId="7" applyFont="1" applyFill="1" applyBorder="1" applyAlignment="1">
      <alignment horizontal="center" wrapText="1"/>
    </xf>
    <xf numFmtId="171" fontId="24" fillId="0" borderId="32" xfId="1" applyNumberFormat="1" applyFont="1" applyBorder="1" applyAlignment="1">
      <alignment horizontal="right" indent="1"/>
    </xf>
    <xf numFmtId="171" fontId="24" fillId="0" borderId="30" xfId="1" applyNumberFormat="1" applyFont="1" applyFill="1" applyBorder="1" applyAlignment="1">
      <alignment horizontal="right" indent="1"/>
    </xf>
    <xf numFmtId="171" fontId="24" fillId="0" borderId="31" xfId="1" applyNumberFormat="1" applyFont="1" applyFill="1" applyBorder="1" applyAlignment="1">
      <alignment horizontal="right" indent="1"/>
    </xf>
    <xf numFmtId="170" fontId="24" fillId="0" borderId="27" xfId="1" applyNumberFormat="1" applyFont="1" applyFill="1" applyBorder="1" applyAlignment="1">
      <alignment horizontal="right" wrapText="1" inden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8" xfId="7" applyFont="1" applyFill="1" applyBorder="1" applyAlignment="1">
      <alignment horizontal="center" vertical="center"/>
    </xf>
    <xf numFmtId="0" fontId="24" fillId="0" borderId="0" xfId="7" applyFont="1" applyFill="1" applyAlignment="1">
      <alignment vertical="center"/>
    </xf>
    <xf numFmtId="0" fontId="25" fillId="8" borderId="27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left" vertical="center" wrapText="1" indent="1"/>
    </xf>
    <xf numFmtId="3" fontId="24" fillId="0" borderId="27" xfId="0" applyNumberFormat="1" applyFont="1" applyFill="1" applyBorder="1" applyAlignment="1">
      <alignment horizontal="right" vertical="center" wrapText="1" indent="1"/>
    </xf>
    <xf numFmtId="0" fontId="24" fillId="0" borderId="27" xfId="0" applyFont="1" applyBorder="1" applyAlignment="1">
      <alignment horizontal="right" vertical="center" wrapText="1" indent="1"/>
    </xf>
    <xf numFmtId="3" fontId="24" fillId="0" borderId="27" xfId="0" applyNumberFormat="1" applyFont="1" applyBorder="1" applyAlignment="1">
      <alignment horizontal="right" vertical="center" wrapText="1" indent="1"/>
    </xf>
    <xf numFmtId="0" fontId="24" fillId="0" borderId="27" xfId="0" applyFont="1" applyFill="1" applyBorder="1" applyAlignment="1">
      <alignment horizontal="left" vertical="center" wrapText="1" indent="1"/>
    </xf>
    <xf numFmtId="170" fontId="24" fillId="0" borderId="0" xfId="1" applyNumberFormat="1" applyFont="1" applyBorder="1" applyAlignment="1">
      <alignment horizontal="left" vertical="center" wrapText="1"/>
    </xf>
  </cellXfs>
  <cellStyles count="15">
    <cellStyle name="Comma" xfId="1" builtinId="3"/>
    <cellStyle name="Comma_Pieter_rpt16&amp;17 from clkwrk_10Jan05(1)" xfId="2" xr:uid="{00000000-0005-0000-0000-000001000000}"/>
    <cellStyle name="Normal" xfId="0" builtinId="0"/>
    <cellStyle name="Normal 2" xfId="7" xr:uid="{00000000-0005-0000-0000-000004000000}"/>
    <cellStyle name="Normal 3" xfId="8" xr:uid="{00000000-0005-0000-0000-000005000000}"/>
    <cellStyle name="Normal 4" xfId="9" xr:uid="{00000000-0005-0000-0000-000006000000}"/>
    <cellStyle name="Normal 5" xfId="10" xr:uid="{00000000-0005-0000-0000-000007000000}"/>
    <cellStyle name="Normal 6" xfId="11" xr:uid="{00000000-0005-0000-0000-000008000000}"/>
    <cellStyle name="Normal 7" xfId="12" xr:uid="{00000000-0005-0000-0000-000009000000}"/>
    <cellStyle name="Normal 9" xfId="14" xr:uid="{00000000-0005-0000-0000-00000A000000}"/>
    <cellStyle name="Normal_Riddellinfo" xfId="3" xr:uid="{00000000-0005-0000-0000-00000B000000}"/>
    <cellStyle name="Normal_TAB10" xfId="4" xr:uid="{00000000-0005-0000-0000-00000C000000}"/>
    <cellStyle name="Normal_Table16-17new(Nov26)" xfId="5" xr:uid="{00000000-0005-0000-0000-00000D000000}"/>
    <cellStyle name="Normal_tbl 17" xfId="6" xr:uid="{00000000-0005-0000-0000-00000E000000}"/>
    <cellStyle name="Percent" xfId="1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333720862640237"/>
          <c:y val="7.2727272727272724E-2"/>
          <c:w val="9.5239202464686395E-2"/>
          <c:h val="0.829090909090909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val>
            <c:numRef>
              <c:f>('Table 6 (update)'!$E$23,'Table 6 (update)'!$I$23,'Table 6 (update)'!$M$23)</c:f>
              <c:numCache>
                <c:formatCode>#,##0</c:formatCode>
                <c:ptCount val="2"/>
                <c:pt idx="0">
                  <c:v>1327421</c:v>
                </c:pt>
                <c:pt idx="1">
                  <c:v>981126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C-4C5E-8ECF-857B534314A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val>
            <c:numRef>
              <c:f>('Table 6 (update)'!$E$18,'Table 6 (update)'!$I$18,'Table 6 (update)'!$M$18)</c:f>
              <c:numCache>
                <c:formatCode>#,##0</c:formatCode>
                <c:ptCount val="2"/>
                <c:pt idx="0">
                  <c:v>1154008</c:v>
                </c:pt>
                <c:pt idx="1">
                  <c:v>836497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C-4C5E-8ECF-857B534314A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val>
            <c:numRef>
              <c:f>('Table 6 (update)'!$E$19,'Table 6 (update)'!$I$19,'Table 6 (update)'!$M$19)</c:f>
              <c:numCache>
                <c:formatCode>#,##0</c:formatCode>
                <c:ptCount val="2"/>
                <c:pt idx="0">
                  <c:v>170872</c:v>
                </c:pt>
                <c:pt idx="1">
                  <c:v>57856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C-4C5E-8ECF-857B53431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2586360"/>
        <c:axId val="-642585784"/>
      </c:lineChart>
      <c:catAx>
        <c:axId val="-64258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42585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2585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42586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952380952380953"/>
          <c:y val="1.8181818181818181E-2"/>
          <c:w val="0.34523809523809523"/>
          <c:h val="0.974545454545454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104775</xdr:rowOff>
    </xdr:from>
    <xdr:to>
      <xdr:col>5</xdr:col>
      <xdr:colOff>209550</xdr:colOff>
      <xdr:row>46</xdr:row>
      <xdr:rowOff>133350</xdr:rowOff>
    </xdr:to>
    <xdr:graphicFrame macro="">
      <xdr:nvGraphicFramePr>
        <xdr:cNvPr id="10246" name="Chart 2">
          <a:extLst>
            <a:ext uri="{FF2B5EF4-FFF2-40B4-BE49-F238E27FC236}">
              <a16:creationId xmlns:a16="http://schemas.microsoft.com/office/drawing/2014/main" id="{00000000-0008-0000-13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39997558519241921"/>
    <pageSetUpPr fitToPage="1"/>
  </sheetPr>
  <dimension ref="A1:AB38"/>
  <sheetViews>
    <sheetView tabSelected="1" zoomScaleNormal="100" workbookViewId="0">
      <pane xSplit="1" topLeftCell="B1" activePane="topRight" state="frozen"/>
      <selection pane="topRight"/>
    </sheetView>
  </sheetViews>
  <sheetFormatPr defaultRowHeight="13.2"/>
  <cols>
    <col min="1" max="1" width="44.6640625" customWidth="1"/>
    <col min="2" max="7" width="9.109375" customWidth="1"/>
    <col min="8" max="27" width="10.5546875" customWidth="1"/>
  </cols>
  <sheetData>
    <row r="1" spans="1:27" ht="25.35" customHeight="1">
      <c r="A1" s="114" t="s">
        <v>160</v>
      </c>
    </row>
    <row r="2" spans="1:27" ht="13.35" customHeight="1" thickBot="1">
      <c r="A2" s="89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</row>
    <row r="3" spans="1:27" ht="13.8" thickBot="1">
      <c r="A3" s="83"/>
      <c r="B3" s="141">
        <v>1997</v>
      </c>
      <c r="C3" s="139">
        <v>1998</v>
      </c>
      <c r="D3" s="139">
        <v>1999</v>
      </c>
      <c r="E3" s="139">
        <v>2000</v>
      </c>
      <c r="F3" s="139">
        <v>2001</v>
      </c>
      <c r="G3" s="139">
        <v>2002</v>
      </c>
      <c r="H3" s="139">
        <v>2003</v>
      </c>
      <c r="I3" s="139">
        <v>2004</v>
      </c>
      <c r="J3" s="139">
        <v>2005</v>
      </c>
      <c r="K3" s="139">
        <v>2006</v>
      </c>
      <c r="L3" s="139">
        <v>2007</v>
      </c>
      <c r="M3" s="139">
        <v>2008</v>
      </c>
      <c r="N3" s="139">
        <v>2009</v>
      </c>
      <c r="O3" s="139">
        <v>2010</v>
      </c>
      <c r="P3" s="205">
        <v>2011</v>
      </c>
      <c r="Q3" s="205">
        <v>2012</v>
      </c>
      <c r="R3" s="205">
        <v>2013</v>
      </c>
      <c r="S3" s="205">
        <v>2014</v>
      </c>
      <c r="T3" s="205">
        <v>2015</v>
      </c>
      <c r="U3" s="205">
        <v>2016</v>
      </c>
      <c r="V3" s="205">
        <v>2017</v>
      </c>
      <c r="W3" s="205">
        <v>2018</v>
      </c>
      <c r="X3" s="205">
        <v>2019</v>
      </c>
      <c r="Y3" s="205">
        <v>2020</v>
      </c>
      <c r="Z3" s="139">
        <v>2021</v>
      </c>
      <c r="AA3" s="139">
        <v>2022</v>
      </c>
    </row>
    <row r="4" spans="1:27" ht="13.8" thickBot="1">
      <c r="A4" s="142" t="s">
        <v>0</v>
      </c>
      <c r="B4" s="143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206"/>
      <c r="Q4" s="206"/>
      <c r="R4" s="206"/>
      <c r="S4" s="206"/>
      <c r="T4" s="206"/>
      <c r="U4" s="206"/>
      <c r="V4" s="207"/>
      <c r="W4" s="207"/>
      <c r="X4" s="207"/>
      <c r="Y4" s="207"/>
      <c r="Z4" s="84"/>
      <c r="AA4" s="84"/>
    </row>
    <row r="5" spans="1:27" ht="40.200000000000003" thickBot="1">
      <c r="A5" s="123" t="s">
        <v>1</v>
      </c>
      <c r="B5" s="120" t="s">
        <v>2</v>
      </c>
      <c r="C5" s="84" t="s">
        <v>2</v>
      </c>
      <c r="D5" s="84" t="s">
        <v>3</v>
      </c>
      <c r="E5" s="84" t="s">
        <v>3</v>
      </c>
      <c r="F5" s="84" t="s">
        <v>3</v>
      </c>
      <c r="G5" s="84" t="s">
        <v>4</v>
      </c>
      <c r="H5" s="84" t="s">
        <v>3</v>
      </c>
      <c r="I5" s="84" t="s">
        <v>5</v>
      </c>
      <c r="J5" s="84" t="s">
        <v>5</v>
      </c>
      <c r="K5" s="84" t="s">
        <v>5</v>
      </c>
      <c r="L5" s="84" t="s">
        <v>6</v>
      </c>
      <c r="M5" s="84" t="s">
        <v>3</v>
      </c>
      <c r="N5" s="84" t="s">
        <v>3</v>
      </c>
      <c r="O5" s="84" t="s">
        <v>6</v>
      </c>
      <c r="P5" s="207" t="s">
        <v>6</v>
      </c>
      <c r="Q5" s="207" t="s">
        <v>6</v>
      </c>
      <c r="R5" s="207" t="s">
        <v>6</v>
      </c>
      <c r="S5" s="207" t="s">
        <v>6</v>
      </c>
      <c r="T5" s="207" t="s">
        <v>6</v>
      </c>
      <c r="U5" s="207" t="s">
        <v>6</v>
      </c>
      <c r="V5" s="207" t="s">
        <v>6</v>
      </c>
      <c r="W5" s="207" t="s">
        <v>6</v>
      </c>
      <c r="X5" s="207" t="s">
        <v>6</v>
      </c>
      <c r="Y5" s="207" t="s">
        <v>6</v>
      </c>
      <c r="Z5" s="84" t="s">
        <v>6</v>
      </c>
      <c r="AA5" s="84" t="s">
        <v>6</v>
      </c>
    </row>
    <row r="6" spans="1:27" ht="13.8" thickBot="1">
      <c r="A6" s="122" t="s">
        <v>7</v>
      </c>
      <c r="B6" s="119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138"/>
      <c r="AA6" s="138"/>
    </row>
    <row r="7" spans="1:27" ht="16.8" thickBot="1">
      <c r="A7" s="128" t="s">
        <v>8</v>
      </c>
      <c r="B7" s="124">
        <v>2682932.2725949083</v>
      </c>
      <c r="C7" s="91">
        <v>7575721.5415057745</v>
      </c>
      <c r="D7" s="91">
        <v>3882323.9477687869</v>
      </c>
      <c r="E7" s="91">
        <v>1242502.7013212815</v>
      </c>
      <c r="F7" s="91">
        <v>4878712.5596432891</v>
      </c>
      <c r="G7" s="204">
        <v>5179753.0727867391</v>
      </c>
      <c r="H7" s="204">
        <v>3580050.9368582284</v>
      </c>
      <c r="I7" s="204">
        <v>5513233.7728139535</v>
      </c>
      <c r="J7" s="154">
        <v>3235553.0688596731</v>
      </c>
      <c r="K7" s="154">
        <v>4194136.1883726884</v>
      </c>
      <c r="L7" s="154">
        <v>2756212.7107656999</v>
      </c>
      <c r="M7" s="154">
        <v>2248920.8029546868</v>
      </c>
      <c r="N7" s="154">
        <v>2232471.0195107749</v>
      </c>
      <c r="O7" s="154">
        <v>1197884.2335435147</v>
      </c>
      <c r="P7" s="204">
        <v>3466146.8622750379</v>
      </c>
      <c r="Q7" s="204">
        <v>3735810.1296297442</v>
      </c>
      <c r="R7" s="204">
        <v>3224863.8412505584</v>
      </c>
      <c r="S7" s="204">
        <v>2384352.9968189104</v>
      </c>
      <c r="T7" s="204">
        <v>2916757.5322272219</v>
      </c>
      <c r="U7" s="204">
        <v>6471318.2185692647</v>
      </c>
      <c r="V7" s="204">
        <v>2470183.7943365891</v>
      </c>
      <c r="W7" s="204">
        <v>1662981.7215883622</v>
      </c>
      <c r="X7" s="204">
        <v>574036.87112475547</v>
      </c>
      <c r="Y7" s="204">
        <v>1400125.5185770814</v>
      </c>
      <c r="Z7" s="154">
        <v>780830.10658055719</v>
      </c>
      <c r="AA7" s="154">
        <v>1753749.7196048354</v>
      </c>
    </row>
    <row r="8" spans="1:27" ht="26.25" customHeight="1" thickBot="1">
      <c r="A8" s="128" t="s">
        <v>9</v>
      </c>
      <c r="B8" s="124">
        <v>420890.27259490837</v>
      </c>
      <c r="C8" s="91">
        <v>2717325.541505774</v>
      </c>
      <c r="D8" s="91">
        <v>458370.94776878675</v>
      </c>
      <c r="E8" s="91">
        <v>270179.70132128155</v>
      </c>
      <c r="F8" s="91">
        <v>768487.55964328954</v>
      </c>
      <c r="G8" s="155">
        <v>1697194.0727867393</v>
      </c>
      <c r="H8" s="155">
        <v>1343934.9368582282</v>
      </c>
      <c r="I8" s="155">
        <v>1877384.7728139539</v>
      </c>
      <c r="J8" s="155">
        <v>1319873.0688596729</v>
      </c>
      <c r="K8" s="155">
        <v>1525193.1883726884</v>
      </c>
      <c r="L8" s="155">
        <v>770196.71076569962</v>
      </c>
      <c r="M8" s="155">
        <v>583520.80295468669</v>
      </c>
      <c r="N8" s="155">
        <v>744605.01951077499</v>
      </c>
      <c r="O8" s="155">
        <v>127814.23354351465</v>
      </c>
      <c r="P8" s="209">
        <v>1421426.8622750379</v>
      </c>
      <c r="Q8" s="209">
        <v>911973.1296297441</v>
      </c>
      <c r="R8" s="209">
        <v>1091478.8412505586</v>
      </c>
      <c r="S8" s="209">
        <v>721360.99681891012</v>
      </c>
      <c r="T8" s="209">
        <v>1250451.5322272219</v>
      </c>
      <c r="U8" s="209">
        <v>2776947.2185692647</v>
      </c>
      <c r="V8" s="209">
        <v>1148310.7943365888</v>
      </c>
      <c r="W8" s="209">
        <v>364899.72158836224</v>
      </c>
      <c r="X8" s="209">
        <v>39298.871124755453</v>
      </c>
      <c r="Y8" s="209">
        <v>403468.51857708138</v>
      </c>
      <c r="Z8" s="155">
        <v>52610.106580557149</v>
      </c>
      <c r="AA8" s="155">
        <v>259390.71960483547</v>
      </c>
    </row>
    <row r="9" spans="1:27" ht="30" customHeight="1" thickBot="1">
      <c r="A9" s="118" t="s">
        <v>10</v>
      </c>
      <c r="B9" s="125">
        <v>0.15687696513778451</v>
      </c>
      <c r="C9" s="92">
        <v>0.35868867758907486</v>
      </c>
      <c r="D9" s="92">
        <v>0.11806612583996692</v>
      </c>
      <c r="E9" s="92">
        <v>0.21744797901362434</v>
      </c>
      <c r="F9" s="92">
        <v>0.15751851543790851</v>
      </c>
      <c r="G9" s="156">
        <v>0.31669254826417054</v>
      </c>
      <c r="H9" s="156">
        <v>0.35763709024866952</v>
      </c>
      <c r="I9" s="156">
        <v>0.33424325467328314</v>
      </c>
      <c r="J9" s="156">
        <v>0.37515706717423791</v>
      </c>
      <c r="K9" s="156">
        <v>0.35593575958228924</v>
      </c>
      <c r="L9" s="156">
        <v>0.26998498595316056</v>
      </c>
      <c r="M9" s="156">
        <v>0.26006522738888299</v>
      </c>
      <c r="N9" s="156">
        <v>0.34262314866135185</v>
      </c>
      <c r="O9" s="156">
        <v>0.10691746866150527</v>
      </c>
      <c r="P9" s="210">
        <v>0.40580624707770618</v>
      </c>
      <c r="Q9" s="210">
        <v>0.24565494983840497</v>
      </c>
      <c r="R9" s="210">
        <v>0.34001651045669867</v>
      </c>
      <c r="S9" s="210">
        <v>0.30736818372856944</v>
      </c>
      <c r="T9" s="210">
        <v>0.42487587202824745</v>
      </c>
      <c r="U9" s="210">
        <v>0.42357657395590503</v>
      </c>
      <c r="V9" s="210">
        <v>0.46404963979931524</v>
      </c>
      <c r="W9" s="210">
        <v>0.21852086242590191</v>
      </c>
      <c r="X9" s="210">
        <v>6.8174889050802476E-2</v>
      </c>
      <c r="Y9" s="210">
        <v>0.29282649631060809</v>
      </c>
      <c r="Z9" s="156">
        <v>6.7049860858046526E-2</v>
      </c>
      <c r="AA9" s="156">
        <v>0.14855052980918049</v>
      </c>
    </row>
    <row r="10" spans="1:27" ht="16.5" customHeight="1" thickBot="1">
      <c r="A10" s="175" t="s">
        <v>11</v>
      </c>
      <c r="B10" s="144"/>
      <c r="C10" s="144"/>
      <c r="D10" s="145"/>
      <c r="E10" s="145"/>
      <c r="F10" s="145"/>
      <c r="G10" s="157"/>
      <c r="H10" s="157"/>
      <c r="I10" s="157"/>
      <c r="J10" s="157"/>
      <c r="K10" s="157"/>
      <c r="L10" s="157"/>
      <c r="M10" s="157"/>
      <c r="N10" s="157"/>
      <c r="O10" s="157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157"/>
      <c r="AA10" s="157"/>
    </row>
    <row r="11" spans="1:27" ht="32.25" customHeight="1" thickBot="1">
      <c r="A11" s="118" t="s">
        <v>12</v>
      </c>
      <c r="B11" s="124">
        <v>91543</v>
      </c>
      <c r="C11" s="91">
        <v>1570279</v>
      </c>
      <c r="D11" s="91">
        <v>37911</v>
      </c>
      <c r="E11" s="91">
        <v>176980</v>
      </c>
      <c r="F11" s="91">
        <v>209914</v>
      </c>
      <c r="G11" s="154">
        <v>659263</v>
      </c>
      <c r="H11" s="154">
        <v>929534</v>
      </c>
      <c r="I11" s="154">
        <v>1195042</v>
      </c>
      <c r="J11" s="154">
        <v>865463</v>
      </c>
      <c r="K11" s="154">
        <v>868193</v>
      </c>
      <c r="L11" s="154">
        <v>486215</v>
      </c>
      <c r="M11" s="154">
        <v>302494</v>
      </c>
      <c r="N11" s="154">
        <v>513951</v>
      </c>
      <c r="O11" s="154">
        <v>56420</v>
      </c>
      <c r="P11" s="204">
        <v>750115</v>
      </c>
      <c r="Q11" s="204">
        <v>392975</v>
      </c>
      <c r="R11" s="204">
        <v>635482</v>
      </c>
      <c r="S11" s="204">
        <v>332236</v>
      </c>
      <c r="T11" s="204">
        <v>536962</v>
      </c>
      <c r="U11" s="204">
        <v>1375473</v>
      </c>
      <c r="V11" s="204">
        <v>436477</v>
      </c>
      <c r="W11" s="204">
        <v>75306</v>
      </c>
      <c r="X11" s="204">
        <v>4728</v>
      </c>
      <c r="Y11" s="204">
        <v>183492</v>
      </c>
      <c r="Z11" s="154">
        <v>18029</v>
      </c>
      <c r="AA11" s="154">
        <v>98539</v>
      </c>
    </row>
    <row r="12" spans="1:27" ht="32.25" customHeight="1" thickBot="1">
      <c r="A12" s="118" t="s">
        <v>13</v>
      </c>
      <c r="B12" s="124">
        <v>17073</v>
      </c>
      <c r="C12" s="91">
        <v>2479</v>
      </c>
      <c r="D12" s="91">
        <v>20598</v>
      </c>
      <c r="E12" s="91">
        <v>13621</v>
      </c>
      <c r="F12" s="91">
        <v>23562</v>
      </c>
      <c r="G12" s="155">
        <v>16905</v>
      </c>
      <c r="H12" s="155">
        <v>12973</v>
      </c>
      <c r="I12" s="155">
        <v>27054</v>
      </c>
      <c r="J12" s="155">
        <v>18555</v>
      </c>
      <c r="K12" s="155">
        <v>16402</v>
      </c>
      <c r="L12" s="155">
        <v>14115</v>
      </c>
      <c r="M12" s="155">
        <v>9633</v>
      </c>
      <c r="N12" s="155">
        <v>13415</v>
      </c>
      <c r="O12" s="155">
        <v>3943</v>
      </c>
      <c r="P12" s="209">
        <v>9436</v>
      </c>
      <c r="Q12" s="209">
        <v>12365</v>
      </c>
      <c r="R12" s="209">
        <v>12919</v>
      </c>
      <c r="S12" s="209">
        <v>2010</v>
      </c>
      <c r="T12" s="209">
        <v>22312</v>
      </c>
      <c r="U12" s="209">
        <v>16788</v>
      </c>
      <c r="V12" s="209">
        <v>12013</v>
      </c>
      <c r="W12" s="209">
        <v>1969</v>
      </c>
      <c r="X12" s="209">
        <v>7702</v>
      </c>
      <c r="Y12" s="209">
        <v>19682</v>
      </c>
      <c r="Z12" s="155">
        <v>2115</v>
      </c>
      <c r="AA12" s="155">
        <v>2771</v>
      </c>
    </row>
    <row r="13" spans="1:27" ht="33" customHeight="1" thickBot="1">
      <c r="A13" s="118" t="s">
        <v>14</v>
      </c>
      <c r="B13" s="124">
        <v>108616</v>
      </c>
      <c r="C13" s="91">
        <v>1572758</v>
      </c>
      <c r="D13" s="91">
        <v>58509</v>
      </c>
      <c r="E13" s="91">
        <v>190601</v>
      </c>
      <c r="F13" s="91">
        <v>233476</v>
      </c>
      <c r="G13" s="155">
        <f t="shared" ref="G13:AA13" si="0">G11+G12</f>
        <v>676168</v>
      </c>
      <c r="H13" s="155">
        <f t="shared" si="0"/>
        <v>942507</v>
      </c>
      <c r="I13" s="155">
        <f t="shared" si="0"/>
        <v>1222096</v>
      </c>
      <c r="J13" s="155">
        <f t="shared" si="0"/>
        <v>884018</v>
      </c>
      <c r="K13" s="155">
        <f t="shared" si="0"/>
        <v>884595</v>
      </c>
      <c r="L13" s="155">
        <f t="shared" si="0"/>
        <v>500330</v>
      </c>
      <c r="M13" s="155">
        <f t="shared" si="0"/>
        <v>312127</v>
      </c>
      <c r="N13" s="155">
        <f t="shared" si="0"/>
        <v>527366</v>
      </c>
      <c r="O13" s="155">
        <f t="shared" si="0"/>
        <v>60363</v>
      </c>
      <c r="P13" s="209">
        <f t="shared" si="0"/>
        <v>759551</v>
      </c>
      <c r="Q13" s="209">
        <f t="shared" si="0"/>
        <v>405340</v>
      </c>
      <c r="R13" s="209">
        <f t="shared" si="0"/>
        <v>648401</v>
      </c>
      <c r="S13" s="209">
        <f t="shared" si="0"/>
        <v>334246</v>
      </c>
      <c r="T13" s="209">
        <f t="shared" si="0"/>
        <v>559274</v>
      </c>
      <c r="U13" s="209">
        <f t="shared" si="0"/>
        <v>1392261</v>
      </c>
      <c r="V13" s="209">
        <f t="shared" si="0"/>
        <v>448490</v>
      </c>
      <c r="W13" s="209">
        <f t="shared" si="0"/>
        <v>77275</v>
      </c>
      <c r="X13" s="209">
        <f t="shared" si="0"/>
        <v>12430</v>
      </c>
      <c r="Y13" s="209">
        <f t="shared" si="0"/>
        <v>203174</v>
      </c>
      <c r="Z13" s="155">
        <f t="shared" si="0"/>
        <v>20144</v>
      </c>
      <c r="AA13" s="155">
        <f t="shared" si="0"/>
        <v>101310</v>
      </c>
    </row>
    <row r="14" spans="1:27" ht="13.8" thickBot="1">
      <c r="A14" s="118" t="s">
        <v>15</v>
      </c>
      <c r="B14" s="126">
        <v>0.1</v>
      </c>
      <c r="C14" s="93">
        <v>0.4</v>
      </c>
      <c r="D14" s="93">
        <v>0.2</v>
      </c>
      <c r="E14" s="93">
        <v>0.1</v>
      </c>
      <c r="F14" s="93">
        <v>0.2</v>
      </c>
      <c r="G14" s="93">
        <v>0.2</v>
      </c>
      <c r="H14" s="93">
        <v>0.2</v>
      </c>
      <c r="I14" s="93">
        <v>0.2</v>
      </c>
      <c r="J14" s="93">
        <v>0.2</v>
      </c>
      <c r="K14" s="93">
        <v>0.2</v>
      </c>
      <c r="L14" s="93">
        <v>0.2</v>
      </c>
      <c r="M14" s="93">
        <v>0.2</v>
      </c>
      <c r="N14" s="93">
        <v>0.2</v>
      </c>
      <c r="O14" s="93">
        <v>0.2</v>
      </c>
      <c r="P14" s="212">
        <v>0.2</v>
      </c>
      <c r="Q14" s="212">
        <v>0.2</v>
      </c>
      <c r="R14" s="212">
        <v>0.2</v>
      </c>
      <c r="S14" s="212">
        <v>0.2</v>
      </c>
      <c r="T14" s="212">
        <v>0.2</v>
      </c>
      <c r="U14" s="212">
        <v>0.2</v>
      </c>
      <c r="V14" s="212">
        <v>0.2</v>
      </c>
      <c r="W14" s="212">
        <v>0.2</v>
      </c>
      <c r="X14" s="212">
        <v>0.2</v>
      </c>
      <c r="Y14" s="212">
        <v>0.2</v>
      </c>
      <c r="Z14" s="93">
        <v>0.2</v>
      </c>
      <c r="AA14" s="93">
        <v>0.2</v>
      </c>
    </row>
    <row r="15" spans="1:27" ht="25.5" customHeight="1" thickBot="1">
      <c r="A15" s="118" t="s">
        <v>16</v>
      </c>
      <c r="B15" s="125">
        <v>4.0484063317389511E-2</v>
      </c>
      <c r="C15" s="92">
        <v>0.20760504347779837</v>
      </c>
      <c r="D15" s="92">
        <v>1.5070612547318661E-2</v>
      </c>
      <c r="E15" s="92">
        <v>0.15340087373437036</v>
      </c>
      <c r="F15" s="92">
        <v>4.7856067998617809E-2</v>
      </c>
      <c r="G15" s="177">
        <v>0.13054058571873534</v>
      </c>
      <c r="H15" s="177">
        <v>0.26326636593252573</v>
      </c>
      <c r="I15" s="177">
        <v>0.22166591339301081</v>
      </c>
      <c r="J15" s="177">
        <v>0.27322005888519091</v>
      </c>
      <c r="K15" s="177">
        <v>0.21091232145783517</v>
      </c>
      <c r="L15" s="177">
        <v>0.18152807947141494</v>
      </c>
      <c r="M15" s="177">
        <v>0.13878968062811281</v>
      </c>
      <c r="N15" s="177">
        <v>0.23622523893527062</v>
      </c>
      <c r="O15" s="177">
        <v>5.039134693461781E-2</v>
      </c>
      <c r="P15" s="213">
        <v>0.21913410775141293</v>
      </c>
      <c r="Q15" s="213">
        <v>0.10850123157628817</v>
      </c>
      <c r="R15" s="213">
        <v>0.20106306247911507</v>
      </c>
      <c r="S15" s="213">
        <v>0.14018310226964506</v>
      </c>
      <c r="T15" s="213">
        <v>0.19174511210499595</v>
      </c>
      <c r="U15" s="213">
        <v>0.21514333756682624</v>
      </c>
      <c r="V15" s="213">
        <v>0.1815613886821931</v>
      </c>
      <c r="W15" s="213">
        <v>4.6467738638878361E-2</v>
      </c>
      <c r="X15" s="213">
        <v>2.1653661333016685E-2</v>
      </c>
      <c r="Y15" s="213">
        <v>0.14511127559940593</v>
      </c>
      <c r="Z15" s="177">
        <v>2.579818558510176E-2</v>
      </c>
      <c r="AA15" s="177">
        <v>5.7767650005855868E-2</v>
      </c>
    </row>
    <row r="16" spans="1:27" ht="16.2" thickBot="1">
      <c r="A16" s="176" t="s">
        <v>17</v>
      </c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119"/>
      <c r="AA16" s="119"/>
    </row>
    <row r="17" spans="1:28" ht="14.4" thickBot="1">
      <c r="A17" s="141"/>
      <c r="B17" s="127">
        <v>2262042</v>
      </c>
      <c r="C17" s="88">
        <v>4858396</v>
      </c>
      <c r="D17" s="88">
        <v>3423953</v>
      </c>
      <c r="E17" s="88">
        <v>972323</v>
      </c>
      <c r="F17" s="88">
        <v>4110224.9999999995</v>
      </c>
      <c r="G17" s="154">
        <v>3482559</v>
      </c>
      <c r="H17" s="154">
        <v>2236116</v>
      </c>
      <c r="I17" s="154">
        <v>3635849</v>
      </c>
      <c r="J17" s="154">
        <v>1915680</v>
      </c>
      <c r="K17" s="154">
        <v>2668943</v>
      </c>
      <c r="L17" s="154">
        <v>1986016</v>
      </c>
      <c r="M17" s="154">
        <v>1665400</v>
      </c>
      <c r="N17" s="154">
        <v>1487866</v>
      </c>
      <c r="O17" s="154">
        <v>1070070</v>
      </c>
      <c r="P17" s="204">
        <v>2044720</v>
      </c>
      <c r="Q17" s="204">
        <v>2823837</v>
      </c>
      <c r="R17" s="204">
        <v>2133385</v>
      </c>
      <c r="S17" s="204">
        <v>1662992</v>
      </c>
      <c r="T17" s="204">
        <v>1666306</v>
      </c>
      <c r="U17" s="204">
        <v>3694371</v>
      </c>
      <c r="V17" s="204">
        <v>1321873</v>
      </c>
      <c r="W17" s="204">
        <v>1298082</v>
      </c>
      <c r="X17" s="204">
        <v>534738</v>
      </c>
      <c r="Y17" s="204">
        <v>996657</v>
      </c>
      <c r="Z17" s="154">
        <v>728220</v>
      </c>
      <c r="AA17" s="154">
        <v>1494359</v>
      </c>
    </row>
    <row r="18" spans="1:28" s="90" customFormat="1">
      <c r="A18" s="90" t="s">
        <v>18</v>
      </c>
    </row>
    <row r="19" spans="1:28" s="90" customFormat="1">
      <c r="A19" s="115" t="s">
        <v>19</v>
      </c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4"/>
      <c r="AB19" s="193"/>
    </row>
    <row r="20" spans="1:28" s="90" customFormat="1">
      <c r="A20" s="115" t="s">
        <v>20</v>
      </c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4"/>
      <c r="AB20" s="193"/>
    </row>
    <row r="21" spans="1:28" s="90" customFormat="1">
      <c r="A21" s="115" t="s">
        <v>21</v>
      </c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95"/>
      <c r="Q21" s="193"/>
      <c r="R21" s="194"/>
      <c r="S21" s="193"/>
      <c r="T21" s="193"/>
      <c r="U21" s="193"/>
      <c r="V21" s="193"/>
      <c r="W21" s="193"/>
      <c r="X21" s="193"/>
      <c r="Y21" s="193"/>
      <c r="Z21" s="193"/>
      <c r="AA21" s="194"/>
      <c r="AB21" s="193"/>
    </row>
    <row r="22" spans="1:28" s="90" customFormat="1">
      <c r="P22" s="193"/>
      <c r="Q22" s="193"/>
      <c r="R22" s="194"/>
      <c r="S22" s="193"/>
      <c r="T22" s="193"/>
      <c r="U22" s="193"/>
      <c r="V22" s="193"/>
      <c r="W22" s="193"/>
      <c r="X22" s="193"/>
      <c r="Y22" s="193"/>
      <c r="Z22" s="193"/>
      <c r="AA22" s="194"/>
      <c r="AB22" s="193"/>
    </row>
    <row r="23" spans="1:28" s="90" customFormat="1">
      <c r="P23" s="193"/>
      <c r="Q23" s="193"/>
      <c r="R23" s="194"/>
      <c r="S23" s="193"/>
      <c r="T23" s="193"/>
      <c r="U23" s="193"/>
      <c r="V23" s="193"/>
      <c r="W23" s="193"/>
      <c r="X23" s="196"/>
      <c r="Y23" s="197"/>
      <c r="Z23" s="197"/>
      <c r="AA23" s="193"/>
      <c r="AB23" s="193"/>
    </row>
    <row r="24" spans="1:28" s="90" customFormat="1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8"/>
      <c r="Q24" s="198"/>
      <c r="R24" s="194"/>
      <c r="S24" s="193"/>
      <c r="T24" s="193"/>
      <c r="U24" s="193"/>
      <c r="V24" s="193"/>
      <c r="W24" s="193"/>
      <c r="X24" s="196"/>
      <c r="Y24" s="197"/>
      <c r="Z24" s="197"/>
      <c r="AA24" s="193"/>
      <c r="AB24" s="193"/>
    </row>
    <row r="25" spans="1:28" s="90" customFormat="1">
      <c r="A25" s="198"/>
      <c r="B25" s="193"/>
      <c r="C25" s="193"/>
      <c r="D25" s="198"/>
      <c r="E25" s="193"/>
      <c r="F25" s="193"/>
      <c r="G25" s="193"/>
      <c r="H25" s="193"/>
      <c r="I25" s="193"/>
      <c r="J25" s="193"/>
      <c r="K25" s="193"/>
      <c r="L25" s="193"/>
      <c r="M25" s="196"/>
      <c r="N25" s="198"/>
      <c r="O25" s="193"/>
      <c r="P25" s="197"/>
      <c r="Q25" s="197"/>
      <c r="R25" s="199"/>
      <c r="S25" s="193"/>
      <c r="T25" s="193"/>
      <c r="U25" s="193"/>
      <c r="V25" s="193"/>
      <c r="W25" s="193"/>
      <c r="X25" s="196"/>
      <c r="Y25" s="197"/>
      <c r="Z25" s="197"/>
      <c r="AA25" s="193"/>
      <c r="AB25" s="193"/>
    </row>
    <row r="26" spans="1:28" s="90" customFormat="1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6"/>
      <c r="Y26" s="197"/>
      <c r="Z26" s="197"/>
      <c r="AA26" s="193"/>
      <c r="AB26" s="193"/>
    </row>
    <row r="27" spans="1:28" s="90" customFormat="1">
      <c r="A27" s="193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</row>
    <row r="28" spans="1:28" s="90" customFormat="1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</row>
    <row r="29" spans="1:28" s="90" customFormat="1">
      <c r="A29" s="200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</row>
    <row r="30" spans="1:28" s="90" customFormat="1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7"/>
    </row>
    <row r="31" spans="1:28" s="90" customFormat="1">
      <c r="A31" s="193"/>
      <c r="B31" s="201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7"/>
    </row>
    <row r="32" spans="1:28" s="90" customFormat="1">
      <c r="A32" s="193"/>
      <c r="B32" s="202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</row>
    <row r="33" spans="1:26" s="90" customFormat="1">
      <c r="A33" s="193"/>
      <c r="B33" s="193"/>
      <c r="C33" s="193"/>
      <c r="D33" s="193"/>
      <c r="E33" s="193"/>
      <c r="F33" s="193"/>
      <c r="G33" s="202"/>
      <c r="H33" s="202"/>
      <c r="I33" s="202"/>
      <c r="J33" s="202"/>
      <c r="K33" s="202"/>
      <c r="L33" s="202"/>
      <c r="M33" s="202"/>
      <c r="N33" s="202"/>
      <c r="O33" s="202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:26" s="90" customFormat="1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</row>
    <row r="35" spans="1:26" s="90" customFormat="1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</row>
    <row r="36" spans="1:26" s="90" customFormat="1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</row>
    <row r="37" spans="1:26" s="90" customFormat="1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</row>
    <row r="38" spans="1:26" s="90" customFormat="1">
      <c r="A38" s="193"/>
      <c r="B38" s="19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/>
      <c r="Q38"/>
      <c r="R38"/>
      <c r="S38"/>
      <c r="T38"/>
      <c r="U38"/>
      <c r="V38"/>
      <c r="W38"/>
      <c r="X38"/>
      <c r="Y38"/>
      <c r="Z38"/>
    </row>
  </sheetData>
  <mergeCells count="2">
    <mergeCell ref="R21:R24"/>
    <mergeCell ref="AA19:AA22"/>
  </mergeCells>
  <phoneticPr fontId="19" type="noConversion"/>
  <pageMargins left="0.44" right="0.49" top="1" bottom="1" header="0.5" footer="0.5"/>
  <pageSetup scale="78" orientation="landscape" r:id="rId1"/>
  <headerFooter alignWithMargins="0"/>
  <colBreaks count="1" manualBreakCount="1">
    <brk id="1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4">
    <pageSetUpPr fitToPage="1"/>
  </sheetPr>
  <dimension ref="A1:W50"/>
  <sheetViews>
    <sheetView zoomScale="75" workbookViewId="0">
      <selection activeCell="A32" sqref="A32"/>
    </sheetView>
  </sheetViews>
  <sheetFormatPr defaultColWidth="9.44140625" defaultRowHeight="12.6"/>
  <cols>
    <col min="1" max="1" width="6" style="37" bestFit="1" customWidth="1"/>
    <col min="2" max="2" width="19.44140625" style="37" customWidth="1"/>
    <col min="3" max="4" width="13.5546875" style="37" customWidth="1"/>
    <col min="5" max="5" width="16.5546875" style="37" customWidth="1"/>
    <col min="6" max="6" width="10" style="37" customWidth="1"/>
    <col min="7" max="7" width="10.44140625" style="37" customWidth="1"/>
    <col min="8" max="8" width="21.44140625" style="37" customWidth="1"/>
    <col min="9" max="9" width="19.5546875" style="37" customWidth="1"/>
    <col min="10" max="11" width="20.5546875" style="38" customWidth="1"/>
    <col min="12" max="12" width="11.44140625" style="37" customWidth="1"/>
    <col min="13" max="13" width="28.44140625" style="38" customWidth="1"/>
    <col min="14" max="14" width="20.44140625" style="38" customWidth="1"/>
    <col min="15" max="15" width="14.5546875" style="37" customWidth="1"/>
    <col min="16" max="16" width="15.5546875" style="37" customWidth="1"/>
    <col min="17" max="17" width="16.5546875" style="37" bestFit="1" customWidth="1"/>
    <col min="18" max="18" width="15" style="37" bestFit="1" customWidth="1"/>
    <col min="19" max="19" width="18" style="37" bestFit="1" customWidth="1"/>
    <col min="20" max="20" width="10" style="37" bestFit="1" customWidth="1"/>
    <col min="21" max="21" width="18.5546875" style="37" bestFit="1" customWidth="1"/>
    <col min="22" max="22" width="14" style="37" bestFit="1" customWidth="1"/>
    <col min="23" max="16384" width="9.44140625" style="37"/>
  </cols>
  <sheetData>
    <row r="1" spans="1:23">
      <c r="A1" s="37" t="s">
        <v>100</v>
      </c>
      <c r="B1" s="37" t="s">
        <v>101</v>
      </c>
      <c r="C1" s="37" t="s">
        <v>101</v>
      </c>
      <c r="D1" s="37" t="s">
        <v>101</v>
      </c>
      <c r="E1" s="37" t="s">
        <v>101</v>
      </c>
      <c r="F1" s="37" t="s">
        <v>101</v>
      </c>
      <c r="G1" s="37" t="s">
        <v>101</v>
      </c>
      <c r="H1" s="37" t="s">
        <v>101</v>
      </c>
      <c r="I1" s="37" t="s">
        <v>101</v>
      </c>
      <c r="J1" s="38" t="s">
        <v>102</v>
      </c>
      <c r="K1" s="38" t="s">
        <v>102</v>
      </c>
      <c r="O1" s="37" t="s">
        <v>101</v>
      </c>
      <c r="P1" s="37" t="s">
        <v>101</v>
      </c>
    </row>
    <row r="2" spans="1:23" s="39" customFormat="1" ht="13.2">
      <c r="A2" s="39" t="s">
        <v>22</v>
      </c>
      <c r="B2" s="39" t="s">
        <v>103</v>
      </c>
      <c r="C2" s="39" t="s">
        <v>86</v>
      </c>
      <c r="D2" s="39" t="s">
        <v>87</v>
      </c>
      <c r="E2" s="39" t="s">
        <v>104</v>
      </c>
      <c r="F2" s="39" t="s">
        <v>105</v>
      </c>
      <c r="G2" s="39" t="s">
        <v>85</v>
      </c>
      <c r="H2" s="39" t="s">
        <v>89</v>
      </c>
      <c r="I2" s="39" t="s">
        <v>96</v>
      </c>
      <c r="J2" s="134" t="s">
        <v>106</v>
      </c>
      <c r="K2" s="134" t="s">
        <v>107</v>
      </c>
      <c r="L2" s="39" t="s">
        <v>84</v>
      </c>
      <c r="M2" s="134" t="s">
        <v>108</v>
      </c>
      <c r="N2" s="134" t="s">
        <v>109</v>
      </c>
      <c r="O2" s="39" t="s">
        <v>97</v>
      </c>
      <c r="P2" s="39" t="s">
        <v>98</v>
      </c>
      <c r="Q2" s="39" t="s">
        <v>88</v>
      </c>
      <c r="R2" s="39" t="s">
        <v>91</v>
      </c>
      <c r="S2" s="39" t="s">
        <v>92</v>
      </c>
      <c r="T2" s="39" t="s">
        <v>93</v>
      </c>
      <c r="U2" s="39" t="s">
        <v>94</v>
      </c>
      <c r="V2" s="39" t="s">
        <v>95</v>
      </c>
      <c r="W2" s="39" t="s">
        <v>110</v>
      </c>
    </row>
    <row r="3" spans="1:23" ht="13.2">
      <c r="A3" s="37">
        <v>1990</v>
      </c>
      <c r="B3" s="40">
        <v>1479527</v>
      </c>
      <c r="C3" s="40">
        <v>1.8180000000000001</v>
      </c>
      <c r="D3" s="40">
        <v>6.7409999999999997</v>
      </c>
      <c r="E3" s="40">
        <v>83148</v>
      </c>
      <c r="F3" s="40">
        <v>27754.940294056247</v>
      </c>
      <c r="G3" s="41">
        <v>132028</v>
      </c>
      <c r="H3" s="40">
        <v>158338</v>
      </c>
      <c r="I3" s="40">
        <v>20894</v>
      </c>
      <c r="J3" s="135">
        <f t="shared" ref="J3:J16" si="0">B3+G3+E3+H3</f>
        <v>1853041</v>
      </c>
      <c r="K3" s="42">
        <f t="shared" ref="K3:K14" si="1">J3+C3+D3-F3+I3</f>
        <v>1846188.6187059437</v>
      </c>
      <c r="L3" s="40">
        <v>1767779</v>
      </c>
      <c r="M3" s="136">
        <f t="shared" ref="M3:M14" si="2">SUM(L3,J3)</f>
        <v>3620820</v>
      </c>
      <c r="N3" s="136">
        <f t="shared" ref="N3:N14" si="3">L3+K3</f>
        <v>3613967.6187059437</v>
      </c>
      <c r="O3" s="40">
        <v>39619</v>
      </c>
      <c r="P3" s="40">
        <v>118719</v>
      </c>
      <c r="Q3" s="40">
        <v>1316237</v>
      </c>
      <c r="R3" s="40">
        <v>113492</v>
      </c>
      <c r="S3" s="40">
        <v>1366035</v>
      </c>
      <c r="T3" s="40">
        <v>233800</v>
      </c>
      <c r="U3" s="40">
        <v>52235</v>
      </c>
      <c r="V3" s="40">
        <v>124967</v>
      </c>
      <c r="W3" s="45">
        <f>SUM(O3:P3)</f>
        <v>158338</v>
      </c>
    </row>
    <row r="4" spans="1:23" ht="13.2">
      <c r="A4" s="37">
        <v>1991</v>
      </c>
      <c r="B4" s="40">
        <v>753212</v>
      </c>
      <c r="C4" s="40">
        <v>1377.3719999999998</v>
      </c>
      <c r="D4" s="40">
        <v>126.15299999999999</v>
      </c>
      <c r="E4" s="40">
        <v>48508</v>
      </c>
      <c r="F4" s="40">
        <v>5244.5278339723918</v>
      </c>
      <c r="G4" s="41">
        <v>77839</v>
      </c>
      <c r="H4" s="40">
        <v>121194</v>
      </c>
      <c r="I4" s="40">
        <v>21561</v>
      </c>
      <c r="J4" s="135">
        <f t="shared" si="0"/>
        <v>1000753</v>
      </c>
      <c r="K4" s="42">
        <f t="shared" si="1"/>
        <v>1018572.9971660277</v>
      </c>
      <c r="L4" s="40">
        <v>1977497</v>
      </c>
      <c r="M4" s="136">
        <f t="shared" si="2"/>
        <v>2978250</v>
      </c>
      <c r="N4" s="136">
        <f t="shared" si="3"/>
        <v>2996069.9971660278</v>
      </c>
      <c r="O4" s="40">
        <v>28651</v>
      </c>
      <c r="P4" s="40">
        <v>92543</v>
      </c>
      <c r="Q4" s="40">
        <v>517006</v>
      </c>
      <c r="R4" s="40">
        <v>61931</v>
      </c>
      <c r="S4" s="40">
        <v>691281</v>
      </c>
      <c r="T4" s="40">
        <v>192246</v>
      </c>
      <c r="U4" s="40">
        <v>53902</v>
      </c>
      <c r="V4" s="40">
        <v>97414</v>
      </c>
      <c r="W4" s="45">
        <f t="shared" ref="W4:W14" si="4">SUM(O4:P4)</f>
        <v>121194</v>
      </c>
    </row>
    <row r="5" spans="1:23" ht="13.2">
      <c r="A5" s="37">
        <v>1992</v>
      </c>
      <c r="B5" s="40">
        <v>1954285</v>
      </c>
      <c r="C5" s="40">
        <v>11.923999999999999</v>
      </c>
      <c r="D5" s="40">
        <v>145.36000000000001</v>
      </c>
      <c r="E5" s="40">
        <v>29323</v>
      </c>
      <c r="F5" s="40">
        <v>59558.973169525882</v>
      </c>
      <c r="G5" s="43">
        <v>168668</v>
      </c>
      <c r="H5" s="40">
        <v>100644</v>
      </c>
      <c r="I5" s="40">
        <v>26747</v>
      </c>
      <c r="J5" s="135">
        <f t="shared" si="0"/>
        <v>2252920</v>
      </c>
      <c r="K5" s="42">
        <f t="shared" si="1"/>
        <v>2220265.3108304739</v>
      </c>
      <c r="L5" s="40">
        <v>2197482</v>
      </c>
      <c r="M5" s="136">
        <f t="shared" si="2"/>
        <v>4450402</v>
      </c>
      <c r="N5" s="136">
        <f t="shared" si="3"/>
        <v>4417747.3108304739</v>
      </c>
      <c r="O5" s="40">
        <v>37311</v>
      </c>
      <c r="P5" s="40">
        <v>63333</v>
      </c>
      <c r="Q5" s="40">
        <v>1778977</v>
      </c>
      <c r="R5" s="40">
        <v>50951</v>
      </c>
      <c r="S5" s="40">
        <v>1903334</v>
      </c>
      <c r="T5" s="40">
        <v>186835</v>
      </c>
      <c r="U5" s="40">
        <v>66868</v>
      </c>
      <c r="V5" s="40">
        <v>66666</v>
      </c>
      <c r="W5" s="45">
        <f t="shared" si="4"/>
        <v>100644</v>
      </c>
    </row>
    <row r="6" spans="1:23" ht="13.2">
      <c r="A6" s="37">
        <v>1993</v>
      </c>
      <c r="B6" s="40">
        <v>1898195</v>
      </c>
      <c r="C6" s="40">
        <v>1350.838</v>
      </c>
      <c r="D6" s="40">
        <v>44.298000000000002</v>
      </c>
      <c r="E6" s="40">
        <v>111053</v>
      </c>
      <c r="F6" s="40">
        <v>12924.181516834049</v>
      </c>
      <c r="G6" s="43">
        <v>137718</v>
      </c>
      <c r="H6" s="40">
        <v>112899</v>
      </c>
      <c r="I6" s="40">
        <v>17068</v>
      </c>
      <c r="J6" s="135">
        <f t="shared" si="0"/>
        <v>2259865</v>
      </c>
      <c r="K6" s="42">
        <f t="shared" si="1"/>
        <v>2265403.9544831659</v>
      </c>
      <c r="L6" s="40">
        <v>2288464</v>
      </c>
      <c r="M6" s="136">
        <f t="shared" si="2"/>
        <v>4548329</v>
      </c>
      <c r="N6" s="136">
        <f t="shared" si="3"/>
        <v>4553867.9544831663</v>
      </c>
      <c r="O6" s="40">
        <v>55755</v>
      </c>
      <c r="P6" s="40">
        <v>57144</v>
      </c>
      <c r="Q6" s="40">
        <v>1503012</v>
      </c>
      <c r="R6" s="40">
        <v>79887</v>
      </c>
      <c r="S6" s="40">
        <v>1818308</v>
      </c>
      <c r="T6" s="40">
        <v>182471</v>
      </c>
      <c r="U6" s="40">
        <v>42669</v>
      </c>
      <c r="V6" s="40">
        <v>60152</v>
      </c>
      <c r="W6" s="45">
        <f t="shared" si="4"/>
        <v>112899</v>
      </c>
    </row>
    <row r="7" spans="1:23" ht="13.2">
      <c r="A7" s="37">
        <v>1994</v>
      </c>
      <c r="B7" s="40">
        <v>1780173</v>
      </c>
      <c r="C7" s="40">
        <v>125189.36200000002</v>
      </c>
      <c r="D7" s="40">
        <v>0</v>
      </c>
      <c r="E7" s="40">
        <v>76783</v>
      </c>
      <c r="F7" s="40">
        <v>42433.346603491846</v>
      </c>
      <c r="G7" s="43">
        <v>205114</v>
      </c>
      <c r="H7" s="40">
        <v>60907</v>
      </c>
      <c r="I7" s="40">
        <v>22686</v>
      </c>
      <c r="J7" s="135">
        <f t="shared" si="0"/>
        <v>2122977</v>
      </c>
      <c r="K7" s="42">
        <f t="shared" si="1"/>
        <v>2228419.0153965084</v>
      </c>
      <c r="L7" s="40">
        <v>2943812</v>
      </c>
      <c r="M7" s="136">
        <f t="shared" si="2"/>
        <v>5066789</v>
      </c>
      <c r="N7" s="136">
        <f t="shared" si="3"/>
        <v>5172231.0153965084</v>
      </c>
      <c r="O7" s="40">
        <v>19244</v>
      </c>
      <c r="P7" s="40">
        <v>41663</v>
      </c>
      <c r="Q7" s="40">
        <v>1485560</v>
      </c>
      <c r="R7" s="40">
        <v>130597</v>
      </c>
      <c r="S7" s="40">
        <v>1649576</v>
      </c>
      <c r="T7" s="40">
        <v>128062</v>
      </c>
      <c r="U7" s="40">
        <v>56715</v>
      </c>
      <c r="V7" s="40">
        <v>43856</v>
      </c>
      <c r="W7" s="45">
        <f t="shared" si="4"/>
        <v>60907</v>
      </c>
    </row>
    <row r="8" spans="1:23" ht="13.2">
      <c r="A8" s="37">
        <v>1995</v>
      </c>
      <c r="B8" s="40">
        <v>362562</v>
      </c>
      <c r="C8" s="40">
        <v>32317.175999999999</v>
      </c>
      <c r="D8" s="40">
        <v>825.29100000000005</v>
      </c>
      <c r="E8" s="40">
        <v>48365</v>
      </c>
      <c r="F8" s="40">
        <v>8095.3828789568961</v>
      </c>
      <c r="G8" s="44">
        <v>71980</v>
      </c>
      <c r="H8" s="40">
        <v>37108</v>
      </c>
      <c r="I8" s="40">
        <v>8480</v>
      </c>
      <c r="J8" s="135">
        <f t="shared" si="0"/>
        <v>520015</v>
      </c>
      <c r="K8" s="42">
        <f t="shared" si="1"/>
        <v>553542.0841210431</v>
      </c>
      <c r="L8" s="40">
        <v>2185066</v>
      </c>
      <c r="M8" s="136">
        <f t="shared" si="2"/>
        <v>2705081</v>
      </c>
      <c r="N8" s="136">
        <f t="shared" si="3"/>
        <v>2738608.0841210429</v>
      </c>
      <c r="O8" s="40">
        <v>22086</v>
      </c>
      <c r="P8" s="40">
        <v>15022</v>
      </c>
      <c r="Q8" s="40">
        <v>308341</v>
      </c>
      <c r="R8" s="40">
        <v>53427</v>
      </c>
      <c r="S8" s="40">
        <v>309135</v>
      </c>
      <c r="T8" s="40">
        <v>68564</v>
      </c>
      <c r="U8" s="40">
        <v>21199</v>
      </c>
      <c r="V8" s="40">
        <v>15813</v>
      </c>
      <c r="W8" s="45">
        <f t="shared" si="4"/>
        <v>37108</v>
      </c>
    </row>
    <row r="9" spans="1:23" ht="13.2">
      <c r="A9" s="37">
        <v>1996</v>
      </c>
      <c r="B9" s="40">
        <v>90417</v>
      </c>
      <c r="C9" s="40">
        <v>49779.542000000001</v>
      </c>
      <c r="D9" s="40">
        <v>0</v>
      </c>
      <c r="E9" s="40">
        <v>61525</v>
      </c>
      <c r="F9" s="40">
        <v>0</v>
      </c>
      <c r="G9" s="43">
        <v>54044</v>
      </c>
      <c r="H9" s="40">
        <v>86</v>
      </c>
      <c r="I9" s="40">
        <v>13335</v>
      </c>
      <c r="J9" s="135">
        <f t="shared" si="0"/>
        <v>206072</v>
      </c>
      <c r="K9" s="42">
        <f t="shared" si="1"/>
        <v>269186.54200000002</v>
      </c>
      <c r="L9" s="40">
        <v>1320234</v>
      </c>
      <c r="M9" s="136">
        <f t="shared" si="2"/>
        <v>1526306</v>
      </c>
      <c r="N9" s="136">
        <f t="shared" si="3"/>
        <v>1589420.5419999999</v>
      </c>
      <c r="O9" s="40">
        <v>1</v>
      </c>
      <c r="P9" s="40">
        <v>85</v>
      </c>
      <c r="Q9" s="40">
        <v>80732</v>
      </c>
      <c r="R9" s="40">
        <v>8296</v>
      </c>
      <c r="S9" s="40">
        <v>82121</v>
      </c>
      <c r="T9" s="40">
        <v>33428</v>
      </c>
      <c r="U9" s="40">
        <v>33338</v>
      </c>
      <c r="V9" s="40">
        <v>89</v>
      </c>
      <c r="W9" s="45">
        <f t="shared" si="4"/>
        <v>86</v>
      </c>
    </row>
    <row r="10" spans="1:23" ht="13.2">
      <c r="A10" s="37">
        <v>1997</v>
      </c>
      <c r="B10" s="40">
        <v>104981</v>
      </c>
      <c r="C10" s="40">
        <v>162757.60400000002</v>
      </c>
      <c r="D10" s="40">
        <v>31.778999999999996</v>
      </c>
      <c r="E10" s="40">
        <v>71606</v>
      </c>
      <c r="F10" s="40">
        <v>1472.1341532830766</v>
      </c>
      <c r="G10" s="43">
        <v>35378</v>
      </c>
      <c r="H10" s="40">
        <v>211</v>
      </c>
      <c r="I10" s="40">
        <v>12321</v>
      </c>
      <c r="J10" s="135">
        <f t="shared" si="0"/>
        <v>212176</v>
      </c>
      <c r="K10" s="42">
        <f t="shared" si="1"/>
        <v>385814.24884671695</v>
      </c>
      <c r="L10" s="40">
        <v>2259114</v>
      </c>
      <c r="M10" s="136">
        <f t="shared" si="2"/>
        <v>2471290</v>
      </c>
      <c r="N10" s="136">
        <f t="shared" si="3"/>
        <v>2644928.2488467172</v>
      </c>
      <c r="O10" s="40">
        <v>68</v>
      </c>
      <c r="P10" s="40">
        <v>143</v>
      </c>
      <c r="Q10" s="40">
        <v>84037</v>
      </c>
      <c r="R10" s="40">
        <v>20240</v>
      </c>
      <c r="S10" s="40">
        <v>84741</v>
      </c>
      <c r="T10" s="40">
        <v>31050</v>
      </c>
      <c r="U10" s="40">
        <v>30802</v>
      </c>
      <c r="V10" s="40">
        <v>151</v>
      </c>
      <c r="W10" s="45">
        <f t="shared" si="4"/>
        <v>211</v>
      </c>
    </row>
    <row r="11" spans="1:23" ht="13.2">
      <c r="A11" s="37">
        <v>1998</v>
      </c>
      <c r="B11" s="40">
        <v>2103886</v>
      </c>
      <c r="C11" s="40">
        <v>89966.957999999999</v>
      </c>
      <c r="D11" s="40">
        <v>0</v>
      </c>
      <c r="E11" s="40">
        <v>172814</v>
      </c>
      <c r="F11" s="40">
        <v>30043.977962346904</v>
      </c>
      <c r="G11" s="43">
        <v>21456</v>
      </c>
      <c r="H11" s="40">
        <v>185</v>
      </c>
      <c r="I11" s="40">
        <v>2674</v>
      </c>
      <c r="J11" s="135">
        <f t="shared" si="0"/>
        <v>2298341</v>
      </c>
      <c r="K11" s="42">
        <f t="shared" si="1"/>
        <v>2360937.9800376534</v>
      </c>
      <c r="L11" s="40">
        <v>4707469</v>
      </c>
      <c r="M11" s="136">
        <f t="shared" si="2"/>
        <v>7005810</v>
      </c>
      <c r="N11" s="136">
        <f t="shared" si="3"/>
        <v>7068406.9800376538</v>
      </c>
      <c r="O11" s="40">
        <v>182</v>
      </c>
      <c r="P11" s="40">
        <v>3</v>
      </c>
      <c r="Q11" s="40">
        <v>2084934</v>
      </c>
      <c r="R11" s="40">
        <v>18796</v>
      </c>
      <c r="S11" s="40">
        <v>2085090</v>
      </c>
      <c r="T11" s="40">
        <v>6948</v>
      </c>
      <c r="U11" s="40">
        <v>6685</v>
      </c>
      <c r="V11" s="40">
        <v>3</v>
      </c>
      <c r="W11" s="45">
        <f t="shared" si="4"/>
        <v>185</v>
      </c>
    </row>
    <row r="12" spans="1:23" ht="13.2">
      <c r="A12" s="37">
        <v>1999</v>
      </c>
      <c r="B12" s="40">
        <v>77365</v>
      </c>
      <c r="C12" s="40">
        <v>14498.263999999999</v>
      </c>
      <c r="D12" s="40">
        <v>28.169</v>
      </c>
      <c r="E12" s="40">
        <v>161554</v>
      </c>
      <c r="F12" s="40">
        <v>1034.0555518179485</v>
      </c>
      <c r="G12" s="41">
        <v>28098</v>
      </c>
      <c r="H12" s="40">
        <v>75</v>
      </c>
      <c r="I12" s="40">
        <v>2876</v>
      </c>
      <c r="J12" s="135">
        <f t="shared" si="0"/>
        <v>267092</v>
      </c>
      <c r="K12" s="42">
        <f t="shared" si="1"/>
        <v>283460.37744818209</v>
      </c>
      <c r="L12" s="40">
        <v>3368748</v>
      </c>
      <c r="M12" s="136">
        <f t="shared" si="2"/>
        <v>3635840</v>
      </c>
      <c r="N12" s="136">
        <f t="shared" si="3"/>
        <v>3652208.3774481821</v>
      </c>
      <c r="O12" s="40">
        <v>0</v>
      </c>
      <c r="P12" s="40">
        <v>75</v>
      </c>
      <c r="Q12" s="40">
        <v>45094</v>
      </c>
      <c r="R12" s="40">
        <v>32147</v>
      </c>
      <c r="S12" s="40">
        <v>45218</v>
      </c>
      <c r="T12" s="40">
        <v>7269</v>
      </c>
      <c r="U12" s="40">
        <v>7190</v>
      </c>
      <c r="V12" s="40">
        <v>79</v>
      </c>
      <c r="W12" s="45">
        <f t="shared" si="4"/>
        <v>75</v>
      </c>
    </row>
    <row r="13" spans="1:23" ht="13.2">
      <c r="A13" s="37">
        <v>2000</v>
      </c>
      <c r="B13" s="40">
        <v>198355</v>
      </c>
      <c r="C13" s="40">
        <v>1250.2440000000001</v>
      </c>
      <c r="D13" s="40">
        <v>0</v>
      </c>
      <c r="E13" s="40">
        <v>28067</v>
      </c>
      <c r="F13" s="40">
        <v>372.36805130333335</v>
      </c>
      <c r="G13" s="43">
        <v>20020</v>
      </c>
      <c r="H13" s="40">
        <v>5</v>
      </c>
      <c r="I13" s="40">
        <v>3</v>
      </c>
      <c r="J13" s="135">
        <f t="shared" si="0"/>
        <v>246447</v>
      </c>
      <c r="K13" s="42">
        <f t="shared" si="1"/>
        <v>247327.87594869666</v>
      </c>
      <c r="L13" s="40">
        <v>902867</v>
      </c>
      <c r="M13" s="136">
        <f t="shared" si="2"/>
        <v>1149314</v>
      </c>
      <c r="N13" s="136">
        <f t="shared" si="3"/>
        <v>1150194.8759486966</v>
      </c>
      <c r="O13" s="40">
        <v>3</v>
      </c>
      <c r="P13" s="40">
        <v>2</v>
      </c>
      <c r="Q13" s="40">
        <v>19404</v>
      </c>
      <c r="R13" s="40">
        <v>16250</v>
      </c>
      <c r="S13" s="40">
        <v>182105</v>
      </c>
      <c r="T13" s="40">
        <v>14</v>
      </c>
      <c r="U13" s="40">
        <v>7</v>
      </c>
      <c r="V13" s="40">
        <v>2</v>
      </c>
      <c r="W13" s="45">
        <f t="shared" si="4"/>
        <v>5</v>
      </c>
    </row>
    <row r="14" spans="1:23" ht="13.2">
      <c r="A14" s="37">
        <v>2001</v>
      </c>
      <c r="B14" s="40">
        <v>297445</v>
      </c>
      <c r="C14" s="40">
        <v>16555.21</v>
      </c>
      <c r="D14" s="40">
        <v>7.4550000000000001</v>
      </c>
      <c r="E14" s="40">
        <v>0</v>
      </c>
      <c r="F14" s="40">
        <v>1090.6996069825534</v>
      </c>
      <c r="G14" s="40">
        <v>55252</v>
      </c>
      <c r="H14" s="40">
        <v>3077</v>
      </c>
      <c r="I14" s="40">
        <v>4085</v>
      </c>
      <c r="J14" s="135">
        <f t="shared" si="0"/>
        <v>355774</v>
      </c>
      <c r="K14" s="42">
        <f t="shared" si="1"/>
        <v>375330.96539301751</v>
      </c>
      <c r="L14" s="40">
        <v>2767259</v>
      </c>
      <c r="M14" s="136">
        <f t="shared" si="2"/>
        <v>3123033</v>
      </c>
      <c r="N14" s="136">
        <f t="shared" si="3"/>
        <v>3142589.9653930175</v>
      </c>
      <c r="O14" s="40">
        <v>0</v>
      </c>
      <c r="P14" s="40">
        <v>3077</v>
      </c>
      <c r="Q14" s="40">
        <v>56339</v>
      </c>
      <c r="R14" s="40">
        <v>32215</v>
      </c>
      <c r="S14" s="40">
        <v>265230</v>
      </c>
      <c r="T14" s="40">
        <v>13451</v>
      </c>
      <c r="U14" s="40">
        <v>10212</v>
      </c>
      <c r="V14" s="40">
        <v>3239</v>
      </c>
      <c r="W14" s="45">
        <f t="shared" si="4"/>
        <v>3077</v>
      </c>
    </row>
    <row r="15" spans="1:23" ht="13.2">
      <c r="J15" s="135">
        <f t="shared" si="0"/>
        <v>0</v>
      </c>
      <c r="K15" s="42"/>
      <c r="M15" s="136"/>
      <c r="N15" s="136"/>
    </row>
    <row r="16" spans="1:23" ht="13.2">
      <c r="A16" s="37" t="s">
        <v>111</v>
      </c>
      <c r="J16" s="135">
        <f t="shared" si="0"/>
        <v>0</v>
      </c>
      <c r="K16" s="42"/>
      <c r="M16" s="136"/>
      <c r="N16" s="136"/>
    </row>
    <row r="17" spans="1:14">
      <c r="A17" s="37">
        <v>1990</v>
      </c>
      <c r="B17" s="37">
        <v>1479527</v>
      </c>
      <c r="C17" s="37">
        <v>1.8180000000000001</v>
      </c>
      <c r="D17" s="37">
        <v>6.7409999999999997</v>
      </c>
      <c r="E17" s="37">
        <v>83148</v>
      </c>
      <c r="F17" s="37">
        <v>27754.940294056247</v>
      </c>
      <c r="G17" s="37">
        <v>56256</v>
      </c>
      <c r="H17" s="37">
        <v>158338</v>
      </c>
      <c r="I17" s="37">
        <v>20894</v>
      </c>
      <c r="J17" s="37">
        <v>1777269</v>
      </c>
      <c r="K17" s="37">
        <v>1770416.6187059437</v>
      </c>
      <c r="L17" s="37">
        <v>1767779</v>
      </c>
      <c r="M17" s="37">
        <v>3545048</v>
      </c>
      <c r="N17" s="37">
        <v>3538195.6187059437</v>
      </c>
    </row>
    <row r="18" spans="1:14">
      <c r="A18" s="37">
        <v>1991</v>
      </c>
      <c r="B18" s="37">
        <v>753212</v>
      </c>
      <c r="C18" s="37">
        <v>1377.3719999999998</v>
      </c>
      <c r="D18" s="37">
        <v>126.15299999999999</v>
      </c>
      <c r="E18" s="37">
        <v>48508</v>
      </c>
      <c r="F18" s="37">
        <v>5244.5278339723918</v>
      </c>
      <c r="G18" s="37">
        <v>73839</v>
      </c>
      <c r="H18" s="37">
        <v>121194</v>
      </c>
      <c r="I18" s="37">
        <v>21561</v>
      </c>
      <c r="J18" s="37">
        <v>996753</v>
      </c>
      <c r="K18" s="37">
        <v>1014572.9971660277</v>
      </c>
      <c r="L18" s="37">
        <v>1977497</v>
      </c>
      <c r="M18" s="37">
        <v>2974250</v>
      </c>
      <c r="N18" s="37">
        <v>2992069.9971660278</v>
      </c>
    </row>
    <row r="19" spans="1:14">
      <c r="A19" s="37">
        <v>1992</v>
      </c>
      <c r="B19" s="37">
        <v>1954285</v>
      </c>
      <c r="C19" s="37">
        <v>11.923999999999999</v>
      </c>
      <c r="D19" s="37">
        <v>145.36000000000001</v>
      </c>
      <c r="E19" s="37">
        <v>29323</v>
      </c>
      <c r="F19" s="37">
        <v>59558.973169525882</v>
      </c>
      <c r="G19" s="37">
        <v>168668</v>
      </c>
      <c r="H19" s="37">
        <v>100644</v>
      </c>
      <c r="I19" s="37">
        <v>26747</v>
      </c>
      <c r="J19" s="37">
        <v>2252920</v>
      </c>
      <c r="K19" s="37">
        <v>2220265.3108304739</v>
      </c>
      <c r="L19" s="37">
        <v>2197482</v>
      </c>
      <c r="M19" s="37">
        <v>4450402</v>
      </c>
      <c r="N19" s="37">
        <v>4417747.3108304739</v>
      </c>
    </row>
    <row r="20" spans="1:14">
      <c r="A20" s="37">
        <v>1993</v>
      </c>
      <c r="B20" s="37">
        <v>1898195</v>
      </c>
      <c r="C20" s="37">
        <v>1350.838</v>
      </c>
      <c r="D20" s="37">
        <v>44.298000000000002</v>
      </c>
      <c r="E20" s="37">
        <v>111053</v>
      </c>
      <c r="F20" s="37">
        <v>12924.181516834049</v>
      </c>
      <c r="G20" s="37">
        <v>137718</v>
      </c>
      <c r="H20" s="37">
        <v>112899</v>
      </c>
      <c r="I20" s="37">
        <v>17068</v>
      </c>
      <c r="J20" s="37">
        <v>2259865</v>
      </c>
      <c r="K20" s="37">
        <v>2265403.9544831659</v>
      </c>
      <c r="L20" s="37">
        <v>2288464</v>
      </c>
      <c r="M20" s="37">
        <v>4548329</v>
      </c>
      <c r="N20" s="37">
        <v>4553867.9544831663</v>
      </c>
    </row>
    <row r="21" spans="1:14">
      <c r="A21" s="37">
        <v>1994</v>
      </c>
      <c r="B21" s="37">
        <v>1780173</v>
      </c>
      <c r="C21" s="37">
        <v>125189.36200000002</v>
      </c>
      <c r="D21" s="37">
        <v>0</v>
      </c>
      <c r="E21" s="37">
        <v>76783</v>
      </c>
      <c r="F21" s="37">
        <v>42433.346603491846</v>
      </c>
      <c r="G21" s="37">
        <v>205114</v>
      </c>
      <c r="H21" s="37">
        <v>60907</v>
      </c>
      <c r="I21" s="37">
        <v>22686</v>
      </c>
      <c r="J21" s="37">
        <v>2122977</v>
      </c>
      <c r="K21" s="37">
        <v>2228419.0153965084</v>
      </c>
      <c r="L21" s="37">
        <v>2943812</v>
      </c>
      <c r="M21" s="37">
        <v>5066789</v>
      </c>
      <c r="N21" s="37">
        <v>5172231.0153965084</v>
      </c>
    </row>
    <row r="22" spans="1:14">
      <c r="A22" s="37">
        <v>1995</v>
      </c>
      <c r="B22" s="37">
        <v>362562</v>
      </c>
      <c r="C22" s="37">
        <v>32317.175999999999</v>
      </c>
      <c r="D22" s="37">
        <v>825.29100000000005</v>
      </c>
      <c r="E22" s="37">
        <v>48365</v>
      </c>
      <c r="F22" s="37">
        <v>8095.3828789568961</v>
      </c>
      <c r="G22" s="37">
        <v>67853</v>
      </c>
      <c r="H22" s="37">
        <v>37108</v>
      </c>
      <c r="I22" s="37">
        <v>8480</v>
      </c>
      <c r="J22" s="37">
        <v>515888</v>
      </c>
      <c r="K22" s="37">
        <v>549415.0841210431</v>
      </c>
      <c r="L22" s="37">
        <v>2124275</v>
      </c>
      <c r="M22" s="37">
        <v>2640163</v>
      </c>
      <c r="N22" s="37">
        <v>2673690.0841210429</v>
      </c>
    </row>
    <row r="23" spans="1:14">
      <c r="A23" s="37">
        <v>1996</v>
      </c>
      <c r="B23" s="37">
        <v>90417</v>
      </c>
      <c r="C23" s="37">
        <v>49779.542000000001</v>
      </c>
      <c r="D23" s="37">
        <v>0</v>
      </c>
      <c r="E23" s="37">
        <v>61525</v>
      </c>
      <c r="F23" s="37">
        <v>0</v>
      </c>
      <c r="G23" s="37">
        <v>54044</v>
      </c>
      <c r="H23" s="37">
        <v>86</v>
      </c>
      <c r="I23" s="37">
        <v>13335</v>
      </c>
      <c r="J23" s="37">
        <v>206072</v>
      </c>
      <c r="K23" s="37">
        <v>269186.54200000002</v>
      </c>
      <c r="L23" s="37">
        <v>1320180</v>
      </c>
      <c r="M23" s="37">
        <v>1526252</v>
      </c>
      <c r="N23" s="37">
        <v>1589366.5419999999</v>
      </c>
    </row>
    <row r="24" spans="1:14">
      <c r="A24" s="37">
        <v>1997</v>
      </c>
      <c r="B24" s="37">
        <v>104981</v>
      </c>
      <c r="C24" s="37">
        <v>162757.60400000002</v>
      </c>
      <c r="D24" s="37">
        <v>31.778999999999996</v>
      </c>
      <c r="E24" s="37">
        <v>71606</v>
      </c>
      <c r="F24" s="37">
        <v>1472.1341532830766</v>
      </c>
      <c r="G24" s="37">
        <v>35378</v>
      </c>
      <c r="H24" s="37">
        <v>211</v>
      </c>
      <c r="I24" s="37">
        <v>12321</v>
      </c>
      <c r="J24" s="37">
        <v>212176</v>
      </c>
      <c r="K24" s="37">
        <v>385814.24884671695</v>
      </c>
      <c r="L24" s="37">
        <v>2259114</v>
      </c>
      <c r="M24" s="37">
        <v>2471290</v>
      </c>
      <c r="N24" s="37">
        <v>2644928.2488467172</v>
      </c>
    </row>
    <row r="25" spans="1:14">
      <c r="A25" s="37">
        <v>1998</v>
      </c>
      <c r="B25" s="37">
        <v>2103886</v>
      </c>
      <c r="C25" s="37">
        <v>89966.957999999999</v>
      </c>
      <c r="D25" s="37">
        <v>0</v>
      </c>
      <c r="E25" s="37">
        <v>172814</v>
      </c>
      <c r="F25" s="37">
        <v>30043.977962346904</v>
      </c>
      <c r="G25" s="37">
        <v>21456</v>
      </c>
      <c r="H25" s="37">
        <v>185</v>
      </c>
      <c r="I25" s="37">
        <v>2674</v>
      </c>
      <c r="J25" s="37">
        <v>2298341</v>
      </c>
      <c r="K25" s="37">
        <v>2360937.9800376534</v>
      </c>
      <c r="L25" s="37">
        <v>4707779</v>
      </c>
      <c r="M25" s="37">
        <v>7006120</v>
      </c>
      <c r="N25" s="37">
        <v>7068716.9800376538</v>
      </c>
    </row>
    <row r="26" spans="1:14">
      <c r="A26" s="37">
        <v>1999</v>
      </c>
      <c r="B26" s="37">
        <v>77365</v>
      </c>
      <c r="C26" s="37">
        <v>14498.263999999999</v>
      </c>
      <c r="D26" s="37">
        <v>28.169</v>
      </c>
      <c r="E26" s="37">
        <v>161554</v>
      </c>
      <c r="F26" s="37">
        <v>1034.0555518179485</v>
      </c>
      <c r="G26" s="37">
        <v>10738</v>
      </c>
      <c r="H26" s="37">
        <v>75</v>
      </c>
      <c r="I26" s="37">
        <v>2876</v>
      </c>
      <c r="J26" s="37">
        <v>249732</v>
      </c>
      <c r="K26" s="37">
        <v>266100.37744818209</v>
      </c>
      <c r="L26" s="37">
        <v>3264360</v>
      </c>
      <c r="M26" s="37">
        <v>3514092</v>
      </c>
      <c r="N26" s="37">
        <v>3530460.3774481821</v>
      </c>
    </row>
    <row r="27" spans="1:14">
      <c r="A27" s="37">
        <v>2000</v>
      </c>
      <c r="B27" s="37">
        <v>198355</v>
      </c>
      <c r="C27" s="37">
        <v>1250.2440000000001</v>
      </c>
      <c r="D27" s="37">
        <v>0</v>
      </c>
      <c r="E27" s="37">
        <v>28067</v>
      </c>
      <c r="F27" s="37">
        <v>372.36805130333335</v>
      </c>
      <c r="G27" s="37">
        <v>20020</v>
      </c>
      <c r="H27" s="37">
        <v>5</v>
      </c>
      <c r="I27" s="37">
        <v>3</v>
      </c>
      <c r="J27" s="37">
        <v>246447</v>
      </c>
      <c r="K27" s="37">
        <v>247327.87594869666</v>
      </c>
      <c r="L27" s="37">
        <v>886153</v>
      </c>
      <c r="M27" s="37">
        <v>1132600</v>
      </c>
      <c r="N27" s="37">
        <v>1133480.8759486966</v>
      </c>
    </row>
    <row r="28" spans="1:14" ht="13.2">
      <c r="I28" s="37">
        <v>2001</v>
      </c>
      <c r="J28" s="135"/>
      <c r="K28" s="42"/>
      <c r="M28" s="136"/>
      <c r="N28" s="136"/>
    </row>
    <row r="29" spans="1:14" ht="13.2">
      <c r="J29" s="135"/>
      <c r="K29" s="42"/>
      <c r="M29" s="136"/>
      <c r="N29" s="136"/>
    </row>
    <row r="30" spans="1:14" ht="13.2">
      <c r="K30" s="42"/>
      <c r="M30" s="136"/>
      <c r="N30" s="136"/>
    </row>
    <row r="31" spans="1:14" ht="13.2">
      <c r="J31" s="135"/>
      <c r="K31" s="42"/>
      <c r="M31" s="136"/>
      <c r="N31" s="136"/>
    </row>
    <row r="32" spans="1:14" ht="13.2">
      <c r="J32" s="135"/>
      <c r="K32" s="42"/>
      <c r="M32" s="136"/>
      <c r="N32" s="136"/>
    </row>
    <row r="33" spans="3:14" ht="13.2">
      <c r="J33" s="135"/>
      <c r="K33" s="42"/>
      <c r="M33" s="136"/>
      <c r="N33" s="136"/>
    </row>
    <row r="34" spans="3:14" ht="13.2">
      <c r="J34" s="135"/>
      <c r="K34" s="42"/>
      <c r="M34" s="136"/>
      <c r="N34" s="136"/>
    </row>
    <row r="35" spans="3:14" ht="13.2">
      <c r="J35" s="135"/>
      <c r="K35" s="42"/>
      <c r="M35" s="136"/>
      <c r="N35" s="136"/>
    </row>
    <row r="36" spans="3:14" ht="13.2">
      <c r="F36" s="37" t="s">
        <v>112</v>
      </c>
      <c r="J36" s="135"/>
      <c r="K36" s="42"/>
      <c r="M36" s="136"/>
      <c r="N36" s="136"/>
    </row>
    <row r="37" spans="3:14" ht="13.2">
      <c r="C37" s="37">
        <v>1990</v>
      </c>
      <c r="D37" s="41">
        <v>132028</v>
      </c>
      <c r="E37" s="135">
        <v>56256</v>
      </c>
      <c r="F37" s="45">
        <f t="shared" ref="F37:F48" si="5">D37-E37</f>
        <v>75772</v>
      </c>
      <c r="J37" s="135"/>
      <c r="K37" s="42"/>
      <c r="M37" s="136"/>
      <c r="N37" s="136"/>
    </row>
    <row r="38" spans="3:14" ht="13.2">
      <c r="C38" s="37">
        <v>1991</v>
      </c>
      <c r="D38" s="41">
        <v>77839</v>
      </c>
      <c r="E38" s="135">
        <v>73839</v>
      </c>
      <c r="F38" s="45">
        <f t="shared" si="5"/>
        <v>4000</v>
      </c>
      <c r="J38" s="135"/>
      <c r="K38" s="42"/>
      <c r="M38" s="136"/>
      <c r="N38" s="136"/>
    </row>
    <row r="39" spans="3:14" ht="13.2">
      <c r="C39" s="37">
        <v>1992</v>
      </c>
      <c r="D39" s="43">
        <v>168668</v>
      </c>
      <c r="E39" s="135">
        <v>168668</v>
      </c>
      <c r="F39" s="45">
        <f t="shared" si="5"/>
        <v>0</v>
      </c>
      <c r="J39" s="135"/>
      <c r="K39" s="42"/>
      <c r="M39" s="136"/>
      <c r="N39" s="136"/>
    </row>
    <row r="40" spans="3:14" ht="13.2">
      <c r="C40" s="37">
        <v>1993</v>
      </c>
      <c r="D40" s="43">
        <v>137718</v>
      </c>
      <c r="E40" s="135">
        <v>137718</v>
      </c>
      <c r="F40" s="45">
        <f t="shared" si="5"/>
        <v>0</v>
      </c>
      <c r="J40" s="135"/>
      <c r="K40" s="42"/>
      <c r="M40" s="136"/>
      <c r="N40" s="136"/>
    </row>
    <row r="41" spans="3:14" ht="13.2">
      <c r="C41" s="37">
        <v>1994</v>
      </c>
      <c r="D41" s="43">
        <v>205114</v>
      </c>
      <c r="E41" s="135">
        <v>205114</v>
      </c>
      <c r="F41" s="45">
        <f t="shared" si="5"/>
        <v>0</v>
      </c>
      <c r="J41" s="135"/>
      <c r="K41" s="42"/>
      <c r="M41" s="136"/>
      <c r="N41" s="136"/>
    </row>
    <row r="42" spans="3:14" ht="13.2">
      <c r="C42" s="37">
        <v>1995</v>
      </c>
      <c r="D42" s="44">
        <v>71980</v>
      </c>
      <c r="E42" s="135">
        <v>67853</v>
      </c>
      <c r="F42" s="45">
        <f t="shared" si="5"/>
        <v>4127</v>
      </c>
      <c r="J42" s="135"/>
      <c r="K42" s="42"/>
      <c r="M42" s="136"/>
      <c r="N42" s="136"/>
    </row>
    <row r="43" spans="3:14" ht="13.2">
      <c r="C43" s="37">
        <v>1996</v>
      </c>
      <c r="D43" s="43">
        <v>54044</v>
      </c>
      <c r="E43" s="135">
        <v>54044</v>
      </c>
      <c r="F43" s="45">
        <f t="shared" si="5"/>
        <v>0</v>
      </c>
      <c r="J43" s="135"/>
      <c r="K43" s="42"/>
      <c r="M43" s="136"/>
      <c r="N43" s="136"/>
    </row>
    <row r="44" spans="3:14" ht="13.2">
      <c r="C44" s="37">
        <v>1997</v>
      </c>
      <c r="D44" s="43">
        <v>35378</v>
      </c>
      <c r="E44" s="135">
        <v>35378</v>
      </c>
      <c r="F44" s="45">
        <f t="shared" si="5"/>
        <v>0</v>
      </c>
      <c r="J44" s="135"/>
      <c r="K44" s="42"/>
      <c r="M44" s="136"/>
      <c r="N44" s="136"/>
    </row>
    <row r="45" spans="3:14" ht="13.2">
      <c r="C45" s="37">
        <v>1998</v>
      </c>
      <c r="D45" s="43">
        <v>21456</v>
      </c>
      <c r="E45" s="137">
        <v>21456</v>
      </c>
      <c r="F45" s="45">
        <f t="shared" si="5"/>
        <v>0</v>
      </c>
      <c r="J45" s="135"/>
      <c r="K45" s="42"/>
      <c r="M45" s="136"/>
      <c r="N45" s="136"/>
    </row>
    <row r="46" spans="3:14" ht="13.2">
      <c r="C46" s="37">
        <v>1999</v>
      </c>
      <c r="D46" s="41">
        <v>28098</v>
      </c>
      <c r="E46" s="135">
        <v>10738</v>
      </c>
      <c r="F46" s="45">
        <f t="shared" si="5"/>
        <v>17360</v>
      </c>
      <c r="J46" s="135"/>
      <c r="K46" s="42"/>
      <c r="M46" s="136"/>
      <c r="N46" s="136"/>
    </row>
    <row r="47" spans="3:14" ht="13.2">
      <c r="C47" s="37">
        <v>2000</v>
      </c>
      <c r="D47" s="43">
        <v>20020</v>
      </c>
      <c r="E47" s="135">
        <v>20020</v>
      </c>
      <c r="F47" s="45">
        <f t="shared" si="5"/>
        <v>0</v>
      </c>
      <c r="J47" s="135"/>
      <c r="K47" s="42"/>
      <c r="M47" s="136"/>
      <c r="N47" s="136"/>
    </row>
    <row r="48" spans="3:14" ht="13.2">
      <c r="C48" s="37">
        <v>2001</v>
      </c>
      <c r="D48" s="40">
        <v>55252</v>
      </c>
      <c r="F48" s="45">
        <f t="shared" si="5"/>
        <v>55252</v>
      </c>
      <c r="J48" s="135"/>
      <c r="K48" s="42"/>
      <c r="M48" s="136"/>
      <c r="N48" s="136"/>
    </row>
    <row r="49" spans="10:14" ht="13.2">
      <c r="J49" s="135"/>
      <c r="K49" s="42"/>
      <c r="M49" s="136"/>
      <c r="N49" s="136"/>
    </row>
    <row r="50" spans="10:14" ht="13.2">
      <c r="J50" s="135"/>
      <c r="K50" s="42"/>
      <c r="M50" s="136"/>
      <c r="N50" s="136"/>
    </row>
  </sheetData>
  <phoneticPr fontId="19" type="noConversion"/>
  <pageMargins left="0.75" right="0.75" top="1" bottom="1" header="0.5" footer="0.5"/>
  <pageSetup scale="33" orientation="landscape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transitionEvaluation="1" codeName="Sheet35">
    <pageSetUpPr fitToPage="1"/>
  </sheetPr>
  <dimension ref="A1:AJ133"/>
  <sheetViews>
    <sheetView workbookViewId="0">
      <selection activeCell="A20" sqref="A20"/>
    </sheetView>
  </sheetViews>
  <sheetFormatPr defaultColWidth="16.44140625" defaultRowHeight="15.6"/>
  <cols>
    <col min="1" max="1" width="11.44140625" style="48" customWidth="1"/>
    <col min="2" max="2" width="21.5546875" style="48" customWidth="1"/>
    <col min="3" max="14" width="11.44140625" style="48" customWidth="1"/>
    <col min="15" max="15" width="3.5546875" style="48" customWidth="1"/>
    <col min="16" max="17" width="16.44140625" style="48"/>
    <col min="18" max="23" width="16.44140625" style="48" customWidth="1"/>
    <col min="24" max="24" width="16.44140625" style="48"/>
    <col min="25" max="25" width="26.5546875" style="48" customWidth="1"/>
    <col min="26" max="16384" width="16.44140625" style="48"/>
  </cols>
  <sheetData>
    <row r="1" spans="1:36">
      <c r="A1" s="46" t="s">
        <v>113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36" ht="7.3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7"/>
    </row>
    <row r="3" spans="1:36">
      <c r="A3" s="50"/>
      <c r="B3" s="50"/>
      <c r="C3" s="50"/>
      <c r="D3" s="47"/>
      <c r="E3" s="47"/>
      <c r="F3" s="51" t="s">
        <v>114</v>
      </c>
      <c r="G3" s="50"/>
      <c r="H3" s="50"/>
      <c r="I3" s="50"/>
      <c r="J3" s="50"/>
      <c r="K3" s="50"/>
      <c r="L3" s="47"/>
      <c r="M3" s="47"/>
      <c r="N3" s="47"/>
      <c r="O3" s="47"/>
    </row>
    <row r="4" spans="1:36">
      <c r="A4" s="50"/>
      <c r="B4" s="50"/>
      <c r="C4" s="50">
        <v>1983</v>
      </c>
      <c r="D4" s="50">
        <v>1984</v>
      </c>
      <c r="E4" s="50">
        <v>1985</v>
      </c>
      <c r="F4" s="50">
        <v>1986</v>
      </c>
      <c r="G4" s="50">
        <v>1987</v>
      </c>
      <c r="H4" s="50">
        <v>1988</v>
      </c>
      <c r="I4" s="50">
        <v>1989</v>
      </c>
      <c r="J4" s="50">
        <v>1990</v>
      </c>
      <c r="K4" s="52">
        <v>1991</v>
      </c>
      <c r="L4" s="52">
        <v>1992</v>
      </c>
      <c r="M4" s="53" t="s">
        <v>115</v>
      </c>
      <c r="N4" s="54" t="s">
        <v>116</v>
      </c>
      <c r="O4" s="50" t="s">
        <v>117</v>
      </c>
      <c r="Q4" s="55"/>
      <c r="R4" s="55"/>
      <c r="S4" s="55"/>
      <c r="T4" s="55"/>
      <c r="U4" s="55"/>
      <c r="V4" s="55"/>
      <c r="W4" s="55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>
      <c r="A5" s="50" t="s">
        <v>118</v>
      </c>
      <c r="B5" s="50"/>
      <c r="C5" s="57"/>
      <c r="D5" s="57"/>
      <c r="E5" s="57"/>
      <c r="F5" s="57"/>
      <c r="G5" s="57"/>
      <c r="H5" s="57"/>
      <c r="I5" s="57"/>
      <c r="J5" s="57"/>
      <c r="K5" s="50"/>
      <c r="L5" s="50"/>
      <c r="M5" s="50"/>
      <c r="N5" s="50"/>
      <c r="O5" s="47"/>
      <c r="Q5" s="55"/>
      <c r="R5" s="55"/>
      <c r="S5" s="55"/>
      <c r="T5" s="55"/>
      <c r="U5" s="55"/>
      <c r="V5" s="55"/>
      <c r="W5" s="55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>
      <c r="A6" s="58" t="s">
        <v>119</v>
      </c>
      <c r="B6" s="59"/>
      <c r="C6" s="60">
        <v>1420000</v>
      </c>
      <c r="D6" s="60">
        <v>1810000</v>
      </c>
      <c r="E6" s="60">
        <v>2970000</v>
      </c>
      <c r="F6" s="60">
        <v>3730000</v>
      </c>
      <c r="G6" s="60">
        <v>2480000</v>
      </c>
      <c r="H6" s="60">
        <v>4100000</v>
      </c>
      <c r="I6" s="60">
        <v>3000000</v>
      </c>
      <c r="J6" s="60">
        <v>3790000</v>
      </c>
      <c r="K6" s="60">
        <v>2700000</v>
      </c>
      <c r="L6" s="60">
        <v>4200000</v>
      </c>
      <c r="M6" s="60">
        <v>3200000</v>
      </c>
      <c r="N6" s="60">
        <v>4610000</v>
      </c>
      <c r="O6" s="50" t="s">
        <v>120</v>
      </c>
      <c r="Q6" s="55"/>
      <c r="R6" s="55"/>
      <c r="S6" s="55"/>
      <c r="T6" s="55"/>
      <c r="U6" s="55"/>
      <c r="V6" s="55"/>
      <c r="W6" s="55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>
      <c r="A7" s="50"/>
      <c r="B7" s="50" t="s">
        <v>121</v>
      </c>
      <c r="C7" s="50" t="s">
        <v>122</v>
      </c>
      <c r="D7" s="50" t="s">
        <v>122</v>
      </c>
      <c r="E7" s="50" t="s">
        <v>123</v>
      </c>
      <c r="F7" s="50" t="s">
        <v>124</v>
      </c>
      <c r="G7" s="50" t="s">
        <v>125</v>
      </c>
      <c r="H7" s="50" t="s">
        <v>126</v>
      </c>
      <c r="I7" s="50" t="s">
        <v>123</v>
      </c>
      <c r="J7" s="50" t="s">
        <v>125</v>
      </c>
      <c r="K7" s="60" t="s">
        <v>127</v>
      </c>
      <c r="L7" s="60" t="s">
        <v>128</v>
      </c>
      <c r="M7" s="60" t="s">
        <v>125</v>
      </c>
      <c r="N7" s="60" t="s">
        <v>126</v>
      </c>
      <c r="O7" s="47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>
      <c r="A8" s="50"/>
      <c r="B8" s="50" t="s">
        <v>129</v>
      </c>
      <c r="C8" s="60">
        <v>1420000</v>
      </c>
      <c r="D8" s="60">
        <v>1810000</v>
      </c>
      <c r="E8" s="60">
        <v>2970000</v>
      </c>
      <c r="F8" s="60">
        <v>3806000</v>
      </c>
      <c r="G8" s="60">
        <v>2305600</v>
      </c>
      <c r="H8" s="60">
        <v>4217000</v>
      </c>
      <c r="I8" s="60">
        <v>2635000</v>
      </c>
      <c r="J8" s="60">
        <v>3470000</v>
      </c>
      <c r="K8" s="60">
        <v>2682000</v>
      </c>
      <c r="L8" s="60">
        <v>4447000</v>
      </c>
      <c r="M8" s="60">
        <v>4011000</v>
      </c>
      <c r="N8" s="60">
        <v>4895000</v>
      </c>
      <c r="O8" s="50" t="s">
        <v>130</v>
      </c>
      <c r="R8" s="56"/>
      <c r="S8" s="56"/>
      <c r="T8" s="56"/>
      <c r="U8" s="56"/>
      <c r="W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>
      <c r="A9" s="50"/>
      <c r="B9" s="50"/>
      <c r="C9" s="50"/>
      <c r="D9" s="50"/>
      <c r="E9" s="50"/>
      <c r="F9" s="50"/>
      <c r="G9" s="50"/>
      <c r="H9" s="50"/>
      <c r="I9" s="60"/>
      <c r="J9" s="50"/>
      <c r="K9" s="50"/>
      <c r="L9" s="50"/>
      <c r="M9" s="50"/>
      <c r="N9" s="50"/>
      <c r="O9" s="47"/>
      <c r="R9" s="56"/>
      <c r="S9" s="56"/>
      <c r="T9" s="56"/>
      <c r="U9" s="56"/>
      <c r="W9" s="61"/>
    </row>
    <row r="10" spans="1:36">
      <c r="A10" s="50"/>
      <c r="B10" s="50" t="s">
        <v>131</v>
      </c>
      <c r="C10" s="62">
        <v>0.1</v>
      </c>
      <c r="D10" s="62">
        <v>0.1</v>
      </c>
      <c r="E10" s="62">
        <v>0.2</v>
      </c>
      <c r="F10" s="62">
        <v>0.3</v>
      </c>
      <c r="G10" s="62">
        <v>0.1</v>
      </c>
      <c r="H10" s="62">
        <v>0.3</v>
      </c>
      <c r="I10" s="62">
        <v>0.2</v>
      </c>
      <c r="J10" s="62">
        <v>0.3</v>
      </c>
      <c r="K10" s="62">
        <v>0.1</v>
      </c>
      <c r="L10" s="62">
        <v>0.3</v>
      </c>
      <c r="M10" s="62">
        <v>0.3</v>
      </c>
      <c r="N10" s="62">
        <v>0.3</v>
      </c>
      <c r="O10" s="47"/>
      <c r="R10" s="56"/>
      <c r="S10" s="56"/>
      <c r="T10" s="56"/>
      <c r="U10" s="56"/>
      <c r="W10" s="61"/>
    </row>
    <row r="11" spans="1:36" ht="14.1" customHeight="1" thickBot="1">
      <c r="A11" s="50"/>
      <c r="B11" s="50" t="s">
        <v>132</v>
      </c>
      <c r="C11" s="62">
        <v>0.11852112676056338</v>
      </c>
      <c r="D11" s="62">
        <v>5.3535911602209947E-2</v>
      </c>
      <c r="E11" s="62">
        <v>0.25562289562289564</v>
      </c>
      <c r="F11" s="62">
        <v>0.35211796246648791</v>
      </c>
      <c r="G11" s="62">
        <v>6.7016129032258065E-2</v>
      </c>
      <c r="H11" s="62">
        <v>0.29868292682926828</v>
      </c>
      <c r="I11" s="62">
        <v>0.18466666666666667</v>
      </c>
      <c r="J11" s="62">
        <v>0.35617414248021106</v>
      </c>
      <c r="K11" s="62">
        <v>0.13</v>
      </c>
      <c r="L11" s="62">
        <v>0.35180952380952379</v>
      </c>
      <c r="M11" s="62">
        <v>0.34465000000000001</v>
      </c>
      <c r="N11" s="62">
        <v>0.29456399132321043</v>
      </c>
      <c r="O11" s="47"/>
      <c r="R11" s="56"/>
      <c r="S11" s="56"/>
      <c r="T11" s="56"/>
      <c r="V11" s="61"/>
      <c r="W11" s="61"/>
    </row>
    <row r="12" spans="1:36" ht="16.2" thickTop="1">
      <c r="A12" s="50"/>
      <c r="B12" s="63"/>
      <c r="C12" s="63"/>
      <c r="D12" s="63"/>
      <c r="E12" s="63"/>
      <c r="F12" s="63"/>
      <c r="G12" s="63"/>
      <c r="H12" s="63"/>
      <c r="I12" s="64"/>
      <c r="J12" s="63"/>
      <c r="K12" s="63"/>
      <c r="L12" s="63"/>
      <c r="M12" s="63"/>
      <c r="N12" s="63"/>
      <c r="O12" s="47"/>
      <c r="R12" s="56"/>
      <c r="S12" s="56"/>
      <c r="T12" s="56"/>
      <c r="V12" s="61"/>
      <c r="W12" s="61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</row>
    <row r="13" spans="1:36">
      <c r="A13" s="50" t="s">
        <v>133</v>
      </c>
      <c r="B13" s="50"/>
      <c r="C13" s="50"/>
      <c r="D13" s="50"/>
      <c r="E13" s="50"/>
      <c r="F13" s="50"/>
      <c r="G13" s="50"/>
      <c r="H13" s="50"/>
      <c r="I13" s="60"/>
      <c r="J13" s="50"/>
      <c r="K13" s="50"/>
      <c r="L13" s="50"/>
      <c r="M13" s="50"/>
      <c r="N13" s="50"/>
      <c r="O13" s="47"/>
      <c r="R13" s="56"/>
      <c r="S13" s="56"/>
      <c r="T13" s="56"/>
      <c r="U13" s="56"/>
      <c r="V13" s="61"/>
      <c r="W13" s="61"/>
    </row>
    <row r="14" spans="1:36">
      <c r="A14" s="58" t="s">
        <v>134</v>
      </c>
      <c r="B14" s="58"/>
      <c r="C14" s="65">
        <v>1594345.4</v>
      </c>
      <c r="D14" s="65">
        <v>1924694.4</v>
      </c>
      <c r="E14" s="65">
        <v>4086994.25</v>
      </c>
      <c r="F14" s="65">
        <v>4052780.8</v>
      </c>
      <c r="G14" s="65">
        <v>1986278.6</v>
      </c>
      <c r="H14" s="65">
        <v>3262078.45</v>
      </c>
      <c r="I14" s="65">
        <v>1815388.1772727272</v>
      </c>
      <c r="J14" s="65">
        <v>3739083.55</v>
      </c>
      <c r="K14" s="65">
        <v>2786557.45</v>
      </c>
      <c r="L14" s="65">
        <v>4317869.6500000004</v>
      </c>
      <c r="M14" s="65">
        <v>4190000</v>
      </c>
      <c r="N14" s="65">
        <v>4240000</v>
      </c>
      <c r="O14" s="50" t="s">
        <v>117</v>
      </c>
      <c r="P14" s="66"/>
      <c r="R14" s="56"/>
      <c r="S14" s="56"/>
      <c r="T14" s="56"/>
      <c r="U14" s="56"/>
      <c r="V14" s="61"/>
      <c r="W14" s="61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</row>
    <row r="15" spans="1:36">
      <c r="A15" s="50"/>
      <c r="B15" s="50"/>
      <c r="C15" s="47"/>
      <c r="D15" s="47"/>
      <c r="E15" s="47"/>
      <c r="F15" s="47"/>
      <c r="G15" s="47"/>
      <c r="H15" s="47"/>
      <c r="I15" s="47"/>
      <c r="J15" s="47"/>
      <c r="K15" s="50"/>
      <c r="L15" s="50"/>
      <c r="M15" s="50"/>
      <c r="N15" s="50"/>
      <c r="O15" s="47"/>
      <c r="R15" s="56"/>
      <c r="S15" s="56"/>
      <c r="T15" s="56"/>
      <c r="U15" s="56"/>
      <c r="V15" s="61"/>
      <c r="W15" s="61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>
      <c r="A16" s="50" t="s">
        <v>135</v>
      </c>
      <c r="B16" s="50"/>
      <c r="C16" s="50"/>
      <c r="D16" s="47"/>
      <c r="E16" s="47"/>
      <c r="F16" s="47"/>
      <c r="G16" s="47"/>
      <c r="H16" s="47"/>
      <c r="I16" s="47"/>
      <c r="J16" s="47"/>
      <c r="K16" s="47"/>
      <c r="L16" s="50"/>
      <c r="M16" s="50"/>
      <c r="N16" s="50"/>
      <c r="O16" s="47"/>
      <c r="R16" s="56"/>
      <c r="S16" s="56"/>
      <c r="T16" s="56"/>
      <c r="U16" s="56"/>
      <c r="V16" s="61"/>
      <c r="W16" s="61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</row>
    <row r="17" spans="1:36">
      <c r="A17" s="50"/>
      <c r="B17" s="50" t="s">
        <v>136</v>
      </c>
      <c r="C17" s="60">
        <v>101800</v>
      </c>
      <c r="D17" s="60">
        <v>38200</v>
      </c>
      <c r="E17" s="60">
        <v>516300</v>
      </c>
      <c r="F17" s="60">
        <v>1048700</v>
      </c>
      <c r="G17" s="60">
        <v>68400</v>
      </c>
      <c r="H17" s="60">
        <v>1086900</v>
      </c>
      <c r="I17" s="60">
        <v>458800</v>
      </c>
      <c r="J17" s="60">
        <v>1160200</v>
      </c>
      <c r="K17" s="60">
        <v>246100</v>
      </c>
      <c r="L17" s="60">
        <v>1346200</v>
      </c>
      <c r="M17" s="60">
        <v>1249700</v>
      </c>
      <c r="N17" s="60">
        <v>1254000</v>
      </c>
      <c r="O17" s="47"/>
      <c r="R17" s="56"/>
      <c r="S17" s="56"/>
      <c r="T17" s="56"/>
      <c r="U17" s="56"/>
      <c r="V17" s="61"/>
      <c r="W17" s="61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>
      <c r="A18" s="50"/>
      <c r="B18" s="50" t="s">
        <v>137</v>
      </c>
      <c r="C18" s="60">
        <v>7900</v>
      </c>
      <c r="D18" s="60">
        <v>2100</v>
      </c>
      <c r="E18" s="60">
        <v>52500</v>
      </c>
      <c r="F18" s="60">
        <v>99000</v>
      </c>
      <c r="G18" s="60">
        <v>10000</v>
      </c>
      <c r="H18" s="60" t="s">
        <v>138</v>
      </c>
      <c r="I18" s="60" t="s">
        <v>138</v>
      </c>
      <c r="J18" s="60" t="s">
        <v>138</v>
      </c>
      <c r="K18" s="60" t="s">
        <v>138</v>
      </c>
      <c r="L18" s="60" t="s">
        <v>138</v>
      </c>
      <c r="M18" s="60" t="s">
        <v>138</v>
      </c>
      <c r="N18" s="60" t="s">
        <v>138</v>
      </c>
      <c r="O18" s="47"/>
      <c r="R18" s="56"/>
      <c r="S18" s="56"/>
      <c r="T18" s="56"/>
      <c r="U18" s="56"/>
      <c r="V18" s="61"/>
      <c r="W18" s="61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</row>
    <row r="19" spans="1:36">
      <c r="A19" s="50"/>
      <c r="B19" s="50" t="s">
        <v>139</v>
      </c>
      <c r="C19" s="60">
        <v>36300</v>
      </c>
      <c r="D19" s="60">
        <v>15800</v>
      </c>
      <c r="E19" s="60">
        <v>33200</v>
      </c>
      <c r="F19" s="60">
        <v>59900</v>
      </c>
      <c r="G19" s="60">
        <v>18000</v>
      </c>
      <c r="H19" s="60">
        <v>4500</v>
      </c>
      <c r="I19" s="60">
        <v>8100</v>
      </c>
      <c r="J19" s="60">
        <v>8700</v>
      </c>
      <c r="K19" s="60">
        <v>42100</v>
      </c>
      <c r="L19" s="60">
        <v>10200</v>
      </c>
      <c r="M19" s="60">
        <v>7300</v>
      </c>
      <c r="N19" s="60">
        <v>12700</v>
      </c>
      <c r="O19" s="47"/>
      <c r="Q19" s="67"/>
      <c r="R19" s="56"/>
      <c r="S19" s="56"/>
      <c r="T19" s="56"/>
      <c r="U19" s="56"/>
      <c r="V19" s="61"/>
      <c r="W19" s="61"/>
    </row>
    <row r="20" spans="1:36">
      <c r="A20" s="50"/>
      <c r="B20" s="50" t="s">
        <v>140</v>
      </c>
      <c r="C20" s="60">
        <v>20300</v>
      </c>
      <c r="D20" s="60">
        <v>39500</v>
      </c>
      <c r="E20" s="60">
        <v>18600</v>
      </c>
      <c r="F20" s="60">
        <v>28900</v>
      </c>
      <c r="G20" s="60">
        <v>48600</v>
      </c>
      <c r="H20" s="60">
        <v>24700</v>
      </c>
      <c r="I20" s="60">
        <v>23000</v>
      </c>
      <c r="J20" s="60">
        <v>23700</v>
      </c>
      <c r="K20" s="60">
        <v>28200</v>
      </c>
      <c r="L20" s="60">
        <v>22100</v>
      </c>
      <c r="M20" s="60">
        <v>12700</v>
      </c>
      <c r="N20" s="60">
        <v>30000</v>
      </c>
      <c r="O20" s="47"/>
      <c r="R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</row>
    <row r="21" spans="1:36">
      <c r="A21" s="50"/>
      <c r="B21" s="50" t="s">
        <v>141</v>
      </c>
      <c r="C21" s="60">
        <v>2000</v>
      </c>
      <c r="D21" s="60">
        <v>1300</v>
      </c>
      <c r="E21" s="60">
        <v>138600</v>
      </c>
      <c r="F21" s="60">
        <v>76900</v>
      </c>
      <c r="G21" s="60">
        <v>21200</v>
      </c>
      <c r="H21" s="60">
        <v>108500</v>
      </c>
      <c r="I21" s="60">
        <v>64100</v>
      </c>
      <c r="J21" s="60">
        <v>157300</v>
      </c>
      <c r="K21" s="60">
        <v>121800</v>
      </c>
      <c r="L21" s="60">
        <v>99100</v>
      </c>
      <c r="M21" s="60">
        <v>109300</v>
      </c>
      <c r="N21" s="60">
        <v>61240</v>
      </c>
      <c r="O21" s="47"/>
      <c r="R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</row>
    <row r="22" spans="1:36">
      <c r="A22" s="50"/>
      <c r="B22" s="50"/>
      <c r="C22" s="52"/>
      <c r="D22" s="49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47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>
      <c r="A23" s="50"/>
      <c r="B23" s="50"/>
      <c r="C23" s="50"/>
      <c r="D23" s="6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47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>
      <c r="A24" s="50"/>
      <c r="B24" s="50" t="s">
        <v>23</v>
      </c>
      <c r="C24" s="60">
        <v>168300</v>
      </c>
      <c r="D24" s="60">
        <v>96900</v>
      </c>
      <c r="E24" s="60">
        <v>759200</v>
      </c>
      <c r="F24" s="60">
        <v>1313400</v>
      </c>
      <c r="G24" s="60">
        <v>166200</v>
      </c>
      <c r="H24" s="60">
        <v>1224600</v>
      </c>
      <c r="I24" s="60">
        <v>554000</v>
      </c>
      <c r="J24" s="60">
        <v>1349900</v>
      </c>
      <c r="K24" s="60">
        <v>438200</v>
      </c>
      <c r="L24" s="60">
        <v>1477600</v>
      </c>
      <c r="M24" s="60">
        <v>1379000</v>
      </c>
      <c r="N24" s="60">
        <v>1357940</v>
      </c>
      <c r="O24" s="47"/>
    </row>
    <row r="25" spans="1:36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47"/>
    </row>
    <row r="26" spans="1:36" ht="1.35" customHeight="1">
      <c r="A26" s="50"/>
      <c r="B26" s="50"/>
      <c r="C26" s="47"/>
      <c r="D26" s="47"/>
      <c r="E26" s="47"/>
      <c r="F26" s="47"/>
      <c r="G26" s="47"/>
      <c r="H26" s="47"/>
      <c r="I26" s="47"/>
      <c r="J26" s="47"/>
      <c r="K26" s="47"/>
      <c r="L26" s="50"/>
      <c r="M26" s="50"/>
      <c r="N26" s="50"/>
      <c r="O26" s="47"/>
    </row>
    <row r="27" spans="1:36">
      <c r="A27" s="50"/>
      <c r="B27" s="50" t="s">
        <v>131</v>
      </c>
      <c r="C27" s="62">
        <v>0.1</v>
      </c>
      <c r="D27" s="62">
        <v>0.1</v>
      </c>
      <c r="E27" s="62">
        <v>0.3</v>
      </c>
      <c r="F27" s="62">
        <v>0.3</v>
      </c>
      <c r="G27" s="62">
        <v>0.1</v>
      </c>
      <c r="H27" s="62">
        <v>0.2</v>
      </c>
      <c r="I27" s="62">
        <v>0.1</v>
      </c>
      <c r="J27" s="62">
        <v>0.3</v>
      </c>
      <c r="K27" s="62">
        <v>0.1</v>
      </c>
      <c r="L27" s="62">
        <v>0.3</v>
      </c>
      <c r="M27" s="62">
        <v>0.3</v>
      </c>
      <c r="N27" s="62">
        <v>0.3</v>
      </c>
      <c r="O27" s="47"/>
      <c r="R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</row>
    <row r="28" spans="1:36" ht="14.1" customHeight="1" thickBot="1">
      <c r="A28" s="50"/>
      <c r="B28" s="50" t="s">
        <v>142</v>
      </c>
      <c r="C28" s="62">
        <v>9.0503334050333409E-2</v>
      </c>
      <c r="D28" s="62">
        <v>6.2759067357512952E-2</v>
      </c>
      <c r="E28" s="62">
        <v>0.25458569464471348</v>
      </c>
      <c r="F28" s="62">
        <v>0.2821785368997744</v>
      </c>
      <c r="G28" s="62">
        <v>6.0687942744467975E-2</v>
      </c>
      <c r="H28" s="62">
        <v>0.40931880473293669</v>
      </c>
      <c r="I28" s="62">
        <v>0.23000913393672673</v>
      </c>
      <c r="J28" s="62">
        <v>0.36102270599876973</v>
      </c>
      <c r="K28" s="68">
        <v>0.15730901780585871</v>
      </c>
      <c r="L28" s="68">
        <v>0.33762138695304467</v>
      </c>
      <c r="M28" s="68">
        <v>0.33653940044917491</v>
      </c>
      <c r="N28" s="68">
        <v>0.3202688679245283</v>
      </c>
      <c r="O28" s="47"/>
      <c r="R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</row>
    <row r="29" spans="1:36" ht="1.35" customHeight="1" thickTop="1" thickBot="1">
      <c r="A29" s="50"/>
      <c r="B29" s="69"/>
      <c r="C29" s="70"/>
      <c r="D29" s="70"/>
      <c r="E29" s="70"/>
      <c r="F29" s="70"/>
      <c r="G29" s="70"/>
      <c r="H29" s="70"/>
      <c r="I29" s="70"/>
      <c r="J29" s="70"/>
      <c r="K29" s="49"/>
      <c r="L29" s="52"/>
      <c r="M29" s="52"/>
      <c r="N29" s="52"/>
      <c r="O29" s="47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</row>
    <row r="30" spans="1:36" ht="16.2" thickTop="1">
      <c r="A30" s="50"/>
      <c r="B30" s="50"/>
      <c r="C30" s="60"/>
      <c r="D30" s="60"/>
      <c r="E30" s="60"/>
      <c r="F30" s="60"/>
      <c r="G30" s="60"/>
      <c r="H30" s="60"/>
      <c r="I30" s="60"/>
      <c r="J30" s="50"/>
      <c r="K30" s="50"/>
      <c r="L30" s="50"/>
      <c r="M30" s="50"/>
      <c r="N30" s="50"/>
      <c r="O30" s="47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>
      <c r="A31" s="50" t="s">
        <v>143</v>
      </c>
      <c r="B31" s="50"/>
      <c r="C31" s="50"/>
      <c r="D31" s="50"/>
      <c r="E31" s="50"/>
      <c r="F31" s="50"/>
      <c r="G31" s="50"/>
      <c r="H31" s="50"/>
      <c r="I31" s="60"/>
      <c r="J31" s="50"/>
      <c r="K31" s="50"/>
      <c r="L31" s="50"/>
      <c r="M31" s="50"/>
      <c r="N31" s="50"/>
      <c r="O31" s="47"/>
      <c r="AI31" s="71"/>
      <c r="AJ31" s="71"/>
    </row>
    <row r="32" spans="1:36">
      <c r="A32" s="50"/>
      <c r="B32" s="50" t="s">
        <v>144</v>
      </c>
      <c r="C32" s="60">
        <v>1800000</v>
      </c>
      <c r="D32" s="60">
        <v>1800000</v>
      </c>
      <c r="E32" s="60">
        <v>1800000</v>
      </c>
      <c r="F32" s="60">
        <v>1800000</v>
      </c>
      <c r="G32" s="60">
        <v>2000000</v>
      </c>
      <c r="H32" s="60">
        <v>2000000</v>
      </c>
      <c r="I32" s="60">
        <v>2000000</v>
      </c>
      <c r="J32" s="60">
        <v>2000000</v>
      </c>
      <c r="K32" s="60">
        <v>2000000</v>
      </c>
      <c r="L32" s="60">
        <v>2000000</v>
      </c>
      <c r="M32" s="60">
        <v>2000000</v>
      </c>
      <c r="N32" s="60">
        <v>2000000</v>
      </c>
      <c r="O32" s="47"/>
    </row>
    <row r="33" spans="1:34">
      <c r="A33" s="50"/>
      <c r="B33" s="50" t="s">
        <v>145</v>
      </c>
      <c r="C33" s="60">
        <v>1048700</v>
      </c>
      <c r="D33" s="60">
        <v>1443100</v>
      </c>
      <c r="E33" s="60">
        <v>2467400</v>
      </c>
      <c r="F33" s="60">
        <v>1865000</v>
      </c>
      <c r="G33" s="60">
        <v>1163000</v>
      </c>
      <c r="H33" s="60">
        <v>1415500</v>
      </c>
      <c r="I33" s="60">
        <v>840200</v>
      </c>
      <c r="J33" s="60">
        <v>1486000</v>
      </c>
      <c r="K33" s="60">
        <v>1474400</v>
      </c>
      <c r="L33" s="60">
        <v>1790400</v>
      </c>
      <c r="M33" s="60">
        <v>1900000</v>
      </c>
      <c r="N33" s="60">
        <v>1990000</v>
      </c>
      <c r="O33" s="47"/>
      <c r="X33" s="55"/>
      <c r="Z33" s="56"/>
      <c r="AA33" s="56"/>
      <c r="AB33" s="56"/>
      <c r="AC33" s="56"/>
      <c r="AD33" s="56"/>
      <c r="AE33" s="56"/>
      <c r="AF33" s="56"/>
    </row>
    <row r="34" spans="1:34">
      <c r="A34" s="50"/>
      <c r="B34" s="47"/>
      <c r="C34" s="47"/>
      <c r="D34" s="60"/>
      <c r="E34" s="60"/>
      <c r="F34" s="60"/>
      <c r="G34" s="60"/>
      <c r="H34" s="60"/>
      <c r="I34" s="60"/>
      <c r="J34" s="50"/>
      <c r="K34" s="50"/>
      <c r="L34" s="50"/>
      <c r="M34" s="50"/>
      <c r="N34" s="50"/>
      <c r="O34" s="47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</row>
    <row r="35" spans="1:34" ht="16.2" thickBot="1">
      <c r="A35" s="69"/>
      <c r="B35" s="69" t="s">
        <v>146</v>
      </c>
      <c r="C35" s="72">
        <v>-751300</v>
      </c>
      <c r="D35" s="72">
        <v>-356900</v>
      </c>
      <c r="E35" s="72">
        <v>667400</v>
      </c>
      <c r="F35" s="72">
        <v>65000</v>
      </c>
      <c r="G35" s="72">
        <v>-837000</v>
      </c>
      <c r="H35" s="72">
        <v>-584500</v>
      </c>
      <c r="I35" s="72">
        <v>-1159800</v>
      </c>
      <c r="J35" s="72">
        <v>-514000</v>
      </c>
      <c r="K35" s="72">
        <v>-525600</v>
      </c>
      <c r="L35" s="72">
        <v>-209600</v>
      </c>
      <c r="M35" s="72">
        <v>-100000</v>
      </c>
      <c r="N35" s="72">
        <v>-10000</v>
      </c>
      <c r="O35" s="47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</row>
    <row r="36" spans="1:34" ht="16.2" thickTop="1">
      <c r="A36" s="50" t="s">
        <v>147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47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</row>
    <row r="37" spans="1:34">
      <c r="A37" s="50" t="s">
        <v>148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47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</row>
    <row r="38" spans="1:34">
      <c r="A38" s="50" t="s">
        <v>149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47"/>
    </row>
    <row r="39" spans="1:34">
      <c r="A39" s="50" t="s">
        <v>150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47"/>
    </row>
    <row r="40" spans="1:34">
      <c r="A40" s="50" t="s">
        <v>151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47"/>
    </row>
    <row r="41" spans="1:34">
      <c r="A41" s="50" t="s">
        <v>152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47"/>
    </row>
    <row r="42" spans="1:34">
      <c r="A42" s="50" t="s">
        <v>153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47"/>
    </row>
    <row r="43" spans="1:34">
      <c r="A43" s="50" t="s">
        <v>154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47"/>
    </row>
    <row r="44" spans="1:34">
      <c r="A44" s="50" t="s">
        <v>155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47"/>
    </row>
    <row r="45" spans="1:34">
      <c r="A45" s="50" t="s">
        <v>156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47"/>
    </row>
    <row r="46" spans="1:34">
      <c r="A46" s="73"/>
      <c r="B46" s="50"/>
      <c r="C46" s="50"/>
      <c r="D46" s="50"/>
      <c r="E46" s="74"/>
      <c r="F46" s="60"/>
      <c r="G46" s="60"/>
      <c r="H46" s="60"/>
      <c r="I46" s="60"/>
      <c r="J46" s="50"/>
      <c r="K46" s="60"/>
      <c r="L46" s="47"/>
      <c r="M46" s="47"/>
      <c r="N46" s="47"/>
      <c r="O46" s="47"/>
    </row>
    <row r="47" spans="1:34">
      <c r="F47" s="50"/>
      <c r="G47" s="50"/>
      <c r="H47" s="50"/>
      <c r="I47" s="50"/>
      <c r="J47" s="50"/>
      <c r="K47" s="47"/>
      <c r="L47" s="47"/>
      <c r="M47" s="47"/>
      <c r="N47" s="47"/>
      <c r="O47" s="47"/>
    </row>
    <row r="48" spans="1:34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47"/>
      <c r="M48" s="47"/>
      <c r="N48" s="47"/>
      <c r="O48" s="47"/>
    </row>
    <row r="49" spans="1:1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47"/>
      <c r="M49" s="47"/>
      <c r="N49" s="47"/>
      <c r="O49" s="47"/>
    </row>
    <row r="50" spans="1:1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47"/>
      <c r="M50" s="47"/>
      <c r="N50" s="47"/>
      <c r="O50" s="47"/>
    </row>
    <row r="51" spans="1: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47"/>
      <c r="M51" s="47"/>
      <c r="N51" s="47"/>
      <c r="O51" s="47"/>
    </row>
    <row r="52" spans="1: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47"/>
      <c r="M52" s="47"/>
      <c r="N52" s="47"/>
      <c r="O52" s="47"/>
    </row>
    <row r="53" spans="1:1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47"/>
      <c r="M53" s="47"/>
      <c r="N53" s="47"/>
      <c r="O53" s="47"/>
    </row>
    <row r="54" spans="1:1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47"/>
      <c r="M54" s="47"/>
      <c r="N54" s="47"/>
      <c r="O54" s="47"/>
    </row>
    <row r="55" spans="1:1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60"/>
      <c r="L55" s="47"/>
      <c r="M55" s="47"/>
      <c r="N55" s="47"/>
      <c r="O55" s="47"/>
    </row>
    <row r="56" spans="1:1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47"/>
      <c r="M56" s="47"/>
      <c r="N56" s="47"/>
      <c r="O56" s="47"/>
    </row>
    <row r="57" spans="1:1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47"/>
      <c r="M57" s="47"/>
      <c r="N57" s="47"/>
      <c r="O57" s="47"/>
    </row>
    <row r="58" spans="1:15" ht="14.25" customHeight="1">
      <c r="A58" s="55"/>
      <c r="B58" s="55"/>
      <c r="C58" s="55"/>
      <c r="D58" s="55"/>
      <c r="E58" s="55"/>
      <c r="F58" s="55"/>
      <c r="G58" s="75"/>
      <c r="H58" s="55"/>
      <c r="I58" s="55"/>
      <c r="J58" s="55"/>
      <c r="K58" s="55"/>
    </row>
    <row r="125" spans="11:11">
      <c r="K125" s="66"/>
    </row>
    <row r="126" spans="11:11">
      <c r="K126" s="66"/>
    </row>
    <row r="127" spans="11:11">
      <c r="K127" s="66"/>
    </row>
    <row r="128" spans="11:11">
      <c r="K128" s="66"/>
    </row>
    <row r="129" spans="11:11">
      <c r="K129" s="66"/>
    </row>
    <row r="130" spans="11:11">
      <c r="K130" s="66"/>
    </row>
    <row r="131" spans="11:11">
      <c r="K131" s="66"/>
    </row>
    <row r="132" spans="11:11">
      <c r="K132" s="66"/>
    </row>
    <row r="133" spans="11:11">
      <c r="K133" s="66"/>
    </row>
  </sheetData>
  <phoneticPr fontId="20" type="noConversion"/>
  <pageMargins left="0.73" right="0.3" top="0.78700000000000003" bottom="0.3" header="0.5" footer="0.5"/>
  <pageSetup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8"/>
  <dimension ref="A1:F19"/>
  <sheetViews>
    <sheetView workbookViewId="0">
      <selection activeCell="H20" sqref="H20"/>
    </sheetView>
  </sheetViews>
  <sheetFormatPr defaultRowHeight="13.2"/>
  <cols>
    <col min="2" max="2" width="11.44140625" bestFit="1" customWidth="1"/>
    <col min="4" max="4" width="11.44140625" bestFit="1" customWidth="1"/>
    <col min="5" max="5" width="10.44140625" bestFit="1" customWidth="1"/>
    <col min="6" max="6" width="11.44140625" bestFit="1" customWidth="1"/>
  </cols>
  <sheetData>
    <row r="1" spans="1:6" ht="16.2" thickBot="1">
      <c r="A1" s="28" t="s">
        <v>157</v>
      </c>
      <c r="B1" s="11"/>
      <c r="C1" s="11"/>
      <c r="D1" s="11"/>
      <c r="E1" s="11"/>
      <c r="F1" s="11"/>
    </row>
    <row r="2" spans="1:6" ht="16.2" thickTop="1">
      <c r="B2" s="27" t="s">
        <v>158</v>
      </c>
      <c r="C2" s="27"/>
      <c r="D2" s="27" t="s">
        <v>24</v>
      </c>
      <c r="E2" s="27"/>
      <c r="F2" s="12"/>
    </row>
    <row r="3" spans="1:6" ht="16.2" thickBot="1">
      <c r="A3" s="28" t="s">
        <v>22</v>
      </c>
      <c r="B3" s="26" t="s">
        <v>101</v>
      </c>
      <c r="C3" s="26" t="s">
        <v>159</v>
      </c>
      <c r="D3" s="26" t="s">
        <v>101</v>
      </c>
      <c r="E3" s="26" t="s">
        <v>159</v>
      </c>
      <c r="F3" s="26" t="s">
        <v>23</v>
      </c>
    </row>
    <row r="4" spans="1:6" ht="15.6" thickTop="1">
      <c r="A4" s="12">
        <v>1990</v>
      </c>
      <c r="B4" s="24">
        <v>13289</v>
      </c>
      <c r="C4" s="25">
        <f>B4/F4</f>
        <v>0.54132551224082448</v>
      </c>
      <c r="D4" s="24">
        <v>11260</v>
      </c>
      <c r="E4" s="25">
        <f>D4/F4</f>
        <v>0.45867448775917552</v>
      </c>
      <c r="F4" s="24">
        <f>SUM(B4,D4)</f>
        <v>24549</v>
      </c>
    </row>
    <row r="5" spans="1:6" ht="15">
      <c r="A5" s="13">
        <v>1991</v>
      </c>
      <c r="B5" s="24">
        <v>343084</v>
      </c>
      <c r="C5" s="25">
        <f>B5/F5</f>
        <v>0.69344921677614957</v>
      </c>
      <c r="D5" s="24">
        <v>151666</v>
      </c>
      <c r="E5" s="25">
        <f>D5/F5</f>
        <v>0.30655078322385043</v>
      </c>
      <c r="F5" s="24">
        <f>SUM(B5,D5)</f>
        <v>494750</v>
      </c>
    </row>
    <row r="6" spans="1:6" ht="15">
      <c r="A6" s="12">
        <v>1992</v>
      </c>
      <c r="B6" s="24">
        <v>803369</v>
      </c>
      <c r="C6" s="25">
        <f>B6/F6</f>
        <v>0.74680939078862363</v>
      </c>
      <c r="D6" s="24">
        <v>272366</v>
      </c>
      <c r="E6" s="25">
        <f>D6/F6</f>
        <v>0.25319060921137643</v>
      </c>
      <c r="F6" s="24">
        <f>SUM(B6,D6)</f>
        <v>1075735</v>
      </c>
    </row>
    <row r="7" spans="1:6" ht="15">
      <c r="A7" s="13">
        <v>1993</v>
      </c>
      <c r="B7" s="24">
        <v>534895</v>
      </c>
      <c r="C7" s="25">
        <f>B7/F7</f>
        <v>0.70060302981880285</v>
      </c>
      <c r="D7" s="24">
        <v>228583</v>
      </c>
      <c r="E7" s="25">
        <f>D7/F7</f>
        <v>0.2993969701811971</v>
      </c>
      <c r="F7" s="24">
        <f>SUM(B7,D7)</f>
        <v>763478</v>
      </c>
    </row>
    <row r="8" spans="1:6" ht="15">
      <c r="A8" s="12">
        <v>1994</v>
      </c>
      <c r="B8" s="24">
        <v>533131</v>
      </c>
      <c r="C8" s="25">
        <f t="shared" ref="C8:C14" si="0">B8/F8</f>
        <v>0.64525034523908942</v>
      </c>
      <c r="D8" s="24">
        <v>293108</v>
      </c>
      <c r="E8" s="25">
        <f>D8/F8</f>
        <v>0.35474965476091058</v>
      </c>
      <c r="F8" s="24">
        <f t="shared" ref="F8:F14" si="1">SUM(B8,D8)</f>
        <v>826239</v>
      </c>
    </row>
    <row r="9" spans="1:6" ht="15">
      <c r="A9" s="13">
        <v>1995</v>
      </c>
      <c r="B9" s="24">
        <v>30374</v>
      </c>
      <c r="C9" s="25">
        <f t="shared" si="0"/>
        <v>0.14518426461450218</v>
      </c>
      <c r="D9" s="24">
        <v>178836</v>
      </c>
      <c r="E9" s="25">
        <f t="shared" ref="E9:E14" si="2">D9/F9</f>
        <v>0.85481573538549782</v>
      </c>
      <c r="F9" s="24">
        <f t="shared" si="1"/>
        <v>209210</v>
      </c>
    </row>
    <row r="10" spans="1:6" ht="15">
      <c r="A10" s="13">
        <v>1996</v>
      </c>
      <c r="B10" s="24">
        <v>267761</v>
      </c>
      <c r="C10" s="25">
        <f t="shared" si="0"/>
        <v>0.78218359745855548</v>
      </c>
      <c r="D10" s="24">
        <v>74564</v>
      </c>
      <c r="E10" s="25">
        <f t="shared" si="2"/>
        <v>0.21781640254144452</v>
      </c>
      <c r="F10" s="24">
        <f t="shared" si="1"/>
        <v>342325</v>
      </c>
    </row>
    <row r="11" spans="1:6" ht="15">
      <c r="A11" s="13">
        <v>1997</v>
      </c>
      <c r="B11" s="24">
        <v>830927</v>
      </c>
      <c r="C11" s="25">
        <f t="shared" si="0"/>
        <v>0.79223729925364883</v>
      </c>
      <c r="D11" s="24">
        <v>217909</v>
      </c>
      <c r="E11" s="25">
        <f t="shared" si="2"/>
        <v>0.2077627007463512</v>
      </c>
      <c r="F11" s="24">
        <f t="shared" si="1"/>
        <v>1048836</v>
      </c>
    </row>
    <row r="12" spans="1:6" ht="15">
      <c r="A12" s="13">
        <v>1998</v>
      </c>
      <c r="B12" s="24">
        <v>537355</v>
      </c>
      <c r="C12" s="25">
        <f t="shared" si="0"/>
        <v>0.77351768414688571</v>
      </c>
      <c r="D12" s="24">
        <v>157335</v>
      </c>
      <c r="E12" s="25">
        <f t="shared" si="2"/>
        <v>0.22648231585311435</v>
      </c>
      <c r="F12" s="24">
        <f t="shared" si="1"/>
        <v>694690</v>
      </c>
    </row>
    <row r="13" spans="1:6" ht="15">
      <c r="A13" s="13">
        <v>1999</v>
      </c>
      <c r="B13" s="24">
        <v>11635</v>
      </c>
      <c r="C13" s="25">
        <f t="shared" si="0"/>
        <v>0.1200771961690885</v>
      </c>
      <c r="D13" s="24">
        <v>85261</v>
      </c>
      <c r="E13" s="25">
        <f t="shared" si="2"/>
        <v>0.87992280383091148</v>
      </c>
      <c r="F13" s="24">
        <f t="shared" si="1"/>
        <v>96896</v>
      </c>
    </row>
    <row r="14" spans="1:6" ht="15">
      <c r="A14" s="13">
        <v>2000</v>
      </c>
      <c r="B14" s="24">
        <v>0</v>
      </c>
      <c r="C14" s="25">
        <f t="shared" si="0"/>
        <v>0</v>
      </c>
      <c r="D14" s="24">
        <v>7094</v>
      </c>
      <c r="E14" s="25">
        <f t="shared" si="2"/>
        <v>1</v>
      </c>
      <c r="F14" s="24">
        <f t="shared" si="1"/>
        <v>7094</v>
      </c>
    </row>
    <row r="15" spans="1:6" ht="15">
      <c r="A15" s="13">
        <v>2001</v>
      </c>
      <c r="B15" s="24"/>
      <c r="C15" s="25"/>
      <c r="D15" s="24"/>
      <c r="E15" s="25"/>
      <c r="F15" s="24"/>
    </row>
    <row r="16" spans="1:6" ht="15">
      <c r="A16" s="13">
        <v>2002</v>
      </c>
      <c r="B16" s="24"/>
      <c r="C16" s="25"/>
      <c r="D16" s="24"/>
      <c r="E16" s="25"/>
      <c r="F16" s="24"/>
    </row>
    <row r="17" spans="1:6" ht="15.6" thickBot="1">
      <c r="A17" s="11">
        <v>2003</v>
      </c>
      <c r="B17" s="23"/>
      <c r="C17" s="23"/>
      <c r="D17" s="23"/>
      <c r="E17" s="23"/>
      <c r="F17" s="23"/>
    </row>
    <row r="18" spans="1:6" ht="16.2" thickTop="1">
      <c r="A18" s="29" t="s">
        <v>23</v>
      </c>
      <c r="B18" s="22">
        <f>SUM(B8:B15)</f>
        <v>2211183</v>
      </c>
      <c r="C18" s="22"/>
      <c r="D18" s="22">
        <f>SUM(D8:D15)</f>
        <v>1014107</v>
      </c>
      <c r="E18" s="22"/>
      <c r="F18" s="22">
        <f>SUM(F8:F15)</f>
        <v>3225290</v>
      </c>
    </row>
    <row r="19" spans="1:6" ht="15">
      <c r="A19" s="14"/>
      <c r="B19" s="15"/>
      <c r="C19" s="15"/>
      <c r="D19" s="15"/>
      <c r="E19" s="15"/>
      <c r="F19" s="14"/>
    </row>
  </sheetData>
  <phoneticPr fontId="19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7">
    <tabColor rgb="FFFF0000"/>
  </sheetPr>
  <dimension ref="A1:H31"/>
  <sheetViews>
    <sheetView zoomScaleNormal="100" workbookViewId="0">
      <selection activeCell="L7" sqref="L7"/>
    </sheetView>
  </sheetViews>
  <sheetFormatPr defaultColWidth="8.6640625" defaultRowHeight="13.2"/>
  <cols>
    <col min="1" max="4" width="10.5546875" style="90" customWidth="1"/>
    <col min="5" max="5" width="12.33203125" style="90" customWidth="1"/>
    <col min="6" max="7" width="10.5546875" style="90" customWidth="1"/>
    <col min="8" max="8" width="8.5546875" style="90" customWidth="1"/>
    <col min="9" max="16384" width="8.6640625" style="90"/>
  </cols>
  <sheetData>
    <row r="1" spans="1:8" ht="25.35" customHeight="1">
      <c r="A1" s="94" t="s">
        <v>164</v>
      </c>
    </row>
    <row r="2" spans="1:8" ht="15.6">
      <c r="A2" s="114"/>
      <c r="B2" s="179"/>
      <c r="C2" s="179"/>
      <c r="D2" s="179"/>
      <c r="E2" s="114"/>
      <c r="F2" s="171"/>
      <c r="G2" s="114"/>
    </row>
    <row r="3" spans="1:8" ht="62.4">
      <c r="A3" s="173" t="s">
        <v>22</v>
      </c>
      <c r="B3" s="172" t="s">
        <v>27</v>
      </c>
      <c r="C3" s="172" t="s">
        <v>28</v>
      </c>
      <c r="D3" s="172" t="s">
        <v>29</v>
      </c>
      <c r="E3" s="172" t="s">
        <v>30</v>
      </c>
      <c r="F3" s="172" t="s">
        <v>31</v>
      </c>
      <c r="G3" s="173" t="s">
        <v>23</v>
      </c>
    </row>
    <row r="4" spans="1:8">
      <c r="A4" s="215">
        <v>1996</v>
      </c>
      <c r="B4" s="216">
        <v>4920</v>
      </c>
      <c r="C4" s="216">
        <v>4376</v>
      </c>
      <c r="D4" s="216">
        <v>67618</v>
      </c>
      <c r="E4" s="216">
        <v>354</v>
      </c>
      <c r="F4" s="216">
        <v>13920</v>
      </c>
      <c r="G4" s="216">
        <f>SUM(B4:F4)</f>
        <v>91188</v>
      </c>
    </row>
    <row r="5" spans="1:8">
      <c r="A5" s="215">
        <v>1997</v>
      </c>
      <c r="B5" s="216">
        <v>5231</v>
      </c>
      <c r="C5" s="216">
        <v>7044</v>
      </c>
      <c r="D5" s="216">
        <v>85665</v>
      </c>
      <c r="E5" s="216">
        <v>12110</v>
      </c>
      <c r="F5" s="216">
        <v>11362</v>
      </c>
      <c r="G5" s="216">
        <f t="shared" ref="G5:G15" si="0">SUM(B5:F5)</f>
        <v>121412</v>
      </c>
    </row>
    <row r="6" spans="1:8">
      <c r="A6" s="215">
        <v>1998</v>
      </c>
      <c r="B6" s="216">
        <v>8491</v>
      </c>
      <c r="C6" s="216">
        <v>3972</v>
      </c>
      <c r="D6" s="216">
        <v>171804</v>
      </c>
      <c r="E6" s="216">
        <v>5671</v>
      </c>
      <c r="F6" s="216">
        <v>14126</v>
      </c>
      <c r="G6" s="216">
        <f t="shared" si="0"/>
        <v>204064</v>
      </c>
    </row>
    <row r="7" spans="1:8">
      <c r="A7" s="215">
        <v>1999</v>
      </c>
      <c r="B7" s="216">
        <v>19580</v>
      </c>
      <c r="C7" s="216">
        <v>12983</v>
      </c>
      <c r="D7" s="216">
        <v>190850</v>
      </c>
      <c r="E7" s="216">
        <v>36071</v>
      </c>
      <c r="F7" s="216">
        <v>11469</v>
      </c>
      <c r="G7" s="216">
        <f t="shared" si="0"/>
        <v>270953</v>
      </c>
    </row>
    <row r="8" spans="1:8">
      <c r="A8" s="215">
        <v>2000</v>
      </c>
      <c r="B8" s="216">
        <v>5515</v>
      </c>
      <c r="C8" s="216">
        <v>16601</v>
      </c>
      <c r="D8" s="216">
        <v>31722</v>
      </c>
      <c r="E8" s="216">
        <v>5827</v>
      </c>
      <c r="F8" s="216">
        <v>7059</v>
      </c>
      <c r="G8" s="216">
        <f t="shared" si="0"/>
        <v>66724</v>
      </c>
    </row>
    <row r="9" spans="1:8">
      <c r="A9" s="215">
        <v>2001</v>
      </c>
      <c r="B9" s="216">
        <v>25931</v>
      </c>
      <c r="C9" s="216">
        <v>38344</v>
      </c>
      <c r="D9" s="216">
        <v>112920</v>
      </c>
      <c r="E9" s="216">
        <v>32911</v>
      </c>
      <c r="F9" s="216">
        <v>14732</v>
      </c>
      <c r="G9" s="216">
        <f t="shared" si="0"/>
        <v>224838</v>
      </c>
    </row>
    <row r="10" spans="1:8">
      <c r="A10" s="215">
        <v>2002</v>
      </c>
      <c r="B10" s="216">
        <v>12568</v>
      </c>
      <c r="C10" s="216">
        <v>49910</v>
      </c>
      <c r="D10" s="216">
        <v>58266</v>
      </c>
      <c r="E10" s="216">
        <v>49728</v>
      </c>
      <c r="F10" s="216">
        <v>17085</v>
      </c>
      <c r="G10" s="216">
        <f t="shared" si="0"/>
        <v>187557</v>
      </c>
    </row>
    <row r="11" spans="1:8">
      <c r="A11" s="215">
        <v>2003</v>
      </c>
      <c r="B11" s="216">
        <v>26970</v>
      </c>
      <c r="C11" s="216">
        <v>28790</v>
      </c>
      <c r="D11" s="216">
        <v>41527</v>
      </c>
      <c r="E11" s="216">
        <v>45366</v>
      </c>
      <c r="F11" s="216">
        <v>10735</v>
      </c>
      <c r="G11" s="216">
        <f t="shared" si="0"/>
        <v>153388</v>
      </c>
    </row>
    <row r="12" spans="1:8">
      <c r="A12" s="215">
        <v>2004</v>
      </c>
      <c r="B12" s="216">
        <v>19846</v>
      </c>
      <c r="C12" s="216">
        <v>50668</v>
      </c>
      <c r="D12" s="216">
        <v>96682</v>
      </c>
      <c r="E12" s="216">
        <v>70855</v>
      </c>
      <c r="F12" s="216">
        <v>16383</v>
      </c>
      <c r="G12" s="216">
        <f t="shared" si="0"/>
        <v>254434</v>
      </c>
    </row>
    <row r="13" spans="1:8">
      <c r="A13" s="215">
        <v>2005</v>
      </c>
      <c r="B13" s="216">
        <v>7267</v>
      </c>
      <c r="C13" s="216">
        <v>95550</v>
      </c>
      <c r="D13" s="216">
        <v>38487</v>
      </c>
      <c r="E13" s="216">
        <v>26898</v>
      </c>
      <c r="F13" s="216">
        <v>12920</v>
      </c>
      <c r="G13" s="216">
        <f t="shared" si="0"/>
        <v>181122</v>
      </c>
    </row>
    <row r="14" spans="1:8">
      <c r="A14" s="215">
        <v>2006</v>
      </c>
      <c r="B14" s="216">
        <v>15150</v>
      </c>
      <c r="C14" s="216">
        <v>114708</v>
      </c>
      <c r="D14" s="216">
        <v>93516</v>
      </c>
      <c r="E14" s="216">
        <v>163757</v>
      </c>
      <c r="F14" s="216">
        <v>16942</v>
      </c>
      <c r="G14" s="216">
        <f t="shared" si="0"/>
        <v>404073</v>
      </c>
    </row>
    <row r="15" spans="1:8">
      <c r="A15" s="215">
        <v>2007</v>
      </c>
      <c r="B15" s="216">
        <v>13344</v>
      </c>
      <c r="C15" s="216">
        <v>77490</v>
      </c>
      <c r="D15" s="216">
        <v>29884</v>
      </c>
      <c r="E15" s="216">
        <v>30400</v>
      </c>
      <c r="F15" s="216">
        <v>7650</v>
      </c>
      <c r="G15" s="216">
        <f t="shared" si="0"/>
        <v>158768</v>
      </c>
    </row>
    <row r="16" spans="1:8" ht="15" customHeight="1">
      <c r="A16" s="215">
        <v>2008</v>
      </c>
      <c r="B16" s="216">
        <v>31553</v>
      </c>
      <c r="C16" s="216">
        <v>50004</v>
      </c>
      <c r="D16" s="216">
        <v>41683</v>
      </c>
      <c r="E16" s="216">
        <v>38006</v>
      </c>
      <c r="F16" s="216">
        <v>10656</v>
      </c>
      <c r="G16" s="216">
        <f t="shared" ref="G16:G30" si="1">SUM(B16:F16)</f>
        <v>171902</v>
      </c>
      <c r="H16"/>
    </row>
    <row r="17" spans="1:8" ht="15" customHeight="1">
      <c r="A17" s="215">
        <v>2009</v>
      </c>
      <c r="B17" s="216">
        <v>12991</v>
      </c>
      <c r="C17" s="216">
        <v>68150</v>
      </c>
      <c r="D17" s="216">
        <v>8458</v>
      </c>
      <c r="E17" s="216">
        <v>42116</v>
      </c>
      <c r="F17" s="216">
        <f>9263+111</f>
        <v>9374</v>
      </c>
      <c r="G17" s="216">
        <f t="shared" si="1"/>
        <v>141089</v>
      </c>
      <c r="H17"/>
    </row>
    <row r="18" spans="1:8" ht="15" customHeight="1">
      <c r="A18" s="215">
        <v>2010</v>
      </c>
      <c r="B18" s="216">
        <v>13480</v>
      </c>
      <c r="C18" s="217">
        <v>186</v>
      </c>
      <c r="D18" s="216">
        <v>14021</v>
      </c>
      <c r="E18" s="218">
        <v>209</v>
      </c>
      <c r="F18" s="216">
        <v>10762</v>
      </c>
      <c r="G18" s="216">
        <f t="shared" si="1"/>
        <v>38658</v>
      </c>
      <c r="H18"/>
    </row>
    <row r="19" spans="1:8" ht="15" customHeight="1">
      <c r="A19" s="215">
        <v>2011</v>
      </c>
      <c r="B19" s="216">
        <v>25348</v>
      </c>
      <c r="C19" s="216">
        <v>4883</v>
      </c>
      <c r="D19" s="216">
        <v>50067</v>
      </c>
      <c r="E19" s="216">
        <v>36059</v>
      </c>
      <c r="F19" s="216">
        <v>3550</v>
      </c>
      <c r="G19" s="216">
        <f t="shared" si="1"/>
        <v>119907</v>
      </c>
      <c r="H19"/>
    </row>
    <row r="20" spans="1:8" ht="15" customHeight="1">
      <c r="A20" s="215">
        <v>2012</v>
      </c>
      <c r="B20" s="216">
        <v>30747</v>
      </c>
      <c r="C20" s="216">
        <v>102768</v>
      </c>
      <c r="D20" s="216">
        <v>34593</v>
      </c>
      <c r="E20" s="216">
        <v>64531</v>
      </c>
      <c r="F20" s="216">
        <v>13487</v>
      </c>
      <c r="G20" s="216">
        <f t="shared" si="1"/>
        <v>246126</v>
      </c>
      <c r="H20"/>
    </row>
    <row r="21" spans="1:8" ht="15" customHeight="1">
      <c r="A21" s="215">
        <v>2013</v>
      </c>
      <c r="B21" s="216">
        <v>36852</v>
      </c>
      <c r="C21" s="216">
        <v>107959</v>
      </c>
      <c r="D21" s="216">
        <v>43176</v>
      </c>
      <c r="E21" s="216">
        <v>101890</v>
      </c>
      <c r="F21" s="216">
        <v>15382</v>
      </c>
      <c r="G21" s="216">
        <f t="shared" si="1"/>
        <v>305259</v>
      </c>
      <c r="H21"/>
    </row>
    <row r="22" spans="1:8" ht="15" customHeight="1">
      <c r="A22" s="215">
        <v>2014</v>
      </c>
      <c r="B22" s="216">
        <v>39517</v>
      </c>
      <c r="C22" s="216">
        <v>100261</v>
      </c>
      <c r="D22" s="216">
        <v>34638</v>
      </c>
      <c r="E22" s="219">
        <v>64111</v>
      </c>
      <c r="F22" s="216">
        <v>12637</v>
      </c>
      <c r="G22" s="216">
        <f t="shared" si="1"/>
        <v>251164</v>
      </c>
      <c r="H22"/>
    </row>
    <row r="23" spans="1:8" ht="15" customHeight="1">
      <c r="A23" s="215">
        <v>2015</v>
      </c>
      <c r="B23" s="216">
        <v>36266</v>
      </c>
      <c r="C23" s="216">
        <v>122309</v>
      </c>
      <c r="D23" s="216">
        <v>15692</v>
      </c>
      <c r="E23" s="219">
        <v>127061</v>
      </c>
      <c r="F23" s="216">
        <v>10525</v>
      </c>
      <c r="G23" s="216">
        <f t="shared" si="1"/>
        <v>311853</v>
      </c>
      <c r="H23"/>
    </row>
    <row r="24" spans="1:8" ht="15" customHeight="1">
      <c r="A24" s="215">
        <v>2016</v>
      </c>
      <c r="B24" s="216">
        <v>67257</v>
      </c>
      <c r="C24" s="216">
        <v>146101</v>
      </c>
      <c r="D24" s="216">
        <v>34724</v>
      </c>
      <c r="E24" s="219">
        <v>179158</v>
      </c>
      <c r="F24" s="216">
        <v>12308</v>
      </c>
      <c r="G24" s="216">
        <f t="shared" si="1"/>
        <v>439548</v>
      </c>
      <c r="H24"/>
    </row>
    <row r="25" spans="1:8" ht="15" customHeight="1">
      <c r="A25" s="215">
        <v>2017</v>
      </c>
      <c r="B25" s="216">
        <v>47051</v>
      </c>
      <c r="C25" s="216">
        <v>111524</v>
      </c>
      <c r="D25" s="216">
        <v>23106</v>
      </c>
      <c r="E25" s="219">
        <v>77382</v>
      </c>
      <c r="F25" s="216">
        <v>10681</v>
      </c>
      <c r="G25" s="216">
        <f t="shared" si="1"/>
        <v>269744</v>
      </c>
      <c r="H25"/>
    </row>
    <row r="26" spans="1:8" ht="15" customHeight="1">
      <c r="A26" s="215">
        <v>2018</v>
      </c>
      <c r="B26" s="216">
        <v>62847</v>
      </c>
      <c r="C26" s="216">
        <v>1381</v>
      </c>
      <c r="D26" s="216">
        <v>28510</v>
      </c>
      <c r="E26" s="219">
        <v>608</v>
      </c>
      <c r="F26" s="216">
        <v>7710</v>
      </c>
      <c r="G26" s="216">
        <f t="shared" si="1"/>
        <v>101056</v>
      </c>
      <c r="H26"/>
    </row>
    <row r="27" spans="1:8" ht="15" customHeight="1">
      <c r="A27" s="215">
        <v>2019</v>
      </c>
      <c r="B27" s="216">
        <v>15827</v>
      </c>
      <c r="C27" s="216">
        <v>30</v>
      </c>
      <c r="D27" s="216">
        <v>2726</v>
      </c>
      <c r="E27" s="219">
        <v>0</v>
      </c>
      <c r="F27" s="216">
        <v>3918</v>
      </c>
      <c r="G27" s="216">
        <f t="shared" si="1"/>
        <v>22501</v>
      </c>
      <c r="H27"/>
    </row>
    <row r="28" spans="1:8" ht="15" customHeight="1">
      <c r="A28" s="215">
        <v>2020</v>
      </c>
      <c r="B28" s="216">
        <f>28431+52</f>
        <v>28483</v>
      </c>
      <c r="C28" s="216">
        <v>6318</v>
      </c>
      <c r="D28" s="216">
        <v>11382</v>
      </c>
      <c r="E28" s="219">
        <v>33339</v>
      </c>
      <c r="F28" s="216">
        <v>7149</v>
      </c>
      <c r="G28" s="216">
        <f t="shared" si="1"/>
        <v>86671</v>
      </c>
      <c r="H28"/>
    </row>
    <row r="29" spans="1:8" ht="15" customHeight="1">
      <c r="A29" s="215">
        <v>2021</v>
      </c>
      <c r="B29" s="216">
        <v>19114</v>
      </c>
      <c r="C29" s="216">
        <v>0</v>
      </c>
      <c r="D29" s="216">
        <v>5636</v>
      </c>
      <c r="E29" s="219">
        <v>0</v>
      </c>
      <c r="F29" s="216">
        <v>3492</v>
      </c>
      <c r="G29" s="216">
        <f t="shared" si="1"/>
        <v>28242</v>
      </c>
      <c r="H29"/>
    </row>
    <row r="30" spans="1:8" ht="15" customHeight="1">
      <c r="A30" s="215">
        <v>2022</v>
      </c>
      <c r="B30" s="216">
        <v>47600</v>
      </c>
      <c r="C30" s="216">
        <v>0</v>
      </c>
      <c r="D30" s="216">
        <v>26751</v>
      </c>
      <c r="E30" s="219">
        <v>16</v>
      </c>
      <c r="F30" s="216">
        <v>5805</v>
      </c>
      <c r="G30" s="216">
        <f t="shared" si="1"/>
        <v>80172</v>
      </c>
      <c r="H30"/>
    </row>
    <row r="31" spans="1:8">
      <c r="A31" s="115"/>
    </row>
  </sheetData>
  <mergeCells count="1">
    <mergeCell ref="B2:D2"/>
  </mergeCells>
  <pageMargins left="0.7" right="0.7" top="0.75" bottom="0.75" header="0.3" footer="0.3"/>
  <pageSetup orientation="portrait" verticalDpi="0" r:id="rId1"/>
  <ignoredErrors>
    <ignoredError sqref="G16:G30 G4:G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36"/>
  <sheetViews>
    <sheetView workbookViewId="0">
      <selection activeCell="A2" sqref="A2"/>
    </sheetView>
  </sheetViews>
  <sheetFormatPr defaultRowHeight="13.2"/>
  <cols>
    <col min="2" max="7" width="10.5546875" customWidth="1"/>
  </cols>
  <sheetData>
    <row r="1" spans="1:7" ht="25.35" customHeight="1">
      <c r="A1" s="94" t="s">
        <v>166</v>
      </c>
      <c r="B1" s="111"/>
      <c r="C1" s="111"/>
      <c r="D1" s="111"/>
      <c r="E1" s="111"/>
      <c r="F1" s="111"/>
      <c r="G1" s="111"/>
    </row>
    <row r="3" spans="1:7" ht="20.100000000000001" customHeight="1">
      <c r="A3" s="230" t="s">
        <v>22</v>
      </c>
      <c r="B3" s="230" t="s">
        <v>32</v>
      </c>
      <c r="C3" s="230"/>
      <c r="D3" s="230"/>
      <c r="E3" s="230"/>
      <c r="F3" s="230"/>
      <c r="G3" s="230"/>
    </row>
    <row r="4" spans="1:7" ht="34.200000000000003">
      <c r="A4" s="230"/>
      <c r="B4" s="172" t="s">
        <v>33</v>
      </c>
      <c r="C4" s="172" t="s">
        <v>34</v>
      </c>
      <c r="D4" s="172" t="s">
        <v>26</v>
      </c>
      <c r="E4" s="172" t="s">
        <v>35</v>
      </c>
      <c r="F4" s="172" t="s">
        <v>36</v>
      </c>
      <c r="G4" s="172" t="s">
        <v>23</v>
      </c>
    </row>
    <row r="5" spans="1:7">
      <c r="A5" s="231">
        <v>1996</v>
      </c>
      <c r="B5" s="232">
        <v>0</v>
      </c>
      <c r="C5" s="232" t="s">
        <v>25</v>
      </c>
      <c r="D5" s="232" t="s">
        <v>25</v>
      </c>
      <c r="E5" s="232" t="s">
        <v>25</v>
      </c>
      <c r="F5" s="232" t="s">
        <v>25</v>
      </c>
      <c r="G5" s="232">
        <f t="shared" ref="G5:G10" si="0">SUM(B5:F5)</f>
        <v>0</v>
      </c>
    </row>
    <row r="6" spans="1:7">
      <c r="A6" s="231">
        <v>1997</v>
      </c>
      <c r="B6" s="232">
        <v>0</v>
      </c>
      <c r="C6" s="232" t="s">
        <v>25</v>
      </c>
      <c r="D6" s="232" t="s">
        <v>25</v>
      </c>
      <c r="E6" s="232" t="s">
        <v>25</v>
      </c>
      <c r="F6" s="232" t="s">
        <v>25</v>
      </c>
      <c r="G6" s="232">
        <f t="shared" si="0"/>
        <v>0</v>
      </c>
    </row>
    <row r="7" spans="1:7">
      <c r="A7" s="231">
        <v>1998</v>
      </c>
      <c r="B7" s="232">
        <v>0</v>
      </c>
      <c r="C7" s="232">
        <v>4327</v>
      </c>
      <c r="D7" s="232" t="s">
        <v>25</v>
      </c>
      <c r="E7" s="232" t="s">
        <v>25</v>
      </c>
      <c r="F7" s="232" t="s">
        <v>25</v>
      </c>
      <c r="G7" s="232">
        <f t="shared" si="0"/>
        <v>4327</v>
      </c>
    </row>
    <row r="8" spans="1:7">
      <c r="A8" s="231">
        <v>1999</v>
      </c>
      <c r="B8" s="232">
        <v>0</v>
      </c>
      <c r="C8" s="232">
        <v>6915</v>
      </c>
      <c r="D8" s="232" t="s">
        <v>25</v>
      </c>
      <c r="E8" s="232" t="s">
        <v>25</v>
      </c>
      <c r="F8" s="232" t="s">
        <v>25</v>
      </c>
      <c r="G8" s="232">
        <f t="shared" si="0"/>
        <v>6915</v>
      </c>
    </row>
    <row r="9" spans="1:7">
      <c r="A9" s="231">
        <v>2000</v>
      </c>
      <c r="B9" s="232">
        <v>5</v>
      </c>
      <c r="C9" s="232" t="s">
        <v>25</v>
      </c>
      <c r="D9" s="232" t="s">
        <v>25</v>
      </c>
      <c r="E9" s="232" t="s">
        <v>25</v>
      </c>
      <c r="F9" s="232" t="s">
        <v>25</v>
      </c>
      <c r="G9" s="232">
        <f t="shared" si="0"/>
        <v>5</v>
      </c>
    </row>
    <row r="10" spans="1:7">
      <c r="A10" s="231">
        <v>2001</v>
      </c>
      <c r="B10" s="232">
        <v>1371</v>
      </c>
      <c r="C10" s="232">
        <v>3380</v>
      </c>
      <c r="D10" s="232">
        <v>54</v>
      </c>
      <c r="E10" s="232">
        <v>5483</v>
      </c>
      <c r="F10" s="232">
        <v>311</v>
      </c>
      <c r="G10" s="232">
        <f t="shared" si="0"/>
        <v>10599</v>
      </c>
    </row>
    <row r="11" spans="1:7" ht="15" customHeight="1">
      <c r="A11" s="231">
        <v>2002</v>
      </c>
      <c r="B11" s="232">
        <v>2761</v>
      </c>
      <c r="C11" s="232">
        <v>4150</v>
      </c>
      <c r="D11" s="232">
        <v>50</v>
      </c>
      <c r="E11" s="233" t="s">
        <v>25</v>
      </c>
      <c r="F11" s="233" t="s">
        <v>25</v>
      </c>
      <c r="G11" s="232">
        <f t="shared" ref="G11:G31" si="1">SUM(B11:F11)</f>
        <v>6961</v>
      </c>
    </row>
    <row r="12" spans="1:7" ht="15" customHeight="1">
      <c r="A12" s="231">
        <v>2003</v>
      </c>
      <c r="B12" s="232">
        <v>728</v>
      </c>
      <c r="C12" s="232">
        <v>2503</v>
      </c>
      <c r="D12" s="233" t="s">
        <v>25</v>
      </c>
      <c r="E12" s="233" t="s">
        <v>25</v>
      </c>
      <c r="F12" s="233" t="s">
        <v>25</v>
      </c>
      <c r="G12" s="232">
        <f t="shared" si="1"/>
        <v>3231</v>
      </c>
    </row>
    <row r="13" spans="1:7" ht="15" customHeight="1">
      <c r="A13" s="231">
        <v>2004</v>
      </c>
      <c r="B13" s="232"/>
      <c r="C13" s="232">
        <v>4384</v>
      </c>
      <c r="D13" s="233" t="s">
        <v>25</v>
      </c>
      <c r="E13" s="233" t="s">
        <v>25</v>
      </c>
      <c r="F13" s="233" t="s">
        <v>25</v>
      </c>
      <c r="G13" s="232">
        <f t="shared" si="1"/>
        <v>4384</v>
      </c>
    </row>
    <row r="14" spans="1:7" ht="15" customHeight="1">
      <c r="A14" s="231">
        <v>2005</v>
      </c>
      <c r="B14" s="232">
        <v>39</v>
      </c>
      <c r="C14" s="232">
        <v>1624</v>
      </c>
      <c r="D14" s="233" t="s">
        <v>25</v>
      </c>
      <c r="E14" s="233" t="s">
        <v>25</v>
      </c>
      <c r="F14" s="233" t="s">
        <v>25</v>
      </c>
      <c r="G14" s="232">
        <f t="shared" si="1"/>
        <v>1663</v>
      </c>
    </row>
    <row r="15" spans="1:7" ht="15" customHeight="1">
      <c r="A15" s="231">
        <v>2006</v>
      </c>
      <c r="B15" s="232">
        <v>900</v>
      </c>
      <c r="C15" s="232">
        <v>5375</v>
      </c>
      <c r="D15" s="232">
        <v>2</v>
      </c>
      <c r="E15" s="233" t="s">
        <v>25</v>
      </c>
      <c r="F15" s="233" t="s">
        <v>25</v>
      </c>
      <c r="G15" s="232">
        <f t="shared" si="1"/>
        <v>6277</v>
      </c>
    </row>
    <row r="16" spans="1:7" ht="15" customHeight="1">
      <c r="A16" s="231">
        <v>2007</v>
      </c>
      <c r="B16" s="232">
        <v>3007</v>
      </c>
      <c r="C16" s="232">
        <v>1553</v>
      </c>
      <c r="D16" s="232">
        <v>4</v>
      </c>
      <c r="E16" s="233" t="s">
        <v>25</v>
      </c>
      <c r="F16" s="233" t="s">
        <v>25</v>
      </c>
      <c r="G16" s="232">
        <f t="shared" si="1"/>
        <v>4564</v>
      </c>
    </row>
    <row r="17" spans="1:7" ht="15" customHeight="1">
      <c r="A17" s="231">
        <v>2008</v>
      </c>
      <c r="B17" s="233">
        <v>760</v>
      </c>
      <c r="C17" s="234">
        <v>3937</v>
      </c>
      <c r="D17" s="233">
        <v>0</v>
      </c>
      <c r="E17" s="233" t="s">
        <v>25</v>
      </c>
      <c r="F17" s="233" t="s">
        <v>25</v>
      </c>
      <c r="G17" s="234">
        <f t="shared" si="1"/>
        <v>4697</v>
      </c>
    </row>
    <row r="18" spans="1:7" ht="15" customHeight="1">
      <c r="A18" s="231">
        <v>2009</v>
      </c>
      <c r="B18" s="233">
        <v>43</v>
      </c>
      <c r="C18" s="234">
        <v>2404</v>
      </c>
      <c r="D18" s="233">
        <v>10</v>
      </c>
      <c r="E18" s="233" t="s">
        <v>25</v>
      </c>
      <c r="F18" s="233">
        <v>742</v>
      </c>
      <c r="G18" s="234">
        <f t="shared" si="1"/>
        <v>3199</v>
      </c>
    </row>
    <row r="19" spans="1:7" ht="15" customHeight="1">
      <c r="A19" s="231">
        <v>2010</v>
      </c>
      <c r="B19" s="234">
        <v>1549</v>
      </c>
      <c r="C19" s="234">
        <v>1142</v>
      </c>
      <c r="D19" s="233">
        <v>10</v>
      </c>
      <c r="E19" s="234">
        <v>3578</v>
      </c>
      <c r="F19" s="233" t="s">
        <v>25</v>
      </c>
      <c r="G19" s="234">
        <f t="shared" si="1"/>
        <v>6279</v>
      </c>
    </row>
    <row r="20" spans="1:7" ht="15" customHeight="1">
      <c r="A20" s="235">
        <v>2011</v>
      </c>
      <c r="B20" s="233">
        <v>32</v>
      </c>
      <c r="C20" s="233">
        <v>278</v>
      </c>
      <c r="D20" s="233">
        <v>14</v>
      </c>
      <c r="E20" s="233" t="s">
        <v>25</v>
      </c>
      <c r="F20" s="233" t="s">
        <v>25</v>
      </c>
      <c r="G20" s="234">
        <f t="shared" si="1"/>
        <v>324</v>
      </c>
    </row>
    <row r="21" spans="1:7" ht="15" customHeight="1">
      <c r="A21" s="235">
        <v>2012</v>
      </c>
      <c r="B21" s="234">
        <v>2298</v>
      </c>
      <c r="C21" s="234">
        <v>4633</v>
      </c>
      <c r="D21" s="233">
        <v>9</v>
      </c>
      <c r="E21" s="233" t="s">
        <v>25</v>
      </c>
      <c r="F21" s="233" t="s">
        <v>25</v>
      </c>
      <c r="G21" s="234">
        <f t="shared" si="1"/>
        <v>6940</v>
      </c>
    </row>
    <row r="22" spans="1:7" ht="15" customHeight="1">
      <c r="A22" s="235">
        <v>2013</v>
      </c>
      <c r="B22" s="234">
        <v>53</v>
      </c>
      <c r="C22" s="234">
        <v>2429</v>
      </c>
      <c r="D22" s="234">
        <v>1016</v>
      </c>
      <c r="E22" s="233" t="s">
        <v>25</v>
      </c>
      <c r="F22" s="233" t="s">
        <v>25</v>
      </c>
      <c r="G22" s="234">
        <f t="shared" si="1"/>
        <v>3498</v>
      </c>
    </row>
    <row r="23" spans="1:7" ht="15" customHeight="1">
      <c r="A23" s="235">
        <v>2014</v>
      </c>
      <c r="B23" s="234">
        <v>344</v>
      </c>
      <c r="C23" s="234">
        <v>2917</v>
      </c>
      <c r="D23" s="234">
        <v>15</v>
      </c>
      <c r="E23" s="233" t="s">
        <v>25</v>
      </c>
      <c r="F23" s="233" t="s">
        <v>25</v>
      </c>
      <c r="G23" s="234">
        <f t="shared" si="1"/>
        <v>3276</v>
      </c>
    </row>
    <row r="24" spans="1:7" ht="15" customHeight="1">
      <c r="A24" s="235">
        <v>2015</v>
      </c>
      <c r="B24" s="234">
        <v>123</v>
      </c>
      <c r="C24" s="234">
        <v>2466</v>
      </c>
      <c r="D24" s="234">
        <v>45</v>
      </c>
      <c r="E24" s="233" t="s">
        <v>25</v>
      </c>
      <c r="F24" s="233" t="s">
        <v>25</v>
      </c>
      <c r="G24" s="234">
        <f t="shared" si="1"/>
        <v>2634</v>
      </c>
    </row>
    <row r="25" spans="1:7" ht="15" customHeight="1">
      <c r="A25" s="235">
        <v>2016</v>
      </c>
      <c r="B25" s="234">
        <v>34</v>
      </c>
      <c r="C25" s="234">
        <v>3253</v>
      </c>
      <c r="D25" s="234">
        <v>8</v>
      </c>
      <c r="E25" s="233" t="s">
        <v>25</v>
      </c>
      <c r="F25" s="233" t="s">
        <v>25</v>
      </c>
      <c r="G25" s="234">
        <f t="shared" si="1"/>
        <v>3295</v>
      </c>
    </row>
    <row r="26" spans="1:7" ht="15" customHeight="1">
      <c r="A26" s="235">
        <v>2017</v>
      </c>
      <c r="B26" s="234">
        <v>145</v>
      </c>
      <c r="C26" s="234">
        <v>2361</v>
      </c>
      <c r="D26" s="234">
        <v>63</v>
      </c>
      <c r="E26" s="233" t="s">
        <v>25</v>
      </c>
      <c r="F26" s="233" t="s">
        <v>25</v>
      </c>
      <c r="G26" s="234">
        <f t="shared" si="1"/>
        <v>2569</v>
      </c>
    </row>
    <row r="27" spans="1:7" ht="15" customHeight="1">
      <c r="A27" s="235">
        <v>2018</v>
      </c>
      <c r="B27" s="234">
        <v>25</v>
      </c>
      <c r="C27" s="234">
        <v>5088</v>
      </c>
      <c r="D27" s="234">
        <v>2</v>
      </c>
      <c r="E27" s="233" t="s">
        <v>25</v>
      </c>
      <c r="F27" s="233" t="s">
        <v>25</v>
      </c>
      <c r="G27" s="234">
        <f t="shared" si="1"/>
        <v>5115</v>
      </c>
    </row>
    <row r="28" spans="1:7" ht="15" customHeight="1">
      <c r="A28" s="235">
        <v>2019</v>
      </c>
      <c r="B28" s="234">
        <v>0</v>
      </c>
      <c r="C28" s="234">
        <v>921</v>
      </c>
      <c r="D28" s="234">
        <v>2</v>
      </c>
      <c r="E28" s="233" t="s">
        <v>25</v>
      </c>
      <c r="F28" s="233" t="s">
        <v>25</v>
      </c>
      <c r="G28" s="234">
        <f t="shared" ref="G28:G29" si="2">SUM(B28:F28)</f>
        <v>923</v>
      </c>
    </row>
    <row r="29" spans="1:7" ht="15" customHeight="1">
      <c r="A29" s="235">
        <v>2020</v>
      </c>
      <c r="B29" s="234">
        <v>0</v>
      </c>
      <c r="C29" s="234">
        <v>6450</v>
      </c>
      <c r="D29" s="234">
        <v>168</v>
      </c>
      <c r="E29" s="233" t="s">
        <v>25</v>
      </c>
      <c r="F29" s="233" t="s">
        <v>25</v>
      </c>
      <c r="G29" s="234">
        <f t="shared" si="2"/>
        <v>6618</v>
      </c>
    </row>
    <row r="30" spans="1:7" ht="15" customHeight="1">
      <c r="A30" s="231">
        <v>2021</v>
      </c>
      <c r="B30" s="234">
        <v>0</v>
      </c>
      <c r="C30" s="234">
        <v>1023</v>
      </c>
      <c r="D30" s="234">
        <v>10</v>
      </c>
      <c r="E30" s="233" t="s">
        <v>25</v>
      </c>
      <c r="F30" s="233" t="s">
        <v>25</v>
      </c>
      <c r="G30" s="234">
        <f t="shared" si="1"/>
        <v>1033</v>
      </c>
    </row>
    <row r="31" spans="1:7" ht="15" customHeight="1">
      <c r="A31" s="231">
        <v>2022</v>
      </c>
      <c r="B31" s="234">
        <v>0</v>
      </c>
      <c r="C31" s="234">
        <v>7035</v>
      </c>
      <c r="D31" s="234">
        <v>1256</v>
      </c>
      <c r="E31" s="233" t="s">
        <v>25</v>
      </c>
      <c r="F31" s="233" t="s">
        <v>25</v>
      </c>
      <c r="G31" s="234">
        <f t="shared" si="1"/>
        <v>8291</v>
      </c>
    </row>
    <row r="32" spans="1:7">
      <c r="A32" s="115" t="s">
        <v>37</v>
      </c>
      <c r="B32" s="111"/>
      <c r="C32" s="111"/>
      <c r="D32" s="111"/>
      <c r="E32" s="111"/>
      <c r="F32" s="111"/>
      <c r="G32" s="111"/>
    </row>
    <row r="33" spans="1:7">
      <c r="A33" s="115" t="s">
        <v>38</v>
      </c>
      <c r="B33" s="111"/>
      <c r="C33" s="111"/>
      <c r="D33" s="111"/>
      <c r="E33" s="111"/>
      <c r="F33" s="111"/>
      <c r="G33" s="111"/>
    </row>
    <row r="34" spans="1:7">
      <c r="A34" s="115" t="s">
        <v>39</v>
      </c>
      <c r="B34" s="111"/>
      <c r="C34" s="111"/>
      <c r="D34" s="111"/>
      <c r="E34" s="111"/>
      <c r="F34" s="111"/>
      <c r="G34" s="111"/>
    </row>
    <row r="35" spans="1:7">
      <c r="A35" s="150"/>
      <c r="B35" s="111"/>
      <c r="C35" s="111"/>
      <c r="D35" s="111"/>
      <c r="E35" s="111"/>
      <c r="F35" s="111"/>
      <c r="G35" s="111"/>
    </row>
    <row r="36" spans="1:7">
      <c r="B36" s="111"/>
      <c r="C36" s="111"/>
      <c r="D36" s="111"/>
      <c r="E36" s="111"/>
      <c r="F36" s="111"/>
      <c r="G36" s="111"/>
    </row>
  </sheetData>
  <mergeCells count="2">
    <mergeCell ref="A3:A4"/>
    <mergeCell ref="B3:G3"/>
  </mergeCells>
  <pageMargins left="0.7" right="0.7" top="0.75" bottom="0.75" header="0.3" footer="0.3"/>
  <pageSetup orientation="portrait" verticalDpi="0" r:id="rId1"/>
  <ignoredErrors>
    <ignoredError sqref="G10:G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6">
    <tabColor rgb="FFFF0000"/>
  </sheetPr>
  <dimension ref="A1:G30"/>
  <sheetViews>
    <sheetView workbookViewId="0">
      <selection activeCell="D26" sqref="D26"/>
    </sheetView>
  </sheetViews>
  <sheetFormatPr defaultRowHeight="13.2"/>
  <cols>
    <col min="2" max="2" width="12.44140625" customWidth="1"/>
    <col min="3" max="3" width="10.44140625" bestFit="1" customWidth="1"/>
    <col min="4" max="4" width="12.44140625" customWidth="1"/>
    <col min="5" max="5" width="9.5546875" customWidth="1"/>
  </cols>
  <sheetData>
    <row r="1" spans="1:7" ht="15.6">
      <c r="A1" s="116" t="s">
        <v>161</v>
      </c>
      <c r="B1" s="140"/>
      <c r="C1" s="140"/>
      <c r="D1" s="140"/>
      <c r="E1" s="140"/>
      <c r="F1" s="90"/>
      <c r="G1" s="90"/>
    </row>
    <row r="2" spans="1:7" ht="13.8">
      <c r="A2" s="117"/>
      <c r="B2" s="140"/>
      <c r="C2" s="140"/>
      <c r="D2" s="140"/>
      <c r="E2" s="140"/>
      <c r="F2" s="90"/>
      <c r="G2" s="90"/>
    </row>
    <row r="3" spans="1:7" ht="15.6">
      <c r="A3" s="185" t="s">
        <v>22</v>
      </c>
      <c r="B3" s="186" t="s">
        <v>40</v>
      </c>
      <c r="C3" s="186"/>
      <c r="D3" s="186" t="s">
        <v>41</v>
      </c>
      <c r="E3" s="186"/>
      <c r="F3" s="90"/>
      <c r="G3" s="90"/>
    </row>
    <row r="4" spans="1:7" ht="46.8">
      <c r="A4" s="185"/>
      <c r="B4" s="166" t="s">
        <v>42</v>
      </c>
      <c r="C4" s="166" t="s">
        <v>43</v>
      </c>
      <c r="D4" s="166" t="s">
        <v>44</v>
      </c>
      <c r="E4" s="166" t="s">
        <v>45</v>
      </c>
      <c r="F4" s="90"/>
      <c r="G4" s="90"/>
    </row>
    <row r="5" spans="1:7">
      <c r="A5" s="167">
        <v>1996</v>
      </c>
      <c r="B5" s="168">
        <v>292336</v>
      </c>
      <c r="C5" s="169">
        <v>99511</v>
      </c>
      <c r="D5" s="168">
        <v>122000</v>
      </c>
      <c r="E5" s="169">
        <v>347368.42105263157</v>
      </c>
      <c r="F5" s="149"/>
      <c r="G5" s="90"/>
    </row>
    <row r="6" spans="1:7">
      <c r="A6" s="167">
        <v>1997</v>
      </c>
      <c r="B6" s="168">
        <v>847200</v>
      </c>
      <c r="C6" s="169">
        <v>220361</v>
      </c>
      <c r="D6" s="168">
        <v>254000</v>
      </c>
      <c r="E6" s="169">
        <v>445517.89473684214</v>
      </c>
      <c r="F6" s="149"/>
      <c r="G6" s="90"/>
    </row>
    <row r="7" spans="1:7">
      <c r="A7" s="167">
        <v>1998</v>
      </c>
      <c r="B7" s="168">
        <v>645092</v>
      </c>
      <c r="C7" s="169">
        <v>170799</v>
      </c>
      <c r="D7" s="168">
        <v>410000</v>
      </c>
      <c r="E7" s="169">
        <v>188609.47368421053</v>
      </c>
      <c r="F7" s="149"/>
      <c r="G7" s="90"/>
    </row>
    <row r="8" spans="1:7">
      <c r="A8" s="167">
        <v>1999</v>
      </c>
      <c r="B8" s="168">
        <v>11429</v>
      </c>
      <c r="C8" s="169">
        <v>121678</v>
      </c>
      <c r="D8" s="168">
        <v>89000</v>
      </c>
      <c r="E8" s="169">
        <v>152631.57894736843</v>
      </c>
      <c r="F8" s="149"/>
      <c r="G8" s="90"/>
    </row>
    <row r="9" spans="1:7">
      <c r="A9" s="167">
        <v>2000</v>
      </c>
      <c r="B9" s="168">
        <v>0</v>
      </c>
      <c r="C9" s="169">
        <v>7303</v>
      </c>
      <c r="D9" s="168">
        <v>11000</v>
      </c>
      <c r="E9" s="169">
        <v>21934.736842105263</v>
      </c>
      <c r="F9" s="149"/>
      <c r="G9" s="90"/>
    </row>
    <row r="10" spans="1:7">
      <c r="A10" s="167">
        <v>2001</v>
      </c>
      <c r="B10" s="168">
        <v>71530</v>
      </c>
      <c r="C10" s="169">
        <v>69904</v>
      </c>
      <c r="D10" s="168">
        <v>178000</v>
      </c>
      <c r="E10" s="169">
        <v>316792.63157894736</v>
      </c>
      <c r="F10" s="149"/>
      <c r="G10" s="90"/>
    </row>
    <row r="11" spans="1:7">
      <c r="A11" s="167">
        <v>2002</v>
      </c>
      <c r="B11" s="168">
        <v>412255</v>
      </c>
      <c r="C11" s="169">
        <v>80738</v>
      </c>
      <c r="D11" s="168">
        <v>383000</v>
      </c>
      <c r="E11" s="169">
        <v>38137.894736842107</v>
      </c>
      <c r="F11" s="149"/>
      <c r="G11" s="90"/>
    </row>
    <row r="12" spans="1:7">
      <c r="A12" s="167">
        <v>2003</v>
      </c>
      <c r="B12" s="168">
        <v>250069</v>
      </c>
      <c r="C12" s="169">
        <v>185086</v>
      </c>
      <c r="D12" s="168">
        <v>78238</v>
      </c>
      <c r="E12" s="169">
        <v>247804.21052631582</v>
      </c>
      <c r="F12" s="149"/>
      <c r="G12" s="90"/>
    </row>
    <row r="13" spans="1:7">
      <c r="A13" s="167">
        <v>2004</v>
      </c>
      <c r="B13" s="168">
        <v>74613</v>
      </c>
      <c r="C13" s="169">
        <v>162933</v>
      </c>
      <c r="D13" s="168">
        <v>166200</v>
      </c>
      <c r="E13" s="169">
        <v>247368.4210526316</v>
      </c>
      <c r="F13" s="149"/>
      <c r="G13" s="90"/>
    </row>
    <row r="14" spans="1:7">
      <c r="A14" s="167">
        <v>2005</v>
      </c>
      <c r="B14" s="168">
        <v>399083</v>
      </c>
      <c r="C14" s="169">
        <v>294054</v>
      </c>
      <c r="D14" s="168">
        <v>237200</v>
      </c>
      <c r="E14" s="169">
        <v>315789.47368421056</v>
      </c>
      <c r="F14" s="149"/>
      <c r="G14" s="90"/>
    </row>
    <row r="15" spans="1:7">
      <c r="A15" s="167">
        <v>2006</v>
      </c>
      <c r="B15" s="168">
        <v>223927</v>
      </c>
      <c r="C15" s="169">
        <v>229243</v>
      </c>
      <c r="D15" s="168">
        <v>145000</v>
      </c>
      <c r="E15" s="169">
        <v>155052.63157894739</v>
      </c>
      <c r="F15" s="149"/>
      <c r="G15" s="90"/>
    </row>
    <row r="16" spans="1:7">
      <c r="A16" s="167">
        <v>2007</v>
      </c>
      <c r="B16" s="168"/>
      <c r="C16" s="169">
        <v>180111</v>
      </c>
      <c r="D16" s="168">
        <v>22268</v>
      </c>
      <c r="E16" s="169">
        <v>115789.47368421053</v>
      </c>
      <c r="F16" s="149"/>
      <c r="G16" s="90"/>
    </row>
    <row r="17" spans="1:7">
      <c r="A17" s="167">
        <v>2008</v>
      </c>
      <c r="B17" s="170">
        <v>18796</v>
      </c>
      <c r="C17" s="169">
        <v>23919</v>
      </c>
      <c r="D17" s="170">
        <v>34505</v>
      </c>
      <c r="E17" s="169">
        <v>52631.57894736842</v>
      </c>
      <c r="F17" s="149"/>
      <c r="G17" s="90"/>
    </row>
    <row r="18" spans="1:7">
      <c r="A18" s="167">
        <v>2009</v>
      </c>
      <c r="B18" s="170"/>
      <c r="C18" s="169"/>
      <c r="D18" s="170">
        <v>32434</v>
      </c>
      <c r="E18" s="169">
        <v>54000</v>
      </c>
      <c r="F18" s="149"/>
      <c r="G18" s="90"/>
    </row>
    <row r="19" spans="1:7">
      <c r="A19" s="167">
        <v>2010</v>
      </c>
      <c r="B19" s="223"/>
      <c r="C19" s="169"/>
      <c r="D19" s="170">
        <v>42971</v>
      </c>
      <c r="E19" s="169">
        <v>59900</v>
      </c>
      <c r="F19" s="149"/>
      <c r="G19" s="90"/>
    </row>
    <row r="20" spans="1:7">
      <c r="A20" s="221">
        <v>2011</v>
      </c>
      <c r="B20" s="225">
        <v>211968</v>
      </c>
      <c r="C20" s="222">
        <v>65469</v>
      </c>
      <c r="D20" s="170">
        <v>136641</v>
      </c>
      <c r="E20" s="169">
        <v>248655</v>
      </c>
      <c r="F20" s="149"/>
      <c r="G20" s="90"/>
    </row>
    <row r="21" spans="1:7">
      <c r="A21" s="220">
        <v>2012</v>
      </c>
      <c r="B21" s="224">
        <v>97</v>
      </c>
      <c r="C21" s="169">
        <v>23219</v>
      </c>
      <c r="D21" s="170">
        <f>25902+10790+39024+100</f>
        <v>75816</v>
      </c>
      <c r="E21" s="169">
        <v>206704</v>
      </c>
      <c r="F21" s="149"/>
      <c r="G21" s="90"/>
    </row>
    <row r="22" spans="1:7">
      <c r="A22" s="220">
        <v>2013</v>
      </c>
      <c r="B22" s="170"/>
      <c r="C22" s="169">
        <v>15730</v>
      </c>
      <c r="D22" s="170">
        <v>25800</v>
      </c>
      <c r="E22" s="169">
        <v>25066</v>
      </c>
      <c r="F22" s="149"/>
      <c r="G22" s="90"/>
    </row>
    <row r="23" spans="1:7">
      <c r="A23" s="220">
        <v>2014</v>
      </c>
      <c r="B23" s="170"/>
      <c r="C23" s="169"/>
      <c r="D23" s="170">
        <v>56069</v>
      </c>
      <c r="E23" s="169">
        <v>125500</v>
      </c>
      <c r="F23" s="149"/>
      <c r="G23" s="90"/>
    </row>
    <row r="24" spans="1:7">
      <c r="A24" s="220">
        <v>2015</v>
      </c>
      <c r="B24" s="170">
        <v>58580</v>
      </c>
      <c r="C24" s="169">
        <v>110535</v>
      </c>
      <c r="D24" s="170">
        <v>93177</v>
      </c>
      <c r="E24" s="169">
        <v>240000</v>
      </c>
      <c r="F24" s="149"/>
      <c r="G24" s="90"/>
    </row>
    <row r="25" spans="1:7">
      <c r="A25" s="220">
        <v>2016</v>
      </c>
      <c r="B25" s="170">
        <v>269042</v>
      </c>
      <c r="C25" s="169">
        <v>137591</v>
      </c>
      <c r="D25" s="170">
        <v>145179</v>
      </c>
      <c r="E25" s="169">
        <v>445000</v>
      </c>
      <c r="F25" s="149"/>
      <c r="G25" s="90"/>
    </row>
    <row r="26" spans="1:7">
      <c r="A26" s="220">
        <v>2017</v>
      </c>
      <c r="B26" s="170"/>
      <c r="C26" s="169">
        <v>36051</v>
      </c>
      <c r="D26" s="170">
        <v>62229</v>
      </c>
      <c r="E26" s="169">
        <v>99000</v>
      </c>
      <c r="F26" s="149"/>
      <c r="G26" s="90"/>
    </row>
    <row r="27" spans="1:7">
      <c r="A27" s="220">
        <v>2018</v>
      </c>
      <c r="B27" s="170"/>
      <c r="C27" s="169">
        <v>11467</v>
      </c>
      <c r="D27" s="170">
        <v>54363</v>
      </c>
      <c r="E27" s="169">
        <v>83853</v>
      </c>
      <c r="F27" s="149"/>
      <c r="G27" s="90"/>
    </row>
    <row r="28" spans="1:7">
      <c r="A28" s="220">
        <v>2019</v>
      </c>
      <c r="B28" s="170"/>
      <c r="C28" s="169"/>
      <c r="D28" s="170">
        <v>18500</v>
      </c>
      <c r="E28" s="169">
        <v>27500</v>
      </c>
      <c r="F28" s="149"/>
      <c r="G28" s="90"/>
    </row>
    <row r="29" spans="1:7">
      <c r="A29" s="220">
        <v>2020</v>
      </c>
      <c r="B29" s="170"/>
      <c r="C29" s="169"/>
      <c r="D29" s="170">
        <v>47576</v>
      </c>
      <c r="E29" s="169">
        <v>124688</v>
      </c>
      <c r="F29" s="149"/>
      <c r="G29" s="90"/>
    </row>
    <row r="30" spans="1:7">
      <c r="A30" s="220">
        <v>2021</v>
      </c>
      <c r="B30" s="170"/>
      <c r="C30" s="169"/>
      <c r="D30" s="170">
        <v>15225</v>
      </c>
      <c r="E30" s="169">
        <v>65398</v>
      </c>
      <c r="F30" s="149"/>
      <c r="G30" s="90"/>
    </row>
  </sheetData>
  <mergeCells count="3">
    <mergeCell ref="A3:A4"/>
    <mergeCell ref="B3:C3"/>
    <mergeCell ref="D3:E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7">
    <tabColor rgb="FFFF0000"/>
  </sheetPr>
  <dimension ref="A1:G33"/>
  <sheetViews>
    <sheetView zoomScaleNormal="100" workbookViewId="0">
      <selection activeCell="F19" sqref="F19"/>
    </sheetView>
  </sheetViews>
  <sheetFormatPr defaultRowHeight="13.2"/>
  <cols>
    <col min="1" max="1" width="12.44140625" customWidth="1"/>
    <col min="2" max="2" width="21.44140625" customWidth="1"/>
    <col min="3" max="3" width="13.5546875" bestFit="1" customWidth="1"/>
    <col min="4" max="4" width="9.6640625" bestFit="1" customWidth="1"/>
    <col min="5" max="5" width="4.5546875" customWidth="1"/>
    <col min="6" max="7" width="22.5546875" bestFit="1" customWidth="1"/>
  </cols>
  <sheetData>
    <row r="1" spans="1:7" ht="15.6">
      <c r="A1" s="94" t="s">
        <v>162</v>
      </c>
    </row>
    <row r="2" spans="1:7" ht="14.4" thickBot="1">
      <c r="A2" s="117"/>
      <c r="B2" s="112"/>
      <c r="C2" s="112"/>
      <c r="D2" s="112"/>
    </row>
    <row r="3" spans="1:7" ht="16.2" thickBot="1">
      <c r="A3" s="180" t="s">
        <v>22</v>
      </c>
      <c r="B3" s="182" t="s">
        <v>46</v>
      </c>
      <c r="C3" s="183"/>
      <c r="D3" s="184"/>
    </row>
    <row r="4" spans="1:7" ht="40.799999999999997" customHeight="1" thickBot="1">
      <c r="A4" s="181"/>
      <c r="B4" s="146" t="s">
        <v>47</v>
      </c>
      <c r="C4" s="146" t="s">
        <v>48</v>
      </c>
      <c r="D4" s="146" t="s">
        <v>23</v>
      </c>
      <c r="F4" s="236" t="s">
        <v>165</v>
      </c>
      <c r="G4" s="236"/>
    </row>
    <row r="5" spans="1:7" ht="13.8" thickBot="1">
      <c r="A5" s="160">
        <v>1998</v>
      </c>
      <c r="B5" s="159">
        <v>3471851</v>
      </c>
      <c r="C5" s="159">
        <v>1367063</v>
      </c>
      <c r="D5" s="147">
        <f t="shared" ref="D5:D25" si="0">SUM(B5:C5)</f>
        <v>4838914</v>
      </c>
    </row>
    <row r="6" spans="1:7" ht="13.8" thickBot="1">
      <c r="A6" s="160">
        <v>1999</v>
      </c>
      <c r="B6" s="159">
        <v>2894103</v>
      </c>
      <c r="C6" s="159">
        <v>527296</v>
      </c>
      <c r="D6" s="147">
        <f t="shared" si="0"/>
        <v>3421399</v>
      </c>
    </row>
    <row r="7" spans="1:7" ht="13.8" thickBot="1">
      <c r="A7" s="160">
        <v>2000</v>
      </c>
      <c r="B7" s="159">
        <v>667730</v>
      </c>
      <c r="C7" s="159">
        <v>276044</v>
      </c>
      <c r="D7" s="147">
        <f t="shared" si="0"/>
        <v>943774</v>
      </c>
    </row>
    <row r="8" spans="1:7" ht="13.8" thickBot="1">
      <c r="A8" s="160">
        <v>2001</v>
      </c>
      <c r="B8" s="159">
        <v>3014752</v>
      </c>
      <c r="C8" s="159">
        <v>1087251</v>
      </c>
      <c r="D8" s="147">
        <f t="shared" si="0"/>
        <v>4102003</v>
      </c>
    </row>
    <row r="9" spans="1:7" ht="13.8" thickBot="1">
      <c r="A9" s="160">
        <v>2002</v>
      </c>
      <c r="B9" s="159">
        <v>2260681</v>
      </c>
      <c r="C9" s="159">
        <v>1221878</v>
      </c>
      <c r="D9" s="147">
        <f t="shared" si="0"/>
        <v>3482559</v>
      </c>
    </row>
    <row r="10" spans="1:7" ht="13.8" thickBot="1">
      <c r="A10" s="160">
        <v>2003</v>
      </c>
      <c r="B10" s="159">
        <v>1470262</v>
      </c>
      <c r="C10" s="159">
        <v>765854</v>
      </c>
      <c r="D10" s="147">
        <f t="shared" si="0"/>
        <v>2236116</v>
      </c>
    </row>
    <row r="11" spans="1:7" ht="13.8" thickBot="1">
      <c r="A11" s="160">
        <v>2004</v>
      </c>
      <c r="B11" s="159">
        <v>2664646</v>
      </c>
      <c r="C11" s="159">
        <v>971203</v>
      </c>
      <c r="D11" s="147">
        <f t="shared" si="0"/>
        <v>3635849</v>
      </c>
    </row>
    <row r="12" spans="1:7" ht="13.8" thickBot="1">
      <c r="A12" s="160">
        <v>2005</v>
      </c>
      <c r="B12" s="159">
        <v>1373327</v>
      </c>
      <c r="C12" s="159">
        <v>542353</v>
      </c>
      <c r="D12" s="147">
        <f t="shared" si="0"/>
        <v>1915680</v>
      </c>
    </row>
    <row r="13" spans="1:7" ht="13.8" thickBot="1">
      <c r="A13" s="160">
        <v>2006</v>
      </c>
      <c r="B13" s="159">
        <v>2078453</v>
      </c>
      <c r="C13" s="159">
        <v>590490</v>
      </c>
      <c r="D13" s="147">
        <f t="shared" si="0"/>
        <v>2668943</v>
      </c>
    </row>
    <row r="14" spans="1:7" ht="13.8" thickBot="1">
      <c r="A14" s="160">
        <v>2007</v>
      </c>
      <c r="B14" s="159">
        <v>1054935</v>
      </c>
      <c r="C14" s="159">
        <v>931225</v>
      </c>
      <c r="D14" s="147">
        <f t="shared" si="0"/>
        <v>1986160</v>
      </c>
    </row>
    <row r="15" spans="1:7" ht="13.8" thickBot="1">
      <c r="A15" s="160">
        <v>2008</v>
      </c>
      <c r="B15" s="159">
        <v>958115</v>
      </c>
      <c r="C15" s="159">
        <v>707285</v>
      </c>
      <c r="D15" s="147">
        <f t="shared" si="0"/>
        <v>1665400</v>
      </c>
    </row>
    <row r="16" spans="1:7" ht="13.8" thickBot="1">
      <c r="A16" s="160">
        <v>2009</v>
      </c>
      <c r="B16" s="159">
        <v>643880</v>
      </c>
      <c r="C16" s="159">
        <v>844362</v>
      </c>
      <c r="D16" s="147">
        <f t="shared" si="0"/>
        <v>1488242</v>
      </c>
    </row>
    <row r="17" spans="1:4" ht="13.8" thickBot="1">
      <c r="A17" s="160">
        <v>2010</v>
      </c>
      <c r="B17" s="159">
        <v>645328</v>
      </c>
      <c r="C17" s="159">
        <v>424742</v>
      </c>
      <c r="D17" s="147">
        <f t="shared" si="0"/>
        <v>1070070</v>
      </c>
    </row>
    <row r="18" spans="1:4" ht="13.8" thickBot="1">
      <c r="A18" s="226">
        <v>2011</v>
      </c>
      <c r="B18" s="159">
        <v>1115873</v>
      </c>
      <c r="C18" s="159">
        <v>928847</v>
      </c>
      <c r="D18" s="147">
        <f t="shared" si="0"/>
        <v>2044720</v>
      </c>
    </row>
    <row r="19" spans="1:4" ht="13.8" thickBot="1">
      <c r="A19" s="226">
        <v>2012</v>
      </c>
      <c r="B19" s="159">
        <v>1523901</v>
      </c>
      <c r="C19" s="159">
        <v>1299936</v>
      </c>
      <c r="D19" s="147">
        <f t="shared" si="0"/>
        <v>2823837</v>
      </c>
    </row>
    <row r="20" spans="1:4" ht="13.8" thickBot="1">
      <c r="A20" s="226">
        <v>2013</v>
      </c>
      <c r="B20" s="159">
        <v>979906</v>
      </c>
      <c r="C20" s="159">
        <v>1153479</v>
      </c>
      <c r="D20" s="147">
        <f t="shared" si="0"/>
        <v>2133385</v>
      </c>
    </row>
    <row r="21" spans="1:4" ht="13.8" thickBot="1">
      <c r="A21" s="226">
        <v>2014</v>
      </c>
      <c r="B21" s="159">
        <v>1141803</v>
      </c>
      <c r="C21" s="159">
        <v>521189</v>
      </c>
      <c r="D21" s="147">
        <f t="shared" si="0"/>
        <v>1662992</v>
      </c>
    </row>
    <row r="22" spans="1:4" ht="13.8" thickBot="1">
      <c r="A22" s="226">
        <v>2015</v>
      </c>
      <c r="B22" s="159">
        <v>985248</v>
      </c>
      <c r="C22" s="159">
        <v>681058</v>
      </c>
      <c r="D22" s="147">
        <f t="shared" si="0"/>
        <v>1666306</v>
      </c>
    </row>
    <row r="23" spans="1:4" ht="13.8" thickBot="1">
      <c r="A23" s="227">
        <v>2016</v>
      </c>
      <c r="B23" s="159">
        <v>1988604</v>
      </c>
      <c r="C23" s="159">
        <v>1705767</v>
      </c>
      <c r="D23" s="147">
        <f t="shared" si="0"/>
        <v>3694371</v>
      </c>
    </row>
    <row r="24" spans="1:4" ht="13.8" thickBot="1">
      <c r="A24" s="227">
        <v>2017</v>
      </c>
      <c r="B24" s="159">
        <v>665119</v>
      </c>
      <c r="C24" s="159">
        <v>656754</v>
      </c>
      <c r="D24" s="147">
        <f t="shared" si="0"/>
        <v>1321873</v>
      </c>
    </row>
    <row r="25" spans="1:4" ht="13.8" thickBot="1">
      <c r="A25" s="226">
        <v>2018</v>
      </c>
      <c r="B25" s="159">
        <v>706948</v>
      </c>
      <c r="C25" s="159">
        <v>591134</v>
      </c>
      <c r="D25" s="147">
        <f t="shared" si="0"/>
        <v>1298082</v>
      </c>
    </row>
    <row r="26" spans="1:4" ht="13.8" thickBot="1">
      <c r="A26" s="226">
        <v>2019</v>
      </c>
      <c r="B26" s="159">
        <v>316507</v>
      </c>
      <c r="C26" s="159">
        <v>218231</v>
      </c>
      <c r="D26" s="147">
        <f>SUM(B26:C26)</f>
        <v>534738</v>
      </c>
    </row>
    <row r="27" spans="1:4" ht="13.8" thickBot="1">
      <c r="A27" s="226">
        <v>2020</v>
      </c>
      <c r="B27" s="159">
        <v>553359</v>
      </c>
      <c r="C27" s="159">
        <v>443298</v>
      </c>
      <c r="D27" s="147">
        <f t="shared" ref="D27" si="1">SUM(B27:C27)</f>
        <v>996657</v>
      </c>
    </row>
    <row r="28" spans="1:4" ht="13.8" thickBot="1">
      <c r="A28" s="226">
        <v>2021</v>
      </c>
      <c r="B28" s="159">
        <v>536961</v>
      </c>
      <c r="C28" s="159">
        <v>191259</v>
      </c>
      <c r="D28" s="147">
        <f>SUM(B28:C28)</f>
        <v>728220</v>
      </c>
    </row>
    <row r="29" spans="1:4" ht="13.8" thickBot="1">
      <c r="A29" s="160">
        <v>2022</v>
      </c>
      <c r="B29" s="159">
        <v>1141649</v>
      </c>
      <c r="C29" s="159">
        <v>352710</v>
      </c>
      <c r="D29" s="147">
        <f>SUM(B29:C29)</f>
        <v>1494359</v>
      </c>
    </row>
    <row r="31" spans="1:4">
      <c r="A31" s="115" t="s">
        <v>49</v>
      </c>
    </row>
    <row r="32" spans="1:4">
      <c r="A32" s="111"/>
    </row>
    <row r="33" spans="1:1">
      <c r="A33" s="111"/>
    </row>
  </sheetData>
  <mergeCells count="3">
    <mergeCell ref="A3:A4"/>
    <mergeCell ref="B3:D3"/>
    <mergeCell ref="F4:G4"/>
  </mergeCells>
  <pageMargins left="0.7" right="0.7" top="0.75" bottom="0.75" header="0.3" footer="0.3"/>
  <pageSetup orientation="portrait" verticalDpi="0" r:id="rId1"/>
  <ignoredErrors>
    <ignoredError sqref="D5:D2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6">
    <tabColor rgb="FFFF0000"/>
  </sheetPr>
  <dimension ref="A1:G29"/>
  <sheetViews>
    <sheetView zoomScaleNormal="100" workbookViewId="0">
      <selection activeCell="G6" sqref="G6"/>
    </sheetView>
  </sheetViews>
  <sheetFormatPr defaultColWidth="8.6640625" defaultRowHeight="13.2"/>
  <cols>
    <col min="1" max="1" width="8.6640625" style="90"/>
    <col min="2" max="5" width="11.5546875" style="90" customWidth="1"/>
    <col min="6" max="16384" width="8.6640625" style="90"/>
  </cols>
  <sheetData>
    <row r="1" spans="1:7" ht="25.35" customHeight="1">
      <c r="A1" s="116" t="s">
        <v>163</v>
      </c>
      <c r="B1" s="148"/>
      <c r="C1" s="140"/>
      <c r="D1" s="140"/>
      <c r="E1" s="140"/>
    </row>
    <row r="2" spans="1:7" ht="13.8">
      <c r="A2" s="117"/>
      <c r="B2" s="140"/>
      <c r="C2" s="140"/>
      <c r="D2" s="140"/>
      <c r="E2" s="140"/>
    </row>
    <row r="3" spans="1:7" ht="15.6">
      <c r="A3" s="187" t="s">
        <v>22</v>
      </c>
      <c r="B3" s="187" t="s">
        <v>51</v>
      </c>
      <c r="C3" s="187"/>
      <c r="D3" s="187"/>
      <c r="E3" s="187"/>
      <c r="G3" s="152"/>
    </row>
    <row r="4" spans="1:7" ht="18.600000000000001">
      <c r="A4" s="187"/>
      <c r="B4" s="164" t="s">
        <v>52</v>
      </c>
      <c r="C4" s="164" t="s">
        <v>53</v>
      </c>
      <c r="D4" s="164" t="s">
        <v>54</v>
      </c>
      <c r="E4" s="164" t="s">
        <v>55</v>
      </c>
    </row>
    <row r="5" spans="1:7" ht="15.6">
      <c r="A5" s="187"/>
      <c r="B5" s="164" t="s">
        <v>56</v>
      </c>
      <c r="C5" s="164" t="s">
        <v>57</v>
      </c>
      <c r="D5" s="164" t="s">
        <v>58</v>
      </c>
      <c r="E5" s="164" t="s">
        <v>59</v>
      </c>
    </row>
    <row r="6" spans="1:7">
      <c r="A6" s="163">
        <v>2001</v>
      </c>
      <c r="B6" s="162">
        <v>27377.259238818533</v>
      </c>
      <c r="C6" s="165">
        <v>58346.400266619457</v>
      </c>
      <c r="D6" s="162">
        <v>141136</v>
      </c>
      <c r="E6" s="162">
        <v>8957</v>
      </c>
    </row>
    <row r="7" spans="1:7">
      <c r="A7" s="163">
        <v>2002</v>
      </c>
      <c r="B7" s="162">
        <v>165993.78719841319</v>
      </c>
      <c r="C7" s="165">
        <v>91590.775492716784</v>
      </c>
      <c r="D7" s="162">
        <v>151397</v>
      </c>
      <c r="E7" s="162">
        <v>16100</v>
      </c>
    </row>
    <row r="8" spans="1:7">
      <c r="A8" s="163">
        <v>2003</v>
      </c>
      <c r="B8" s="162">
        <v>121794.5433021619</v>
      </c>
      <c r="C8" s="165">
        <v>79057.327364227385</v>
      </c>
      <c r="D8" s="162">
        <v>116971</v>
      </c>
      <c r="E8" s="162">
        <v>51075</v>
      </c>
    </row>
    <row r="9" spans="1:7">
      <c r="A9" s="163">
        <v>2004</v>
      </c>
      <c r="B9" s="162">
        <v>105421.90241666546</v>
      </c>
      <c r="C9" s="162">
        <v>111759.715644228</v>
      </c>
      <c r="D9" s="162">
        <v>230191</v>
      </c>
      <c r="E9" s="162">
        <v>50623</v>
      </c>
    </row>
    <row r="10" spans="1:7">
      <c r="A10" s="163">
        <v>2005</v>
      </c>
      <c r="B10" s="162">
        <v>87346.35050344991</v>
      </c>
      <c r="C10" s="162">
        <v>53046.972349228141</v>
      </c>
      <c r="D10" s="162">
        <v>106905</v>
      </c>
      <c r="E10" s="162">
        <v>37309</v>
      </c>
    </row>
    <row r="11" spans="1:7">
      <c r="A11" s="163">
        <v>2006</v>
      </c>
      <c r="B11" s="162">
        <v>22720.267272964924</v>
      </c>
      <c r="C11" s="162">
        <v>117816.92160662495</v>
      </c>
      <c r="D11" s="162">
        <v>66800</v>
      </c>
      <c r="E11" s="162">
        <v>51732</v>
      </c>
    </row>
    <row r="12" spans="1:7">
      <c r="A12" s="163">
        <v>2007</v>
      </c>
      <c r="B12" s="162">
        <v>58011.8304182637</v>
      </c>
      <c r="C12" s="162">
        <v>82271.611058440583</v>
      </c>
      <c r="D12" s="162">
        <v>37765</v>
      </c>
      <c r="E12" s="162">
        <v>60200</v>
      </c>
    </row>
    <row r="13" spans="1:7">
      <c r="A13" s="163">
        <v>2008</v>
      </c>
      <c r="B13" s="162">
        <v>24630.034884150067</v>
      </c>
      <c r="C13" s="162">
        <v>25977.735430280449</v>
      </c>
      <c r="D13" s="162">
        <v>44745</v>
      </c>
      <c r="E13" s="162">
        <v>21831.82</v>
      </c>
    </row>
    <row r="14" spans="1:7">
      <c r="A14" s="228">
        <v>2009</v>
      </c>
      <c r="B14" s="162">
        <v>27919.689831464922</v>
      </c>
      <c r="C14" s="162">
        <v>35392.249419888511</v>
      </c>
      <c r="D14" s="162">
        <v>78031</v>
      </c>
      <c r="E14" s="162">
        <v>21261</v>
      </c>
    </row>
    <row r="15" spans="1:7">
      <c r="A15" s="228">
        <v>2010</v>
      </c>
      <c r="B15" s="162">
        <v>24352.366490572771</v>
      </c>
      <c r="C15" s="162">
        <v>61799.057849162287</v>
      </c>
      <c r="D15" s="162">
        <v>50301</v>
      </c>
      <c r="E15" s="162">
        <v>23977</v>
      </c>
    </row>
    <row r="16" spans="1:7">
      <c r="A16" s="228">
        <v>2011</v>
      </c>
      <c r="B16" s="162">
        <v>121691.60961487076</v>
      </c>
      <c r="C16" s="162">
        <v>149164.34252138334</v>
      </c>
      <c r="D16" s="162">
        <v>80861</v>
      </c>
      <c r="E16" s="162">
        <v>83293</v>
      </c>
    </row>
    <row r="17" spans="1:7">
      <c r="A17" s="228">
        <v>2012</v>
      </c>
      <c r="B17" s="162">
        <v>40418.558366855912</v>
      </c>
      <c r="C17" s="162">
        <v>42275.51948101585</v>
      </c>
      <c r="D17" s="162">
        <v>45020</v>
      </c>
      <c r="E17" s="162">
        <v>32811</v>
      </c>
    </row>
    <row r="18" spans="1:7">
      <c r="A18" s="228">
        <v>2013</v>
      </c>
      <c r="B18" s="162">
        <v>35301.892887182374</v>
      </c>
      <c r="C18" s="162">
        <v>44174.445305716923</v>
      </c>
      <c r="D18" s="162">
        <v>65796</v>
      </c>
      <c r="E18" s="162">
        <v>52643</v>
      </c>
    </row>
    <row r="19" spans="1:7">
      <c r="A19" s="228">
        <v>2014</v>
      </c>
      <c r="B19" s="162">
        <v>12474.884948086978</v>
      </c>
      <c r="C19" s="162">
        <v>36877.695124005768</v>
      </c>
      <c r="D19" s="162">
        <v>46733</v>
      </c>
      <c r="E19" s="162">
        <v>26968</v>
      </c>
    </row>
    <row r="20" spans="1:7">
      <c r="A20" s="228">
        <v>2015</v>
      </c>
      <c r="B20" s="162">
        <v>32559.346417088174</v>
      </c>
      <c r="C20" s="162">
        <v>32342</v>
      </c>
      <c r="D20" s="162">
        <v>98559</v>
      </c>
      <c r="E20" s="162">
        <v>54611</v>
      </c>
    </row>
    <row r="21" spans="1:7">
      <c r="A21" s="228">
        <v>2016</v>
      </c>
      <c r="B21" s="162">
        <v>101005.93776142904</v>
      </c>
      <c r="C21" s="162">
        <v>31051</v>
      </c>
      <c r="D21" s="162">
        <v>152437</v>
      </c>
      <c r="E21" s="162">
        <v>58859</v>
      </c>
      <c r="G21" s="153"/>
    </row>
    <row r="22" spans="1:7">
      <c r="A22" s="228">
        <v>2017</v>
      </c>
      <c r="B22" s="162">
        <v>12864</v>
      </c>
      <c r="C22" s="162">
        <v>30125</v>
      </c>
      <c r="D22" s="162">
        <v>37347</v>
      </c>
      <c r="E22" s="162">
        <v>18102</v>
      </c>
      <c r="G22" s="153"/>
    </row>
    <row r="23" spans="1:7">
      <c r="A23" s="228">
        <v>2018</v>
      </c>
      <c r="B23" s="162">
        <v>6439</v>
      </c>
      <c r="C23" s="162">
        <v>25468</v>
      </c>
      <c r="D23" s="162">
        <v>64577</v>
      </c>
      <c r="E23" s="162">
        <v>13505</v>
      </c>
    </row>
    <row r="24" spans="1:7">
      <c r="A24" s="228">
        <v>2019</v>
      </c>
      <c r="B24" s="162">
        <v>9221</v>
      </c>
      <c r="C24" s="162">
        <v>14205</v>
      </c>
      <c r="D24" s="162">
        <v>31736</v>
      </c>
      <c r="E24" s="162">
        <v>16509</v>
      </c>
    </row>
    <row r="25" spans="1:7">
      <c r="A25" s="228">
        <v>2020</v>
      </c>
      <c r="B25" s="162">
        <v>38960</v>
      </c>
      <c r="C25" s="162">
        <v>19991</v>
      </c>
      <c r="D25" s="162">
        <v>63040</v>
      </c>
      <c r="E25" s="162">
        <v>23836.36</v>
      </c>
    </row>
    <row r="26" spans="1:7">
      <c r="A26" s="228">
        <v>2021</v>
      </c>
      <c r="B26" s="162">
        <v>9397</v>
      </c>
      <c r="C26" s="162">
        <v>16897</v>
      </c>
      <c r="D26" s="162">
        <v>46909</v>
      </c>
      <c r="E26" s="162">
        <v>21000</v>
      </c>
    </row>
    <row r="27" spans="1:7">
      <c r="A27" s="228">
        <v>2022</v>
      </c>
      <c r="B27" s="162">
        <v>18380</v>
      </c>
      <c r="C27" s="162">
        <v>12358</v>
      </c>
      <c r="D27" s="162">
        <v>25086</v>
      </c>
      <c r="E27" s="174">
        <v>24454.55</v>
      </c>
    </row>
    <row r="28" spans="1:7">
      <c r="A28" s="229" t="s">
        <v>60</v>
      </c>
      <c r="B28" s="140"/>
      <c r="C28" s="140"/>
      <c r="D28" s="140"/>
      <c r="E28" s="140"/>
    </row>
    <row r="29" spans="1:7">
      <c r="A29" s="113" t="s">
        <v>61</v>
      </c>
      <c r="B29" s="140"/>
      <c r="C29" s="140"/>
      <c r="D29" s="140"/>
      <c r="E29" s="140"/>
    </row>
  </sheetData>
  <mergeCells count="2">
    <mergeCell ref="A3:A5"/>
    <mergeCell ref="B3:E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K43"/>
  <sheetViews>
    <sheetView workbookViewId="0">
      <selection activeCell="C7" sqref="C7"/>
    </sheetView>
  </sheetViews>
  <sheetFormatPr defaultRowHeight="13.2"/>
  <cols>
    <col min="6" max="7" width="9.5546875" customWidth="1"/>
  </cols>
  <sheetData>
    <row r="1" spans="1:11" ht="15.6">
      <c r="A1" s="94" t="s">
        <v>62</v>
      </c>
      <c r="J1" s="105"/>
      <c r="K1" t="s">
        <v>63</v>
      </c>
    </row>
    <row r="2" spans="1:11" ht="14.4" thickBot="1">
      <c r="A2" s="89"/>
    </row>
    <row r="3" spans="1:11" ht="13.8" thickBot="1">
      <c r="A3" s="188" t="s">
        <v>22</v>
      </c>
      <c r="B3" s="190" t="s">
        <v>40</v>
      </c>
      <c r="C3" s="191"/>
      <c r="D3" s="192"/>
      <c r="E3" s="161"/>
      <c r="F3" s="190" t="s">
        <v>41</v>
      </c>
      <c r="G3" s="191"/>
      <c r="H3" s="192"/>
    </row>
    <row r="4" spans="1:11" ht="66.599999999999994" thickBot="1">
      <c r="A4" s="189"/>
      <c r="B4" s="81" t="s">
        <v>42</v>
      </c>
      <c r="C4" s="107" t="s">
        <v>64</v>
      </c>
      <c r="D4" s="82" t="s">
        <v>43</v>
      </c>
      <c r="E4" s="107" t="s">
        <v>65</v>
      </c>
      <c r="F4" s="81" t="s">
        <v>44</v>
      </c>
      <c r="G4" s="107" t="s">
        <v>66</v>
      </c>
      <c r="H4" s="82" t="s">
        <v>45</v>
      </c>
      <c r="I4" s="107" t="s">
        <v>67</v>
      </c>
    </row>
    <row r="5" spans="1:11" ht="13.8" thickTop="1">
      <c r="A5" s="121">
        <v>1996</v>
      </c>
      <c r="B5" s="85">
        <v>296000</v>
      </c>
      <c r="C5" s="97">
        <v>257302</v>
      </c>
      <c r="D5" s="86">
        <v>100000</v>
      </c>
      <c r="E5" s="97">
        <v>56144</v>
      </c>
      <c r="F5" s="85">
        <v>122000</v>
      </c>
      <c r="G5" s="97">
        <v>35245</v>
      </c>
      <c r="H5" s="86">
        <v>343000</v>
      </c>
      <c r="I5" s="97">
        <v>347368.42105263157</v>
      </c>
    </row>
    <row r="6" spans="1:11">
      <c r="A6" s="121">
        <v>1997</v>
      </c>
      <c r="B6" s="85">
        <v>847000</v>
      </c>
      <c r="C6" s="97">
        <v>823943</v>
      </c>
      <c r="D6" s="86">
        <v>220000</v>
      </c>
      <c r="E6" s="97">
        <v>213251</v>
      </c>
      <c r="F6" s="85">
        <v>254000</v>
      </c>
      <c r="G6" s="97">
        <v>17707</v>
      </c>
      <c r="H6" s="86">
        <v>435000</v>
      </c>
      <c r="I6" s="97">
        <v>445517.89473684214</v>
      </c>
    </row>
    <row r="7" spans="1:11">
      <c r="A7" s="121">
        <v>1998</v>
      </c>
      <c r="B7" s="85">
        <v>660000</v>
      </c>
      <c r="C7" s="97">
        <v>523415</v>
      </c>
      <c r="D7" s="86">
        <v>172000</v>
      </c>
      <c r="E7" s="97">
        <v>142313</v>
      </c>
      <c r="F7" s="85">
        <v>410000</v>
      </c>
      <c r="G7" s="97">
        <v>36454</v>
      </c>
      <c r="H7" s="86">
        <v>192000</v>
      </c>
      <c r="I7" s="97">
        <v>188609.47368421053</v>
      </c>
    </row>
    <row r="8" spans="1:11">
      <c r="A8" s="121">
        <v>1999</v>
      </c>
      <c r="B8" s="85">
        <v>11000</v>
      </c>
      <c r="C8" s="108"/>
      <c r="D8" s="86" t="s">
        <v>68</v>
      </c>
      <c r="E8" s="97">
        <v>108959</v>
      </c>
      <c r="F8" s="85">
        <v>89000</v>
      </c>
      <c r="G8" s="97">
        <v>55359</v>
      </c>
      <c r="H8" s="86">
        <v>153000</v>
      </c>
      <c r="I8" s="97">
        <v>152631.57894736843</v>
      </c>
    </row>
    <row r="9" spans="1:11">
      <c r="A9" s="121">
        <v>2000</v>
      </c>
      <c r="B9" s="85">
        <v>0</v>
      </c>
      <c r="C9" s="108">
        <v>0</v>
      </c>
      <c r="D9" s="86">
        <v>7000</v>
      </c>
      <c r="E9" s="108"/>
      <c r="F9" s="85">
        <v>11000</v>
      </c>
      <c r="G9" s="97">
        <v>10595</v>
      </c>
      <c r="H9" s="86">
        <v>22000</v>
      </c>
      <c r="I9" s="97">
        <v>21934.736842105263</v>
      </c>
    </row>
    <row r="10" spans="1:11">
      <c r="A10" s="121">
        <v>2001</v>
      </c>
      <c r="B10" s="85">
        <v>72000</v>
      </c>
      <c r="C10" s="97">
        <v>65256</v>
      </c>
      <c r="D10" s="86">
        <v>63000</v>
      </c>
      <c r="E10" s="97">
        <v>60710</v>
      </c>
      <c r="F10" s="85">
        <v>178000</v>
      </c>
      <c r="G10" s="97">
        <v>184474</v>
      </c>
      <c r="H10" s="86">
        <v>303000</v>
      </c>
      <c r="I10" s="97">
        <v>316792.63157894736</v>
      </c>
    </row>
    <row r="11" spans="1:11">
      <c r="A11" s="121">
        <v>2002</v>
      </c>
      <c r="B11" s="85">
        <v>411000</v>
      </c>
      <c r="C11" s="97">
        <v>466340</v>
      </c>
      <c r="D11" s="86">
        <v>81000</v>
      </c>
      <c r="E11" s="85">
        <v>80738</v>
      </c>
      <c r="F11" s="85">
        <v>383000</v>
      </c>
      <c r="G11" s="97">
        <v>131492</v>
      </c>
      <c r="H11" s="86">
        <v>40000</v>
      </c>
      <c r="I11" s="97">
        <v>38137.894736842107</v>
      </c>
    </row>
    <row r="12" spans="1:11">
      <c r="A12" s="121">
        <v>2003</v>
      </c>
      <c r="B12" s="85">
        <v>278000</v>
      </c>
      <c r="C12" s="97">
        <v>265146</v>
      </c>
      <c r="D12" s="86">
        <v>190000</v>
      </c>
      <c r="E12" s="85">
        <v>190245</v>
      </c>
      <c r="F12" s="85">
        <v>78000</v>
      </c>
      <c r="G12" s="85">
        <v>78238</v>
      </c>
      <c r="H12" s="86">
        <v>243000</v>
      </c>
      <c r="I12" s="97">
        <v>247804.21052631582</v>
      </c>
    </row>
    <row r="13" spans="1:11">
      <c r="A13" s="121">
        <v>2004</v>
      </c>
      <c r="B13" s="85">
        <v>72000</v>
      </c>
      <c r="C13" s="85">
        <v>71898</v>
      </c>
      <c r="D13" s="86">
        <v>156000</v>
      </c>
      <c r="E13" s="85">
        <v>155709</v>
      </c>
      <c r="F13" s="85">
        <v>166000</v>
      </c>
      <c r="G13" s="85">
        <v>166200</v>
      </c>
      <c r="H13" s="86">
        <v>250000</v>
      </c>
      <c r="I13" s="97">
        <v>247368.4210526316</v>
      </c>
    </row>
    <row r="14" spans="1:11">
      <c r="A14" s="121">
        <v>2005</v>
      </c>
      <c r="B14" s="85">
        <v>385000</v>
      </c>
      <c r="C14" s="85">
        <v>385487</v>
      </c>
      <c r="D14" s="86">
        <v>294000</v>
      </c>
      <c r="E14" s="85">
        <v>294054</v>
      </c>
      <c r="F14" s="85">
        <v>237000</v>
      </c>
      <c r="G14" s="85">
        <v>237200</v>
      </c>
      <c r="H14" s="86">
        <v>310000</v>
      </c>
      <c r="I14" s="97">
        <v>315789.47368421056</v>
      </c>
    </row>
    <row r="15" spans="1:11">
      <c r="A15" s="121">
        <v>2006</v>
      </c>
      <c r="B15" s="85">
        <v>224000</v>
      </c>
      <c r="C15" s="109">
        <v>224000</v>
      </c>
      <c r="D15" s="86">
        <v>230000</v>
      </c>
      <c r="E15" s="109">
        <v>230000</v>
      </c>
      <c r="F15" s="85">
        <v>145000</v>
      </c>
      <c r="G15" s="85">
        <v>145200</v>
      </c>
      <c r="H15" s="86">
        <v>135000</v>
      </c>
      <c r="I15" s="97">
        <v>155052.63157894739</v>
      </c>
    </row>
    <row r="16" spans="1:11">
      <c r="A16" s="121">
        <v>2007</v>
      </c>
      <c r="B16" s="85">
        <v>0</v>
      </c>
      <c r="C16" s="106">
        <v>0</v>
      </c>
      <c r="D16" s="86">
        <v>180111</v>
      </c>
      <c r="E16" s="109">
        <v>180111</v>
      </c>
      <c r="F16" s="85">
        <v>22268</v>
      </c>
      <c r="G16" s="85">
        <v>22268</v>
      </c>
      <c r="H16" s="86">
        <v>116000</v>
      </c>
      <c r="I16" s="85">
        <v>115789.47368421053</v>
      </c>
    </row>
    <row r="17" spans="1:9">
      <c r="A17" s="121">
        <v>2008</v>
      </c>
      <c r="B17" s="85"/>
      <c r="C17" s="106">
        <v>18796</v>
      </c>
      <c r="D17" s="86"/>
      <c r="E17" s="106">
        <v>24519</v>
      </c>
      <c r="F17" s="85"/>
      <c r="G17" s="85">
        <v>29457</v>
      </c>
      <c r="H17" s="86"/>
      <c r="I17" s="85">
        <v>52631.57894736842</v>
      </c>
    </row>
    <row r="18" spans="1:9">
      <c r="A18" s="121">
        <v>2009</v>
      </c>
      <c r="B18" s="85"/>
      <c r="C18" s="106">
        <v>0</v>
      </c>
      <c r="D18" s="86"/>
      <c r="E18" s="106">
        <v>0</v>
      </c>
      <c r="F18" s="85"/>
      <c r="G18" s="85">
        <v>31679</v>
      </c>
      <c r="H18" s="86"/>
      <c r="I18" s="85">
        <v>56842.1052631579</v>
      </c>
    </row>
    <row r="19" spans="1:9" ht="13.8" thickBot="1">
      <c r="A19" s="120">
        <v>2010</v>
      </c>
      <c r="B19" s="87"/>
      <c r="C19" s="87">
        <v>0</v>
      </c>
      <c r="D19" s="88"/>
      <c r="E19" s="85">
        <v>0</v>
      </c>
      <c r="F19" s="85"/>
      <c r="G19" s="85">
        <v>34355</v>
      </c>
      <c r="H19" s="86"/>
      <c r="I19" s="85">
        <v>65645</v>
      </c>
    </row>
    <row r="20" spans="1:9" ht="13.8" thickBot="1">
      <c r="A20" s="120" t="s">
        <v>5</v>
      </c>
      <c r="B20" s="87">
        <f>AVERAGE(B5:B16)</f>
        <v>271333.33333333331</v>
      </c>
      <c r="C20" s="87"/>
      <c r="D20" s="87">
        <f>AVERAGE(D5:D16)</f>
        <v>153919.18181818182</v>
      </c>
      <c r="E20" s="87"/>
      <c r="F20" s="99">
        <f>AVERAGE(F5:F16)</f>
        <v>174605.66666666666</v>
      </c>
      <c r="G20" s="110"/>
      <c r="H20" s="100">
        <f>AVERAGE(H5:H16)</f>
        <v>211833.33333333334</v>
      </c>
    </row>
    <row r="21" spans="1:9">
      <c r="B21" s="17">
        <f>AVERAGE(B7:B16)</f>
        <v>211300</v>
      </c>
      <c r="C21" s="17"/>
      <c r="D21" s="17">
        <f>AVERAGE(D7:D16)</f>
        <v>152567.88888888888</v>
      </c>
      <c r="E21" s="17"/>
      <c r="F21" s="17">
        <f>AVERAGE(F7:F16)</f>
        <v>171926.8</v>
      </c>
      <c r="G21" s="17"/>
      <c r="H21" s="17">
        <f>AVERAGE(H7:H16)</f>
        <v>176400</v>
      </c>
    </row>
    <row r="27" spans="1:9" ht="15.6">
      <c r="A27" s="94" t="s">
        <v>69</v>
      </c>
    </row>
    <row r="28" spans="1:9" ht="14.4" thickBot="1">
      <c r="A28" s="89"/>
    </row>
    <row r="29" spans="1:9" ht="13.8" thickBot="1">
      <c r="A29" s="188" t="s">
        <v>22</v>
      </c>
      <c r="B29" s="190" t="s">
        <v>40</v>
      </c>
      <c r="C29" s="191"/>
      <c r="D29" s="192"/>
      <c r="E29" s="161"/>
      <c r="F29" s="190" t="s">
        <v>41</v>
      </c>
      <c r="G29" s="191"/>
      <c r="H29" s="192"/>
    </row>
    <row r="30" spans="1:9" ht="53.4" thickBot="1">
      <c r="A30" s="189"/>
      <c r="B30" s="81" t="s">
        <v>42</v>
      </c>
      <c r="C30" s="81"/>
      <c r="D30" s="82" t="s">
        <v>43</v>
      </c>
      <c r="E30" s="81"/>
      <c r="F30" s="81" t="s">
        <v>44</v>
      </c>
      <c r="G30" s="81"/>
      <c r="H30" s="82" t="s">
        <v>45</v>
      </c>
    </row>
    <row r="31" spans="1:9" ht="13.8" thickTop="1">
      <c r="A31" s="121">
        <v>1996</v>
      </c>
      <c r="B31" s="101">
        <v>268000</v>
      </c>
      <c r="C31" s="101"/>
      <c r="D31" s="102">
        <v>75000</v>
      </c>
      <c r="E31" s="101"/>
      <c r="F31" s="85">
        <v>122000</v>
      </c>
      <c r="G31" s="85"/>
      <c r="H31" s="86">
        <v>343000</v>
      </c>
    </row>
    <row r="32" spans="1:9">
      <c r="A32" s="121">
        <v>1997</v>
      </c>
      <c r="B32" s="101">
        <v>831000</v>
      </c>
      <c r="C32" s="101"/>
      <c r="D32" s="102">
        <v>218000</v>
      </c>
      <c r="E32" s="101"/>
      <c r="F32" s="85">
        <v>254000</v>
      </c>
      <c r="G32" s="85"/>
      <c r="H32" s="86">
        <v>435000</v>
      </c>
    </row>
    <row r="33" spans="1:8">
      <c r="A33" s="121">
        <v>1998</v>
      </c>
      <c r="B33" s="101">
        <v>537000</v>
      </c>
      <c r="C33" s="101"/>
      <c r="D33" s="102">
        <v>157000</v>
      </c>
      <c r="E33" s="101"/>
      <c r="F33" s="85">
        <v>410000</v>
      </c>
      <c r="G33" s="85"/>
      <c r="H33" s="86">
        <v>192000</v>
      </c>
    </row>
    <row r="34" spans="1:8">
      <c r="A34" s="121">
        <v>1999</v>
      </c>
      <c r="B34" s="101">
        <v>12000</v>
      </c>
      <c r="C34" s="101"/>
      <c r="D34" s="102">
        <v>85000</v>
      </c>
      <c r="E34" s="101"/>
      <c r="F34" s="85">
        <v>89000</v>
      </c>
      <c r="G34" s="85"/>
      <c r="H34" s="86">
        <v>153000</v>
      </c>
    </row>
    <row r="35" spans="1:8">
      <c r="A35" s="121">
        <v>2000</v>
      </c>
      <c r="B35" s="101">
        <v>2000</v>
      </c>
      <c r="C35" s="101"/>
      <c r="D35" s="102">
        <v>7000</v>
      </c>
      <c r="E35" s="101"/>
      <c r="F35" s="85">
        <v>11000</v>
      </c>
      <c r="G35" s="85"/>
      <c r="H35" s="86">
        <v>22000</v>
      </c>
    </row>
    <row r="36" spans="1:8">
      <c r="A36" s="121">
        <v>2001</v>
      </c>
      <c r="B36" s="101">
        <v>89000</v>
      </c>
      <c r="C36" s="101"/>
      <c r="D36" s="102">
        <v>75000</v>
      </c>
      <c r="E36" s="101"/>
      <c r="F36" s="85">
        <v>178000</v>
      </c>
      <c r="G36" s="85"/>
      <c r="H36" s="86">
        <v>303000</v>
      </c>
    </row>
    <row r="37" spans="1:8">
      <c r="A37" s="121">
        <v>2002</v>
      </c>
      <c r="B37" s="101">
        <v>466000</v>
      </c>
      <c r="C37" s="101"/>
      <c r="D37" s="102">
        <v>81000</v>
      </c>
      <c r="E37" s="101"/>
      <c r="F37" s="85">
        <v>383000</v>
      </c>
      <c r="G37" s="85"/>
      <c r="H37" s="86">
        <v>40000</v>
      </c>
    </row>
    <row r="38" spans="1:8">
      <c r="A38" s="121">
        <v>2003</v>
      </c>
      <c r="B38" s="101">
        <v>265000</v>
      </c>
      <c r="C38" s="101"/>
      <c r="D38" s="102">
        <v>190000</v>
      </c>
      <c r="E38" s="101"/>
      <c r="F38" s="85">
        <v>78000</v>
      </c>
      <c r="G38" s="85"/>
      <c r="H38" s="86">
        <v>243000</v>
      </c>
    </row>
    <row r="39" spans="1:8">
      <c r="A39" s="121">
        <v>2004</v>
      </c>
      <c r="B39" s="101">
        <v>72000</v>
      </c>
      <c r="C39" s="101"/>
      <c r="D39" s="102">
        <v>156000</v>
      </c>
      <c r="E39" s="101"/>
      <c r="F39" s="85">
        <v>166000</v>
      </c>
      <c r="G39" s="85"/>
      <c r="H39" s="86">
        <v>250000</v>
      </c>
    </row>
    <row r="40" spans="1:8">
      <c r="A40" s="121">
        <v>2005</v>
      </c>
      <c r="B40" s="101">
        <v>385000</v>
      </c>
      <c r="C40" s="101"/>
      <c r="D40" s="102">
        <v>294000</v>
      </c>
      <c r="E40" s="101"/>
      <c r="F40" s="85">
        <v>237000</v>
      </c>
      <c r="G40" s="85"/>
      <c r="H40" s="86">
        <v>310000</v>
      </c>
    </row>
    <row r="41" spans="1:8">
      <c r="A41" s="121">
        <v>2006</v>
      </c>
      <c r="B41" s="101">
        <v>224000</v>
      </c>
      <c r="C41" s="101"/>
      <c r="D41" s="102">
        <v>230000</v>
      </c>
      <c r="E41" s="101"/>
      <c r="F41" s="85">
        <v>145000</v>
      </c>
      <c r="G41" s="85"/>
      <c r="H41" s="86">
        <v>135000</v>
      </c>
    </row>
    <row r="42" spans="1:8" ht="13.8" thickBot="1">
      <c r="A42" s="98">
        <v>2007</v>
      </c>
      <c r="B42" s="103">
        <v>0</v>
      </c>
      <c r="C42" s="103"/>
      <c r="D42" s="104">
        <v>180111</v>
      </c>
      <c r="E42" s="103"/>
      <c r="F42" s="95">
        <v>22268</v>
      </c>
      <c r="G42" s="95"/>
      <c r="H42" s="96">
        <v>116000</v>
      </c>
    </row>
    <row r="43" spans="1:8" ht="13.8" thickBot="1">
      <c r="A43" s="120" t="s">
        <v>5</v>
      </c>
      <c r="B43" s="87">
        <v>286000</v>
      </c>
      <c r="C43" s="87"/>
      <c r="D43" s="88">
        <v>143000</v>
      </c>
      <c r="E43" s="87"/>
      <c r="F43" s="87">
        <v>188000</v>
      </c>
      <c r="G43" s="87"/>
      <c r="H43" s="88">
        <v>221000</v>
      </c>
    </row>
  </sheetData>
  <mergeCells count="6">
    <mergeCell ref="A29:A30"/>
    <mergeCell ref="B29:D29"/>
    <mergeCell ref="F29:H29"/>
    <mergeCell ref="A3:A4"/>
    <mergeCell ref="B3:D3"/>
    <mergeCell ref="F3:H3"/>
  </mergeCells>
  <phoneticPr fontId="19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2">
    <pageSetUpPr fitToPage="1"/>
  </sheetPr>
  <dimension ref="A1:S33"/>
  <sheetViews>
    <sheetView showGridLines="0" workbookViewId="0">
      <selection activeCell="P7" sqref="P7"/>
    </sheetView>
  </sheetViews>
  <sheetFormatPr defaultRowHeight="13.2"/>
  <cols>
    <col min="1" max="1" width="9.5546875" style="1" customWidth="1"/>
    <col min="2" max="2" width="2.44140625" customWidth="1"/>
    <col min="3" max="6" width="10.44140625" hidden="1" customWidth="1"/>
    <col min="7" max="12" width="10.44140625" customWidth="1"/>
    <col min="18" max="19" width="10.44140625" customWidth="1"/>
  </cols>
  <sheetData>
    <row r="1" spans="1:19">
      <c r="A1" s="18" t="s">
        <v>70</v>
      </c>
    </row>
    <row r="2" spans="1:19" ht="13.8" thickBot="1"/>
    <row r="3" spans="1:19" ht="13.8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C4" s="16">
        <v>1990</v>
      </c>
      <c r="D4" s="16">
        <v>1991</v>
      </c>
      <c r="E4" s="16">
        <v>1992</v>
      </c>
      <c r="F4" s="31">
        <v>1993</v>
      </c>
      <c r="G4" s="31">
        <v>1994</v>
      </c>
      <c r="H4" s="31">
        <v>1995</v>
      </c>
      <c r="I4" s="31">
        <v>1996</v>
      </c>
      <c r="J4" s="31">
        <v>1997</v>
      </c>
      <c r="K4" s="31">
        <v>1998</v>
      </c>
      <c r="L4" s="31">
        <v>1999</v>
      </c>
      <c r="M4" s="31">
        <v>2000</v>
      </c>
      <c r="N4" s="31">
        <v>2001</v>
      </c>
      <c r="O4" s="31">
        <v>2002</v>
      </c>
      <c r="P4" s="31">
        <v>2003</v>
      </c>
      <c r="Q4" s="16"/>
      <c r="R4" s="16" t="s">
        <v>71</v>
      </c>
    </row>
    <row r="5" spans="1:19">
      <c r="A5" s="4"/>
      <c r="B5" s="5"/>
      <c r="C5" s="35" t="s">
        <v>72</v>
      </c>
      <c r="D5" s="35" t="s">
        <v>72</v>
      </c>
      <c r="E5" s="35" t="s">
        <v>72</v>
      </c>
      <c r="F5" s="35" t="s">
        <v>72</v>
      </c>
      <c r="G5" s="35" t="s">
        <v>72</v>
      </c>
      <c r="H5" s="35" t="s">
        <v>72</v>
      </c>
      <c r="I5" s="35" t="s">
        <v>72</v>
      </c>
      <c r="J5" s="35" t="s">
        <v>72</v>
      </c>
      <c r="K5" s="35" t="s">
        <v>72</v>
      </c>
      <c r="L5" s="35" t="s">
        <v>72</v>
      </c>
      <c r="M5" s="35" t="s">
        <v>72</v>
      </c>
      <c r="N5" s="35" t="s">
        <v>72</v>
      </c>
      <c r="O5" s="35" t="s">
        <v>72</v>
      </c>
      <c r="P5" s="35" t="s">
        <v>72</v>
      </c>
      <c r="Q5" s="35"/>
      <c r="R5" s="35" t="s">
        <v>5</v>
      </c>
      <c r="S5" s="5"/>
    </row>
    <row r="6" spans="1:19" ht="5.25" customHeight="1">
      <c r="A6" s="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9" ht="42.75" customHeight="1">
      <c r="A7" s="77" t="s">
        <v>73</v>
      </c>
      <c r="C7" s="32">
        <v>773562</v>
      </c>
      <c r="D7" s="32">
        <v>1057840</v>
      </c>
      <c r="E7" s="32">
        <v>981323</v>
      </c>
      <c r="F7" s="32">
        <v>915044</v>
      </c>
      <c r="G7" s="78">
        <v>1603081</v>
      </c>
      <c r="H7" s="78">
        <v>1576687</v>
      </c>
      <c r="I7" s="78">
        <v>777724</v>
      </c>
      <c r="J7" s="78">
        <v>1531958</v>
      </c>
      <c r="K7" s="78">
        <v>3462678</v>
      </c>
      <c r="L7" s="78">
        <v>2793304</v>
      </c>
      <c r="M7" s="78">
        <v>681080</v>
      </c>
      <c r="N7" s="78">
        <v>1882077</v>
      </c>
      <c r="O7" s="78">
        <v>1998271</v>
      </c>
      <c r="P7" s="78">
        <v>1320654</v>
      </c>
      <c r="Q7" s="16"/>
      <c r="R7" s="32">
        <f>AVERAGE(G7:P7)</f>
        <v>1762751.4</v>
      </c>
    </row>
    <row r="8" spans="1:19" ht="26.4">
      <c r="A8" s="77" t="s">
        <v>74</v>
      </c>
      <c r="C8" s="32">
        <v>647955</v>
      </c>
      <c r="D8" s="32">
        <v>959020</v>
      </c>
      <c r="E8" s="32">
        <v>805583</v>
      </c>
      <c r="F8" s="32">
        <v>695274</v>
      </c>
      <c r="G8" s="78">
        <v>1485125</v>
      </c>
      <c r="H8" s="78">
        <v>1560398</v>
      </c>
      <c r="I8" s="78">
        <v>680650</v>
      </c>
      <c r="J8" s="78">
        <v>1468356</v>
      </c>
      <c r="K8" s="78">
        <v>3439904</v>
      </c>
      <c r="L8" s="78">
        <v>2796400</v>
      </c>
      <c r="M8" s="78">
        <v>645014</v>
      </c>
      <c r="N8" s="78">
        <v>1761489</v>
      </c>
      <c r="O8" s="78"/>
      <c r="P8" s="78"/>
      <c r="Q8" s="32"/>
      <c r="R8" s="32">
        <f>AVERAGE(C8:N8)</f>
        <v>1412097.3333333333</v>
      </c>
    </row>
    <row r="9" spans="1:19">
      <c r="A9" s="77"/>
      <c r="C9" s="16"/>
      <c r="D9" s="16"/>
      <c r="E9" s="16"/>
      <c r="F9" s="16" t="s">
        <v>75</v>
      </c>
      <c r="G9" s="79"/>
      <c r="H9" s="79"/>
      <c r="I9" s="79"/>
      <c r="J9" s="79"/>
      <c r="K9" s="79"/>
      <c r="L9" s="78"/>
      <c r="M9" s="78"/>
      <c r="N9" s="78"/>
      <c r="O9" s="78"/>
      <c r="P9" s="78"/>
      <c r="Q9" s="32"/>
      <c r="R9" s="32"/>
    </row>
    <row r="10" spans="1:19" ht="39.6">
      <c r="A10" s="77" t="s">
        <v>76</v>
      </c>
      <c r="C10" s="32">
        <v>127674</v>
      </c>
      <c r="D10" s="32">
        <v>104465</v>
      </c>
      <c r="E10" s="32">
        <v>136312</v>
      </c>
      <c r="F10" s="32">
        <v>217493</v>
      </c>
      <c r="G10" s="78">
        <v>122524</v>
      </c>
      <c r="H10" s="78">
        <v>48862</v>
      </c>
      <c r="I10" s="78">
        <v>98260</v>
      </c>
      <c r="J10" s="78">
        <v>64195</v>
      </c>
      <c r="K10" s="78">
        <v>107876</v>
      </c>
      <c r="L10" s="78">
        <v>92040</v>
      </c>
      <c r="M10" s="78">
        <v>35420</v>
      </c>
      <c r="N10" s="78">
        <v>100000</v>
      </c>
      <c r="O10" s="78"/>
      <c r="P10" s="78"/>
      <c r="Q10" s="32"/>
      <c r="R10" s="32">
        <f>AVERAGE(C10:N10)</f>
        <v>104593.41666666667</v>
      </c>
    </row>
    <row r="11" spans="1:19">
      <c r="A11" s="77"/>
      <c r="C11" s="32"/>
      <c r="D11" s="32"/>
      <c r="E11" s="32"/>
      <c r="F11" s="32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32"/>
      <c r="R11" s="32"/>
    </row>
    <row r="12" spans="1:19" ht="45" customHeight="1">
      <c r="A12" s="77" t="s">
        <v>77</v>
      </c>
      <c r="C12" s="32">
        <v>966420</v>
      </c>
      <c r="D12" s="32">
        <v>893759</v>
      </c>
      <c r="E12" s="32">
        <v>1208078</v>
      </c>
      <c r="F12" s="32">
        <v>1283388</v>
      </c>
      <c r="G12" s="78">
        <v>1286131</v>
      </c>
      <c r="H12" s="78">
        <v>602562</v>
      </c>
      <c r="I12" s="78">
        <v>549697</v>
      </c>
      <c r="J12" s="78">
        <v>717668</v>
      </c>
      <c r="K12" s="78">
        <v>1342025</v>
      </c>
      <c r="L12" s="78">
        <v>503221</v>
      </c>
      <c r="M12" s="78">
        <v>300046</v>
      </c>
      <c r="N12" s="78">
        <v>1119990</v>
      </c>
      <c r="O12" s="78">
        <v>1265943</v>
      </c>
      <c r="P12" s="78">
        <v>803629</v>
      </c>
      <c r="Q12" s="32"/>
      <c r="R12" s="32">
        <f>AVERAGE(G12:P12)</f>
        <v>849091.2</v>
      </c>
    </row>
    <row r="13" spans="1:19">
      <c r="A13" s="1" t="s">
        <v>78</v>
      </c>
      <c r="C13" s="32">
        <v>868242</v>
      </c>
      <c r="D13" s="32">
        <v>735609</v>
      </c>
      <c r="E13" s="32">
        <v>1057215</v>
      </c>
      <c r="F13" s="32">
        <v>1082820</v>
      </c>
      <c r="G13" s="32">
        <v>998491</v>
      </c>
      <c r="H13" s="32">
        <v>453844</v>
      </c>
      <c r="I13" s="32">
        <v>473358</v>
      </c>
      <c r="J13" s="32">
        <v>568959</v>
      </c>
      <c r="K13" s="32">
        <v>822988</v>
      </c>
      <c r="L13" s="32">
        <v>282747</v>
      </c>
      <c r="M13" s="32">
        <v>191483</v>
      </c>
      <c r="N13" s="32">
        <v>743379</v>
      </c>
      <c r="O13" s="32"/>
      <c r="P13" s="32"/>
      <c r="Q13" s="32"/>
      <c r="R13" s="32">
        <f>AVERAGE(C13:N13)</f>
        <v>689927.91666666663</v>
      </c>
    </row>
    <row r="14" spans="1:19"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19">
      <c r="A15" s="1" t="s">
        <v>79</v>
      </c>
      <c r="C15" s="32">
        <v>172408</v>
      </c>
      <c r="D15" s="32">
        <v>179433</v>
      </c>
      <c r="E15" s="32">
        <v>229872</v>
      </c>
      <c r="F15" s="32">
        <v>361377</v>
      </c>
      <c r="G15" s="32">
        <v>339422</v>
      </c>
      <c r="H15" s="32">
        <v>103171</v>
      </c>
      <c r="I15" s="32">
        <v>72612</v>
      </c>
      <c r="J15" s="32">
        <v>165104</v>
      </c>
      <c r="K15" s="32">
        <v>344011</v>
      </c>
      <c r="L15" s="32">
        <v>109973</v>
      </c>
      <c r="M15" s="32">
        <v>22436</v>
      </c>
      <c r="N15" s="32">
        <v>162391</v>
      </c>
      <c r="O15" s="32"/>
      <c r="P15" s="32"/>
      <c r="Q15" s="32"/>
      <c r="R15" s="32">
        <f>AVERAGE(C15:N15)</f>
        <v>188517.5</v>
      </c>
    </row>
    <row r="16" spans="1:19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9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19" ht="15.6">
      <c r="A18" s="7" t="s">
        <v>80</v>
      </c>
      <c r="B18" s="19"/>
      <c r="C18" s="36">
        <f t="shared" ref="C18:N18" si="0">SUM(C8,C13)</f>
        <v>1516197</v>
      </c>
      <c r="D18" s="36">
        <f t="shared" si="0"/>
        <v>1694629</v>
      </c>
      <c r="E18" s="36">
        <f t="shared" si="0"/>
        <v>1862798</v>
      </c>
      <c r="F18" s="36">
        <f t="shared" si="0"/>
        <v>1778094</v>
      </c>
      <c r="G18" s="36">
        <f t="shared" si="0"/>
        <v>2483616</v>
      </c>
      <c r="H18" s="36">
        <f t="shared" si="0"/>
        <v>2014242</v>
      </c>
      <c r="I18" s="36">
        <f t="shared" si="0"/>
        <v>1154008</v>
      </c>
      <c r="J18" s="36">
        <f t="shared" si="0"/>
        <v>2037315</v>
      </c>
      <c r="K18" s="36">
        <f t="shared" si="0"/>
        <v>4262892</v>
      </c>
      <c r="L18" s="36">
        <f t="shared" si="0"/>
        <v>3079147</v>
      </c>
      <c r="M18" s="36">
        <f t="shared" si="0"/>
        <v>836497</v>
      </c>
      <c r="N18" s="36">
        <f t="shared" si="0"/>
        <v>2504868</v>
      </c>
      <c r="O18" s="36"/>
      <c r="P18" s="36"/>
      <c r="Q18" s="36"/>
      <c r="R18" s="36">
        <f>AVERAGE(C18:N18)</f>
        <v>2102025.25</v>
      </c>
      <c r="S18" s="21"/>
    </row>
    <row r="19" spans="1:19" ht="15.6">
      <c r="A19" s="8" t="s">
        <v>81</v>
      </c>
      <c r="B19" s="20"/>
      <c r="C19" s="34">
        <f t="shared" ref="C19:N19" si="1">SUM(C10,C15)</f>
        <v>300082</v>
      </c>
      <c r="D19" s="34">
        <f t="shared" si="1"/>
        <v>283898</v>
      </c>
      <c r="E19" s="34">
        <f t="shared" si="1"/>
        <v>366184</v>
      </c>
      <c r="F19" s="34">
        <f t="shared" si="1"/>
        <v>578870</v>
      </c>
      <c r="G19" s="34">
        <f t="shared" si="1"/>
        <v>461946</v>
      </c>
      <c r="H19" s="34">
        <f t="shared" si="1"/>
        <v>152033</v>
      </c>
      <c r="I19" s="34">
        <f t="shared" si="1"/>
        <v>170872</v>
      </c>
      <c r="J19" s="34">
        <f t="shared" si="1"/>
        <v>229299</v>
      </c>
      <c r="K19" s="34">
        <f t="shared" si="1"/>
        <v>451887</v>
      </c>
      <c r="L19" s="34">
        <f t="shared" si="1"/>
        <v>202013</v>
      </c>
      <c r="M19" s="34">
        <f t="shared" si="1"/>
        <v>57856</v>
      </c>
      <c r="N19" s="34">
        <f t="shared" si="1"/>
        <v>262391</v>
      </c>
      <c r="O19" s="34"/>
      <c r="P19" s="34"/>
      <c r="Q19" s="34"/>
      <c r="R19" s="34">
        <f>AVERAGE(C19:N19)</f>
        <v>293110.91666666669</v>
      </c>
      <c r="S19" s="5"/>
    </row>
    <row r="20" spans="1:19">
      <c r="C20" s="16"/>
      <c r="D20" s="16"/>
      <c r="E20" s="16"/>
      <c r="F20" s="16"/>
      <c r="G20" s="16"/>
      <c r="H20" s="16"/>
      <c r="I20" s="16"/>
      <c r="J20" s="16"/>
      <c r="K20" s="16"/>
      <c r="L20" s="32"/>
      <c r="M20" s="32"/>
      <c r="N20" s="32"/>
      <c r="O20" s="32"/>
      <c r="P20" s="32"/>
      <c r="Q20" s="32"/>
      <c r="R20" s="32"/>
    </row>
    <row r="21" spans="1:19">
      <c r="C21" s="16"/>
      <c r="D21" s="16"/>
      <c r="E21" s="16"/>
      <c r="F21" s="16"/>
      <c r="G21" s="16"/>
      <c r="H21" s="16"/>
      <c r="I21" s="16"/>
      <c r="J21" s="16"/>
      <c r="K21" s="16"/>
      <c r="L21" s="32"/>
      <c r="M21" s="32"/>
      <c r="N21" s="32"/>
      <c r="O21" s="32"/>
      <c r="P21" s="32"/>
      <c r="Q21" s="32"/>
      <c r="R21" s="32"/>
    </row>
    <row r="22" spans="1:19">
      <c r="A22" s="80"/>
      <c r="B22" s="30"/>
      <c r="C22" s="34"/>
      <c r="D22" s="34"/>
      <c r="E22" s="34"/>
      <c r="F22" s="34"/>
      <c r="G22" s="34"/>
      <c r="H22" s="34"/>
      <c r="I22" s="34"/>
      <c r="J22" s="34"/>
      <c r="K22" s="33"/>
      <c r="L22" s="34"/>
      <c r="M22" s="34"/>
      <c r="N22" s="34"/>
      <c r="O22" s="34"/>
      <c r="P22" s="34"/>
      <c r="Q22" s="32"/>
      <c r="R22" s="32"/>
    </row>
    <row r="23" spans="1:19" ht="15.6">
      <c r="A23" s="9" t="s">
        <v>23</v>
      </c>
      <c r="B23" s="10"/>
      <c r="C23" s="34">
        <f t="shared" ref="C23:P23" si="2">SUM(C7,C12)</f>
        <v>1739982</v>
      </c>
      <c r="D23" s="34">
        <f t="shared" si="2"/>
        <v>1951599</v>
      </c>
      <c r="E23" s="34">
        <f t="shared" si="2"/>
        <v>2189401</v>
      </c>
      <c r="F23" s="34">
        <f t="shared" si="2"/>
        <v>2198432</v>
      </c>
      <c r="G23" s="34">
        <f t="shared" si="2"/>
        <v>2889212</v>
      </c>
      <c r="H23" s="34">
        <f t="shared" si="2"/>
        <v>2179249</v>
      </c>
      <c r="I23" s="34">
        <f t="shared" si="2"/>
        <v>1327421</v>
      </c>
      <c r="J23" s="34">
        <f t="shared" si="2"/>
        <v>2249626</v>
      </c>
      <c r="K23" s="34">
        <f t="shared" si="2"/>
        <v>4804703</v>
      </c>
      <c r="L23" s="34">
        <f t="shared" si="2"/>
        <v>3296525</v>
      </c>
      <c r="M23" s="34">
        <f t="shared" si="2"/>
        <v>981126</v>
      </c>
      <c r="N23" s="34">
        <f t="shared" si="2"/>
        <v>3002067</v>
      </c>
      <c r="O23" s="34">
        <f t="shared" si="2"/>
        <v>3264214</v>
      </c>
      <c r="P23" s="34">
        <f t="shared" si="2"/>
        <v>2124283</v>
      </c>
      <c r="Q23" s="34"/>
      <c r="R23" s="34">
        <f>SUM(R12,R7)</f>
        <v>2611842.5999999996</v>
      </c>
      <c r="S23" s="5"/>
    </row>
    <row r="26" spans="1:19"/>
    <row r="30" spans="1:19">
      <c r="L30">
        <v>280000</v>
      </c>
      <c r="M30">
        <v>60000</v>
      </c>
      <c r="N30">
        <f>SUM(L30:M30)</f>
        <v>340000</v>
      </c>
    </row>
    <row r="31" spans="1:19">
      <c r="L31">
        <v>1500000</v>
      </c>
      <c r="N31">
        <f>N30/L31</f>
        <v>0.22666666666666666</v>
      </c>
    </row>
    <row r="33" spans="12:12">
      <c r="L33" t="s">
        <v>82</v>
      </c>
    </row>
  </sheetData>
  <phoneticPr fontId="19" type="noConversion"/>
  <pageMargins left="0.75" right="0.75" top="1" bottom="1" header="0.5" footer="0.5"/>
  <pageSetup scale="68" orientation="landscape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3">
    <pageSetUpPr fitToPage="1"/>
  </sheetPr>
  <dimension ref="A1:R56"/>
  <sheetViews>
    <sheetView zoomScale="75" workbookViewId="0">
      <pane ySplit="3" topLeftCell="A4" activePane="bottomLeft" state="frozen"/>
      <selection pane="bottomLeft" activeCell="D23" sqref="D23"/>
    </sheetView>
  </sheetViews>
  <sheetFormatPr defaultRowHeight="13.2"/>
  <cols>
    <col min="1" max="1" width="6.5546875" customWidth="1"/>
    <col min="2" max="2" width="10.44140625" style="76" bestFit="1" customWidth="1"/>
    <col min="3" max="4" width="8.5546875" style="76" bestFit="1" customWidth="1"/>
    <col min="5" max="6" width="12.5546875" style="76" bestFit="1" customWidth="1"/>
    <col min="7" max="7" width="14.5546875" style="76" bestFit="1" customWidth="1"/>
    <col min="8" max="8" width="19.5546875" style="76" bestFit="1" customWidth="1"/>
    <col min="9" max="9" width="17.44140625" style="76" bestFit="1" customWidth="1"/>
    <col min="10" max="10" width="13.5546875" style="76" bestFit="1" customWidth="1"/>
    <col min="11" max="11" width="16.44140625" style="76" bestFit="1" customWidth="1"/>
    <col min="12" max="12" width="9.44140625" style="76" bestFit="1" customWidth="1"/>
    <col min="13" max="13" width="17.44140625" style="76" bestFit="1" customWidth="1"/>
    <col min="14" max="14" width="12.5546875" style="76" bestFit="1" customWidth="1"/>
    <col min="15" max="15" width="18" style="76" bestFit="1" customWidth="1"/>
    <col min="16" max="16" width="13.44140625" style="76" bestFit="1" customWidth="1"/>
    <col min="17" max="17" width="14.44140625" style="76" bestFit="1" customWidth="1"/>
    <col min="18" max="18" width="9.5546875" style="76" bestFit="1" customWidth="1"/>
  </cols>
  <sheetData>
    <row r="1" spans="1:18">
      <c r="A1" t="s">
        <v>83</v>
      </c>
    </row>
    <row r="3" spans="1:18">
      <c r="A3" s="130" t="s">
        <v>22</v>
      </c>
      <c r="B3" s="131" t="s">
        <v>84</v>
      </c>
      <c r="C3" s="131" t="s">
        <v>85</v>
      </c>
      <c r="D3" s="131" t="s">
        <v>50</v>
      </c>
      <c r="E3" s="131" t="s">
        <v>86</v>
      </c>
      <c r="F3" s="131" t="s">
        <v>87</v>
      </c>
      <c r="G3" s="131" t="s">
        <v>88</v>
      </c>
      <c r="H3" s="131" t="s">
        <v>89</v>
      </c>
      <c r="I3" s="131" t="s">
        <v>90</v>
      </c>
      <c r="J3" s="131" t="s">
        <v>91</v>
      </c>
      <c r="K3" s="131" t="s">
        <v>92</v>
      </c>
      <c r="L3" s="131" t="s">
        <v>93</v>
      </c>
      <c r="M3" s="131" t="s">
        <v>94</v>
      </c>
      <c r="N3" s="131" t="s">
        <v>95</v>
      </c>
      <c r="O3" s="131" t="s">
        <v>96</v>
      </c>
      <c r="P3" s="131" t="s">
        <v>97</v>
      </c>
      <c r="Q3" s="131" t="s">
        <v>98</v>
      </c>
      <c r="R3" s="131" t="s">
        <v>99</v>
      </c>
    </row>
    <row r="4" spans="1:18">
      <c r="A4" s="132">
        <v>1951</v>
      </c>
      <c r="B4" s="133">
        <v>0</v>
      </c>
      <c r="C4" s="133">
        <v>36403</v>
      </c>
      <c r="D4" s="133">
        <v>0</v>
      </c>
      <c r="E4" s="133">
        <v>0</v>
      </c>
      <c r="F4" s="133" t="s">
        <v>75</v>
      </c>
      <c r="G4" s="133" t="s">
        <v>75</v>
      </c>
      <c r="H4" s="133">
        <v>0</v>
      </c>
      <c r="I4" s="133" t="s">
        <v>75</v>
      </c>
      <c r="J4" s="133" t="s">
        <v>75</v>
      </c>
      <c r="K4" s="133" t="s">
        <v>75</v>
      </c>
      <c r="L4" s="133">
        <v>0</v>
      </c>
      <c r="M4" s="133">
        <v>0</v>
      </c>
      <c r="N4" s="133">
        <v>0</v>
      </c>
      <c r="O4" s="133">
        <v>0</v>
      </c>
      <c r="P4" s="133">
        <v>0</v>
      </c>
      <c r="Q4" s="133">
        <v>0</v>
      </c>
      <c r="R4" s="133" t="s">
        <v>75</v>
      </c>
    </row>
    <row r="5" spans="1:18">
      <c r="A5" s="132">
        <v>1952</v>
      </c>
      <c r="B5" s="133">
        <v>0</v>
      </c>
      <c r="C5" s="133">
        <v>35155</v>
      </c>
      <c r="D5" s="133">
        <v>0</v>
      </c>
      <c r="E5" s="133">
        <v>0</v>
      </c>
      <c r="F5" s="133">
        <v>1527.2719999999999</v>
      </c>
      <c r="G5" s="133">
        <v>676368</v>
      </c>
      <c r="H5" s="133">
        <v>0</v>
      </c>
      <c r="I5" s="133">
        <v>1553309</v>
      </c>
      <c r="J5" s="133">
        <v>552219</v>
      </c>
      <c r="K5" s="133">
        <v>1001090</v>
      </c>
      <c r="L5" s="133">
        <v>0</v>
      </c>
      <c r="M5" s="133">
        <v>0</v>
      </c>
      <c r="N5" s="133">
        <v>0</v>
      </c>
      <c r="O5" s="133">
        <v>0</v>
      </c>
      <c r="P5" s="133">
        <v>0</v>
      </c>
      <c r="Q5" s="133">
        <v>0</v>
      </c>
      <c r="R5" s="133">
        <v>17373.02390441114</v>
      </c>
    </row>
    <row r="6" spans="1:18">
      <c r="A6" s="132">
        <v>1953</v>
      </c>
      <c r="B6" s="133">
        <v>939750</v>
      </c>
      <c r="C6" s="133">
        <v>25757</v>
      </c>
      <c r="D6" s="133">
        <v>0</v>
      </c>
      <c r="E6" s="133">
        <v>0</v>
      </c>
      <c r="F6" s="133">
        <v>6636.6579999999994</v>
      </c>
      <c r="G6" s="133">
        <v>1639325</v>
      </c>
      <c r="H6" s="133">
        <v>0</v>
      </c>
      <c r="I6" s="133">
        <v>2348052</v>
      </c>
      <c r="J6" s="133">
        <v>326383</v>
      </c>
      <c r="K6" s="133">
        <v>2021669</v>
      </c>
      <c r="L6" s="133">
        <v>0</v>
      </c>
      <c r="M6" s="133">
        <v>0</v>
      </c>
      <c r="N6" s="133">
        <v>0</v>
      </c>
      <c r="O6" s="133">
        <v>0</v>
      </c>
      <c r="P6" s="133">
        <v>0</v>
      </c>
      <c r="Q6" s="133">
        <v>0</v>
      </c>
      <c r="R6" s="133">
        <v>37686.702277717217</v>
      </c>
    </row>
    <row r="7" spans="1:18">
      <c r="A7" s="132">
        <v>1954</v>
      </c>
      <c r="B7" s="133">
        <v>1074575</v>
      </c>
      <c r="C7" s="133">
        <v>20438</v>
      </c>
      <c r="D7" s="133">
        <v>0</v>
      </c>
      <c r="E7" s="133">
        <v>0</v>
      </c>
      <c r="F7" s="133">
        <v>2705.7560000000003</v>
      </c>
      <c r="G7" s="133">
        <v>2044771</v>
      </c>
      <c r="H7" s="133">
        <v>0</v>
      </c>
      <c r="I7" s="133">
        <v>3068524</v>
      </c>
      <c r="J7" s="133">
        <v>451239</v>
      </c>
      <c r="K7" s="133">
        <v>2617285</v>
      </c>
      <c r="L7" s="133">
        <v>0</v>
      </c>
      <c r="M7" s="133">
        <v>0</v>
      </c>
      <c r="N7" s="133">
        <v>0</v>
      </c>
      <c r="O7" s="133">
        <v>0</v>
      </c>
      <c r="P7" s="133">
        <v>0</v>
      </c>
      <c r="Q7" s="133">
        <v>0</v>
      </c>
      <c r="R7" s="133">
        <v>43869.713097777589</v>
      </c>
    </row>
    <row r="8" spans="1:18">
      <c r="A8" s="132">
        <v>1955</v>
      </c>
      <c r="B8" s="133">
        <v>605950</v>
      </c>
      <c r="C8" s="133">
        <v>23766</v>
      </c>
      <c r="D8" s="133">
        <v>0</v>
      </c>
      <c r="E8" s="133">
        <v>0</v>
      </c>
      <c r="F8" s="133">
        <v>13671.305</v>
      </c>
      <c r="G8" s="133">
        <v>488335</v>
      </c>
      <c r="H8" s="133">
        <v>0</v>
      </c>
      <c r="I8" s="133">
        <v>696218</v>
      </c>
      <c r="J8" s="133">
        <v>99563</v>
      </c>
      <c r="K8" s="133">
        <v>596655</v>
      </c>
      <c r="L8" s="133">
        <v>0</v>
      </c>
      <c r="M8" s="133">
        <v>0</v>
      </c>
      <c r="N8" s="133">
        <v>0</v>
      </c>
      <c r="O8" s="133">
        <v>0</v>
      </c>
      <c r="P8" s="133">
        <v>0</v>
      </c>
      <c r="Q8" s="133">
        <v>0</v>
      </c>
      <c r="R8" s="133">
        <v>8504.8434298164848</v>
      </c>
    </row>
    <row r="9" spans="1:18">
      <c r="A9" s="132">
        <v>1956</v>
      </c>
      <c r="B9" s="133">
        <v>472826</v>
      </c>
      <c r="C9" s="133">
        <v>16817</v>
      </c>
      <c r="D9" s="133">
        <v>0</v>
      </c>
      <c r="E9" s="133">
        <v>0</v>
      </c>
      <c r="F9" s="133">
        <v>1066.489</v>
      </c>
      <c r="G9" s="133">
        <v>524450</v>
      </c>
      <c r="H9" s="133">
        <v>0</v>
      </c>
      <c r="I9" s="133">
        <v>648957</v>
      </c>
      <c r="J9" s="133">
        <v>70520</v>
      </c>
      <c r="K9" s="133">
        <v>578437</v>
      </c>
      <c r="L9" s="133">
        <v>0</v>
      </c>
      <c r="M9" s="133">
        <v>0</v>
      </c>
      <c r="N9" s="133">
        <v>0</v>
      </c>
      <c r="O9" s="133">
        <v>0</v>
      </c>
      <c r="P9" s="133">
        <v>0</v>
      </c>
      <c r="Q9" s="133">
        <v>0</v>
      </c>
      <c r="R9" s="133">
        <v>9381.8848169662906</v>
      </c>
    </row>
    <row r="10" spans="1:18">
      <c r="A10" s="132">
        <v>1957</v>
      </c>
      <c r="B10" s="133">
        <v>1005305</v>
      </c>
      <c r="C10" s="133">
        <v>25200</v>
      </c>
      <c r="D10" s="133">
        <v>0</v>
      </c>
      <c r="E10" s="133">
        <v>0</v>
      </c>
      <c r="F10" s="133">
        <v>2361.4359999999997</v>
      </c>
      <c r="G10" s="133">
        <v>317510</v>
      </c>
      <c r="H10" s="133">
        <v>0</v>
      </c>
      <c r="I10" s="133">
        <v>515268</v>
      </c>
      <c r="J10" s="133">
        <v>119489</v>
      </c>
      <c r="K10" s="133">
        <v>395779</v>
      </c>
      <c r="L10" s="133">
        <v>0</v>
      </c>
      <c r="M10" s="133">
        <v>0</v>
      </c>
      <c r="N10" s="133">
        <v>0</v>
      </c>
      <c r="O10" s="133">
        <v>0</v>
      </c>
      <c r="P10" s="133">
        <v>0</v>
      </c>
      <c r="Q10" s="133">
        <v>0</v>
      </c>
      <c r="R10" s="133">
        <v>5502.7330048699387</v>
      </c>
    </row>
    <row r="11" spans="1:18">
      <c r="A11" s="132">
        <v>1958</v>
      </c>
      <c r="B11" s="133">
        <v>1127425</v>
      </c>
      <c r="C11" s="133">
        <v>24238</v>
      </c>
      <c r="D11" s="133">
        <v>0</v>
      </c>
      <c r="E11" s="133">
        <v>0</v>
      </c>
      <c r="F11" s="133">
        <v>20033.733</v>
      </c>
      <c r="G11" s="133">
        <v>917390</v>
      </c>
      <c r="H11" s="133">
        <v>0</v>
      </c>
      <c r="I11" s="133">
        <v>1318022</v>
      </c>
      <c r="J11" s="133">
        <v>195202</v>
      </c>
      <c r="K11" s="133">
        <v>1122820</v>
      </c>
      <c r="L11" s="133">
        <v>0</v>
      </c>
      <c r="M11" s="133">
        <v>0</v>
      </c>
      <c r="N11" s="133">
        <v>0</v>
      </c>
      <c r="O11" s="133">
        <v>0</v>
      </c>
      <c r="P11" s="133">
        <v>0</v>
      </c>
      <c r="Q11" s="133">
        <v>0</v>
      </c>
      <c r="R11" s="133">
        <v>19432.28505032053</v>
      </c>
    </row>
    <row r="12" spans="1:18">
      <c r="A12" s="132">
        <v>1959</v>
      </c>
      <c r="B12" s="133">
        <v>908275</v>
      </c>
      <c r="C12" s="133">
        <v>32849</v>
      </c>
      <c r="D12" s="133">
        <v>0</v>
      </c>
      <c r="E12" s="133">
        <v>0</v>
      </c>
      <c r="F12" s="133">
        <v>25988.900999999998</v>
      </c>
      <c r="G12" s="133">
        <v>772778</v>
      </c>
      <c r="H12" s="133">
        <v>0</v>
      </c>
      <c r="I12" s="133">
        <v>1207955</v>
      </c>
      <c r="J12" s="133">
        <v>221007</v>
      </c>
      <c r="K12" s="133">
        <v>986948</v>
      </c>
      <c r="L12" s="133">
        <v>0</v>
      </c>
      <c r="M12" s="133">
        <v>0</v>
      </c>
      <c r="N12" s="133">
        <v>0</v>
      </c>
      <c r="O12" s="133">
        <v>0</v>
      </c>
      <c r="P12" s="133">
        <v>0</v>
      </c>
      <c r="Q12" s="133">
        <v>0</v>
      </c>
      <c r="R12" s="133">
        <v>12539.966110122781</v>
      </c>
    </row>
    <row r="13" spans="1:18">
      <c r="A13" s="132">
        <v>1960</v>
      </c>
      <c r="B13" s="133">
        <v>626002</v>
      </c>
      <c r="C13" s="133">
        <v>29589</v>
      </c>
      <c r="D13" s="133">
        <v>0</v>
      </c>
      <c r="E13" s="133">
        <v>0</v>
      </c>
      <c r="F13" s="133">
        <v>9289.2379999999994</v>
      </c>
      <c r="G13" s="133">
        <v>510647</v>
      </c>
      <c r="H13" s="133">
        <v>23397</v>
      </c>
      <c r="I13" s="133">
        <v>646303</v>
      </c>
      <c r="J13" s="133">
        <v>67110</v>
      </c>
      <c r="K13" s="133">
        <v>579193</v>
      </c>
      <c r="L13" s="133">
        <v>26973</v>
      </c>
      <c r="M13" s="133">
        <v>0</v>
      </c>
      <c r="N13" s="133">
        <v>19683</v>
      </c>
      <c r="O13" s="133">
        <v>0</v>
      </c>
      <c r="P13" s="133">
        <v>4698</v>
      </c>
      <c r="Q13" s="133">
        <v>18699</v>
      </c>
      <c r="R13" s="133">
        <v>9567.2161180742842</v>
      </c>
    </row>
    <row r="14" spans="1:18">
      <c r="A14" s="132">
        <v>1961</v>
      </c>
      <c r="B14" s="133">
        <v>580349</v>
      </c>
      <c r="C14" s="133">
        <v>27406</v>
      </c>
      <c r="D14" s="133">
        <v>0</v>
      </c>
      <c r="E14" s="133">
        <v>0</v>
      </c>
      <c r="F14" s="133">
        <v>9712.1970000000001</v>
      </c>
      <c r="G14" s="133">
        <v>230329</v>
      </c>
      <c r="H14" s="133">
        <v>17758</v>
      </c>
      <c r="I14" s="133">
        <v>334926</v>
      </c>
      <c r="J14" s="133">
        <v>47707</v>
      </c>
      <c r="K14" s="133">
        <v>287219</v>
      </c>
      <c r="L14" s="133">
        <v>21430</v>
      </c>
      <c r="M14" s="133">
        <v>0</v>
      </c>
      <c r="N14" s="133">
        <v>11203</v>
      </c>
      <c r="O14" s="133">
        <v>0</v>
      </c>
      <c r="P14" s="133">
        <v>7115</v>
      </c>
      <c r="Q14" s="133">
        <v>10643</v>
      </c>
      <c r="R14" s="133">
        <v>4731.6990174016601</v>
      </c>
    </row>
    <row r="15" spans="1:18">
      <c r="A15" s="132">
        <v>1962</v>
      </c>
      <c r="B15" s="133">
        <v>664659</v>
      </c>
      <c r="C15" s="133">
        <v>26430</v>
      </c>
      <c r="D15" s="133">
        <v>0</v>
      </c>
      <c r="E15" s="133">
        <v>0</v>
      </c>
      <c r="F15" s="133">
        <v>11269.575999999999</v>
      </c>
      <c r="G15" s="133">
        <v>130389</v>
      </c>
      <c r="H15" s="133">
        <v>9940</v>
      </c>
      <c r="I15" s="133">
        <v>250022</v>
      </c>
      <c r="J15" s="133">
        <v>47541</v>
      </c>
      <c r="K15" s="133">
        <v>202481</v>
      </c>
      <c r="L15" s="133">
        <v>12328</v>
      </c>
      <c r="M15" s="133">
        <v>0</v>
      </c>
      <c r="N15" s="133">
        <v>5531</v>
      </c>
      <c r="O15" s="133">
        <v>0</v>
      </c>
      <c r="P15" s="133">
        <v>4686</v>
      </c>
      <c r="Q15" s="133">
        <v>5254</v>
      </c>
      <c r="R15" s="133">
        <v>1841.9820823585753</v>
      </c>
    </row>
    <row r="16" spans="1:18">
      <c r="A16" s="132">
        <v>1963</v>
      </c>
      <c r="B16" s="133">
        <v>669345</v>
      </c>
      <c r="C16" s="133">
        <v>25795</v>
      </c>
      <c r="D16" s="133">
        <v>0</v>
      </c>
      <c r="E16" s="133">
        <v>0</v>
      </c>
      <c r="F16" s="133">
        <v>13272.108000000002</v>
      </c>
      <c r="G16" s="133">
        <v>250979</v>
      </c>
      <c r="H16" s="133">
        <v>10965</v>
      </c>
      <c r="I16" s="133">
        <v>318540</v>
      </c>
      <c r="J16" s="133">
        <v>53667</v>
      </c>
      <c r="K16" s="133">
        <v>264873</v>
      </c>
      <c r="L16" s="133">
        <v>14193</v>
      </c>
      <c r="M16" s="133">
        <v>0</v>
      </c>
      <c r="N16" s="133">
        <v>7269</v>
      </c>
      <c r="O16" s="133">
        <v>0</v>
      </c>
      <c r="P16" s="133">
        <v>4059</v>
      </c>
      <c r="Q16" s="133">
        <v>6906</v>
      </c>
      <c r="R16" s="133">
        <v>7449.0335471543585</v>
      </c>
    </row>
    <row r="17" spans="1:18">
      <c r="A17" s="132">
        <v>1964</v>
      </c>
      <c r="B17" s="133">
        <v>814341</v>
      </c>
      <c r="C17" s="133">
        <v>25986</v>
      </c>
      <c r="D17" s="133">
        <v>0</v>
      </c>
      <c r="E17" s="133">
        <v>0</v>
      </c>
      <c r="F17" s="133">
        <v>20172.214</v>
      </c>
      <c r="G17" s="133">
        <v>80783</v>
      </c>
      <c r="H17" s="133">
        <v>12645</v>
      </c>
      <c r="I17" s="133">
        <v>145174</v>
      </c>
      <c r="J17" s="133">
        <v>60467</v>
      </c>
      <c r="K17" s="133">
        <v>84707</v>
      </c>
      <c r="L17" s="133">
        <v>16335</v>
      </c>
      <c r="M17" s="133">
        <v>0</v>
      </c>
      <c r="N17" s="133">
        <v>8665</v>
      </c>
      <c r="O17" s="133">
        <v>0</v>
      </c>
      <c r="P17" s="133">
        <v>4413</v>
      </c>
      <c r="Q17" s="133">
        <v>8232</v>
      </c>
      <c r="R17" s="133">
        <v>1231.6672965140078</v>
      </c>
    </row>
    <row r="18" spans="1:18">
      <c r="A18" s="132">
        <v>1965</v>
      </c>
      <c r="B18" s="133">
        <v>346109</v>
      </c>
      <c r="C18" s="133">
        <v>15958</v>
      </c>
      <c r="D18" s="133">
        <v>0</v>
      </c>
      <c r="E18" s="133">
        <v>0</v>
      </c>
      <c r="F18" s="133">
        <v>14107.281999999999</v>
      </c>
      <c r="G18" s="133">
        <v>14234</v>
      </c>
      <c r="H18" s="133">
        <v>6431</v>
      </c>
      <c r="I18" s="133">
        <v>26617</v>
      </c>
      <c r="J18" s="133">
        <v>11810</v>
      </c>
      <c r="K18" s="133">
        <v>14807</v>
      </c>
      <c r="L18" s="133">
        <v>8692</v>
      </c>
      <c r="M18" s="133">
        <v>0</v>
      </c>
      <c r="N18" s="133">
        <v>3161</v>
      </c>
      <c r="O18" s="133">
        <v>0</v>
      </c>
      <c r="P18" s="133">
        <v>3428</v>
      </c>
      <c r="Q18" s="133">
        <v>3003</v>
      </c>
      <c r="R18" s="133">
        <v>77.848447424615358</v>
      </c>
    </row>
    <row r="19" spans="1:18">
      <c r="A19" s="132">
        <v>1966</v>
      </c>
      <c r="B19" s="133">
        <v>934660</v>
      </c>
      <c r="C19" s="133">
        <v>23303</v>
      </c>
      <c r="D19" s="133">
        <v>0</v>
      </c>
      <c r="E19" s="133">
        <v>0</v>
      </c>
      <c r="F19" s="133">
        <v>16802.613000000001</v>
      </c>
      <c r="G19" s="133">
        <v>29609</v>
      </c>
      <c r="H19" s="133">
        <v>10998</v>
      </c>
      <c r="I19" s="133">
        <v>44046</v>
      </c>
      <c r="J19" s="133">
        <v>13854</v>
      </c>
      <c r="K19" s="133">
        <v>30192</v>
      </c>
      <c r="L19" s="133">
        <v>13170</v>
      </c>
      <c r="M19" s="133">
        <v>0</v>
      </c>
      <c r="N19" s="133">
        <v>9010</v>
      </c>
      <c r="O19" s="133">
        <v>0</v>
      </c>
      <c r="P19" s="133">
        <v>2439</v>
      </c>
      <c r="Q19" s="133">
        <v>8559</v>
      </c>
      <c r="R19" s="133">
        <v>179.07753861230765</v>
      </c>
    </row>
    <row r="20" spans="1:18">
      <c r="A20" s="132">
        <v>1967</v>
      </c>
      <c r="B20" s="133">
        <v>718155</v>
      </c>
      <c r="C20" s="133">
        <v>23338</v>
      </c>
      <c r="D20" s="133">
        <v>0</v>
      </c>
      <c r="E20" s="133">
        <v>0</v>
      </c>
      <c r="F20" s="133">
        <v>12714.951999999999</v>
      </c>
      <c r="G20" s="133">
        <v>120877</v>
      </c>
      <c r="H20" s="133">
        <v>10008</v>
      </c>
      <c r="I20" s="133">
        <v>167602</v>
      </c>
      <c r="J20" s="133">
        <v>46614</v>
      </c>
      <c r="K20" s="133">
        <v>120988</v>
      </c>
      <c r="L20" s="133">
        <v>13439</v>
      </c>
      <c r="M20" s="133">
        <v>0</v>
      </c>
      <c r="N20" s="133">
        <v>8421</v>
      </c>
      <c r="O20" s="133">
        <v>0</v>
      </c>
      <c r="P20" s="133">
        <v>2008</v>
      </c>
      <c r="Q20" s="133">
        <v>8000</v>
      </c>
      <c r="R20" s="133">
        <v>1935.0616189138459</v>
      </c>
    </row>
    <row r="21" spans="1:18">
      <c r="A21" s="132">
        <v>1968</v>
      </c>
      <c r="B21" s="133">
        <v>1742001</v>
      </c>
      <c r="C21" s="133">
        <v>30061</v>
      </c>
      <c r="D21" s="133">
        <v>0</v>
      </c>
      <c r="E21" s="133">
        <v>0</v>
      </c>
      <c r="F21" s="133">
        <v>19650.136999999999</v>
      </c>
      <c r="G21" s="133">
        <v>566353</v>
      </c>
      <c r="H21" s="133">
        <v>83973</v>
      </c>
      <c r="I21" s="133">
        <v>781195</v>
      </c>
      <c r="J21" s="133">
        <v>202915</v>
      </c>
      <c r="K21" s="133">
        <v>578280</v>
      </c>
      <c r="L21" s="133">
        <v>96875</v>
      </c>
      <c r="M21" s="133">
        <v>0</v>
      </c>
      <c r="N21" s="133">
        <v>72197</v>
      </c>
      <c r="O21" s="133">
        <v>0</v>
      </c>
      <c r="P21" s="133">
        <v>15386</v>
      </c>
      <c r="Q21" s="133">
        <v>68587</v>
      </c>
      <c r="R21" s="133">
        <v>12554.668529808459</v>
      </c>
    </row>
    <row r="22" spans="1:18">
      <c r="A22" s="132">
        <v>1969</v>
      </c>
      <c r="B22" s="133">
        <v>1014350</v>
      </c>
      <c r="C22" s="133">
        <v>22344</v>
      </c>
      <c r="D22" s="133">
        <v>0</v>
      </c>
      <c r="E22" s="133">
        <v>0</v>
      </c>
      <c r="F22" s="133">
        <v>12570.102999999999</v>
      </c>
      <c r="G22" s="133">
        <v>471306</v>
      </c>
      <c r="H22" s="133">
        <v>42933</v>
      </c>
      <c r="I22" s="133">
        <v>594839</v>
      </c>
      <c r="J22" s="133">
        <v>88888</v>
      </c>
      <c r="K22" s="133">
        <v>505951</v>
      </c>
      <c r="L22" s="133">
        <v>51903</v>
      </c>
      <c r="M22" s="133">
        <v>0</v>
      </c>
      <c r="N22" s="133">
        <v>32837</v>
      </c>
      <c r="O22" s="133">
        <v>0</v>
      </c>
      <c r="P22" s="133">
        <v>11738</v>
      </c>
      <c r="Q22" s="133">
        <v>31195</v>
      </c>
      <c r="R22" s="133">
        <v>11992.517543450256</v>
      </c>
    </row>
    <row r="23" spans="1:18">
      <c r="A23" s="132">
        <v>1970</v>
      </c>
      <c r="B23" s="133">
        <v>1163356</v>
      </c>
      <c r="C23" s="133">
        <v>28658</v>
      </c>
      <c r="D23" s="133">
        <v>0</v>
      </c>
      <c r="E23" s="133">
        <v>0</v>
      </c>
      <c r="F23" s="133">
        <v>17842.053</v>
      </c>
      <c r="G23" s="133">
        <v>704119</v>
      </c>
      <c r="H23" s="133">
        <v>66600</v>
      </c>
      <c r="I23" s="133">
        <v>971996</v>
      </c>
      <c r="J23" s="133">
        <v>178745</v>
      </c>
      <c r="K23" s="133">
        <v>793251</v>
      </c>
      <c r="L23" s="133">
        <v>76497</v>
      </c>
      <c r="M23" s="133">
        <v>1039</v>
      </c>
      <c r="N23" s="133">
        <v>55118</v>
      </c>
      <c r="O23" s="133">
        <v>416</v>
      </c>
      <c r="P23" s="133">
        <v>14238</v>
      </c>
      <c r="Q23" s="133">
        <v>52362</v>
      </c>
      <c r="R23" s="133">
        <v>16068.738881011628</v>
      </c>
    </row>
    <row r="24" spans="1:18">
      <c r="A24" s="132">
        <v>1971</v>
      </c>
      <c r="B24" s="133">
        <v>677989</v>
      </c>
      <c r="C24" s="133">
        <v>24699</v>
      </c>
      <c r="D24" s="133">
        <v>0</v>
      </c>
      <c r="E24" s="133">
        <v>0</v>
      </c>
      <c r="F24" s="133">
        <v>14116.34</v>
      </c>
      <c r="G24" s="133">
        <v>88936</v>
      </c>
      <c r="H24" s="133">
        <v>22337</v>
      </c>
      <c r="I24" s="133">
        <v>111850</v>
      </c>
      <c r="J24" s="133">
        <v>21652</v>
      </c>
      <c r="K24" s="133">
        <v>90198</v>
      </c>
      <c r="L24" s="133">
        <v>27552</v>
      </c>
      <c r="M24" s="133">
        <v>604</v>
      </c>
      <c r="N24" s="133">
        <v>13895</v>
      </c>
      <c r="O24" s="133">
        <v>242</v>
      </c>
      <c r="P24" s="133">
        <v>9137</v>
      </c>
      <c r="Q24" s="133">
        <v>13200</v>
      </c>
      <c r="R24" s="133">
        <v>1186.8017880610253</v>
      </c>
    </row>
    <row r="25" spans="1:18">
      <c r="A25" s="132">
        <v>1972</v>
      </c>
      <c r="B25" s="133">
        <v>1842559</v>
      </c>
      <c r="C25" s="133">
        <v>28393</v>
      </c>
      <c r="D25" s="133">
        <v>0</v>
      </c>
      <c r="E25" s="133">
        <v>0</v>
      </c>
      <c r="F25" s="133">
        <v>107315.22499999999</v>
      </c>
      <c r="G25" s="133">
        <v>1486051</v>
      </c>
      <c r="H25" s="133">
        <v>283389</v>
      </c>
      <c r="I25" s="133">
        <v>1925643</v>
      </c>
      <c r="J25" s="133">
        <v>256462</v>
      </c>
      <c r="K25" s="133">
        <v>1669181</v>
      </c>
      <c r="L25" s="133">
        <v>343226</v>
      </c>
      <c r="M25" s="133">
        <v>1874</v>
      </c>
      <c r="N25" s="133">
        <v>177768</v>
      </c>
      <c r="O25" s="133">
        <v>750</v>
      </c>
      <c r="P25" s="133">
        <v>114509</v>
      </c>
      <c r="Q25" s="133">
        <v>168880</v>
      </c>
      <c r="R25" s="133">
        <v>36164.022391717532</v>
      </c>
    </row>
    <row r="26" spans="1:18">
      <c r="A26" s="132">
        <v>1973</v>
      </c>
      <c r="B26" s="133">
        <v>1590036</v>
      </c>
      <c r="C26" s="133">
        <v>33981</v>
      </c>
      <c r="D26" s="133">
        <v>800</v>
      </c>
      <c r="E26" s="133">
        <v>0</v>
      </c>
      <c r="F26" s="133">
        <v>126664.428</v>
      </c>
      <c r="G26" s="133">
        <v>2424816</v>
      </c>
      <c r="H26" s="133">
        <v>226313</v>
      </c>
      <c r="I26" s="133">
        <v>2871734</v>
      </c>
      <c r="J26" s="133">
        <v>190065</v>
      </c>
      <c r="K26" s="133">
        <v>2681669</v>
      </c>
      <c r="L26" s="133">
        <v>275954</v>
      </c>
      <c r="M26" s="133">
        <v>2009</v>
      </c>
      <c r="N26" s="133">
        <v>138205</v>
      </c>
      <c r="O26" s="133">
        <v>804</v>
      </c>
      <c r="P26" s="133">
        <v>95018</v>
      </c>
      <c r="Q26" s="133">
        <v>131295</v>
      </c>
      <c r="R26" s="133">
        <v>45904.406741406114</v>
      </c>
    </row>
    <row r="27" spans="1:18">
      <c r="A27" s="132">
        <v>1974</v>
      </c>
      <c r="B27" s="133">
        <v>1239777</v>
      </c>
      <c r="C27" s="133">
        <v>57206</v>
      </c>
      <c r="D27" s="133">
        <v>0</v>
      </c>
      <c r="E27" s="133">
        <v>0</v>
      </c>
      <c r="F27" s="133">
        <v>49434.343999999997</v>
      </c>
      <c r="G27" s="133">
        <v>248207</v>
      </c>
      <c r="H27" s="133">
        <v>164716</v>
      </c>
      <c r="I27" s="133">
        <v>359988</v>
      </c>
      <c r="J27" s="133">
        <v>92594</v>
      </c>
      <c r="K27" s="133">
        <v>267394</v>
      </c>
      <c r="L27" s="133">
        <v>205125</v>
      </c>
      <c r="M27" s="133">
        <v>3998</v>
      </c>
      <c r="N27" s="133">
        <v>95707</v>
      </c>
      <c r="O27" s="133">
        <v>1599</v>
      </c>
      <c r="P27" s="133">
        <v>73794</v>
      </c>
      <c r="Q27" s="133">
        <v>90922</v>
      </c>
      <c r="R27" s="133">
        <v>4074.7756146573665</v>
      </c>
    </row>
    <row r="28" spans="1:18">
      <c r="A28" s="132">
        <v>1975</v>
      </c>
      <c r="B28" s="133">
        <v>672846</v>
      </c>
      <c r="C28" s="133">
        <v>32438</v>
      </c>
      <c r="D28" s="133">
        <v>0</v>
      </c>
      <c r="E28" s="133">
        <v>0</v>
      </c>
      <c r="F28" s="133">
        <v>28662.288999999997</v>
      </c>
      <c r="G28" s="133">
        <v>379272</v>
      </c>
      <c r="H28" s="133">
        <v>77593</v>
      </c>
      <c r="I28" s="133">
        <v>481659</v>
      </c>
      <c r="J28" s="133">
        <v>73355</v>
      </c>
      <c r="K28" s="133">
        <v>408304</v>
      </c>
      <c r="L28" s="133">
        <v>93539</v>
      </c>
      <c r="M28" s="133">
        <v>819</v>
      </c>
      <c r="N28" s="133">
        <v>50757</v>
      </c>
      <c r="O28" s="133">
        <v>328</v>
      </c>
      <c r="P28" s="133">
        <v>29374</v>
      </c>
      <c r="Q28" s="133">
        <v>48219</v>
      </c>
      <c r="R28" s="133">
        <v>6523.6617231408163</v>
      </c>
    </row>
    <row r="29" spans="1:18">
      <c r="A29" s="132">
        <v>1976</v>
      </c>
      <c r="B29" s="133">
        <v>971389</v>
      </c>
      <c r="C29" s="133">
        <v>47360</v>
      </c>
      <c r="D29" s="133">
        <v>63</v>
      </c>
      <c r="E29" s="133">
        <v>0</v>
      </c>
      <c r="F29" s="133">
        <v>76775.129000000001</v>
      </c>
      <c r="G29" s="133">
        <v>739492</v>
      </c>
      <c r="H29" s="133">
        <v>220523</v>
      </c>
      <c r="I29" s="133">
        <v>947039</v>
      </c>
      <c r="J29" s="133">
        <v>172713</v>
      </c>
      <c r="K29" s="133">
        <v>774326</v>
      </c>
      <c r="L29" s="133">
        <v>280735</v>
      </c>
      <c r="M29" s="133">
        <v>3519</v>
      </c>
      <c r="N29" s="133">
        <v>105885</v>
      </c>
      <c r="O29" s="133">
        <v>1408</v>
      </c>
      <c r="P29" s="133">
        <v>119932</v>
      </c>
      <c r="Q29" s="133">
        <v>100591</v>
      </c>
      <c r="R29" s="133">
        <v>15075.603478888546</v>
      </c>
    </row>
    <row r="30" spans="1:18">
      <c r="A30" s="132">
        <v>1977</v>
      </c>
      <c r="B30" s="133">
        <v>1457580</v>
      </c>
      <c r="C30" s="133">
        <v>41840</v>
      </c>
      <c r="D30" s="133">
        <v>0</v>
      </c>
      <c r="E30" s="133">
        <v>0</v>
      </c>
      <c r="F30" s="133">
        <v>13783.137000000001</v>
      </c>
      <c r="G30" s="133">
        <v>117914</v>
      </c>
      <c r="H30" s="133">
        <v>41699</v>
      </c>
      <c r="I30" s="133">
        <v>131829</v>
      </c>
      <c r="J30" s="133">
        <v>13802</v>
      </c>
      <c r="K30" s="133">
        <v>118027</v>
      </c>
      <c r="L30" s="133">
        <v>57158</v>
      </c>
      <c r="M30" s="133">
        <v>5860</v>
      </c>
      <c r="N30" s="133">
        <v>23162</v>
      </c>
      <c r="O30" s="133">
        <v>2344</v>
      </c>
      <c r="P30" s="133">
        <v>19695</v>
      </c>
      <c r="Q30" s="133">
        <v>22004</v>
      </c>
      <c r="R30" s="133">
        <v>1570.7396220652013</v>
      </c>
    </row>
    <row r="31" spans="1:18">
      <c r="A31" s="132">
        <v>1978</v>
      </c>
      <c r="B31" s="133">
        <v>1438230</v>
      </c>
      <c r="C31" s="133">
        <v>33444</v>
      </c>
      <c r="D31" s="133">
        <v>3966</v>
      </c>
      <c r="E31" s="133">
        <v>0</v>
      </c>
      <c r="F31" s="133">
        <v>28051.178</v>
      </c>
      <c r="G31" s="133">
        <v>1163171</v>
      </c>
      <c r="H31" s="133">
        <v>312447</v>
      </c>
      <c r="I31" s="133">
        <v>1381669</v>
      </c>
      <c r="J31" s="133">
        <v>124213</v>
      </c>
      <c r="K31" s="133">
        <v>1257456</v>
      </c>
      <c r="L31" s="133">
        <v>427847</v>
      </c>
      <c r="M31" s="133">
        <v>40540</v>
      </c>
      <c r="N31" s="133">
        <v>165327</v>
      </c>
      <c r="O31" s="133">
        <v>16216</v>
      </c>
      <c r="P31" s="133">
        <v>155386</v>
      </c>
      <c r="Q31" s="133">
        <v>157061</v>
      </c>
      <c r="R31" s="133">
        <v>21521.173248458428</v>
      </c>
    </row>
    <row r="32" spans="1:18">
      <c r="A32" s="132">
        <v>1979</v>
      </c>
      <c r="B32" s="133">
        <v>762802</v>
      </c>
      <c r="C32" s="133">
        <v>34871</v>
      </c>
      <c r="D32" s="133">
        <v>450</v>
      </c>
      <c r="E32" s="133">
        <v>0</v>
      </c>
      <c r="F32" s="133">
        <v>2221.3200000000002</v>
      </c>
      <c r="G32" s="133">
        <v>51092</v>
      </c>
      <c r="H32" s="133">
        <v>3799</v>
      </c>
      <c r="I32" s="133">
        <v>65145</v>
      </c>
      <c r="J32" s="133">
        <v>7463</v>
      </c>
      <c r="K32" s="133">
        <v>57682</v>
      </c>
      <c r="L32" s="133">
        <v>6218</v>
      </c>
      <c r="M32" s="133">
        <v>1497</v>
      </c>
      <c r="N32" s="133">
        <v>1978</v>
      </c>
      <c r="O32" s="133">
        <v>599</v>
      </c>
      <c r="P32" s="133">
        <v>1920</v>
      </c>
      <c r="Q32" s="133">
        <v>1879</v>
      </c>
      <c r="R32" s="133">
        <v>276.58726529717939</v>
      </c>
    </row>
    <row r="33" spans="1:18">
      <c r="A33" s="132">
        <v>1980</v>
      </c>
      <c r="B33" s="133">
        <v>1373377</v>
      </c>
      <c r="C33" s="133">
        <v>43321</v>
      </c>
      <c r="D33" s="133">
        <v>4630</v>
      </c>
      <c r="E33" s="133">
        <v>0</v>
      </c>
      <c r="F33" s="133">
        <v>34580.370999999999</v>
      </c>
      <c r="G33" s="133">
        <v>731051</v>
      </c>
      <c r="H33" s="133">
        <v>276789</v>
      </c>
      <c r="I33" s="133">
        <v>823157</v>
      </c>
      <c r="J33" s="133">
        <v>76547</v>
      </c>
      <c r="K33" s="133">
        <v>746610</v>
      </c>
      <c r="L33" s="133">
        <v>361416</v>
      </c>
      <c r="M33" s="133">
        <v>17141</v>
      </c>
      <c r="N33" s="133">
        <v>143185</v>
      </c>
      <c r="O33" s="133">
        <v>6856</v>
      </c>
      <c r="P33" s="133">
        <v>140763</v>
      </c>
      <c r="Q33" s="133">
        <v>136026</v>
      </c>
      <c r="R33" s="133">
        <v>14019.379195727211</v>
      </c>
    </row>
    <row r="34" spans="1:18">
      <c r="A34" s="132">
        <v>1981</v>
      </c>
      <c r="B34" s="133">
        <v>1302540</v>
      </c>
      <c r="C34" s="133">
        <v>51633</v>
      </c>
      <c r="D34" s="133">
        <v>5090</v>
      </c>
      <c r="E34" s="133">
        <v>0</v>
      </c>
      <c r="F34" s="133">
        <v>4509.7069999999994</v>
      </c>
      <c r="G34" s="133">
        <v>89093</v>
      </c>
      <c r="H34" s="133">
        <v>6911</v>
      </c>
      <c r="I34" s="133">
        <v>120948</v>
      </c>
      <c r="J34" s="133">
        <v>8738</v>
      </c>
      <c r="K34" s="133">
        <v>112210</v>
      </c>
      <c r="L34" s="133">
        <v>12460</v>
      </c>
      <c r="M34" s="133">
        <v>3300</v>
      </c>
      <c r="N34" s="133">
        <v>1997</v>
      </c>
      <c r="O34" s="133">
        <v>1320</v>
      </c>
      <c r="P34" s="133">
        <v>5014</v>
      </c>
      <c r="Q34" s="133">
        <v>1897</v>
      </c>
      <c r="R34" s="133">
        <v>999.57094616097504</v>
      </c>
    </row>
    <row r="35" spans="1:18">
      <c r="A35" s="132">
        <v>1982</v>
      </c>
      <c r="B35" s="133">
        <v>1455231</v>
      </c>
      <c r="C35" s="133">
        <v>59067</v>
      </c>
      <c r="D35" s="133">
        <v>1112</v>
      </c>
      <c r="E35" s="133">
        <v>0</v>
      </c>
      <c r="F35" s="133">
        <v>11645.614</v>
      </c>
      <c r="G35" s="133">
        <v>1222148</v>
      </c>
      <c r="H35" s="133">
        <v>61939</v>
      </c>
      <c r="I35" s="133">
        <v>1413329</v>
      </c>
      <c r="J35" s="133">
        <v>63002</v>
      </c>
      <c r="K35" s="133">
        <v>1350327</v>
      </c>
      <c r="L35" s="133">
        <v>81325</v>
      </c>
      <c r="M35" s="133">
        <v>5264</v>
      </c>
      <c r="N35" s="133">
        <v>34786</v>
      </c>
      <c r="O35" s="133">
        <v>2106</v>
      </c>
      <c r="P35" s="133">
        <v>28892</v>
      </c>
      <c r="Q35" s="133">
        <v>33047</v>
      </c>
      <c r="R35" s="133">
        <v>41258.910916653367</v>
      </c>
    </row>
    <row r="36" spans="1:18">
      <c r="A36" s="132">
        <v>1983</v>
      </c>
      <c r="B36" s="133">
        <v>1202034</v>
      </c>
      <c r="C36" s="133">
        <v>45530</v>
      </c>
      <c r="D36" s="133">
        <v>20804</v>
      </c>
      <c r="E36" s="133">
        <v>0</v>
      </c>
      <c r="F36" s="133">
        <v>32.741999999999997</v>
      </c>
      <c r="G36" s="133">
        <v>225143</v>
      </c>
      <c r="H36" s="133">
        <v>1934</v>
      </c>
      <c r="I36" s="133">
        <v>233135</v>
      </c>
      <c r="J36" s="133">
        <v>7778</v>
      </c>
      <c r="K36" s="133">
        <v>225357</v>
      </c>
      <c r="L36" s="133">
        <v>18055</v>
      </c>
      <c r="M36" s="133">
        <v>15431</v>
      </c>
      <c r="N36" s="133">
        <v>386</v>
      </c>
      <c r="O36" s="133">
        <v>6172</v>
      </c>
      <c r="P36" s="133">
        <v>1567</v>
      </c>
      <c r="Q36" s="133">
        <v>367</v>
      </c>
      <c r="R36" s="133">
        <v>3081.8055666136302</v>
      </c>
    </row>
    <row r="37" spans="1:18">
      <c r="A37" s="132">
        <v>1984</v>
      </c>
      <c r="B37" s="133">
        <v>1594276</v>
      </c>
      <c r="C37" s="133">
        <v>63096</v>
      </c>
      <c r="D37" s="133">
        <v>1542</v>
      </c>
      <c r="E37" s="133">
        <v>22232.356</v>
      </c>
      <c r="F37" s="133">
        <v>0.96299999999999997</v>
      </c>
      <c r="G37" s="133">
        <v>202260</v>
      </c>
      <c r="H37" s="133">
        <v>1347</v>
      </c>
      <c r="I37" s="133">
        <v>204237</v>
      </c>
      <c r="J37" s="133">
        <v>1977</v>
      </c>
      <c r="K37" s="133">
        <v>202260</v>
      </c>
      <c r="L37" s="133">
        <v>16786</v>
      </c>
      <c r="M37" s="133">
        <v>15145</v>
      </c>
      <c r="N37" s="133">
        <v>796</v>
      </c>
      <c r="O37" s="133">
        <v>6058</v>
      </c>
      <c r="P37" s="133">
        <v>591</v>
      </c>
      <c r="Q37" s="133">
        <v>756</v>
      </c>
      <c r="R37" s="133">
        <v>5281.6313213786516</v>
      </c>
    </row>
    <row r="38" spans="1:18">
      <c r="A38" s="132">
        <v>1985</v>
      </c>
      <c r="B38" s="133">
        <v>2999864</v>
      </c>
      <c r="C38" s="133">
        <v>76055</v>
      </c>
      <c r="D38" s="133">
        <v>37356</v>
      </c>
      <c r="E38" s="133">
        <v>406170.66399999999</v>
      </c>
      <c r="F38" s="133">
        <v>3522.6209999999996</v>
      </c>
      <c r="G38" s="133">
        <v>725715</v>
      </c>
      <c r="H38" s="133">
        <v>138538</v>
      </c>
      <c r="I38" s="133">
        <v>1095024</v>
      </c>
      <c r="J38" s="133">
        <v>51797</v>
      </c>
      <c r="K38" s="133">
        <v>1043227</v>
      </c>
      <c r="L38" s="133">
        <v>213089</v>
      </c>
      <c r="M38" s="133">
        <v>48430</v>
      </c>
      <c r="N38" s="133">
        <v>93105</v>
      </c>
      <c r="O38" s="133">
        <v>19372</v>
      </c>
      <c r="P38" s="133">
        <v>50088</v>
      </c>
      <c r="Q38" s="133">
        <v>88450</v>
      </c>
      <c r="R38" s="133">
        <v>43879.854285437381</v>
      </c>
    </row>
    <row r="39" spans="1:18">
      <c r="A39" s="132">
        <v>1986</v>
      </c>
      <c r="B39" s="133">
        <v>2329207</v>
      </c>
      <c r="C39" s="133">
        <v>101710</v>
      </c>
      <c r="D39" s="133">
        <v>47243</v>
      </c>
      <c r="E39" s="133">
        <v>89225.187999999995</v>
      </c>
      <c r="F39" s="133">
        <v>2543.9944</v>
      </c>
      <c r="G39" s="133">
        <v>1407024</v>
      </c>
      <c r="H39" s="133">
        <v>75901</v>
      </c>
      <c r="I39" s="133">
        <v>1601507</v>
      </c>
      <c r="J39" s="133">
        <v>97312</v>
      </c>
      <c r="K39" s="133">
        <v>1504195</v>
      </c>
      <c r="L39" s="133">
        <v>146473</v>
      </c>
      <c r="M39" s="133">
        <v>54331</v>
      </c>
      <c r="N39" s="133">
        <v>45610</v>
      </c>
      <c r="O39" s="133">
        <v>21732</v>
      </c>
      <c r="P39" s="133">
        <v>32572</v>
      </c>
      <c r="Q39" s="133">
        <v>43329</v>
      </c>
      <c r="R39" s="133">
        <v>6348.3475380808977</v>
      </c>
    </row>
    <row r="40" spans="1:18">
      <c r="A40" s="132">
        <v>1987</v>
      </c>
      <c r="B40" s="133">
        <v>1301616</v>
      </c>
      <c r="C40" s="133">
        <v>77873</v>
      </c>
      <c r="D40" s="133">
        <v>83</v>
      </c>
      <c r="E40" s="133">
        <v>0</v>
      </c>
      <c r="F40" s="133">
        <v>14859.451799999999</v>
      </c>
      <c r="G40" s="133">
        <v>421357</v>
      </c>
      <c r="H40" s="133">
        <v>25106</v>
      </c>
      <c r="I40" s="133">
        <v>449492</v>
      </c>
      <c r="J40" s="133">
        <v>10040</v>
      </c>
      <c r="K40" s="133">
        <v>439452</v>
      </c>
      <c r="L40" s="133">
        <v>75086</v>
      </c>
      <c r="M40" s="133">
        <v>43980</v>
      </c>
      <c r="N40" s="133">
        <v>13326</v>
      </c>
      <c r="O40" s="133">
        <v>17592</v>
      </c>
      <c r="P40" s="133">
        <v>12446</v>
      </c>
      <c r="Q40" s="133">
        <v>12660</v>
      </c>
      <c r="R40" s="133">
        <v>1226.3864106471892</v>
      </c>
    </row>
    <row r="41" spans="1:18">
      <c r="A41" s="132">
        <v>1988</v>
      </c>
      <c r="B41" s="133">
        <v>1659689</v>
      </c>
      <c r="C41" s="133">
        <v>81690</v>
      </c>
      <c r="D41" s="133">
        <v>3961</v>
      </c>
      <c r="E41" s="133">
        <v>12.283000000000001</v>
      </c>
      <c r="F41" s="133">
        <v>4440.5339999999997</v>
      </c>
      <c r="G41" s="133">
        <v>1125391</v>
      </c>
      <c r="H41" s="133">
        <v>109374</v>
      </c>
      <c r="I41" s="133">
        <v>1297872</v>
      </c>
      <c r="J41" s="133">
        <v>87184</v>
      </c>
      <c r="K41" s="133">
        <v>1210688</v>
      </c>
      <c r="L41" s="133">
        <v>228613</v>
      </c>
      <c r="M41" s="133">
        <v>95903</v>
      </c>
      <c r="N41" s="133">
        <v>65911</v>
      </c>
      <c r="O41" s="133">
        <v>38361</v>
      </c>
      <c r="P41" s="133">
        <v>46759</v>
      </c>
      <c r="Q41" s="133">
        <v>62615</v>
      </c>
      <c r="R41" s="133">
        <v>17921.147469229745</v>
      </c>
    </row>
    <row r="42" spans="1:18">
      <c r="A42" s="132">
        <v>1989</v>
      </c>
      <c r="B42" s="133">
        <v>1180164</v>
      </c>
      <c r="C42" s="133">
        <v>68747</v>
      </c>
      <c r="D42" s="133">
        <v>39041</v>
      </c>
      <c r="E42" s="133">
        <v>66.569999999999993</v>
      </c>
      <c r="F42" s="133">
        <v>15987.821</v>
      </c>
      <c r="G42" s="133">
        <v>563002</v>
      </c>
      <c r="H42" s="133">
        <v>63907</v>
      </c>
      <c r="I42" s="133">
        <v>593866</v>
      </c>
      <c r="J42" s="133">
        <v>24390</v>
      </c>
      <c r="K42" s="133">
        <v>569476</v>
      </c>
      <c r="L42" s="133">
        <v>134307</v>
      </c>
      <c r="M42" s="133">
        <v>53617</v>
      </c>
      <c r="N42" s="133">
        <v>29697</v>
      </c>
      <c r="O42" s="133">
        <v>21447</v>
      </c>
      <c r="P42" s="133">
        <v>35695</v>
      </c>
      <c r="Q42" s="133">
        <v>28212</v>
      </c>
      <c r="R42" s="133">
        <v>2924.308206409331</v>
      </c>
    </row>
    <row r="43" spans="1:18">
      <c r="A43" s="132">
        <v>1990</v>
      </c>
      <c r="B43" s="133">
        <v>1739982</v>
      </c>
      <c r="C43" s="133">
        <v>132028</v>
      </c>
      <c r="D43" s="133">
        <v>82046</v>
      </c>
      <c r="E43" s="133">
        <v>1.8180000000000001</v>
      </c>
      <c r="F43" s="133">
        <v>6.7409999999999997</v>
      </c>
      <c r="G43" s="133">
        <v>1316237</v>
      </c>
      <c r="H43" s="133">
        <v>158338</v>
      </c>
      <c r="I43" s="133">
        <v>1479208</v>
      </c>
      <c r="J43" s="133">
        <v>113050</v>
      </c>
      <c r="K43" s="133">
        <v>1366158</v>
      </c>
      <c r="L43" s="133">
        <v>233800</v>
      </c>
      <c r="M43" s="133">
        <v>52235</v>
      </c>
      <c r="N43" s="133">
        <v>124967</v>
      </c>
      <c r="O43" s="133">
        <v>20894</v>
      </c>
      <c r="P43" s="133">
        <v>39619</v>
      </c>
      <c r="Q43" s="133">
        <v>118719</v>
      </c>
      <c r="R43" s="133">
        <v>27754.940294056247</v>
      </c>
    </row>
    <row r="44" spans="1:18">
      <c r="A44" s="132">
        <v>1991</v>
      </c>
      <c r="B44" s="133">
        <v>1951599</v>
      </c>
      <c r="C44" s="133">
        <v>81536</v>
      </c>
      <c r="D44" s="133">
        <v>55062</v>
      </c>
      <c r="E44" s="133">
        <v>1377.3719999999998</v>
      </c>
      <c r="F44" s="133">
        <v>126.15299999999999</v>
      </c>
      <c r="G44" s="133">
        <v>517006</v>
      </c>
      <c r="H44" s="133">
        <v>121194</v>
      </c>
      <c r="I44" s="133">
        <v>753760</v>
      </c>
      <c r="J44" s="133">
        <v>61938</v>
      </c>
      <c r="K44" s="133">
        <v>691822</v>
      </c>
      <c r="L44" s="133">
        <v>192246</v>
      </c>
      <c r="M44" s="133">
        <v>53902</v>
      </c>
      <c r="N44" s="133">
        <v>97414</v>
      </c>
      <c r="O44" s="133">
        <v>21561</v>
      </c>
      <c r="P44" s="133">
        <v>28651</v>
      </c>
      <c r="Q44" s="133">
        <v>92543</v>
      </c>
      <c r="R44" s="133">
        <v>5244.5278339723918</v>
      </c>
    </row>
    <row r="45" spans="1:18">
      <c r="A45" s="132">
        <v>1992</v>
      </c>
      <c r="B45" s="133">
        <v>2189401</v>
      </c>
      <c r="C45" s="133">
        <v>168668</v>
      </c>
      <c r="D45" s="133">
        <v>60320</v>
      </c>
      <c r="E45" s="133">
        <v>11.923999999999999</v>
      </c>
      <c r="F45" s="133">
        <v>145.36000000000001</v>
      </c>
      <c r="G45" s="133">
        <v>1778977</v>
      </c>
      <c r="H45" s="133">
        <v>100644</v>
      </c>
      <c r="I45" s="133">
        <v>1959377</v>
      </c>
      <c r="J45" s="133">
        <v>50981</v>
      </c>
      <c r="K45" s="133">
        <v>1908396</v>
      </c>
      <c r="L45" s="133">
        <v>186835</v>
      </c>
      <c r="M45" s="133">
        <v>66868</v>
      </c>
      <c r="N45" s="133">
        <v>66666</v>
      </c>
      <c r="O45" s="133">
        <v>26747</v>
      </c>
      <c r="P45" s="133">
        <v>37311</v>
      </c>
      <c r="Q45" s="133">
        <v>63333</v>
      </c>
      <c r="R45" s="133">
        <v>59558.973169525882</v>
      </c>
    </row>
    <row r="46" spans="1:18">
      <c r="A46" s="132">
        <v>1993</v>
      </c>
      <c r="B46" s="133">
        <v>2198432</v>
      </c>
      <c r="C46" s="133">
        <v>137718</v>
      </c>
      <c r="D46" s="133">
        <v>140324</v>
      </c>
      <c r="E46" s="133">
        <v>1350.838</v>
      </c>
      <c r="F46" s="133">
        <v>44.298000000000002</v>
      </c>
      <c r="G46" s="133">
        <v>1503012</v>
      </c>
      <c r="H46" s="133">
        <v>112899</v>
      </c>
      <c r="I46" s="133">
        <v>1937102</v>
      </c>
      <c r="J46" s="133">
        <v>79167</v>
      </c>
      <c r="K46" s="133">
        <v>1857935</v>
      </c>
      <c r="L46" s="133">
        <v>182471</v>
      </c>
      <c r="M46" s="133">
        <v>42669</v>
      </c>
      <c r="N46" s="133">
        <v>60152</v>
      </c>
      <c r="O46" s="133">
        <v>17068</v>
      </c>
      <c r="P46" s="133">
        <v>55755</v>
      </c>
      <c r="Q46" s="133">
        <v>57144</v>
      </c>
      <c r="R46" s="133">
        <v>12924.181516834049</v>
      </c>
    </row>
    <row r="47" spans="1:18">
      <c r="A47" s="132">
        <v>1994</v>
      </c>
      <c r="B47" s="133">
        <v>2889212</v>
      </c>
      <c r="C47" s="133">
        <v>205114</v>
      </c>
      <c r="D47" s="133">
        <v>83480</v>
      </c>
      <c r="E47" s="133">
        <v>125187.8</v>
      </c>
      <c r="F47" s="133">
        <v>0</v>
      </c>
      <c r="G47" s="133">
        <v>1485553</v>
      </c>
      <c r="H47" s="133">
        <v>60907</v>
      </c>
      <c r="I47" s="133">
        <v>1785932</v>
      </c>
      <c r="J47" s="133">
        <v>130764</v>
      </c>
      <c r="K47" s="133">
        <v>1655168</v>
      </c>
      <c r="L47" s="133">
        <v>128062</v>
      </c>
      <c r="M47" s="133">
        <v>56715</v>
      </c>
      <c r="N47" s="133">
        <v>43856</v>
      </c>
      <c r="O47" s="133">
        <v>22686</v>
      </c>
      <c r="P47" s="133">
        <v>19244</v>
      </c>
      <c r="Q47" s="133">
        <v>41663</v>
      </c>
      <c r="R47" s="133">
        <v>42433.746432406515</v>
      </c>
    </row>
    <row r="48" spans="1:18">
      <c r="A48" s="132">
        <v>1995</v>
      </c>
      <c r="B48" s="133">
        <v>2179249</v>
      </c>
      <c r="C48" s="133">
        <v>68139</v>
      </c>
      <c r="D48" s="133">
        <v>43541</v>
      </c>
      <c r="E48" s="133">
        <v>32315.946</v>
      </c>
      <c r="F48" s="133">
        <v>825.29100000000005</v>
      </c>
      <c r="G48" s="133">
        <v>308429</v>
      </c>
      <c r="H48" s="133">
        <v>37108</v>
      </c>
      <c r="I48" s="133">
        <v>361942</v>
      </c>
      <c r="J48" s="133">
        <v>52719</v>
      </c>
      <c r="K48" s="133">
        <v>309223</v>
      </c>
      <c r="L48" s="133">
        <v>68564</v>
      </c>
      <c r="M48" s="133">
        <v>21199</v>
      </c>
      <c r="N48" s="133">
        <v>15813</v>
      </c>
      <c r="O48" s="133">
        <v>8480</v>
      </c>
      <c r="P48" s="133">
        <v>22086</v>
      </c>
      <c r="Q48" s="133">
        <v>15022</v>
      </c>
      <c r="R48" s="133">
        <v>8098.7902186721449</v>
      </c>
    </row>
    <row r="49" spans="1:18">
      <c r="A49" s="132">
        <v>1996</v>
      </c>
      <c r="B49" s="133">
        <v>1327421</v>
      </c>
      <c r="C49" s="133">
        <v>54044</v>
      </c>
      <c r="D49" s="133">
        <v>50779</v>
      </c>
      <c r="E49" s="133">
        <v>49848.184000000001</v>
      </c>
      <c r="F49" s="133">
        <v>0</v>
      </c>
      <c r="G49" s="133">
        <v>80850</v>
      </c>
      <c r="H49" s="133">
        <v>86</v>
      </c>
      <c r="I49" s="133">
        <v>90166</v>
      </c>
      <c r="J49" s="133">
        <v>7927</v>
      </c>
      <c r="K49" s="133">
        <v>82239</v>
      </c>
      <c r="L49" s="133">
        <v>33428</v>
      </c>
      <c r="M49" s="133">
        <v>33338</v>
      </c>
      <c r="N49" s="133">
        <v>89</v>
      </c>
      <c r="O49" s="133">
        <v>13335</v>
      </c>
      <c r="P49" s="133">
        <v>1</v>
      </c>
      <c r="Q49" s="133">
        <v>85</v>
      </c>
      <c r="R49" s="133">
        <v>0</v>
      </c>
    </row>
    <row r="50" spans="1:18">
      <c r="A50" s="132">
        <v>1997</v>
      </c>
      <c r="B50" s="133">
        <v>2249626</v>
      </c>
      <c r="C50" s="133">
        <v>35378</v>
      </c>
      <c r="D50" s="133">
        <v>74655</v>
      </c>
      <c r="E50" s="133">
        <v>163076.78</v>
      </c>
      <c r="F50" s="133">
        <v>39.482999999999997</v>
      </c>
      <c r="G50" s="133">
        <v>84004</v>
      </c>
      <c r="H50" s="133">
        <v>211</v>
      </c>
      <c r="I50" s="133">
        <v>103430</v>
      </c>
      <c r="J50" s="133">
        <v>18722</v>
      </c>
      <c r="K50" s="133">
        <v>84708</v>
      </c>
      <c r="L50" s="133">
        <v>31050</v>
      </c>
      <c r="M50" s="133">
        <v>30802</v>
      </c>
      <c r="N50" s="133">
        <v>151</v>
      </c>
      <c r="O50" s="133">
        <v>12321</v>
      </c>
      <c r="P50" s="133">
        <v>68</v>
      </c>
      <c r="Q50" s="133">
        <v>143</v>
      </c>
      <c r="R50" s="133">
        <v>1471.9200456276922</v>
      </c>
    </row>
    <row r="51" spans="1:18">
      <c r="A51" s="132">
        <v>1998</v>
      </c>
      <c r="B51" s="133">
        <v>4804703</v>
      </c>
      <c r="C51" s="133">
        <v>22920</v>
      </c>
      <c r="D51" s="133">
        <v>172639</v>
      </c>
      <c r="E51" s="133">
        <v>90047.168000000005</v>
      </c>
      <c r="F51" s="133">
        <v>0</v>
      </c>
      <c r="G51" s="133">
        <v>2090438</v>
      </c>
      <c r="H51" s="133">
        <v>30791</v>
      </c>
      <c r="I51" s="133">
        <v>2109551</v>
      </c>
      <c r="J51" s="133">
        <v>18957</v>
      </c>
      <c r="K51" s="133">
        <v>2090594</v>
      </c>
      <c r="L51" s="133">
        <v>59516</v>
      </c>
      <c r="M51" s="133">
        <v>18969</v>
      </c>
      <c r="N51" s="133">
        <v>9634</v>
      </c>
      <c r="O51" s="133">
        <v>7588</v>
      </c>
      <c r="P51" s="133">
        <v>21639</v>
      </c>
      <c r="Q51" s="133">
        <v>9152</v>
      </c>
      <c r="R51" s="133">
        <v>30163.168092384662</v>
      </c>
    </row>
    <row r="52" spans="1:18">
      <c r="A52" s="132">
        <v>1999</v>
      </c>
      <c r="B52" s="133">
        <v>3296525</v>
      </c>
      <c r="C52" s="133">
        <v>41200</v>
      </c>
      <c r="D52" s="133">
        <v>189177</v>
      </c>
      <c r="E52" s="133">
        <v>14418.29</v>
      </c>
      <c r="F52" s="133">
        <v>25.28</v>
      </c>
      <c r="G52" s="133">
        <v>46190</v>
      </c>
      <c r="H52" s="133">
        <v>75</v>
      </c>
      <c r="I52" s="133">
        <v>79404</v>
      </c>
      <c r="J52" s="133">
        <v>33089</v>
      </c>
      <c r="K52" s="133">
        <v>46315</v>
      </c>
      <c r="L52" s="133">
        <v>7269</v>
      </c>
      <c r="M52" s="133">
        <v>7190</v>
      </c>
      <c r="N52" s="133">
        <v>79</v>
      </c>
      <c r="O52" s="133">
        <v>2876</v>
      </c>
      <c r="P52" s="133">
        <v>0</v>
      </c>
      <c r="Q52" s="133">
        <v>75</v>
      </c>
      <c r="R52" s="133">
        <v>1041.0650388948718</v>
      </c>
    </row>
    <row r="53" spans="1:18">
      <c r="A53" s="132">
        <v>2000</v>
      </c>
      <c r="B53" s="133">
        <v>981126</v>
      </c>
      <c r="C53" s="133">
        <v>22457</v>
      </c>
      <c r="D53" s="133">
        <v>32871</v>
      </c>
      <c r="E53" s="133">
        <v>1248.866</v>
      </c>
      <c r="F53" s="133">
        <v>5.2640000000000002</v>
      </c>
      <c r="G53" s="133">
        <v>22383</v>
      </c>
      <c r="H53" s="133">
        <v>303</v>
      </c>
      <c r="I53" s="133">
        <v>199310</v>
      </c>
      <c r="J53" s="133">
        <v>16251</v>
      </c>
      <c r="K53" s="133">
        <v>183059</v>
      </c>
      <c r="L53" s="133">
        <v>6054</v>
      </c>
      <c r="M53" s="133">
        <v>5622</v>
      </c>
      <c r="N53" s="133">
        <v>2</v>
      </c>
      <c r="O53" s="133">
        <v>2249</v>
      </c>
      <c r="P53" s="133">
        <v>301</v>
      </c>
      <c r="Q53" s="133">
        <v>2</v>
      </c>
      <c r="R53" s="133">
        <v>422.3784321838462</v>
      </c>
    </row>
    <row r="54" spans="1:18">
      <c r="A54" s="132">
        <v>2001</v>
      </c>
      <c r="B54" s="133">
        <v>3002067</v>
      </c>
      <c r="C54" s="133">
        <v>94118</v>
      </c>
      <c r="D54" s="133">
        <v>150216</v>
      </c>
      <c r="E54" s="133">
        <v>22423.902000000002</v>
      </c>
      <c r="F54" s="133">
        <v>8.9589999999999996</v>
      </c>
      <c r="G54" s="133">
        <v>70964</v>
      </c>
      <c r="H54" s="133">
        <v>2525</v>
      </c>
      <c r="I54" s="133">
        <v>350424</v>
      </c>
      <c r="J54" s="133">
        <v>58878</v>
      </c>
      <c r="K54" s="133">
        <v>291546</v>
      </c>
      <c r="L54" s="133">
        <v>13456</v>
      </c>
      <c r="M54" s="133">
        <v>10209</v>
      </c>
      <c r="N54" s="133">
        <v>1006</v>
      </c>
      <c r="O54" s="133">
        <v>4084</v>
      </c>
      <c r="P54" s="133">
        <v>1569</v>
      </c>
      <c r="Q54" s="133">
        <v>956</v>
      </c>
      <c r="R54" s="133">
        <v>1394.2702797735792</v>
      </c>
    </row>
    <row r="55" spans="1:18">
      <c r="A55" s="132">
        <v>2002</v>
      </c>
      <c r="B55" s="133">
        <v>3264214</v>
      </c>
      <c r="C55" s="133">
        <v>29437</v>
      </c>
      <c r="D55" s="133">
        <v>133474</v>
      </c>
      <c r="E55" s="133">
        <v>68434.087999999989</v>
      </c>
      <c r="F55" s="133">
        <v>211.16</v>
      </c>
      <c r="G55" s="133">
        <v>719025</v>
      </c>
      <c r="H55" s="133">
        <v>89008</v>
      </c>
      <c r="I55" s="133">
        <v>1232535</v>
      </c>
      <c r="J55" s="133">
        <v>61133</v>
      </c>
      <c r="K55" s="133">
        <v>1171402</v>
      </c>
      <c r="L55" s="133">
        <v>113501</v>
      </c>
      <c r="M55" s="133">
        <v>1525</v>
      </c>
      <c r="N55" s="133">
        <v>42501</v>
      </c>
      <c r="O55" s="133">
        <v>610</v>
      </c>
      <c r="P55" s="133">
        <v>48632</v>
      </c>
      <c r="Q55" s="133">
        <v>40376</v>
      </c>
      <c r="R55" s="133">
        <v>14733.3866</v>
      </c>
    </row>
    <row r="56" spans="1:18">
      <c r="A56" s="132">
        <v>2003</v>
      </c>
      <c r="B56" s="133">
        <v>2124283</v>
      </c>
      <c r="C56" s="133">
        <v>67957</v>
      </c>
      <c r="D56" s="133">
        <v>78225</v>
      </c>
      <c r="E56" s="133">
        <v>73914.228000000003</v>
      </c>
      <c r="F56" s="133">
        <v>89.638999999999996</v>
      </c>
      <c r="G56" s="133">
        <v>1113383</v>
      </c>
      <c r="H56" s="133">
        <v>67560</v>
      </c>
      <c r="I56" s="133">
        <v>1172357</v>
      </c>
      <c r="J56" s="133">
        <v>56522</v>
      </c>
      <c r="K56" s="133">
        <v>1115835</v>
      </c>
      <c r="L56" s="133">
        <v>82214</v>
      </c>
      <c r="M56" s="133">
        <v>582</v>
      </c>
      <c r="N56" s="133">
        <v>41673</v>
      </c>
      <c r="O56" s="133">
        <v>233</v>
      </c>
      <c r="P56" s="133">
        <v>27971</v>
      </c>
      <c r="Q56" s="133">
        <v>39589</v>
      </c>
      <c r="R56" s="133">
        <v>10869.1594</v>
      </c>
    </row>
  </sheetData>
  <phoneticPr fontId="19" type="noConversion"/>
  <pageMargins left="0.31" right="0.24" top="0.67" bottom="1" header="0.35" footer="0.5"/>
  <pageSetup scale="57" orientation="landscape" r:id="rId1"/>
  <headerFooter alignWithMargins="0">
    <oddFooter>&amp;L&amp;F&amp;R&amp;D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89A25D55ADA429CEACE4560F2AB88" ma:contentTypeVersion="8" ma:contentTypeDescription="Create a new document." ma:contentTypeScope="" ma:versionID="e5a3601049782d877c40a53cfcd40fec">
  <xsd:schema xmlns:xsd="http://www.w3.org/2001/XMLSchema" xmlns:xs="http://www.w3.org/2001/XMLSchema" xmlns:p="http://schemas.microsoft.com/office/2006/metadata/properties" xmlns:ns2="50fd0c5e-e270-4339-a827-91d161bc02ea" xmlns:ns3="d020a679-ab8b-4610-af91-fe168d59711e" targetNamespace="http://schemas.microsoft.com/office/2006/metadata/properties" ma:root="true" ma:fieldsID="9e9ce5d0c04fdcaf21aca84658fed965" ns2:_="" ns3:_="">
    <xsd:import namespace="50fd0c5e-e270-4339-a827-91d161bc02ea"/>
    <xsd:import namespace="d020a679-ab8b-4610-af91-fe168d5971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d0c5e-e270-4339-a827-91d161bc0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0a679-ab8b-4610-af91-fe168d597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874F7C-FB11-4FB9-8FF5-F88FB1ABB2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99E213-95EF-4C00-B1E3-72807F16F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fd0c5e-e270-4339-a827-91d161bc02ea"/>
    <ds:schemaRef ds:uri="d020a679-ab8b-4610-af91-fe168d597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CE1C50-09C8-4433-B2B0-EABA24C15D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3-1</vt:lpstr>
      <vt:lpstr>3-8</vt:lpstr>
      <vt:lpstr>3-9</vt:lpstr>
      <vt:lpstr>3-10</vt:lpstr>
      <vt:lpstr>3-11</vt:lpstr>
      <vt:lpstr>3-12</vt:lpstr>
      <vt:lpstr>Table 6 comparison</vt:lpstr>
      <vt:lpstr>Table 6 (update)</vt:lpstr>
      <vt:lpstr>tbl 17</vt:lpstr>
      <vt:lpstr>Table 17</vt:lpstr>
      <vt:lpstr>A</vt:lpstr>
      <vt:lpstr>Table 11(old1)</vt:lpstr>
      <vt:lpstr>'3-8'!_Toc420501411</vt:lpstr>
      <vt:lpstr>'3-9'!_Toc420501412</vt:lpstr>
      <vt:lpstr>'3-1'!_Toc514252942</vt:lpstr>
      <vt:lpstr>'3-1'!_Toc514315750</vt:lpstr>
      <vt:lpstr>A!Print_Area</vt:lpstr>
      <vt:lpstr>'Table 17'!ZRPTAdmin</vt:lpstr>
    </vt:vector>
  </TitlesOfParts>
  <Manager/>
  <Company>DFO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Pieter Van Will</dc:creator>
  <cp:keywords/>
  <dc:description/>
  <cp:lastModifiedBy>Jenewein, Brittany (DFO/MPO)</cp:lastModifiedBy>
  <cp:revision/>
  <dcterms:created xsi:type="dcterms:W3CDTF">2002-01-25T21:22:00Z</dcterms:created>
  <dcterms:modified xsi:type="dcterms:W3CDTF">2024-04-11T21:21:57Z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0x01010012989A25D55ADA429CEACE4560F2AB88</vt:lpwstr>
  </property>
  <property fmtid="{D5CDD505-2E9C-101B-9397-08002B2CF9AE}" pid="3" name="MSIP_Label_1bfb733f-faef-464c-9b6d-731b56f94973_Enabled">
    <vt:lpwstr>true</vt:lpwstr>
  </property>
  <property fmtid="{D5CDD505-2E9C-101B-9397-08002B2CF9AE}" pid="4" name="MSIP_Label_1bfb733f-faef-464c-9b6d-731b56f94973_SetDate">
    <vt:lpwstr>2020-05-19T18:35:29Z</vt:lpwstr>
  </property>
  <property fmtid="{D5CDD505-2E9C-101B-9397-08002B2CF9AE}" pid="5" name="MSIP_Label_1bfb733f-faef-464c-9b6d-731b56f94973_Method">
    <vt:lpwstr>Standard</vt:lpwstr>
  </property>
  <property fmtid="{D5CDD505-2E9C-101B-9397-08002B2CF9AE}" pid="6" name="MSIP_Label_1bfb733f-faef-464c-9b6d-731b56f94973_Name">
    <vt:lpwstr>Unclass - Non-Classifié</vt:lpwstr>
  </property>
  <property fmtid="{D5CDD505-2E9C-101B-9397-08002B2CF9AE}" pid="7" name="MSIP_Label_1bfb733f-faef-464c-9b6d-731b56f94973_SiteId">
    <vt:lpwstr>1594fdae-a1d9-4405-915d-011467234338</vt:lpwstr>
  </property>
  <property fmtid="{D5CDD505-2E9C-101B-9397-08002B2CF9AE}" pid="8" name="MSIP_Label_1bfb733f-faef-464c-9b6d-731b56f94973_ActionId">
    <vt:lpwstr>0b99ec47-e6b0-4160-a8f7-0000c25e60db</vt:lpwstr>
  </property>
</Properties>
</file>