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OneDrive\Documents\CU Boulder\Academics\Spring 22\Low Power\Project\Update3\"/>
    </mc:Choice>
  </mc:AlternateContent>
  <xr:revisionPtr revIDLastSave="0" documentId="13_ncr:1_{A3E5E13F-02E6-44B3-A367-B866DE0FDB9A}" xr6:coauthVersionLast="47" xr6:coauthVersionMax="47" xr10:uidLastSave="{00000000-0000-0000-0000-000000000000}"/>
  <bookViews>
    <workbookView xWindow="-23148" yWindow="-108" windowWidth="23256" windowHeight="12456" xr2:uid="{E4F64F9C-A770-4E6B-ACFE-4E49B9C66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S21" i="1"/>
  <c r="S22" i="1" s="1"/>
  <c r="W10" i="1"/>
  <c r="B20" i="1"/>
  <c r="B21" i="1"/>
  <c r="B22" i="1"/>
  <c r="B23" i="1"/>
  <c r="B24" i="1"/>
  <c r="B25" i="1"/>
  <c r="B26" i="1"/>
  <c r="B27" i="1"/>
  <c r="B28" i="1"/>
  <c r="B19" i="1"/>
  <c r="D31" i="1"/>
  <c r="E31" i="1"/>
  <c r="F31" i="1"/>
  <c r="G31" i="1"/>
  <c r="H31" i="1"/>
  <c r="I31" i="1"/>
  <c r="J31" i="1"/>
  <c r="K31" i="1"/>
  <c r="L31" i="1"/>
  <c r="C31" i="1"/>
  <c r="M9" i="1"/>
  <c r="M6" i="1"/>
  <c r="M7" i="1"/>
  <c r="M8" i="1"/>
  <c r="M10" i="1"/>
  <c r="M11" i="1"/>
  <c r="M12" i="1"/>
  <c r="M13" i="1"/>
  <c r="M5" i="1"/>
  <c r="H30" i="1" l="1"/>
  <c r="I30" i="1"/>
  <c r="F30" i="1"/>
  <c r="K30" i="1"/>
  <c r="J30" i="1"/>
  <c r="G30" i="1"/>
  <c r="L30" i="1"/>
  <c r="C30" i="1"/>
  <c r="D30" i="1"/>
  <c r="E30" i="1"/>
  <c r="C34" i="1" l="1"/>
  <c r="C40" i="1" s="1"/>
  <c r="C41" i="1" s="1"/>
  <c r="C35" i="1" l="1"/>
  <c r="C39" i="1" s="1"/>
  <c r="V10" i="1" s="1"/>
  <c r="U34" i="1" s="1"/>
  <c r="U35" i="1" s="1"/>
  <c r="U36" i="1" s="1"/>
</calcChain>
</file>

<file path=xl/sharedStrings.xml><?xml version="1.0" encoding="utf-8"?>
<sst xmlns="http://schemas.openxmlformats.org/spreadsheetml/2006/main" count="142" uniqueCount="83">
  <si>
    <t>Power Supply Quiescent</t>
  </si>
  <si>
    <t>Current(uA)</t>
  </si>
  <si>
    <t>Voltage</t>
  </si>
  <si>
    <t>Power(uW)</t>
  </si>
  <si>
    <t>State 1</t>
  </si>
  <si>
    <t>State 2</t>
  </si>
  <si>
    <t>State 3</t>
  </si>
  <si>
    <t>State 4</t>
  </si>
  <si>
    <t>Microcontroller EM2 mode</t>
  </si>
  <si>
    <t>IMU sensor</t>
  </si>
  <si>
    <t>Rotary Encoder</t>
  </si>
  <si>
    <t>Bluetooth Advertising</t>
  </si>
  <si>
    <t>Bluetooth Transmission</t>
  </si>
  <si>
    <t>Magnetometer</t>
  </si>
  <si>
    <t>Microcontroller GPIO</t>
  </si>
  <si>
    <t>state 1 - microcontroller startup</t>
  </si>
  <si>
    <t>state 2 - LCD(display on), GPIO(peripheral on)</t>
  </si>
  <si>
    <t xml:space="preserve">state 2.1 - Bluetooth advertising </t>
  </si>
  <si>
    <t>state 2.2 - Bluetooth connected</t>
  </si>
  <si>
    <t>state 3 -  LCD(display on), GPIO(peripheral on), Bluetooth(on), take sensor measurement</t>
  </si>
  <si>
    <t>state 3.1 - use rotary encoder</t>
  </si>
  <si>
    <t>state 3.2 - use IMU sensor</t>
  </si>
  <si>
    <t>state 3.3 - use magnetometer</t>
  </si>
  <si>
    <t>state 4 - turn off sensor, LCD(display on), GPIO(peripheral on), bluetooth transmit(if bluetooth is connected)</t>
  </si>
  <si>
    <t>State 2.1</t>
  </si>
  <si>
    <t>State 2.2</t>
  </si>
  <si>
    <t>LCD Display</t>
  </si>
  <si>
    <t>Bluetooth Connected</t>
  </si>
  <si>
    <t>%Time</t>
  </si>
  <si>
    <t>Power and Energy Calculations for CUBIT (Smart Measuring Instrument)</t>
  </si>
  <si>
    <t>1 unit time = 1 measurement = (estimated) 13.5s</t>
  </si>
  <si>
    <t>Current (I)</t>
  </si>
  <si>
    <t>mA</t>
  </si>
  <si>
    <t>mW</t>
  </si>
  <si>
    <t>Weighted average Power</t>
  </si>
  <si>
    <t>Voltage(V)</t>
  </si>
  <si>
    <t>V</t>
  </si>
  <si>
    <t>Duration(t)</t>
  </si>
  <si>
    <t>s</t>
  </si>
  <si>
    <t>mAh</t>
  </si>
  <si>
    <t>mWh</t>
  </si>
  <si>
    <t>Charge (mAh)</t>
  </si>
  <si>
    <t>Energy (mWh)</t>
  </si>
  <si>
    <t>Energy (Joule)</t>
  </si>
  <si>
    <t>J</t>
  </si>
  <si>
    <t>State 3.1*</t>
  </si>
  <si>
    <t>State 3.2*</t>
  </si>
  <si>
    <t>State 3.3*</t>
  </si>
  <si>
    <t>* - For states 3.1,3.2 and 3.3 multiple modes of bluetooth (Advertising / connected) are considered. Max value is selected for calculation.</t>
  </si>
  <si>
    <t>Time taken (ms)</t>
  </si>
  <si>
    <t>State Power (uW)</t>
  </si>
  <si>
    <t>P</t>
  </si>
  <si>
    <t>8Hrs of continuous usage</t>
  </si>
  <si>
    <t>Capacitance</t>
  </si>
  <si>
    <t>Vmax</t>
  </si>
  <si>
    <t>Vmin</t>
  </si>
  <si>
    <t>Energy (E)</t>
  </si>
  <si>
    <t>Average Supercap Voltage</t>
  </si>
  <si>
    <t>F</t>
  </si>
  <si>
    <t>Charge</t>
  </si>
  <si>
    <t>v</t>
  </si>
  <si>
    <t>As required charge in this case is 109.42mAh</t>
  </si>
  <si>
    <t>Battery</t>
  </si>
  <si>
    <t>Charging cycles</t>
  </si>
  <si>
    <t>Capacity</t>
  </si>
  <si>
    <t>Number of days on battery without recharge</t>
  </si>
  <si>
    <t>Total number of days considering battery life</t>
  </si>
  <si>
    <t>Battery life in years</t>
  </si>
  <si>
    <t>years</t>
  </si>
  <si>
    <t>Considerations:</t>
  </si>
  <si>
    <t>days</t>
  </si>
  <si>
    <t>Super capacitor</t>
  </si>
  <si>
    <t>Supercap: https://www.tecategroup.com/products/data_sheet.php?i=TPLC-3R8/100MR12X25</t>
  </si>
  <si>
    <t xml:space="preserve"> </t>
  </si>
  <si>
    <t>Charge = (Energy) /(3.6 * average supercap voltage)</t>
  </si>
  <si>
    <t>Above calculations clearly state that Battery would be more preferable than Super capacitor</t>
  </si>
  <si>
    <t>Supercap vs Battery analysis for CUBIT</t>
  </si>
  <si>
    <t>Minimum of 3 Days battery life without requiring a recharge (8hrs/Day)</t>
  </si>
  <si>
    <t>Charge required for 8 Hrs of continuous measurement</t>
  </si>
  <si>
    <t>This charge is not even enough for 8 hrs of continuous usage</t>
  </si>
  <si>
    <t>Discharge</t>
  </si>
  <si>
    <t>Battery: https://www.digikey.com/en/products/detail/jauch-quartz/LP802036JU-PCM-2-WIRES-50MM/9560981</t>
  </si>
  <si>
    <t>Assumption for capacitance is based on energy requirements for Prof Graham's project energy requirement for his project &amp; multiplier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</si>
</sst>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theme="1"/>
      <name val="Wingdings 2"/>
      <family val="1"/>
      <charset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" fillId="2" borderId="12" applyNumberFormat="0" applyAlignment="0" applyProtection="0"/>
    <xf numFmtId="0" fontId="6" fillId="5" borderId="0" applyNumberFormat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4" borderId="13" xfId="0" applyFill="1" applyBorder="1"/>
    <xf numFmtId="0" fontId="3" fillId="4" borderId="13" xfId="0" applyFont="1" applyFill="1" applyBorder="1"/>
    <xf numFmtId="0" fontId="0" fillId="3" borderId="4" xfId="0" applyFill="1" applyBorder="1" applyAlignment="1"/>
    <xf numFmtId="0" fontId="0" fillId="3" borderId="0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7" xfId="1" applyBorder="1" applyAlignment="1">
      <alignment wrapText="1"/>
    </xf>
    <xf numFmtId="0" fontId="2" fillId="2" borderId="17" xfId="1" applyBorder="1"/>
    <xf numFmtId="0" fontId="2" fillId="2" borderId="3" xfId="1" applyBorder="1"/>
    <xf numFmtId="0" fontId="2" fillId="2" borderId="5" xfId="1" applyBorder="1"/>
    <xf numFmtId="0" fontId="2" fillId="2" borderId="16" xfId="1" applyBorder="1"/>
    <xf numFmtId="0" fontId="4" fillId="0" borderId="0" xfId="0" applyFont="1"/>
    <xf numFmtId="2" fontId="0" fillId="0" borderId="9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0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2" fillId="2" borderId="1" xfId="1" applyNumberFormat="1" applyBorder="1"/>
    <xf numFmtId="2" fontId="2" fillId="2" borderId="14" xfId="1" applyNumberFormat="1" applyBorder="1"/>
    <xf numFmtId="2" fontId="2" fillId="2" borderId="4" xfId="1" applyNumberForma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3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7" fillId="0" borderId="0" xfId="0" applyFont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6" borderId="16" xfId="0" applyFill="1" applyBorder="1"/>
    <xf numFmtId="0" fontId="0" fillId="6" borderId="14" xfId="0" applyFill="1" applyBorder="1"/>
    <xf numFmtId="0" fontId="0" fillId="7" borderId="16" xfId="0" applyFill="1" applyBorder="1"/>
    <xf numFmtId="0" fontId="0" fillId="7" borderId="14" xfId="0" applyFill="1" applyBorder="1"/>
    <xf numFmtId="9" fontId="0" fillId="7" borderId="14" xfId="0" applyNumberFormat="1" applyFill="1" applyBorder="1"/>
    <xf numFmtId="0" fontId="6" fillId="5" borderId="1" xfId="2" applyBorder="1"/>
    <xf numFmtId="0" fontId="6" fillId="5" borderId="2" xfId="2" applyBorder="1"/>
    <xf numFmtId="0" fontId="6" fillId="5" borderId="2" xfId="2" applyBorder="1"/>
    <xf numFmtId="0" fontId="6" fillId="5" borderId="3" xfId="2" applyBorder="1"/>
    <xf numFmtId="0" fontId="6" fillId="5" borderId="4" xfId="2" applyBorder="1"/>
    <xf numFmtId="0" fontId="6" fillId="5" borderId="0" xfId="2" applyBorder="1"/>
    <xf numFmtId="0" fontId="6" fillId="5" borderId="0" xfId="2" applyBorder="1"/>
    <xf numFmtId="0" fontId="6" fillId="5" borderId="5" xfId="2" applyBorder="1"/>
    <xf numFmtId="0" fontId="6" fillId="5" borderId="7" xfId="2" applyBorder="1"/>
    <xf numFmtId="0" fontId="6" fillId="5" borderId="8" xfId="2" applyBorder="1"/>
    <xf numFmtId="0" fontId="6" fillId="5" borderId="6" xfId="2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8" fillId="7" borderId="14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3" fillId="0" borderId="0" xfId="0" applyFont="1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29554</xdr:colOff>
      <xdr:row>19</xdr:row>
      <xdr:rowOff>214801</xdr:rowOff>
    </xdr:from>
    <xdr:ext cx="2083805" cy="2389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486BFBD-1CB6-4421-9F3A-4151D61F2E0C}"/>
                </a:ext>
              </a:extLst>
            </xdr:cNvPr>
            <xdr:cNvSpPr txBox="1"/>
          </xdr:nvSpPr>
          <xdr:spPr>
            <a:xfrm>
              <a:off x="16722117" y="4167676"/>
              <a:ext cx="2083805" cy="238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𝐸𝑛𝑒𝑟𝑔𝑦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𝑚𝑎𝑥</m:t>
                          </m:r>
                        </m:sub>
                      </m:sSub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𝑚𝑖𝑛</m:t>
                          </m:r>
                        </m:sub>
                      </m:sSub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)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486BFBD-1CB6-4421-9F3A-4151D61F2E0C}"/>
                </a:ext>
              </a:extLst>
            </xdr:cNvPr>
            <xdr:cNvSpPr txBox="1"/>
          </xdr:nvSpPr>
          <xdr:spPr>
            <a:xfrm>
              <a:off x="16722117" y="4167676"/>
              <a:ext cx="2083805" cy="238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𝐸𝑛𝑒𝑟𝑔𝑦=1/2 𝐶〖(𝑉_𝑚𝑎𝑥〗^2−〖𝑉_𝑚𝑖𝑛〗^2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FADA-2DAA-4E44-9904-0F6BC113F609}">
  <dimension ref="A1:W41"/>
  <sheetViews>
    <sheetView tabSelected="1" topLeftCell="A16" zoomScale="85" zoomScaleNormal="85" workbookViewId="0">
      <selection activeCell="H30" sqref="H30"/>
    </sheetView>
  </sheetViews>
  <sheetFormatPr defaultRowHeight="15" x14ac:dyDescent="0.25"/>
  <cols>
    <col min="2" max="2" width="31" customWidth="1"/>
    <col min="3" max="3" width="16.85546875" customWidth="1"/>
    <col min="4" max="4" width="10.85546875" customWidth="1"/>
    <col min="5" max="5" width="11.85546875" customWidth="1"/>
    <col min="6" max="6" width="13.5703125" customWidth="1"/>
    <col min="7" max="7" width="11.5703125" customWidth="1"/>
    <col min="8" max="8" width="11.85546875" customWidth="1"/>
    <col min="9" max="9" width="12" customWidth="1"/>
    <col min="10" max="10" width="13.42578125" customWidth="1"/>
    <col min="11" max="11" width="11" customWidth="1"/>
    <col min="12" max="12" width="11.140625" customWidth="1"/>
    <col min="13" max="13" width="12.28515625" customWidth="1"/>
    <col min="16" max="16" width="10" customWidth="1"/>
  </cols>
  <sheetData>
    <row r="1" spans="1:23" ht="26.25" x14ac:dyDescent="0.4">
      <c r="A1" s="1"/>
      <c r="B1" s="1"/>
      <c r="C1" s="1" t="s">
        <v>29</v>
      </c>
      <c r="E1" s="1"/>
      <c r="G1" s="1"/>
      <c r="N1" s="69"/>
      <c r="R1" s="1" t="s">
        <v>76</v>
      </c>
    </row>
    <row r="2" spans="1:23" ht="26.25" x14ac:dyDescent="0.4">
      <c r="B2" s="1"/>
      <c r="N2" s="69"/>
    </row>
    <row r="3" spans="1:23" x14ac:dyDescent="0.25">
      <c r="I3" s="59"/>
      <c r="J3" s="59"/>
      <c r="K3" s="8" t="s">
        <v>1</v>
      </c>
      <c r="L3" s="8" t="s">
        <v>2</v>
      </c>
      <c r="M3" s="8" t="s">
        <v>3</v>
      </c>
      <c r="N3" s="69"/>
      <c r="P3" s="72" t="s">
        <v>69</v>
      </c>
      <c r="Q3" s="73"/>
      <c r="R3" s="73"/>
      <c r="S3" s="73"/>
      <c r="T3" s="73"/>
      <c r="U3" s="73"/>
      <c r="V3" s="73"/>
      <c r="W3" s="74"/>
    </row>
    <row r="4" spans="1:23" x14ac:dyDescent="0.25">
      <c r="B4" s="13" t="s">
        <v>15</v>
      </c>
      <c r="C4" s="14"/>
      <c r="D4" s="14"/>
      <c r="E4" s="14"/>
      <c r="F4" s="60"/>
      <c r="G4" s="61"/>
      <c r="I4" s="59" t="s">
        <v>0</v>
      </c>
      <c r="J4" s="59"/>
      <c r="K4" s="7">
        <v>0.06</v>
      </c>
      <c r="L4" s="7">
        <v>3</v>
      </c>
      <c r="M4" s="7">
        <f t="shared" ref="M4:M13" si="0">K4*L4</f>
        <v>0.18</v>
      </c>
      <c r="N4" s="69"/>
      <c r="P4" s="75" t="s">
        <v>52</v>
      </c>
      <c r="Q4" s="71"/>
      <c r="R4" s="71"/>
      <c r="S4" s="71"/>
      <c r="T4" s="71"/>
      <c r="U4" s="71"/>
      <c r="V4" s="71"/>
      <c r="W4" s="76"/>
    </row>
    <row r="5" spans="1:23" x14ac:dyDescent="0.25">
      <c r="B5" s="9" t="s">
        <v>16</v>
      </c>
      <c r="C5" s="10"/>
      <c r="D5" s="10"/>
      <c r="E5" s="10"/>
      <c r="F5" s="54"/>
      <c r="G5" s="54"/>
      <c r="I5" s="59" t="s">
        <v>8</v>
      </c>
      <c r="J5" s="59"/>
      <c r="K5" s="7">
        <v>4</v>
      </c>
      <c r="L5" s="7">
        <v>3</v>
      </c>
      <c r="M5" s="7">
        <f t="shared" si="0"/>
        <v>12</v>
      </c>
      <c r="N5" s="69"/>
      <c r="P5" s="77" t="s">
        <v>77</v>
      </c>
      <c r="Q5" s="78"/>
      <c r="R5" s="78"/>
      <c r="S5" s="78"/>
      <c r="T5" s="78"/>
      <c r="U5" s="78"/>
      <c r="V5" s="78"/>
      <c r="W5" s="79"/>
    </row>
    <row r="6" spans="1:23" x14ac:dyDescent="0.25">
      <c r="B6" s="9" t="s">
        <v>17</v>
      </c>
      <c r="C6" s="10"/>
      <c r="D6" s="10"/>
      <c r="E6" s="10"/>
      <c r="F6" s="54"/>
      <c r="G6" s="54"/>
      <c r="I6" s="59" t="s">
        <v>14</v>
      </c>
      <c r="J6" s="59"/>
      <c r="K6" s="7">
        <v>300</v>
      </c>
      <c r="L6" s="7">
        <v>3</v>
      </c>
      <c r="M6" s="7">
        <f t="shared" si="0"/>
        <v>900</v>
      </c>
      <c r="N6" s="69"/>
    </row>
    <row r="7" spans="1:23" x14ac:dyDescent="0.25">
      <c r="B7" s="9" t="s">
        <v>18</v>
      </c>
      <c r="C7" s="10"/>
      <c r="D7" s="10"/>
      <c r="E7" s="10"/>
      <c r="F7" s="54"/>
      <c r="G7" s="54"/>
      <c r="I7" s="59" t="s">
        <v>10</v>
      </c>
      <c r="J7" s="59"/>
      <c r="K7" s="7">
        <v>10500</v>
      </c>
      <c r="L7" s="7">
        <v>3</v>
      </c>
      <c r="M7" s="7">
        <f t="shared" si="0"/>
        <v>31500</v>
      </c>
      <c r="N7" s="69"/>
    </row>
    <row r="8" spans="1:23" x14ac:dyDescent="0.25">
      <c r="B8" s="9" t="s">
        <v>19</v>
      </c>
      <c r="C8" s="10"/>
      <c r="D8" s="10"/>
      <c r="E8" s="10"/>
      <c r="F8" s="54"/>
      <c r="G8" s="54"/>
      <c r="I8" s="59" t="s">
        <v>9</v>
      </c>
      <c r="J8" s="59"/>
      <c r="K8" s="7">
        <v>12300</v>
      </c>
      <c r="L8" s="7">
        <v>3</v>
      </c>
      <c r="M8" s="7">
        <f t="shared" si="0"/>
        <v>36900</v>
      </c>
      <c r="N8" s="69"/>
    </row>
    <row r="9" spans="1:23" x14ac:dyDescent="0.25">
      <c r="B9" s="9" t="s">
        <v>20</v>
      </c>
      <c r="C9" s="10"/>
      <c r="D9" s="10"/>
      <c r="E9" s="10"/>
      <c r="F9" s="54"/>
      <c r="G9" s="54"/>
      <c r="I9" s="59" t="s">
        <v>13</v>
      </c>
      <c r="J9" s="59"/>
      <c r="K9" s="7">
        <v>4000</v>
      </c>
      <c r="L9" s="7">
        <v>3</v>
      </c>
      <c r="M9" s="7">
        <f t="shared" si="0"/>
        <v>12000</v>
      </c>
      <c r="N9" s="69"/>
    </row>
    <row r="10" spans="1:23" x14ac:dyDescent="0.25">
      <c r="B10" s="9" t="s">
        <v>21</v>
      </c>
      <c r="C10" s="10"/>
      <c r="D10" s="10"/>
      <c r="E10" s="10"/>
      <c r="F10" s="54"/>
      <c r="G10" s="54"/>
      <c r="I10" s="59" t="s">
        <v>26</v>
      </c>
      <c r="J10" s="59"/>
      <c r="K10" s="7">
        <v>4</v>
      </c>
      <c r="L10" s="7">
        <v>3</v>
      </c>
      <c r="M10" s="7">
        <f t="shared" si="0"/>
        <v>12</v>
      </c>
      <c r="N10" s="69"/>
      <c r="P10" t="s">
        <v>78</v>
      </c>
      <c r="V10" s="31">
        <f>C39</f>
        <v>109.4657991111111</v>
      </c>
      <c r="W10" t="str">
        <f>D39</f>
        <v>mAh</v>
      </c>
    </row>
    <row r="11" spans="1:23" x14ac:dyDescent="0.25">
      <c r="B11" s="9" t="s">
        <v>22</v>
      </c>
      <c r="C11" s="10"/>
      <c r="D11" s="10"/>
      <c r="E11" s="10"/>
      <c r="F11" s="54"/>
      <c r="G11" s="54"/>
      <c r="I11" s="59" t="s">
        <v>11</v>
      </c>
      <c r="J11" s="59"/>
      <c r="K11" s="7">
        <v>10500</v>
      </c>
      <c r="L11" s="7">
        <v>3</v>
      </c>
      <c r="M11" s="7">
        <f t="shared" si="0"/>
        <v>31500</v>
      </c>
      <c r="N11" s="69"/>
    </row>
    <row r="12" spans="1:23" x14ac:dyDescent="0.25">
      <c r="B12" s="11" t="s">
        <v>23</v>
      </c>
      <c r="C12" s="12"/>
      <c r="D12" s="12"/>
      <c r="E12" s="12"/>
      <c r="F12" s="57"/>
      <c r="G12" s="58"/>
      <c r="I12" s="59" t="s">
        <v>27</v>
      </c>
      <c r="J12" s="59"/>
      <c r="K12" s="7">
        <v>15000</v>
      </c>
      <c r="L12" s="7">
        <v>3</v>
      </c>
      <c r="M12" s="7">
        <f t="shared" si="0"/>
        <v>45000</v>
      </c>
      <c r="N12" s="69"/>
    </row>
    <row r="13" spans="1:23" x14ac:dyDescent="0.25">
      <c r="I13" s="59" t="s">
        <v>12</v>
      </c>
      <c r="J13" s="59"/>
      <c r="K13" s="7">
        <v>25000</v>
      </c>
      <c r="L13" s="7">
        <v>3</v>
      </c>
      <c r="M13" s="7">
        <f t="shared" si="0"/>
        <v>75000</v>
      </c>
      <c r="N13" s="69"/>
    </row>
    <row r="14" spans="1:23" x14ac:dyDescent="0.25">
      <c r="B14" t="s">
        <v>30</v>
      </c>
      <c r="N14" s="69"/>
    </row>
    <row r="15" spans="1:23" ht="15.75" x14ac:dyDescent="0.25">
      <c r="N15" s="69"/>
      <c r="P15" s="105" t="s">
        <v>71</v>
      </c>
      <c r="Q15" s="106"/>
      <c r="R15" s="106"/>
      <c r="S15" s="106"/>
      <c r="T15" s="107"/>
      <c r="V15" t="s">
        <v>72</v>
      </c>
    </row>
    <row r="16" spans="1:23" x14ac:dyDescent="0.25">
      <c r="N16" s="69"/>
      <c r="P16" s="96" t="s">
        <v>53</v>
      </c>
      <c r="Q16" s="97"/>
      <c r="R16" s="98"/>
      <c r="S16" s="81">
        <v>100</v>
      </c>
      <c r="T16" s="80" t="s">
        <v>58</v>
      </c>
      <c r="V16" t="s">
        <v>82</v>
      </c>
    </row>
    <row r="17" spans="2:22" x14ac:dyDescent="0.25">
      <c r="C17" s="17" t="s">
        <v>4</v>
      </c>
      <c r="D17" s="62" t="s">
        <v>5</v>
      </c>
      <c r="E17" s="63"/>
      <c r="F17" s="62" t="s">
        <v>6</v>
      </c>
      <c r="G17" s="64"/>
      <c r="H17" s="64"/>
      <c r="I17" s="64"/>
      <c r="J17" s="64"/>
      <c r="K17" s="63"/>
      <c r="L17" s="55" t="s">
        <v>7</v>
      </c>
      <c r="N17" s="69"/>
      <c r="P17" s="96" t="s">
        <v>54</v>
      </c>
      <c r="Q17" s="97"/>
      <c r="R17" s="98"/>
      <c r="S17" s="81">
        <v>3.7</v>
      </c>
      <c r="T17" s="80" t="s">
        <v>60</v>
      </c>
    </row>
    <row r="18" spans="2:22" x14ac:dyDescent="0.25">
      <c r="C18" s="16"/>
      <c r="D18" s="41" t="s">
        <v>24</v>
      </c>
      <c r="E18" s="42" t="s">
        <v>25</v>
      </c>
      <c r="F18" s="65" t="s">
        <v>45</v>
      </c>
      <c r="G18" s="66"/>
      <c r="H18" s="65" t="s">
        <v>46</v>
      </c>
      <c r="I18" s="66"/>
      <c r="J18" s="67" t="s">
        <v>47</v>
      </c>
      <c r="K18" s="66"/>
      <c r="L18" s="56"/>
      <c r="N18" s="69"/>
      <c r="P18" s="96" t="s">
        <v>55</v>
      </c>
      <c r="Q18" s="97"/>
      <c r="R18" s="98"/>
      <c r="S18" s="81">
        <v>3</v>
      </c>
      <c r="T18" s="80" t="s">
        <v>60</v>
      </c>
    </row>
    <row r="19" spans="2:22" ht="18" x14ac:dyDescent="0.25">
      <c r="B19" s="2" t="str">
        <f>I4</f>
        <v>Power Supply Quiescent</v>
      </c>
      <c r="C19" s="44" t="s">
        <v>51</v>
      </c>
      <c r="D19" s="43" t="s">
        <v>51</v>
      </c>
      <c r="E19" s="43" t="s">
        <v>51</v>
      </c>
      <c r="F19" s="49" t="s">
        <v>51</v>
      </c>
      <c r="G19" s="43" t="s">
        <v>51</v>
      </c>
      <c r="H19" s="49" t="s">
        <v>51</v>
      </c>
      <c r="I19" s="43" t="s">
        <v>51</v>
      </c>
      <c r="J19" s="49" t="s">
        <v>51</v>
      </c>
      <c r="K19" s="50" t="s">
        <v>51</v>
      </c>
      <c r="L19" s="44" t="s">
        <v>51</v>
      </c>
      <c r="N19" s="69"/>
      <c r="P19" s="96" t="s">
        <v>57</v>
      </c>
      <c r="Q19" s="97"/>
      <c r="R19" s="98"/>
      <c r="S19" s="81">
        <v>3.5</v>
      </c>
      <c r="T19" s="80" t="s">
        <v>60</v>
      </c>
    </row>
    <row r="20" spans="2:22" ht="18" x14ac:dyDescent="0.25">
      <c r="B20" s="3" t="str">
        <f t="shared" ref="B20:B28" si="1">I5</f>
        <v>Microcontroller EM2 mode</v>
      </c>
      <c r="C20" s="45" t="s">
        <v>51</v>
      </c>
      <c r="D20" s="43" t="s">
        <v>51</v>
      </c>
      <c r="E20" s="43" t="s">
        <v>51</v>
      </c>
      <c r="F20" s="51" t="s">
        <v>51</v>
      </c>
      <c r="G20" s="43" t="s">
        <v>51</v>
      </c>
      <c r="H20" s="51" t="s">
        <v>51</v>
      </c>
      <c r="I20" s="43" t="s">
        <v>51</v>
      </c>
      <c r="J20" s="51" t="s">
        <v>51</v>
      </c>
      <c r="K20" s="52" t="s">
        <v>51</v>
      </c>
      <c r="L20" s="45" t="s">
        <v>51</v>
      </c>
      <c r="N20" s="69"/>
      <c r="P20" s="96"/>
      <c r="Q20" s="97"/>
      <c r="R20" s="98"/>
      <c r="S20" s="81"/>
      <c r="T20" s="80"/>
    </row>
    <row r="21" spans="2:22" ht="18" x14ac:dyDescent="0.25">
      <c r="B21" s="3" t="str">
        <f t="shared" si="1"/>
        <v>Microcontroller GPIO</v>
      </c>
      <c r="C21" s="18"/>
      <c r="D21" s="43" t="s">
        <v>51</v>
      </c>
      <c r="E21" s="43" t="s">
        <v>51</v>
      </c>
      <c r="F21" s="51" t="s">
        <v>51</v>
      </c>
      <c r="G21" s="43" t="s">
        <v>51</v>
      </c>
      <c r="H21" s="51" t="s">
        <v>51</v>
      </c>
      <c r="I21" s="43" t="s">
        <v>51</v>
      </c>
      <c r="J21" s="51" t="s">
        <v>51</v>
      </c>
      <c r="K21" s="52" t="s">
        <v>51</v>
      </c>
      <c r="L21" s="45" t="s">
        <v>51</v>
      </c>
      <c r="N21" s="69"/>
      <c r="P21" s="96" t="s">
        <v>56</v>
      </c>
      <c r="Q21" s="97"/>
      <c r="R21" s="98"/>
      <c r="S21" s="81">
        <f>0.5*S16*(S17*S17 - S18*S18)</f>
        <v>234.50000000000006</v>
      </c>
      <c r="T21" s="80" t="s">
        <v>44</v>
      </c>
      <c r="U21" t="s">
        <v>73</v>
      </c>
    </row>
    <row r="22" spans="2:22" ht="18" x14ac:dyDescent="0.25">
      <c r="B22" s="3" t="str">
        <f t="shared" si="1"/>
        <v>Rotary Encoder</v>
      </c>
      <c r="C22" s="18"/>
      <c r="D22" s="15"/>
      <c r="E22" s="47"/>
      <c r="F22" s="51" t="s">
        <v>51</v>
      </c>
      <c r="G22" s="43" t="s">
        <v>51</v>
      </c>
      <c r="H22" s="20"/>
      <c r="I22" s="15"/>
      <c r="J22" s="20"/>
      <c r="K22" s="19"/>
      <c r="L22" s="18"/>
      <c r="N22" s="69"/>
      <c r="P22" s="96" t="s">
        <v>59</v>
      </c>
      <c r="Q22" s="97"/>
      <c r="R22" s="98"/>
      <c r="S22" s="81">
        <f>S21/(3.6*S19)</f>
        <v>18.611111111111118</v>
      </c>
      <c r="T22" s="80" t="s">
        <v>39</v>
      </c>
      <c r="V22" t="s">
        <v>74</v>
      </c>
    </row>
    <row r="23" spans="2:22" ht="18" x14ac:dyDescent="0.25">
      <c r="B23" s="3" t="str">
        <f t="shared" si="1"/>
        <v>IMU sensor</v>
      </c>
      <c r="C23" s="18"/>
      <c r="D23" s="15"/>
      <c r="E23" s="47"/>
      <c r="F23" s="20"/>
      <c r="G23" s="47"/>
      <c r="H23" s="51" t="s">
        <v>51</v>
      </c>
      <c r="I23" s="43" t="s">
        <v>51</v>
      </c>
      <c r="J23" s="20"/>
      <c r="K23" s="19"/>
      <c r="L23" s="18"/>
      <c r="N23" s="69"/>
      <c r="V23" s="70" t="s">
        <v>79</v>
      </c>
    </row>
    <row r="24" spans="2:22" ht="18" x14ac:dyDescent="0.25">
      <c r="B24" s="3" t="str">
        <f t="shared" si="1"/>
        <v>Magnetometer</v>
      </c>
      <c r="C24" s="18"/>
      <c r="D24" s="15"/>
      <c r="E24" s="47"/>
      <c r="F24" s="20"/>
      <c r="G24" s="47"/>
      <c r="H24" s="20"/>
      <c r="I24" s="15"/>
      <c r="J24" s="51" t="s">
        <v>51</v>
      </c>
      <c r="K24" s="52" t="s">
        <v>51</v>
      </c>
      <c r="L24" s="18"/>
      <c r="N24" s="69"/>
      <c r="V24" s="70" t="s">
        <v>61</v>
      </c>
    </row>
    <row r="25" spans="2:22" ht="18" x14ac:dyDescent="0.25">
      <c r="B25" s="3" t="str">
        <f t="shared" si="1"/>
        <v>LCD Display</v>
      </c>
      <c r="C25" s="45" t="s">
        <v>51</v>
      </c>
      <c r="D25" s="43" t="s">
        <v>51</v>
      </c>
      <c r="E25" s="43" t="s">
        <v>51</v>
      </c>
      <c r="F25" s="51" t="s">
        <v>51</v>
      </c>
      <c r="G25" s="43" t="s">
        <v>51</v>
      </c>
      <c r="H25" s="51" t="s">
        <v>51</v>
      </c>
      <c r="I25" s="43" t="s">
        <v>51</v>
      </c>
      <c r="J25" s="51" t="s">
        <v>51</v>
      </c>
      <c r="K25" s="52" t="s">
        <v>51</v>
      </c>
      <c r="L25" s="45" t="s">
        <v>51</v>
      </c>
      <c r="N25" s="69"/>
    </row>
    <row r="26" spans="2:22" ht="18" x14ac:dyDescent="0.25">
      <c r="B26" s="3" t="str">
        <f t="shared" si="1"/>
        <v>Bluetooth Advertising</v>
      </c>
      <c r="C26" s="18"/>
      <c r="D26" s="43" t="s">
        <v>51</v>
      </c>
      <c r="E26" s="47"/>
      <c r="F26" s="51" t="s">
        <v>51</v>
      </c>
      <c r="G26" s="47"/>
      <c r="H26" s="51" t="s">
        <v>51</v>
      </c>
      <c r="I26" s="43" t="s">
        <v>51</v>
      </c>
      <c r="J26" s="51" t="s">
        <v>51</v>
      </c>
      <c r="K26" s="19"/>
      <c r="L26" s="18"/>
      <c r="N26" s="69"/>
    </row>
    <row r="27" spans="2:22" ht="18" x14ac:dyDescent="0.25">
      <c r="B27" s="3" t="str">
        <f t="shared" si="1"/>
        <v>Bluetooth Connected</v>
      </c>
      <c r="C27" s="18"/>
      <c r="D27" s="15"/>
      <c r="E27" s="43" t="s">
        <v>51</v>
      </c>
      <c r="F27" s="20"/>
      <c r="G27" s="43" t="s">
        <v>51</v>
      </c>
      <c r="H27" s="20"/>
      <c r="I27" s="15"/>
      <c r="J27" s="20"/>
      <c r="K27" s="52" t="s">
        <v>51</v>
      </c>
      <c r="L27" s="18"/>
      <c r="N27" s="69"/>
      <c r="P27" s="102" t="s">
        <v>62</v>
      </c>
      <c r="Q27" s="103"/>
      <c r="R27" s="103"/>
      <c r="S27" s="103"/>
      <c r="T27" s="104"/>
      <c r="V27" t="s">
        <v>81</v>
      </c>
    </row>
    <row r="28" spans="2:22" ht="18" x14ac:dyDescent="0.25">
      <c r="B28" s="4" t="str">
        <f t="shared" si="1"/>
        <v>Bluetooth Transmission</v>
      </c>
      <c r="C28" s="18"/>
      <c r="D28" s="15"/>
      <c r="E28" s="47"/>
      <c r="F28" s="48"/>
      <c r="G28" s="47"/>
      <c r="H28" s="48"/>
      <c r="I28" s="15"/>
      <c r="J28" s="48"/>
      <c r="K28" s="46"/>
      <c r="L28" s="53" t="s">
        <v>51</v>
      </c>
      <c r="N28" s="69"/>
      <c r="P28" s="99" t="s">
        <v>64</v>
      </c>
      <c r="Q28" s="100"/>
      <c r="R28" s="101"/>
      <c r="S28" s="83">
        <v>480</v>
      </c>
      <c r="T28" s="82" t="s">
        <v>39</v>
      </c>
    </row>
    <row r="29" spans="2:22" x14ac:dyDescent="0.25">
      <c r="B29" s="2" t="s">
        <v>49</v>
      </c>
      <c r="C29" s="27">
        <v>17</v>
      </c>
      <c r="D29" s="28">
        <v>1000</v>
      </c>
      <c r="E29" s="29">
        <v>3200</v>
      </c>
      <c r="F29" s="28">
        <v>10000</v>
      </c>
      <c r="G29" s="29">
        <v>10000</v>
      </c>
      <c r="H29" s="28">
        <v>10000</v>
      </c>
      <c r="I29" s="28">
        <v>10000</v>
      </c>
      <c r="J29" s="33">
        <v>10000</v>
      </c>
      <c r="K29" s="29">
        <v>10000</v>
      </c>
      <c r="L29" s="29">
        <v>350</v>
      </c>
      <c r="N29" s="69"/>
      <c r="P29" s="99" t="s">
        <v>80</v>
      </c>
      <c r="Q29" s="100"/>
      <c r="R29" s="101"/>
      <c r="S29" s="84">
        <v>0.8</v>
      </c>
      <c r="T29" s="82"/>
    </row>
    <row r="30" spans="2:22" x14ac:dyDescent="0.25">
      <c r="B30" s="3" t="s">
        <v>50</v>
      </c>
      <c r="C30" s="30">
        <f>M5+M10</f>
        <v>24</v>
      </c>
      <c r="D30" s="31">
        <f>M5+M6+M10+M11</f>
        <v>32424</v>
      </c>
      <c r="E30" s="32">
        <f>M5+M6+M10+M12</f>
        <v>45924</v>
      </c>
      <c r="F30" s="31">
        <f>M6+M5+M7+M10+544</f>
        <v>32968</v>
      </c>
      <c r="G30" s="32">
        <f>M5+M6+M7+M10+240</f>
        <v>32664</v>
      </c>
      <c r="H30" s="31">
        <f>M5+M6+M10+M12+544</f>
        <v>46468</v>
      </c>
      <c r="I30" s="31">
        <f>M5+M6+M8+M10+240</f>
        <v>38064</v>
      </c>
      <c r="J30" s="33">
        <f>M5+M6+M9+M10+544</f>
        <v>13468</v>
      </c>
      <c r="K30" s="32">
        <f>M5+M6+M9+M10+240</f>
        <v>13164</v>
      </c>
      <c r="L30" s="32">
        <f>M5+M6+M10+M13</f>
        <v>75924</v>
      </c>
      <c r="N30" s="69"/>
      <c r="P30" s="99" t="s">
        <v>63</v>
      </c>
      <c r="Q30" s="100"/>
      <c r="R30" s="101"/>
      <c r="S30" s="83">
        <v>300</v>
      </c>
      <c r="T30" s="82"/>
    </row>
    <row r="31" spans="2:22" x14ac:dyDescent="0.25">
      <c r="B31" s="4" t="s">
        <v>28</v>
      </c>
      <c r="C31" s="34">
        <f>C29/13500</f>
        <v>1.2592592592592592E-3</v>
      </c>
      <c r="D31" s="35">
        <f t="shared" ref="D31:L31" si="2">D29/13500</f>
        <v>7.407407407407407E-2</v>
      </c>
      <c r="E31" s="36">
        <f t="shared" si="2"/>
        <v>0.23703703703703705</v>
      </c>
      <c r="F31" s="37">
        <f t="shared" si="2"/>
        <v>0.7407407407407407</v>
      </c>
      <c r="G31" s="36">
        <f t="shared" si="2"/>
        <v>0.7407407407407407</v>
      </c>
      <c r="H31" s="35">
        <f t="shared" si="2"/>
        <v>0.7407407407407407</v>
      </c>
      <c r="I31" s="36">
        <f t="shared" si="2"/>
        <v>0.7407407407407407</v>
      </c>
      <c r="J31" s="35">
        <f t="shared" si="2"/>
        <v>0.7407407407407407</v>
      </c>
      <c r="K31" s="36">
        <f t="shared" si="2"/>
        <v>0.7407407407407407</v>
      </c>
      <c r="L31" s="36">
        <f t="shared" si="2"/>
        <v>2.5925925925925925E-2</v>
      </c>
      <c r="N31" s="69"/>
    </row>
    <row r="32" spans="2:22" x14ac:dyDescent="0.25">
      <c r="C32" s="26" t="s">
        <v>48</v>
      </c>
      <c r="J32" s="5"/>
      <c r="K32" s="6"/>
      <c r="N32" s="69"/>
    </row>
    <row r="33" spans="2:23" x14ac:dyDescent="0.25">
      <c r="J33" s="5"/>
      <c r="K33" s="5"/>
      <c r="N33" s="69"/>
    </row>
    <row r="34" spans="2:23" x14ac:dyDescent="0.25">
      <c r="B34" s="21" t="s">
        <v>34</v>
      </c>
      <c r="C34" s="38">
        <f>((C30*C31)+(E30*E31)+(I30*H31)+(L30*L31))/1000</f>
        <v>41.049674666666668</v>
      </c>
      <c r="D34" s="23" t="s">
        <v>33</v>
      </c>
      <c r="N34" s="69"/>
      <c r="P34" s="85" t="s">
        <v>65</v>
      </c>
      <c r="Q34" s="86"/>
      <c r="R34" s="86"/>
      <c r="S34" s="86"/>
      <c r="T34" s="86"/>
      <c r="U34" s="87">
        <f>INT(S28*S29/V10)</f>
        <v>3</v>
      </c>
      <c r="V34" s="87" t="s">
        <v>70</v>
      </c>
      <c r="W34" s="88"/>
    </row>
    <row r="35" spans="2:23" ht="15.75" thickBot="1" x14ac:dyDescent="0.3">
      <c r="B35" s="22" t="s">
        <v>31</v>
      </c>
      <c r="C35" s="39">
        <f>C34/C36</f>
        <v>13.683224888888889</v>
      </c>
      <c r="D35" s="25" t="s">
        <v>32</v>
      </c>
      <c r="N35" s="69"/>
      <c r="P35" s="89" t="s">
        <v>66</v>
      </c>
      <c r="Q35" s="90"/>
      <c r="R35" s="90"/>
      <c r="S35" s="90"/>
      <c r="T35" s="90"/>
      <c r="U35" s="91">
        <f>S30*U34</f>
        <v>900</v>
      </c>
      <c r="V35" s="91" t="s">
        <v>70</v>
      </c>
      <c r="W35" s="92"/>
    </row>
    <row r="36" spans="2:23" ht="15.75" thickBot="1" x14ac:dyDescent="0.3">
      <c r="B36" s="22" t="s">
        <v>35</v>
      </c>
      <c r="C36" s="40">
        <v>3</v>
      </c>
      <c r="D36" s="24" t="s">
        <v>36</v>
      </c>
      <c r="G36" s="68"/>
      <c r="N36" s="69"/>
      <c r="P36" s="95" t="s">
        <v>67</v>
      </c>
      <c r="Q36" s="93"/>
      <c r="R36" s="93"/>
      <c r="S36" s="93"/>
      <c r="T36" s="93"/>
      <c r="U36" s="93">
        <f>INT(U35/365)</f>
        <v>2</v>
      </c>
      <c r="V36" s="93" t="s">
        <v>68</v>
      </c>
      <c r="W36" s="94"/>
    </row>
    <row r="37" spans="2:23" x14ac:dyDescent="0.25">
      <c r="B37" s="22" t="s">
        <v>37</v>
      </c>
      <c r="C37" s="39">
        <v>28800</v>
      </c>
      <c r="D37" s="25" t="s">
        <v>38</v>
      </c>
      <c r="N37" s="69"/>
    </row>
    <row r="38" spans="2:23" x14ac:dyDescent="0.25">
      <c r="B38" s="22"/>
      <c r="C38" s="40"/>
      <c r="D38" s="24"/>
      <c r="N38" s="69"/>
      <c r="P38" s="108" t="s">
        <v>75</v>
      </c>
    </row>
    <row r="39" spans="2:23" x14ac:dyDescent="0.25">
      <c r="B39" s="22" t="s">
        <v>41</v>
      </c>
      <c r="C39" s="39">
        <f>(C35*C37)/3600</f>
        <v>109.4657991111111</v>
      </c>
      <c r="D39" s="25" t="s">
        <v>39</v>
      </c>
      <c r="N39" s="69"/>
    </row>
    <row r="40" spans="2:23" x14ac:dyDescent="0.25">
      <c r="B40" s="22" t="s">
        <v>42</v>
      </c>
      <c r="C40" s="40">
        <f>(C34*C37)/3600</f>
        <v>328.39739733333334</v>
      </c>
      <c r="D40" s="24" t="s">
        <v>40</v>
      </c>
      <c r="N40" s="69"/>
    </row>
    <row r="41" spans="2:23" x14ac:dyDescent="0.25">
      <c r="B41" s="22" t="s">
        <v>43</v>
      </c>
      <c r="C41" s="39">
        <f>C40*3.6</f>
        <v>1182.2306304000001</v>
      </c>
      <c r="D41" s="25" t="s">
        <v>44</v>
      </c>
      <c r="N41" s="69"/>
    </row>
  </sheetData>
  <mergeCells count="43">
    <mergeCell ref="P3:W3"/>
    <mergeCell ref="P4:W4"/>
    <mergeCell ref="P5:W5"/>
    <mergeCell ref="P34:T34"/>
    <mergeCell ref="P35:T35"/>
    <mergeCell ref="P15:T15"/>
    <mergeCell ref="P27:T27"/>
    <mergeCell ref="P22:R22"/>
    <mergeCell ref="P28:R28"/>
    <mergeCell ref="P29:R29"/>
    <mergeCell ref="P30:R30"/>
    <mergeCell ref="P20:R20"/>
    <mergeCell ref="P16:R16"/>
    <mergeCell ref="P17:R17"/>
    <mergeCell ref="P18:R18"/>
    <mergeCell ref="P19:R19"/>
    <mergeCell ref="P21:R21"/>
    <mergeCell ref="D17:E17"/>
    <mergeCell ref="F17:K17"/>
    <mergeCell ref="F18:G18"/>
    <mergeCell ref="H18:I18"/>
    <mergeCell ref="J18:K18"/>
    <mergeCell ref="I3:J3"/>
    <mergeCell ref="I4:J4"/>
    <mergeCell ref="F4:G4"/>
    <mergeCell ref="F5:G5"/>
    <mergeCell ref="F6:G6"/>
    <mergeCell ref="I5:J5"/>
    <mergeCell ref="I6:J6"/>
    <mergeCell ref="F7:G7"/>
    <mergeCell ref="F8:G8"/>
    <mergeCell ref="L17:L18"/>
    <mergeCell ref="F9:G9"/>
    <mergeCell ref="F10:G10"/>
    <mergeCell ref="F11:G11"/>
    <mergeCell ref="F12:G12"/>
    <mergeCell ref="I7:J7"/>
    <mergeCell ref="I8:J8"/>
    <mergeCell ref="I9:J9"/>
    <mergeCell ref="I10:J10"/>
    <mergeCell ref="I11:J11"/>
    <mergeCell ref="I12:J12"/>
    <mergeCell ref="I13:J1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</dc:creator>
  <cp:lastModifiedBy>Rajat Chaple</cp:lastModifiedBy>
  <dcterms:created xsi:type="dcterms:W3CDTF">2022-01-29T20:04:05Z</dcterms:created>
  <dcterms:modified xsi:type="dcterms:W3CDTF">2022-02-06T04:37:51Z</dcterms:modified>
</cp:coreProperties>
</file>