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Resumen" sheetId="1" r:id="rId1"/>
    <sheet name="Casos" sheetId="2" r:id="rId2"/>
    <sheet name="A Identificados" sheetId="3" r:id="rId3"/>
    <sheet name="B Propuestas de alta" sheetId="4" r:id="rId4"/>
    <sheet name="C Propuestas de baja" sheetId="5" r:id="rId5"/>
    <sheet name="D A revisar" sheetId="6" r:id="rId6"/>
    <sheet name="E Fuera del alcance" sheetId="7" r:id="rId7"/>
    <sheet name="Lotes" sheetId="8" r:id="rId8"/>
    <sheet name="Decisiones" sheetId="9" r:id="rId9"/>
    <sheet name="Control" sheetId="10" r:id="rId10"/>
    <sheet name="Metodología" sheetId="11" r:id="rId11"/>
  </sheets>
  <calcPr calcId="0" fullCalcOnLoad="1"/>
</workbook>
</file>

<file path=xl/sharedStrings.xml><?xml version="1.0" encoding="utf-8"?>
<sst xmlns="http://schemas.openxmlformats.org/spreadsheetml/2006/main" count="7620" uniqueCount="7620">
  <si>
    <t xml:space="preserve">Inventario físico vs SAP · tablero</t>
  </si>
  <si>
    <t xml:space="preserve">Todos los indicadores son FÓRMULAS sobre la hoja «Casos»: si se corrige un dato allí, acá se actualiza solo.</t>
  </si>
  <si>
    <t xml:space="preserve">Generado</t>
  </si>
  <si>
    <t xml:space="preserve">30/10/2026, 05:04:24</t>
  </si>
  <si>
    <t xml:space="preserve">Revisor</t>
  </si>
  <si>
    <t xml:space="preserve">(sin identificar)</t>
  </si>
  <si>
    <t xml:space="preserve">UNIVERSO ANALIZADO</t>
  </si>
  <si>
    <t xml:space="preserve">Casos totales</t>
  </si>
  <si>
    <t xml:space="preserve">Ítems de los inventarios físicos</t>
  </si>
  <si>
    <t xml:space="preserve">Unidades físicas contadas</t>
  </si>
  <si>
    <t xml:space="preserve">CLASIFICACIÓN</t>
  </si>
  <si>
    <t xml:space="preserve">Casos</t>
  </si>
  <si>
    <t xml:space="preserve">Unidades físicas</t>
  </si>
  <si>
    <t xml:space="preserve">Stock SAP</t>
  </si>
  <si>
    <t xml:space="preserve">A · Identificado en SAP</t>
  </si>
  <si>
    <t xml:space="preserve">B · Candidato a alta</t>
  </si>
  <si>
    <t xml:space="preserve">C · Candidato a baja</t>
  </si>
  <si>
    <t xml:space="preserve">D · Requiere revisión</t>
  </si>
  <si>
    <t xml:space="preserve">E · Fuera del alcance</t>
  </si>
  <si>
    <t xml:space="preserve">POR BASE</t>
  </si>
  <si>
    <t xml:space="preserve">A</t>
  </si>
  <si>
    <t xml:space="preserve">B</t>
  </si>
  <si>
    <t xml:space="preserve">C</t>
  </si>
  <si>
    <t xml:space="preserve">D</t>
  </si>
  <si>
    <t xml:space="preserve">E</t>
  </si>
  <si>
    <t xml:space="preserve">Ítems físicos</t>
  </si>
  <si>
    <t xml:space="preserve">San Juan</t>
  </si>
  <si>
    <t xml:space="preserve">Neuquén</t>
  </si>
  <si>
    <t xml:space="preserve">Salta</t>
  </si>
  <si>
    <t xml:space="preserve">POR TIPO DE MATERIAL</t>
  </si>
  <si>
    <t xml:space="preserve">Descartable</t>
  </si>
  <si>
    <t xml:space="preserve">Equipamiento</t>
  </si>
  <si>
    <t xml:space="preserve">Indumentaria</t>
  </si>
  <si>
    <t xml:space="preserve">Medicamento</t>
  </si>
  <si>
    <t xml:space="preserve">Repuesto / seguridad</t>
  </si>
  <si>
    <t xml:space="preserve">ESTADO DE LA GESTIÓN</t>
  </si>
  <si>
    <t xml:space="preserve">Pendientes de decidir</t>
  </si>
  <si>
    <t xml:space="preserve">Correspondencias confirmadas</t>
  </si>
  <si>
    <t xml:space="preserve">Propuestas aprobadas</t>
  </si>
  <si>
    <t xml:space="preserve">Propuestas rechazadas</t>
  </si>
  <si>
    <t xml:space="preserve">Marcados como revisados</t>
  </si>
  <si>
    <t xml:space="preserve">Pendientes de validación</t>
  </si>
  <si>
    <t xml:space="preserve">Casos con observación</t>
  </si>
  <si>
    <t xml:space="preserve">Códigos corregidos a mano</t>
  </si>
  <si>
    <t xml:space="preserve">VALORIZACIÓN POR PRECIO DE ÚLTIMA COMPRA</t>
  </si>
  <si>
    <t xml:space="preserve">Materiales valorizados</t>
  </si>
  <si>
    <t xml:space="preserve">Pendientes de valorización</t>
  </si>
  <si>
    <t xml:space="preserve">Valorización total por última compra</t>
  </si>
  <si>
    <t xml:space="preserve">El precio de última compra no está en los archivos recibidos, así que el total de arriba es 0 y todos los casos figuran como pendientes. Ver la hoja «Metodología».</t>
  </si>
  <si>
    <t xml:space="preserve">REFERENCIA DE SAP · NO es precio de última compra</t>
  </si>
  <si>
    <t xml:space="preserve">Valor de stock de SAP de los casos, por clasificación. Es el valor contable dividido por las unidades. Se informa aparte y nunca se suma a la valorización por última compra.</t>
  </si>
  <si>
    <t xml:space="preserve">Conciliación de inventarios físicos contra SAP · detalle completo</t>
  </si>
  <si>
    <t xml:space="preserve">Una fila por caso. Los ítems de los inventarios físicos más los materiales de SAP que ningún inventario identificó. Las columnas Q, AD y AF son fórmulas. Exportado el 30/10/2026, 05:04:24.</t>
  </si>
  <si>
    <t xml:space="preserve">Nº</t>
  </si>
  <si>
    <t xml:space="preserve">ID del caso</t>
  </si>
  <si>
    <t xml:space="preserve">Origen del registro</t>
  </si>
  <si>
    <t xml:space="preserve">Clasificación</t>
  </si>
  <si>
    <t xml:space="preserve">Curso de acción sugerido</t>
  </si>
  <si>
    <t xml:space="preserve">Motivo de revisión</t>
  </si>
  <si>
    <t xml:space="preserve">Base</t>
  </si>
  <si>
    <t xml:space="preserve">Centro</t>
  </si>
  <si>
    <t xml:space="preserve">Sistema de origen</t>
  </si>
  <si>
    <t xml:space="preserve">Informe de origen</t>
  </si>
  <si>
    <t xml:space="preserve">Tipo</t>
  </si>
  <si>
    <t xml:space="preserve">Código en inventario físico</t>
  </si>
  <si>
    <t xml:space="preserve">Nomenclatura del inventario físico</t>
  </si>
  <si>
    <t xml:space="preserve">Presentación detectada</t>
  </si>
  <si>
    <t xml:space="preserve">Cantidad física · UNIDADES</t>
  </si>
  <si>
    <t xml:space="preserve">Stock SAP en la base · UNIDADES</t>
  </si>
  <si>
    <t xml:space="preserve">Cantidad a valorizar · UNIDADES</t>
  </si>
  <si>
    <t xml:space="preserve">Nº de lotes</t>
  </si>
  <si>
    <t xml:space="preserve">Código SAP · análisis</t>
  </si>
  <si>
    <t xml:space="preserve">Código SAP · vigente</t>
  </si>
  <si>
    <t xml:space="preserve">¿Código corregido a mano?</t>
  </si>
  <si>
    <t xml:space="preserve">Descripción en SAP</t>
  </si>
  <si>
    <t xml:space="preserve">Atributos verificados</t>
  </si>
  <si>
    <t xml:space="preserve">Confianza del cruce</t>
  </si>
  <si>
    <t xml:space="preserve">Justificación de la correspondencia</t>
  </si>
  <si>
    <t xml:space="preserve">Estado de valorización</t>
  </si>
  <si>
    <t xml:space="preserve">Precio de última compra · $</t>
  </si>
  <si>
    <t xml:space="preserve">Fecha de la última compra</t>
  </si>
  <si>
    <t xml:space="preserve">Fuente del precio</t>
  </si>
  <si>
    <t xml:space="preserve">Valorización · $</t>
  </si>
  <si>
    <t xml:space="preserve">VU de referencia SAP · $</t>
  </si>
  <si>
    <t xml:space="preserve">Valor de referencia SAP · $</t>
  </si>
  <si>
    <t xml:space="preserve">Estado de revisión</t>
  </si>
  <si>
    <t xml:space="preserve">Decisión registrada</t>
  </si>
  <si>
    <t xml:space="preserve">Fecha de la decisión</t>
  </si>
  <si>
    <t xml:space="preserve">Observaciones</t>
  </si>
  <si>
    <t xml:space="preserve">1120-DESC1</t>
  </si>
  <si>
    <t xml:space="preserve">Inventario físico</t>
  </si>
  <si>
    <t xml:space="preserve">Registrar existencia en SAP en esta base</t>
  </si>
  <si>
    <t xml:space="preserve">1120</t>
  </si>
  <si>
    <t xml:space="preserve">AVAIN</t>
  </si>
  <si>
    <t xml:space="preserve">Stock en Almacén · BASE SAN JUAN</t>
  </si>
  <si>
    <t xml:space="preserve">DESC1</t>
  </si>
  <si>
    <t xml:space="preserve">Abbocath Nº 14</t>
  </si>
  <si>
    <t xml:space="preserve">calibre 14</t>
  </si>
  <si>
    <t xml:space="preserve">2000002</t>
  </si>
  <si>
    <t xml:space="preserve">No</t>
  </si>
  <si>
    <t xml:space="preserve">CATETER INTRAVENOSO 14G T/ABBOCATH</t>
  </si>
  <si>
    <t xml:space="preserve">calibre</t>
  </si>
  <si>
    <t xml:space="preserve">Media</t>
  </si>
  <si>
    <t xml:space="preserve">Candidato 2000002 «CATETER INTRAVENOSO 14G T/ABBOCATH». Denominación: 100% del nombre del inventario explicado por el texto de SAP y 32% a la inversa. Atributos verificados: calibre. Sin contradicción en ningún atributo.</t>
  </si>
  <si>
    <t xml:space="preserve">Pendiente de valorización</t>
  </si>
  <si>
    <t xml:space="preserve">No disponible en los archivos recibidos</t>
  </si>
  <si>
    <t xml:space="preserve">Pendiente</t>
  </si>
  <si>
    <t xml:space="preserve">Sin decidir</t>
  </si>
  <si>
    <t xml:space="preserve">1120-DESC2</t>
  </si>
  <si>
    <t xml:space="preserve">Mantener identificación</t>
  </si>
  <si>
    <t xml:space="preserve">DESC2</t>
  </si>
  <si>
    <t xml:space="preserve">Abbocath Nº 16</t>
  </si>
  <si>
    <t xml:space="preserve">calibre 16</t>
  </si>
  <si>
    <t xml:space="preserve">2000003</t>
  </si>
  <si>
    <t xml:space="preserve">CATETER INTRAVENOSO 16G T/ABBOCATH</t>
  </si>
  <si>
    <t xml:space="preserve">Candidato 2000003 «CATETER INTRAVENOSO 16G T/ABBOCATH». Denominación: 100% del nombre del inventario explicado por el texto de SAP y 32% a la inversa. Atributos verificados: calibre. Sin contradicción en ningún atributo.</t>
  </si>
  <si>
    <t xml:space="preserve">1120-DESC4</t>
  </si>
  <si>
    <t xml:space="preserve">DESC4</t>
  </si>
  <si>
    <t xml:space="preserve">Abbocath Nº 20</t>
  </si>
  <si>
    <t xml:space="preserve">calibre 20</t>
  </si>
  <si>
    <t xml:space="preserve">2000005</t>
  </si>
  <si>
    <t xml:space="preserve">CATETER INTRAVENOSO 20G T/ABBOCATH</t>
  </si>
  <si>
    <t xml:space="preserve">Candidato 2000005 «CATETER INTRAVENOSO 20G T/ABBOCATH». Denominación: 100% del nombre del inventario explicado por el texto de SAP y 32% a la inversa. Atributos verificados: calibre. Sin contradicción en ningún atributo.</t>
  </si>
  <si>
    <t xml:space="preserve">1120-DESC5</t>
  </si>
  <si>
    <t xml:space="preserve">DESC5</t>
  </si>
  <si>
    <t xml:space="preserve">Abbocath Nº 22</t>
  </si>
  <si>
    <t xml:space="preserve">calibre 22</t>
  </si>
  <si>
    <t xml:space="preserve">2000006</t>
  </si>
  <si>
    <t xml:space="preserve">CATETER INTRAVENOSO 22G T/ABBOCATH</t>
  </si>
  <si>
    <t xml:space="preserve">Candidato 2000006 «CATETER INTRAVENOSO 22G T/ABBOCATH». Denominación: 100% del nombre del inventario explicado por el texto de SAP y 32% a la inversa. Atributos verificados: calibre. Sin contradicción en ningún atributo.</t>
  </si>
  <si>
    <t xml:space="preserve">1120-MED4</t>
  </si>
  <si>
    <t xml:space="preserve">Revisar y decidir</t>
  </si>
  <si>
    <t xml:space="preserve">Coincidencia parcial de denominación</t>
  </si>
  <si>
    <t xml:space="preserve">MED4</t>
  </si>
  <si>
    <t xml:space="preserve">Acido Acetil Salicílico Comp x 100 mg</t>
  </si>
  <si>
    <t xml:space="preserve">concentración 100 mg · forma comprimido</t>
  </si>
  <si>
    <t xml:space="preserve">ACIDO ACETILSALICILICO 100MG</t>
  </si>
  <si>
    <t xml:space="preserve">concentración</t>
  </si>
  <si>
    <t xml:space="preserve">Candidato 1001237 «ACIDO ACETILSALICILICO 100MG». Denominación: 62% del nombre del inventario explicado por el texto de SAP y 94% a la inversa. Atributos verificados: concentración. La coincidencia de denominación no alcanza para dar la identificación por confirmada.</t>
  </si>
  <si>
    <t xml:space="preserve">1120-MED8</t>
  </si>
  <si>
    <t xml:space="preserve">MED8</t>
  </si>
  <si>
    <t xml:space="preserve">Adenosina Amp x 2 ml</t>
  </si>
  <si>
    <t xml:space="preserve">forma ampolla · volumen 2 ml</t>
  </si>
  <si>
    <t xml:space="preserve">1000304</t>
  </si>
  <si>
    <t xml:space="preserve">ADENOSINA 2 ML AMP 3 MG/1 ML</t>
  </si>
  <si>
    <t xml:space="preserve">forma farmacéutica, volumen / presentación</t>
  </si>
  <si>
    <t xml:space="preserve">Alta</t>
  </si>
  <si>
    <t xml:space="preserve">Candidato 1000304 «ADENOSINA 2 ML AMP 3 MG/1 ML». Denominación: 100% del nombre del inventario explicado por el texto de SAP y 100% a la inversa. Atributos verificados: forma farmacéutica, volumen / presentación. Sin contradicción en ningún atributo.</t>
  </si>
  <si>
    <t xml:space="preserve">1120-MED9</t>
  </si>
  <si>
    <t xml:space="preserve">MED9</t>
  </si>
  <si>
    <t xml:space="preserve">Adrenalina amp 1 ml</t>
  </si>
  <si>
    <t xml:space="preserve">forma ampolla · volumen 1 ml</t>
  </si>
  <si>
    <t xml:space="preserve">1000002</t>
  </si>
  <si>
    <t xml:space="preserve">ADRENALINA 1MG AMPOLLA DE 1 ML INYEC</t>
  </si>
  <si>
    <t xml:space="preserve">Candidato 1000002 «ADRENALINA 1MG AMPOLLA DE 1 ML INYEC». Denominación: 100% del nombre del inventario explicado por el texto de SAP y 100% a la inversa. Atributos verificados: forma farmacéutica, volumen / presentación. Sin contradicción en ningún atributo.</t>
  </si>
  <si>
    <t xml:space="preserve">1120-DESC291</t>
  </si>
  <si>
    <t xml:space="preserve">DESC291</t>
  </si>
  <si>
    <t xml:space="preserve">Agua Oxigenada 10 Vol x 500 ml</t>
  </si>
  <si>
    <t xml:space="preserve">volumen 500 ml · cantidad sin unidad 10</t>
  </si>
  <si>
    <t xml:space="preserve">1000052</t>
  </si>
  <si>
    <t xml:space="preserve">AGUA OXIGENADA 10 VOL. X 500ML</t>
  </si>
  <si>
    <t xml:space="preserve">volumen / presentación, cantidad o dosis sin unidad</t>
  </si>
  <si>
    <t xml:space="preserve">Candidato 1000052 «AGUA OXIGENADA 10 VOL. X 500ML». Denominación: 100% del nombre del inventario explicado por el texto de SAP y 100% a la inversa. Atributos verificados: volumen / presentación, cantidad o dosis sin unidad. Sin contradicción en ningún atributo.</t>
  </si>
  <si>
    <t xml:space="preserve">1120-DESC9</t>
  </si>
  <si>
    <t xml:space="preserve">DESC9</t>
  </si>
  <si>
    <t xml:space="preserve">Agua oxigenada x 100ml</t>
  </si>
  <si>
    <t xml:space="preserve">volumen 100 ml</t>
  </si>
  <si>
    <t xml:space="preserve">1000004</t>
  </si>
  <si>
    <t xml:space="preserve">AGUA OXIGENADA 10 VOL. X 100ML</t>
  </si>
  <si>
    <t xml:space="preserve">volumen / presentación</t>
  </si>
  <si>
    <t xml:space="preserve">Candidato 1000004 «AGUA OXIGENADA 10 VOL. X 100ML». Denominación: 100% del nombre del inventario explicado por el texto de SAP y 64% a la inversa. Atributos verificados: volumen / presentación. Sin contradicción en ningún atributo.</t>
  </si>
  <si>
    <t xml:space="preserve">1120-DESC10</t>
  </si>
  <si>
    <t xml:space="preserve">DESC10</t>
  </si>
  <si>
    <t xml:space="preserve">Aguja 40/12</t>
  </si>
  <si>
    <t xml:space="preserve">calibre 40/12</t>
  </si>
  <si>
    <t xml:space="preserve">1000772</t>
  </si>
  <si>
    <t xml:space="preserve">AGUJA 40/12</t>
  </si>
  <si>
    <t xml:space="preserve">Candidato 1000772 «AGUJA 40/12». Denominación: 100% del nombre del inventario explicado por el texto de SAP y 100% a la inversa. Atributos verificados: calibre. Sin contradicción en ningún atributo.</t>
  </si>
  <si>
    <t xml:space="preserve">1120-DESC11</t>
  </si>
  <si>
    <t xml:space="preserve">DESC11</t>
  </si>
  <si>
    <t xml:space="preserve">Agujas 16/5</t>
  </si>
  <si>
    <t xml:space="preserve">calibre 16/5</t>
  </si>
  <si>
    <t xml:space="preserve">2000007</t>
  </si>
  <si>
    <t xml:space="preserve">AGUJA HIPODERMICA 25G x ⅝ - 16/5</t>
  </si>
  <si>
    <t xml:space="preserve">Candidato 2000007 «AGUJA HIPODERMICA 25G x ⅝ - 16/5». Denominación: 90% del nombre del inventario explicado por el texto de SAP y 41% a la inversa. Atributos verificados: calibre. Sin contradicción en ningún atributo.</t>
  </si>
  <si>
    <t xml:space="preserve">1120-DESC12</t>
  </si>
  <si>
    <t xml:space="preserve">DESC12</t>
  </si>
  <si>
    <t xml:space="preserve">Agujas 25/8</t>
  </si>
  <si>
    <t xml:space="preserve">calibre 25/8</t>
  </si>
  <si>
    <t xml:space="preserve">2000008</t>
  </si>
  <si>
    <t xml:space="preserve">AGUJA HIPODERMICA 21G x 1 - 25/8</t>
  </si>
  <si>
    <t xml:space="preserve">Candidato 2000008 «AGUJA HIPODERMICA 21G x 1 - 25/8». Denominación: 90% del nombre del inventario explicado por el texto de SAP y 41% a la inversa. Atributos verificados: calibre. Sin contradicción en ningún atributo.</t>
  </si>
  <si>
    <t xml:space="preserve">1120-DESC13</t>
  </si>
  <si>
    <t xml:space="preserve">DESC13</t>
  </si>
  <si>
    <t xml:space="preserve">Agujas 40/8</t>
  </si>
  <si>
    <t xml:space="preserve">calibre 40/8</t>
  </si>
  <si>
    <t xml:space="preserve">2000009</t>
  </si>
  <si>
    <t xml:space="preserve">AGUJA HIPODERMICA 21G x 1 ½ - 40/8</t>
  </si>
  <si>
    <t xml:space="preserve">Candidato 2000009 «AGUJA HIPODERMICA 21G x 1 ½ - 40/8». Denominación: 90% del nombre del inventario explicado por el texto de SAP y 41% a la inversa. Atributos verificados: calibre. Sin contradicción en ningún atributo.</t>
  </si>
  <si>
    <t xml:space="preserve">1120-DESC14</t>
  </si>
  <si>
    <t xml:space="preserve">DESC14</t>
  </si>
  <si>
    <t xml:space="preserve">Alcohol 70% x 1000 ml</t>
  </si>
  <si>
    <t xml:space="preserve">concentración 70% · volumen 1000 ml</t>
  </si>
  <si>
    <t xml:space="preserve">1000017</t>
  </si>
  <si>
    <t xml:space="preserve">ALCOHOL AL 70% X 1000ML</t>
  </si>
  <si>
    <t xml:space="preserve">concentración, volumen / presentación</t>
  </si>
  <si>
    <t xml:space="preserve">Candidato 1000017 «ALCOHOL AL 70% X 1000ML». Denominación: 100% del nombre del inventario explicado por el texto de SAP y 100% a la inversa. Atributos verificados: concentración, volumen / presentación. Sin contradicción en ningún atributo.</t>
  </si>
  <si>
    <t xml:space="preserve">1120-DESC15</t>
  </si>
  <si>
    <t xml:space="preserve">DESC15</t>
  </si>
  <si>
    <t xml:space="preserve">Alcohol 96% x 1000ml</t>
  </si>
  <si>
    <t xml:space="preserve">concentración 96% · volumen 1000 ml</t>
  </si>
  <si>
    <t xml:space="preserve">1000053</t>
  </si>
  <si>
    <t xml:space="preserve">ALCOHOL AL 96% X 1000ML</t>
  </si>
  <si>
    <t xml:space="preserve">Candidato 1000053 «ALCOHOL AL 96% X 1000ML». Denominación: 100% del nombre del inventario explicado por el texto de SAP y 100% a la inversa. Atributos verificados: concentración, volumen / presentación. Sin contradicción en ningún atributo.</t>
  </si>
  <si>
    <t xml:space="preserve">1120-DESC16</t>
  </si>
  <si>
    <t xml:space="preserve">DESC16</t>
  </si>
  <si>
    <t xml:space="preserve">Alcohol 96% x 500ml</t>
  </si>
  <si>
    <t xml:space="preserve">concentración 96% · volumen 500 ml</t>
  </si>
  <si>
    <t xml:space="preserve">1000054</t>
  </si>
  <si>
    <t xml:space="preserve">ALCOHOL AL 96% X 500ML</t>
  </si>
  <si>
    <t xml:space="preserve">Candidato 1000054 «ALCOHOL AL 96% X 500ML». Denominación: 100% del nombre del inventario explicado por el texto de SAP y 100% a la inversa. Atributos verificados: concentración, volumen / presentación. Sin contradicción en ningún atributo.</t>
  </si>
  <si>
    <t xml:space="preserve">1120-DESC18</t>
  </si>
  <si>
    <t xml:space="preserve">DESC18</t>
  </si>
  <si>
    <t xml:space="preserve">Alcohol en gel x 500 ml</t>
  </si>
  <si>
    <t xml:space="preserve">forma crema · volumen 500 ml</t>
  </si>
  <si>
    <t xml:space="preserve">1000058</t>
  </si>
  <si>
    <t xml:space="preserve">ALCOHOL EN GEL X 500ML</t>
  </si>
  <si>
    <t xml:space="preserve">Candidato 1000058 «ALCOHOL EN GEL X 500ML». Denominación: 100% del nombre del inventario explicado por el texto de SAP y 100% a la inversa. Atributos verificados: forma farmacéutica, volumen / presentación. Sin contradicción en ningún atributo.</t>
  </si>
  <si>
    <t xml:space="preserve">1120-DESC19</t>
  </si>
  <si>
    <t xml:space="preserve">DESC19</t>
  </si>
  <si>
    <t xml:space="preserve">Algodón x 500 g</t>
  </si>
  <si>
    <t xml:space="preserve">concentración 500 g · calibre 0G</t>
  </si>
  <si>
    <t xml:space="preserve">2000038</t>
  </si>
  <si>
    <t xml:space="preserve">ALGODON HIDROFILO X 500GR</t>
  </si>
  <si>
    <t xml:space="preserve">Candidato 2000038 «ALGODON HIDROFILO X 500GR». Denominación: 100% del nombre del inventario explicado por el texto de SAP y 44% a la inversa. Atributos verificados: concentración. Sin contradicción en ningún atributo.</t>
  </si>
  <si>
    <t xml:space="preserve">1120-MED11</t>
  </si>
  <si>
    <t xml:space="preserve">MED11</t>
  </si>
  <si>
    <t xml:space="preserve">Amiodarona 150 mg Amp x 3 ml</t>
  </si>
  <si>
    <t xml:space="preserve">concentración 150 mg · forma ampolla · volumen 3 ml</t>
  </si>
  <si>
    <t xml:space="preserve">1000005</t>
  </si>
  <si>
    <t xml:space="preserve">AMIODARONA 150MG AMPOLLA DE 3 ML INYEC</t>
  </si>
  <si>
    <t xml:space="preserve">concentración, forma farmacéutica, volumen / presentación</t>
  </si>
  <si>
    <t xml:space="preserve">Candidato 1000005 «AMIODARONA 150MG AMPOLLA DE 3 ML INYEC». Denominación: 100% del nombre del inventario explicado por el texto de SAP y 100% a la inversa. Atributos verificados: concentración, forma farmacéutica, volumen / presentación. Sin contradicción en ningún atributo.</t>
  </si>
  <si>
    <t xml:space="preserve">1120-MED186</t>
  </si>
  <si>
    <t xml:space="preserve">Conflicto de presentación</t>
  </si>
  <si>
    <t xml:space="preserve">MED186</t>
  </si>
  <si>
    <t xml:space="preserve">amiodarona 200mg comp</t>
  </si>
  <si>
    <t xml:space="preserve">concentración 200 mg · forma comprimido</t>
  </si>
  <si>
    <t xml:space="preserve">El candidato más parecido es 1000005 «AMIODARONA 150MG AMPOLLA DE 3 ML INYEC», pero difiere en concentración, forma farmacéutica. No se asigna el código: una diferencia de presentación significa que no es el mismo material.</t>
  </si>
  <si>
    <t xml:space="preserve">1120-MED14</t>
  </si>
  <si>
    <t xml:space="preserve">MED14</t>
  </si>
  <si>
    <t xml:space="preserve">Amoxicilina + Clavulanato Comp x 1 mg</t>
  </si>
  <si>
    <t xml:space="preserve">concentración 1 mg · forma comprimido</t>
  </si>
  <si>
    <t xml:space="preserve">El candidato más parecido es 1005299 «AMOXICILINA +AC. CLAVULONICO 1GR COMP», pero difiere en concentración. No se asigna el código: una diferencia de presentación significa que no es el mismo material.</t>
  </si>
  <si>
    <t xml:space="preserve">1120-MED156</t>
  </si>
  <si>
    <t xml:space="preserve">Varios códigos SAP posibles</t>
  </si>
  <si>
    <t xml:space="preserve">MED156</t>
  </si>
  <si>
    <t xml:space="preserve">Antigripal comp</t>
  </si>
  <si>
    <t xml:space="preserve">forma comprimido</t>
  </si>
  <si>
    <t xml:space="preserve">forma farmacéutica</t>
  </si>
  <si>
    <t xml:space="preserve">Candidato 1001216 «TAVINEX ANTIGRIPAL COMP.». Denominación: 100% del nombre del inventario explicado por el texto de SAP y 48% a la inversa. Atributos verificados: forma farmacéutica. Pero 1001297 «PULMONIX ANTIGRIP 20 COMP» es igual de plausible. Hay que elegir cuál corresponde.</t>
  </si>
  <si>
    <t xml:space="preserve">1120-DESC21</t>
  </si>
  <si>
    <t xml:space="preserve">Falta un atributo para confirmar la presentación</t>
  </si>
  <si>
    <t xml:space="preserve">DESC21</t>
  </si>
  <si>
    <t xml:space="preserve">Apositos estériles</t>
  </si>
  <si>
    <t xml:space="preserve">APOSITO NO ESTERIL (G+A) 10X20CM</t>
  </si>
  <si>
    <t xml:space="preserve">Candidato 2000095 «APOSITO NO ESTERIL (G+A) 10X20CM». Denominación: 52% del nombre del inventario explicado por el texto de SAP y 42% a la inversa. Sap declara la presentación y el inventario físico no, así que la equivalencia no puede confirmarse con la información disponible.</t>
  </si>
  <si>
    <t xml:space="preserve">1120-MED16</t>
  </si>
  <si>
    <t xml:space="preserve">MED16</t>
  </si>
  <si>
    <t xml:space="preserve">Atenolol Comp x 50 mg</t>
  </si>
  <si>
    <t xml:space="preserve">concentración 50 mg · forma comprimido</t>
  </si>
  <si>
    <t xml:space="preserve">1005233</t>
  </si>
  <si>
    <t xml:space="preserve">ATENOLOL 50MG X 10COMP</t>
  </si>
  <si>
    <t xml:space="preserve">concentración, forma farmacéutica</t>
  </si>
  <si>
    <t xml:space="preserve">Candidato 1005233 «ATENOLOL 50MG X 10COMP». Denominación: 100% del nombre del inventario explicado por el texto de SAP y 49% a la inversa. Atributos verificados: concentración, forma farmacéutica. Sin contradicción en ningún atributo.</t>
  </si>
  <si>
    <t xml:space="preserve">1120-MED18</t>
  </si>
  <si>
    <t xml:space="preserve">MED18</t>
  </si>
  <si>
    <t xml:space="preserve">Azitromicina Comp x 500 mg</t>
  </si>
  <si>
    <t xml:space="preserve">concentración 500 mg · forma comprimido</t>
  </si>
  <si>
    <t xml:space="preserve">1000486</t>
  </si>
  <si>
    <t xml:space="preserve">AZITROMICINA 500 MG COMP</t>
  </si>
  <si>
    <t xml:space="preserve">Candidato 1000486 «AZITROMICINA 500 MG COMP». Denominación: 100% del nombre del inventario explicado por el texto de SAP y 100% a la inversa. Atributos verificados: concentración, forma farmacéutica. Sin contradicción en ningún atributo.</t>
  </si>
  <si>
    <t xml:space="preserve">1120-DESC22</t>
  </si>
  <si>
    <t xml:space="preserve">DESC22</t>
  </si>
  <si>
    <t xml:space="preserve">Bajalenguas x 1 ud</t>
  </si>
  <si>
    <t xml:space="preserve">BAJALENGUAS DE MADERA</t>
  </si>
  <si>
    <t xml:space="preserve">Candidato 2000011 «BAJALENGUAS DE MADERA». Denominación: 100% del nombre del inventario explicado por el texto de SAP y 48% a la inversa. La coincidencia de denominación no alcanza para dar la identificación por confirmada.</t>
  </si>
  <si>
    <t xml:space="preserve">1120-DESC24</t>
  </si>
  <si>
    <t xml:space="preserve">DESC24</t>
  </si>
  <si>
    <t xml:space="preserve">Barbijos N95 c/válvula</t>
  </si>
  <si>
    <t xml:space="preserve">VALVULA ESPIRATORIA</t>
  </si>
  <si>
    <t xml:space="preserve">Candidato 2001024 «VALVULA ESPIRATORIA». Denominación: 33% del nombre del inventario explicado por el texto de SAP y 48% a la inversa. La coincidencia de denominación no alcanza para dar la identificación por confirmada.</t>
  </si>
  <si>
    <t xml:space="preserve">1120-DESC25</t>
  </si>
  <si>
    <t xml:space="preserve">DESC25</t>
  </si>
  <si>
    <t xml:space="preserve">Barbijos quirúrgicos x 1 ud</t>
  </si>
  <si>
    <t xml:space="preserve">TIJERA QUIRURGICA</t>
  </si>
  <si>
    <t xml:space="preserve">Candidato 2001378 «TIJERA QUIRURGICA». Denominación: 46% del nombre del inventario explicado por el texto de SAP y 47% a la inversa. La coincidencia de denominación no alcanza para dar la identificación por confirmada.</t>
  </si>
  <si>
    <t xml:space="preserve">1120-DESC26</t>
  </si>
  <si>
    <t xml:space="preserve">DESC26</t>
  </si>
  <si>
    <t xml:space="preserve">Bolsa Colectora de orina T/K-207</t>
  </si>
  <si>
    <t xml:space="preserve">modelo K207</t>
  </si>
  <si>
    <t xml:space="preserve">BOLSA COLECTORA DE ORINA X 2000 ML</t>
  </si>
  <si>
    <t xml:space="preserve">Candidato 2000100 «BOLSA COLECTORA DE ORINA X 2000 ML». Denominación: 100% del nombre del inventario explicado por el texto de SAP y 100% a la inversa. El inventario físico declara la presentación y SAP no, así que la equivalencia no puede confirmarse con la información disponible.</t>
  </si>
  <si>
    <t xml:space="preserve">1120-DESC27</t>
  </si>
  <si>
    <t xml:space="preserve">DESC27</t>
  </si>
  <si>
    <t xml:space="preserve">Bolsa de Resucitación manual (tipo Ambú) con reservorio adulto</t>
  </si>
  <si>
    <t xml:space="preserve">población adulto</t>
  </si>
  <si>
    <t xml:space="preserve">MASCARA PARA O2 ADULTO CON RESERVORIO</t>
  </si>
  <si>
    <t xml:space="preserve">población</t>
  </si>
  <si>
    <t xml:space="preserve">Candidato 2000363 «MASCARA PARA O2 ADULTO CON RESERVORIO». Denominación: 39% del nombre del inventario explicado por el texto de SAP y 68% a la inversa. Atributos verificados: población. La coincidencia de denominación no alcanza para dar la identificación por confirmada.</t>
  </si>
  <si>
    <t xml:space="preserve">1120-DESC285</t>
  </si>
  <si>
    <t xml:space="preserve">DESC285</t>
  </si>
  <si>
    <t xml:space="preserve">Brazalete para Tensiómetro</t>
  </si>
  <si>
    <t xml:space="preserve">BRAZALETE ADULTO</t>
  </si>
  <si>
    <t xml:space="preserve">Candidato 2001483 «BRAZALETE ADULTO». Denominación: 54% del nombre del inventario explicado por el texto de SAP y 59% a la inversa. Sap declara la presentación y el inventario físico no, así que la equivalencia no puede confirmarse con la información disponible.</t>
  </si>
  <si>
    <t xml:space="preserve">1120-MED25</t>
  </si>
  <si>
    <t xml:space="preserve">MED25</t>
  </si>
  <si>
    <t xml:space="preserve">Budesonide (gotas para NBZ) x 20ml</t>
  </si>
  <si>
    <t xml:space="preserve">forma gotas · volumen 20 ml</t>
  </si>
  <si>
    <t xml:space="preserve">1000381</t>
  </si>
  <si>
    <t xml:space="preserve">BUDESONIDA DENVER SOL 20ML</t>
  </si>
  <si>
    <t xml:space="preserve">Candidato 1000381 «BUDESONIDA DENVER SOL 20ML». Denominación: 90% del nombre del inventario explicado por el texto de SAP y 32% a la inversa. Atributos verificados: volumen / presentación. Sin contradicción en ningún atributo.</t>
  </si>
  <si>
    <t xml:space="preserve">1120-DESC35</t>
  </si>
  <si>
    <t xml:space="preserve">Proponer alta de material nuevo</t>
  </si>
  <si>
    <t xml:space="preserve">DESC35</t>
  </si>
  <si>
    <t xml:space="preserve">Canula de Yankauer T/K 67</t>
  </si>
  <si>
    <t xml:space="preserve">modelo K67</t>
  </si>
  <si>
    <t xml:space="preserve">No se encontró en SAP ningún material cuya denominación y presentación se correspondan con este ítem.</t>
  </si>
  <si>
    <t xml:space="preserve">1120-DESC36</t>
  </si>
  <si>
    <t xml:space="preserve">DESC36</t>
  </si>
  <si>
    <t xml:space="preserve">Canula nasal</t>
  </si>
  <si>
    <t xml:space="preserve">CANULA NASAL O2T SIL 100% COD 230-09 PED</t>
  </si>
  <si>
    <t xml:space="preserve">Candidato 2000103 «CANULA NASAL O2T SIL 100% COD 230-09 PED». Denominación: 100% del nombre del inventario explicado por el texto de SAP y 30% a la inversa. Sap declara la presentación y el inventario físico no, así que la equivalencia no puede confirmarse con la información disponible.</t>
  </si>
  <si>
    <t xml:space="preserve">1120-DESC280</t>
  </si>
  <si>
    <t xml:space="preserve">DESC280</t>
  </si>
  <si>
    <t xml:space="preserve">Canula Orofaringea N° 8</t>
  </si>
  <si>
    <t xml:space="preserve">calibre N° 8</t>
  </si>
  <si>
    <t xml:space="preserve">KIT CANULAS OROFARINGEAS (TUBOS DE MAYO)</t>
  </si>
  <si>
    <t xml:space="preserve">Candidato 2000659 «KIT CANULAS OROFARINGEAS (TUBOS DE MAYO)». Denominación: 90% del nombre del inventario explicado por el texto de SAP y 63% a la inversa. El inventario físico declara la presentación y SAP no, así que la equivalencia no puede confirmarse con la información disponible.</t>
  </si>
  <si>
    <t xml:space="preserve">1120-MED30</t>
  </si>
  <si>
    <t xml:space="preserve">MED30</t>
  </si>
  <si>
    <t xml:space="preserve">Caramelos antigripales con benzocaina 20.7mg</t>
  </si>
  <si>
    <t xml:space="preserve">concentración 20,7 mg</t>
  </si>
  <si>
    <t xml:space="preserve">PULMONIX ANTIGRIP 20 COMP</t>
  </si>
  <si>
    <t xml:space="preserve">Candidato 1001297 «PULMONIX ANTIGRIP 20 COMP». Denominación: 31% del nombre del inventario explicado por el texto de SAP y 45% a la inversa. El inventario físico declara la presentación y SAP no, así que la equivalencia no puede confirmarse con la información disponible.</t>
  </si>
  <si>
    <t xml:space="preserve">1120-DESC281</t>
  </si>
  <si>
    <t xml:space="preserve">DESC281</t>
  </si>
  <si>
    <t xml:space="preserve">Chata Plástica</t>
  </si>
  <si>
    <t xml:space="preserve">ANTIPARRA DE PLASTICO</t>
  </si>
  <si>
    <t xml:space="preserve">Candidato 2000010 «ANTIPARRA DE PLASTICO». Denominación: 45% del nombre del inventario explicado por el texto de SAP y 45% a la inversa. La coincidencia de denominación no alcanza para dar la identificación por confirmada.</t>
  </si>
  <si>
    <t xml:space="preserve">1120-DESC43</t>
  </si>
  <si>
    <t xml:space="preserve">DESC43</t>
  </si>
  <si>
    <t xml:space="preserve">Cintas de aproximacion tipo SteriStrip (3 mm x 7,5 cm)</t>
  </si>
  <si>
    <t xml:space="preserve">longitud 0,3 cm, 7,5 cm</t>
  </si>
  <si>
    <t xml:space="preserve">1120-DESC44</t>
  </si>
  <si>
    <t xml:space="preserve">DESC44</t>
  </si>
  <si>
    <t xml:space="preserve">Cintas de aproximacion tipo SteriStrip (6 mm x 10 cm)</t>
  </si>
  <si>
    <t xml:space="preserve">longitud 0,6 cm, 10 cm</t>
  </si>
  <si>
    <t xml:space="preserve">1120-MED35</t>
  </si>
  <si>
    <t xml:space="preserve">MED35</t>
  </si>
  <si>
    <t xml:space="preserve">Ciprofloxacina + Dexametasona 0,1% / 0,03 % Gotas oftal x 5ml</t>
  </si>
  <si>
    <t xml:space="preserve">concentración 0,03%, 0,1% · forma gotas · volumen 5 ml</t>
  </si>
  <si>
    <t xml:space="preserve">DEXAMETASONA 8MG/2ML AMP(DESCONTINUADO)</t>
  </si>
  <si>
    <t xml:space="preserve">Candidato 1000478 «DEXAMETASONA 8MG/2ML AMP(DESCONTINUADO)». Denominación: 27% del nombre del inventario explicado por el texto de SAP y 100% a la inversa. Atributos verificados: forma farmacéutica. La coincidencia de denominación no alcanza para dar la identificación por confirmada.</t>
  </si>
  <si>
    <t xml:space="preserve">1120-MED37</t>
  </si>
  <si>
    <t xml:space="preserve">MED37</t>
  </si>
  <si>
    <t xml:space="preserve">Ciprofloxacina Comp x 500 mg</t>
  </si>
  <si>
    <t xml:space="preserve">1000485</t>
  </si>
  <si>
    <t xml:space="preserve">CIPROFLOXACINA 500MG COMP</t>
  </si>
  <si>
    <t xml:space="preserve">Candidato 1000485 «CIPROFLOXACINA 500MG COMP». Denominación: 100% del nombre del inventario explicado por el texto de SAP y 100% a la inversa. Atributos verificados: concentración, forma farmacéutica. Sin contradicción en ningún atributo.</t>
  </si>
  <si>
    <t xml:space="preserve">1120-MED40</t>
  </si>
  <si>
    <t xml:space="preserve">MED40</t>
  </si>
  <si>
    <t xml:space="preserve">Clindamicina 300 mg (FM) comp</t>
  </si>
  <si>
    <t xml:space="preserve">concentración 300 mg · forma comprimido</t>
  </si>
  <si>
    <t xml:space="preserve">El candidato más parecido es 1000567 «CLINDAMICINA 100MG», pero difiere en concentración. No se asigna el código: una diferencia de presentación significa que no es el mismo material.</t>
  </si>
  <si>
    <t xml:space="preserve">1120-DESC50</t>
  </si>
  <si>
    <t xml:space="preserve">DESC50</t>
  </si>
  <si>
    <t xml:space="preserve">Collar regulable</t>
  </si>
  <si>
    <t xml:space="preserve">REGULADOR DE FLUJO</t>
  </si>
  <si>
    <t xml:space="preserve">Candidato 2001234 «REGULADOR DE FLUJO». Denominación: 50% del nombre del inventario explicado por el texto de SAP y 42% a la inversa. La coincidencia de denominación no alcanza para dar la identificación por confirmada.</t>
  </si>
  <si>
    <t xml:space="preserve">1120-DESC52</t>
  </si>
  <si>
    <t xml:space="preserve">DESC52</t>
  </si>
  <si>
    <t xml:space="preserve">Curitas x 1 ud</t>
  </si>
  <si>
    <t xml:space="preserve">CURITAS TELA ELASTICA</t>
  </si>
  <si>
    <t xml:space="preserve">Candidato 2000532 «CURITAS TELA ELASTICA». Denominación: 100% del nombre del inventario explicado por el texto de SAP y 36% a la inversa. La coincidencia de denominación no alcanza para dar la identificación por confirmada.</t>
  </si>
  <si>
    <t xml:space="preserve">1120-DESC54</t>
  </si>
  <si>
    <t xml:space="preserve">DESC54</t>
  </si>
  <si>
    <t xml:space="preserve">Descartador Grande</t>
  </si>
  <si>
    <t xml:space="preserve">DESCARTADOR GRANDE MODELO E7</t>
  </si>
  <si>
    <t xml:space="preserve">Candidato 2001114 «DESCARTADOR GRANDE MODELO E7». Denominación: 100% del nombre del inventario explicado por el texto de SAP y 63% a la inversa. La coincidencia de denominación no alcanza para dar la identificación por confirmada.</t>
  </si>
  <si>
    <t xml:space="preserve">1120-MED55</t>
  </si>
  <si>
    <t xml:space="preserve">MED55</t>
  </si>
  <si>
    <t xml:space="preserve">Dexametasona 8mg Amp x 2 ml</t>
  </si>
  <si>
    <t xml:space="preserve">concentración 8 mg · forma ampolla · volumen 2 ml</t>
  </si>
  <si>
    <t xml:space="preserve">Candidato 1000478 «DEXAMETASONA 8MG/2ML AMP(DESCONTINUADO)». Denominación: 100% del nombre del inventario explicado por el texto de SAP y 100% a la inversa. Atributos verificados: forma farmacéutica. Pero 1000094 «DEXAMETASONA INY 4MG/ML AMPOLLA» es igual de plausible. Hay que elegir cuál corresponde.</t>
  </si>
  <si>
    <t xml:space="preserve">1120-MED58</t>
  </si>
  <si>
    <t xml:space="preserve">MED58</t>
  </si>
  <si>
    <t xml:space="preserve">Dextrosa al 5% x 500 ml sachet</t>
  </si>
  <si>
    <t xml:space="preserve">concentración 5% · forma sobre · volumen 500 ml</t>
  </si>
  <si>
    <t xml:space="preserve">Candidato 1005357 «SOLUCIÓN DEXTROSA AL 5% DE 500 CC». Denominación: 100% del nombre del inventario explicado por el texto de SAP y 100% a la inversa. Atributos verificados: concentración, forma farmacéutica, volumen / presentación. Pero 1000033 «SOLUCIÓN DEXTROSA AL 5% DE 500 CC» es igual de plausible. Hay que elegir cuál corresponde.</t>
  </si>
  <si>
    <t xml:space="preserve">1120-MED60</t>
  </si>
  <si>
    <t xml:space="preserve">MED60</t>
  </si>
  <si>
    <t xml:space="preserve">Diazepam 10 mg (Ps) Amp x 2 ml</t>
  </si>
  <si>
    <t xml:space="preserve">concentración 10 mg · forma ampolla · volumen 2 ml</t>
  </si>
  <si>
    <t xml:space="preserve">1000021</t>
  </si>
  <si>
    <t xml:space="preserve">DIAZEPAM 10MG AMPOLLA DE 2ML INYECTABLE</t>
  </si>
  <si>
    <t xml:space="preserve">Candidato 1000021 «DIAZEPAM 10MG AMPOLLA DE 2ML INYECTABLE». Denominación: 100% del nombre del inventario explicado por el texto de SAP y 100% a la inversa. Atributos verificados: concentración, forma farmacéutica, volumen / presentación. Sin contradicción en ningún atributo.</t>
  </si>
  <si>
    <t xml:space="preserve">1120-MED61</t>
  </si>
  <si>
    <t xml:space="preserve">MED61</t>
  </si>
  <si>
    <t xml:space="preserve">Diclofenac + Pridinol Comp x 50/4 mg</t>
  </si>
  <si>
    <t xml:space="preserve">concentración 4 mg · forma comprimido</t>
  </si>
  <si>
    <t xml:space="preserve">Candidato 1000520 «DICLOFENAC 50MG + PRIDINOL 4MG». Denominación: 100% del nombre del inventario explicado por el texto de SAP y 100% a la inversa. Atributos verificados: concentración. Pero 1000889 «DICLOFENAC+PRIDINOL COMPRIMIDOS» es igual de plausible. Hay que elegir cuál corresponde.</t>
  </si>
  <si>
    <t xml:space="preserve">1120-MED62</t>
  </si>
  <si>
    <t xml:space="preserve">MED62</t>
  </si>
  <si>
    <t xml:space="preserve">Diclofenac 75mg Amp x 3ml</t>
  </si>
  <si>
    <t xml:space="preserve">concentración 75 mg · forma ampolla · volumen 3 ml</t>
  </si>
  <si>
    <t xml:space="preserve">1000045</t>
  </si>
  <si>
    <t xml:space="preserve">DICLOFENAC 75MG AMPOLLA 3ML</t>
  </si>
  <si>
    <t xml:space="preserve">Candidato 1000045 «DICLOFENAC 75MG AMPOLLA 3ML». Denominación: 100% del nombre del inventario explicado por el texto de SAP y 100% a la inversa. Atributos verificados: concentración, forma farmacéutica, volumen / presentación. Sin contradicción en ningún atributo.</t>
  </si>
  <si>
    <t xml:space="preserve">1120-MED64</t>
  </si>
  <si>
    <t xml:space="preserve">MED64</t>
  </si>
  <si>
    <t xml:space="preserve">Diclofenac Comp x 75 mg</t>
  </si>
  <si>
    <t xml:space="preserve">concentración 75 mg · forma comprimido</t>
  </si>
  <si>
    <t xml:space="preserve">Candidato 1000885 «DICLOFENAC 75MG 30 COMPRIMIDOS». Denominación: 100% del nombre del inventario explicado por el texto de SAP y 100% a la inversa. Atributos verificados: concentración, forma farmacéutica. Pero 1000125 «DICLOFENAC 75 MG COMPRIMIDOS» es igual de plausible. Hay que elegir cuál corresponde.</t>
  </si>
  <si>
    <t xml:space="preserve">1120-MED65</t>
  </si>
  <si>
    <t xml:space="preserve">MED65</t>
  </si>
  <si>
    <t xml:space="preserve">Difenhidramina 10mg Amp x 1 ml</t>
  </si>
  <si>
    <t xml:space="preserve">concentración 10 mg · forma ampolla · volumen 1 ml</t>
  </si>
  <si>
    <t xml:space="preserve">Candidato 1000008 «DIFENHIDRAMINA 10MG AMPOLLA DE 1ML». Denominación: 100% del nombre del inventario explicado por el texto de SAP y 100% a la inversa. Atributos verificados: concentración, forma farmacéutica, volumen / presentación. Pero 1001233 «DIFENHIDRAMINA 10 MG X 1 ML AMP» es igual de plausible. Hay que elegir cuál corresponde.</t>
  </si>
  <si>
    <t xml:space="preserve">1120-MED66</t>
  </si>
  <si>
    <t xml:space="preserve">MED66</t>
  </si>
  <si>
    <t xml:space="preserve">Difenhidramina 50mg Comp</t>
  </si>
  <si>
    <t xml:space="preserve">1000530</t>
  </si>
  <si>
    <t xml:space="preserve">DIFENHIDRAMINA 50 MG COMPRIMIDOS</t>
  </si>
  <si>
    <t xml:space="preserve">Candidato 1000530 «DIFENHIDRAMINA 50 MG COMPRIMIDOS». Denominación: 100% del nombre del inventario explicado por el texto de SAP y 100% a la inversa. Atributos verificados: concentración, forma farmacéutica. Sin contradicción en ningún atributo.</t>
  </si>
  <si>
    <t xml:space="preserve">1120-MED67</t>
  </si>
  <si>
    <t xml:space="preserve">MED67</t>
  </si>
  <si>
    <t xml:space="preserve">Digoxina 0,25mg Amp x 1 ml</t>
  </si>
  <si>
    <t xml:space="preserve">concentración 0,25 mg · forma ampolla · volumen 1 ml</t>
  </si>
  <si>
    <t xml:space="preserve">1000063</t>
  </si>
  <si>
    <t xml:space="preserve">DIGOXINA 0,25 MG/ML AMPOLLA DE 1ML</t>
  </si>
  <si>
    <t xml:space="preserve">Candidato 1000063 «DIGOXINA 0,25 MG/ML AMPOLLA DE 1ML». Denominación: 100% del nombre del inventario explicado por el texto de SAP y 100% a la inversa. Atributos verificados: forma farmacéutica, volumen / presentación. Sin contradicción en ningún atributo.</t>
  </si>
  <si>
    <t xml:space="preserve">1120-MED69</t>
  </si>
  <si>
    <t xml:space="preserve">MED69</t>
  </si>
  <si>
    <t xml:space="preserve">Dipirona 1gr Amp x 2 ml</t>
  </si>
  <si>
    <t xml:space="preserve">concentración 1 g · forma ampolla · volumen 2 ml</t>
  </si>
  <si>
    <t xml:space="preserve">1000022</t>
  </si>
  <si>
    <t xml:space="preserve">DIPIRONA 1G AMPOLLA DE 2ML INYECTABLE</t>
  </si>
  <si>
    <t xml:space="preserve">Candidato 1000022 «DIPIRONA 1G AMPOLLA DE 2ML INYECTABLE». Denominación: 100% del nombre del inventario explicado por el texto de SAP y 100% a la inversa. Atributos verificados: concentración, forma farmacéutica, volumen / presentación. Sin contradicción en ningún atributo.</t>
  </si>
  <si>
    <t xml:space="preserve">1120-DESC55</t>
  </si>
  <si>
    <t xml:space="preserve">DESC55</t>
  </si>
  <si>
    <t xml:space="preserve">Electrodos</t>
  </si>
  <si>
    <t xml:space="preserve">ELECTRODOS ADULTO</t>
  </si>
  <si>
    <t xml:space="preserve">Candidato CR-13A «ELECTRODOS ADULTO». Denominación: 100% del nombre del inventario explicado por el texto de SAP y 56% a la inversa. Sap declara la presentación y el inventario físico no, así que la equivalencia no puede confirmarse con la información disponible.</t>
  </si>
  <si>
    <t xml:space="preserve">1120-MED72</t>
  </si>
  <si>
    <t xml:space="preserve">MED72</t>
  </si>
  <si>
    <t xml:space="preserve">Enalapril Comp x 10 mg</t>
  </si>
  <si>
    <t xml:space="preserve">concentración 10 mg · forma comprimido</t>
  </si>
  <si>
    <t xml:space="preserve">Candidato 1005140 «ENALAPRIL 10MG X 10COMP». Denominación: 100% del nombre del inventario explicado por el texto de SAP y 49% a la inversa. Atributos verificados: concentración, forma farmacéutica. Pero 1000066 «ENALAPRIL MALEATO 10MG COMPRIMIDO» es igual de plausible. Hay que elegir cuál corresponde.</t>
  </si>
  <si>
    <t xml:space="preserve">1120-DESC175</t>
  </si>
  <si>
    <t xml:space="preserve">DESC175</t>
  </si>
  <si>
    <t xml:space="preserve">Estetoscopio</t>
  </si>
  <si>
    <t xml:space="preserve">ESTETOSCOPIO ADULTO</t>
  </si>
  <si>
    <t xml:space="preserve">Candidato 2000016 «ESTETOSCOPIO ADULTO». Denominación: 100% del nombre del inventario explicado por el texto de SAP y 55% a la inversa. Sap declara la presentación y el inventario físico no, así que la equivalencia no puede confirmarse con la información disponible.</t>
  </si>
  <si>
    <t xml:space="preserve">1120-DESC286</t>
  </si>
  <si>
    <t xml:space="preserve">DESC286</t>
  </si>
  <si>
    <t xml:space="preserve">Estetoscopio LITTMANN</t>
  </si>
  <si>
    <t xml:space="preserve">Candidato 2000016 «ESTETOSCOPIO ADULTO». Denominación: 45% del nombre del inventario explicado por el texto de SAP y 55% a la inversa. Sap declara la presentación y el inventario físico no, así que la equivalencia no puede confirmarse con la información disponible.</t>
  </si>
  <si>
    <t xml:space="preserve">1120-MED78</t>
  </si>
  <si>
    <t xml:space="preserve">MED78</t>
  </si>
  <si>
    <t xml:space="preserve">Famotidina Comp x 20 mg</t>
  </si>
  <si>
    <t xml:space="preserve">concentración 20 mg · forma comprimido</t>
  </si>
  <si>
    <t xml:space="preserve">1120-DESC58</t>
  </si>
  <si>
    <t xml:space="preserve">DESC58</t>
  </si>
  <si>
    <t xml:space="preserve">Ferula soft Chica</t>
  </si>
  <si>
    <t xml:space="preserve">CAJA CURACIONES CHICA</t>
  </si>
  <si>
    <t xml:space="preserve">Candidato 2000485 «CAJA CURACIONES CHICA». Denominación: 35% del nombre del inventario explicado por el texto de SAP y 49% a la inversa. La coincidencia de denominación no alcanza para dar la identificación por confirmada.</t>
  </si>
  <si>
    <t xml:space="preserve">1120-DESC59</t>
  </si>
  <si>
    <t xml:space="preserve">DESC59</t>
  </si>
  <si>
    <t xml:space="preserve">Ferula soft Grande</t>
  </si>
  <si>
    <t xml:space="preserve">PILA GRANDE</t>
  </si>
  <si>
    <t xml:space="preserve">Candidato 2000474 «PILA GRANDE». Denominación: 31% del nombre del inventario explicado por el texto de SAP y 47% a la inversa. La coincidencia de denominación no alcanza para dar la identificación por confirmada.</t>
  </si>
  <si>
    <t xml:space="preserve">1120-DESC61</t>
  </si>
  <si>
    <t xml:space="preserve">DESC61</t>
  </si>
  <si>
    <t xml:space="preserve">Filtro para ventilación artificial</t>
  </si>
  <si>
    <t xml:space="preserve">1120-MED81</t>
  </si>
  <si>
    <t xml:space="preserve">MED81</t>
  </si>
  <si>
    <t xml:space="preserve">Fluconazol 150 mg(FM) comp</t>
  </si>
  <si>
    <t xml:space="preserve">concentración 150 mg · forma comprimido</t>
  </si>
  <si>
    <t xml:space="preserve">1001270</t>
  </si>
  <si>
    <t xml:space="preserve">FLUCONAZOL 150MG COMP</t>
  </si>
  <si>
    <t xml:space="preserve">Candidato 1001270 «FLUCONAZOL 150MG COMP». Denominación: 100% del nombre del inventario explicado por el texto de SAP y 100% a la inversa. Atributos verificados: concentración, forma farmacéutica. Sin contradicción en ningún atributo.</t>
  </si>
  <si>
    <t xml:space="preserve">1120-MED85</t>
  </si>
  <si>
    <t xml:space="preserve">MED85</t>
  </si>
  <si>
    <t xml:space="preserve">Fluticasona 250 mcg/dosis Aerosol</t>
  </si>
  <si>
    <t xml:space="preserve">concentración 0,25 mg/1 dosis · forma aerosol</t>
  </si>
  <si>
    <t xml:space="preserve">1120-MED84</t>
  </si>
  <si>
    <t xml:space="preserve">MED84</t>
  </si>
  <si>
    <t xml:space="preserve">Fluticasona Spray</t>
  </si>
  <si>
    <t xml:space="preserve">forma aerosol</t>
  </si>
  <si>
    <t xml:space="preserve">1120-DESC283</t>
  </si>
  <si>
    <t xml:space="preserve">DESC283</t>
  </si>
  <si>
    <t xml:space="preserve">Frasco de Drenaje Pleural</t>
  </si>
  <si>
    <t xml:space="preserve">forma frasco</t>
  </si>
  <si>
    <t xml:space="preserve">1120-MED89</t>
  </si>
  <si>
    <t xml:space="preserve">MED89</t>
  </si>
  <si>
    <t xml:space="preserve">Fusimed B 2% x 50gr Emulsion</t>
  </si>
  <si>
    <t xml:space="preserve">concentración 2%, 50 g</t>
  </si>
  <si>
    <t xml:space="preserve">FUSIMED B EMULSION</t>
  </si>
  <si>
    <t xml:space="preserve">Candidato 1000731 «FUSIMED B EMULSION». Denominación: 100% del nombre del inventario explicado por el texto de SAP y 100% a la inversa. El inventario físico declara la presentación y SAP no, así que la equivalencia no puede confirmarse con la información disponible.</t>
  </si>
  <si>
    <t xml:space="preserve">1120-MED90</t>
  </si>
  <si>
    <t xml:space="preserve">MED90</t>
  </si>
  <si>
    <t xml:space="preserve">Fusimed B Otonasal x 15 gr</t>
  </si>
  <si>
    <t xml:space="preserve">concentración 15 g</t>
  </si>
  <si>
    <t xml:space="preserve">FUSIMED B OTONASAL 15grs</t>
  </si>
  <si>
    <t xml:space="preserve">Candidato 1001001 «FUSIMED B OTONASAL 15grs». Denominación: 100% del nombre del inventario explicado por el texto de SAP y 66% a la inversa. El inventario físico declara la presentación y SAP no, así que la equivalencia no puede confirmarse con la información disponible.</t>
  </si>
  <si>
    <t xml:space="preserve">1120-DESC64</t>
  </si>
  <si>
    <t xml:space="preserve">DESC64</t>
  </si>
  <si>
    <t xml:space="preserve">Gasas 10 x 10 cm</t>
  </si>
  <si>
    <t xml:space="preserve">medidas 10 × 10</t>
  </si>
  <si>
    <t xml:space="preserve">1120-DESC66</t>
  </si>
  <si>
    <t xml:space="preserve">DESC66</t>
  </si>
  <si>
    <t xml:space="preserve">Guantes de examinacion Ch c/u</t>
  </si>
  <si>
    <t xml:space="preserve">Candidato 2000270 «GUANTES DE EXAMINACION TALLE S». Denominación: 100% del nombre del inventario explicado por el texto de SAP y 71% a la inversa. Pero 2000158 «GUANTES DE EXAMINACIÓN TALLE M» es igual de plausible. Hay que elegir cuál corresponde.</t>
  </si>
  <si>
    <t xml:space="preserve">1120-DESC67</t>
  </si>
  <si>
    <t xml:space="preserve">DESC67</t>
  </si>
  <si>
    <t xml:space="preserve">Guantes de examinacion G c/u</t>
  </si>
  <si>
    <t xml:space="preserve">1120-DESC68</t>
  </si>
  <si>
    <t xml:space="preserve">DESC68</t>
  </si>
  <si>
    <t xml:space="preserve">Guantes de examinacion M c/u</t>
  </si>
  <si>
    <t xml:space="preserve">1120-32</t>
  </si>
  <si>
    <t xml:space="preserve">32</t>
  </si>
  <si>
    <t xml:space="preserve">GUANTES DE EXAMINACIÓN TALLE S</t>
  </si>
  <si>
    <t xml:space="preserve">talle S</t>
  </si>
  <si>
    <t xml:space="preserve">2000270</t>
  </si>
  <si>
    <t xml:space="preserve">GUANTES DE EXAMINACION TALLE S</t>
  </si>
  <si>
    <t xml:space="preserve">talle</t>
  </si>
  <si>
    <t xml:space="preserve">Candidato 2000270 «GUANTES DE EXAMINACION TALLE S». Denominación: 100% del nombre del inventario explicado por el texto de SAP y 100% a la inversa. Atributos verificados: talle. Sin contradicción en ningún atributo.</t>
  </si>
  <si>
    <t xml:space="preserve">1120-DESC69</t>
  </si>
  <si>
    <t xml:space="preserve">DESC69</t>
  </si>
  <si>
    <t xml:space="preserve">Guantes esteriles 6.5</t>
  </si>
  <si>
    <t xml:space="preserve">GUANTES ESTERILES Nº 7 POR PAR</t>
  </si>
  <si>
    <t xml:space="preserve">Candidato 2000156 «GUANTES ESTERILES Nº 7 POR PAR». Denominación: 100% del nombre del inventario explicado por el texto de SAP y 62% a la inversa. Sap declara la presentación y el inventario físico no, así que la equivalencia no puede confirmarse con la información disponible.</t>
  </si>
  <si>
    <t xml:space="preserve">1120-DESC71</t>
  </si>
  <si>
    <t xml:space="preserve">DESC71</t>
  </si>
  <si>
    <t xml:space="preserve">Guantes Estériles 7.5</t>
  </si>
  <si>
    <t xml:space="preserve">1120-DESC72</t>
  </si>
  <si>
    <t xml:space="preserve">DESC72</t>
  </si>
  <si>
    <t xml:space="preserve">Guantes Estériles 8</t>
  </si>
  <si>
    <t xml:space="preserve">cantidad sin unidad 8</t>
  </si>
  <si>
    <t xml:space="preserve">Candidato 2000156 «GUANTES ESTERILES Nº 7 POR PAR». Denominación: 100% del nombre del inventario explicado por el texto de SAP y 62% a la inversa. El inventario físico declara la presentación y SAP no, así que la equivalencia no puede confirmarse con la información disponible.</t>
  </si>
  <si>
    <t xml:space="preserve">1120-DESC73</t>
  </si>
  <si>
    <t xml:space="preserve">DESC73</t>
  </si>
  <si>
    <t xml:space="preserve">Guia Macrogotero</t>
  </si>
  <si>
    <t xml:space="preserve">GUIA MACROGOTERO Nª14</t>
  </si>
  <si>
    <t xml:space="preserve">Candidato 2000023 «GUIA MACROGOTERO Nª14». Denominación: 100% del nombre del inventario explicado por el texto de SAP y 100% a la inversa. Sap declara la presentación y el inventario físico no, así que la equivalencia no puede confirmarse con la información disponible.</t>
  </si>
  <si>
    <t xml:space="preserve">1120-MED95</t>
  </si>
  <si>
    <t xml:space="preserve">MED95</t>
  </si>
  <si>
    <t xml:space="preserve">Hidroclorotiazida Comp x 50 mg</t>
  </si>
  <si>
    <t xml:space="preserve">1000651</t>
  </si>
  <si>
    <t xml:space="preserve">HIDROCLOROTIAZIDA COMP</t>
  </si>
  <si>
    <t xml:space="preserve">Candidato 1000651 «HIDROCLOROTIAZIDA COMP». Denominación: 100% del nombre del inventario explicado por el texto de SAP y 100% a la inversa. Atributos verificados: forma farmacéutica. Sin contradicción en ningún atributo.</t>
  </si>
  <si>
    <t xml:space="preserve">1120-MED96</t>
  </si>
  <si>
    <t xml:space="preserve">MED96</t>
  </si>
  <si>
    <t xml:space="preserve">Hidrocortisona Fco amp polvo p/rest 500 mg</t>
  </si>
  <si>
    <t xml:space="preserve">concentración 500 mg · forma ampolla, frasco, sobre</t>
  </si>
  <si>
    <t xml:space="preserve">HIDROCORTISONA 500MG  AMPOLLA</t>
  </si>
  <si>
    <t xml:space="preserve">Candidato 1000010 «HIDROCORTISONA 500MG  AMPOLLA». Denominación: 47% del nombre del inventario explicado por el texto de SAP y 100% a la inversa. Atributos verificados: concentración, forma farmacéutica. La coincidencia de denominación no alcanza para dar la identificación por confirmada.</t>
  </si>
  <si>
    <t xml:space="preserve">1120-MED100</t>
  </si>
  <si>
    <t xml:space="preserve">MED100</t>
  </si>
  <si>
    <t xml:space="preserve">Hioscina x 20 mg Amp x 1 ml</t>
  </si>
  <si>
    <t xml:space="preserve">concentración 20 mg · forma ampolla · volumen 1 ml</t>
  </si>
  <si>
    <t xml:space="preserve">Candidato 1001231 «HIOSCINA 20 MG AMP cjax100». Denominación: 100% del nombre del inventario explicado por el texto de SAP y 43% a la inversa. Atributos verificados: concentración, forma farmacéutica. Pero 1000059 «BUTIL BROMURO DE HIOSCINA 20MG AMPOLLA» es igual de plausible. Hay que elegir cuál corresponde.</t>
  </si>
  <si>
    <t xml:space="preserve">1120-MED102</t>
  </si>
  <si>
    <t xml:space="preserve">MED102</t>
  </si>
  <si>
    <t xml:space="preserve">Ibuprofeno Comp x 600 mg</t>
  </si>
  <si>
    <t xml:space="preserve">concentración 600 mg · forma comprimido</t>
  </si>
  <si>
    <t xml:space="preserve">1000124</t>
  </si>
  <si>
    <t xml:space="preserve">IBUPROFENO COMP 600MG</t>
  </si>
  <si>
    <t xml:space="preserve">Candidato 1000124 «IBUPROFENO COMP 600MG». Denominación: 100% del nombre del inventario explicado por el texto de SAP y 100% a la inversa. Atributos verificados: concentración, forma farmacéutica. Sin contradicción en ningún atributo.</t>
  </si>
  <si>
    <t xml:space="preserve">1120-MED200</t>
  </si>
  <si>
    <t xml:space="preserve">MED200</t>
  </si>
  <si>
    <t xml:space="preserve">iodopovidona 100 ml sol/topica</t>
  </si>
  <si>
    <t xml:space="preserve">IODOPOVIDONA SOLUCION 10% X 100ML</t>
  </si>
  <si>
    <t xml:space="preserve">Candidato 1000590 «IODOPOVIDONA SOLUCION 10% X 100ML». Denominación: 31% del nombre del inventario explicado por el texto de SAP y 100% a la inversa. Atributos verificados: volumen / presentación. La coincidencia de denominación no alcanza para dar la identificación por confirmada.</t>
  </si>
  <si>
    <t xml:space="preserve">1120-MED108</t>
  </si>
  <si>
    <t xml:space="preserve">MED108</t>
  </si>
  <si>
    <t xml:space="preserve">Jarabe (Ambroxol - Clorhidrato) 120 ml</t>
  </si>
  <si>
    <t xml:space="preserve">forma jarabe · volumen 120 ml</t>
  </si>
  <si>
    <t xml:space="preserve">1120-DESC77</t>
  </si>
  <si>
    <t xml:space="preserve">DESC77</t>
  </si>
  <si>
    <t xml:space="preserve">Jeringas 1 cc</t>
  </si>
  <si>
    <t xml:space="preserve">volumen 1 ml</t>
  </si>
  <si>
    <t xml:space="preserve">Candidato 2000451 «JERINGA DE 1ML C AGUJA 25G». Denominación: 90% del nombre del inventario explicado por el texto de SAP y 47% a la inversa. Atributos verificados: volumen / presentación. Pero 2000412 «JERINGA INSULINA x 1cc» es igual de plausible. Hay que elegir cuál corresponde.</t>
  </si>
  <si>
    <t xml:space="preserve">1120-DESC78</t>
  </si>
  <si>
    <t xml:space="preserve">DESC78</t>
  </si>
  <si>
    <t xml:space="preserve">Jeringas 10 cc</t>
  </si>
  <si>
    <t xml:space="preserve">volumen 10 ml</t>
  </si>
  <si>
    <t xml:space="preserve">2000028</t>
  </si>
  <si>
    <t xml:space="preserve">JERINGA 10 ML</t>
  </si>
  <si>
    <t xml:space="preserve">Candidato 2000028 «JERINGA 10 ML». Denominación: 90% del nombre del inventario explicado por el texto de SAP y 90% a la inversa. Atributos verificados: volumen / presentación. Sin contradicción en ningún atributo.</t>
  </si>
  <si>
    <t xml:space="preserve">1120-DESC79</t>
  </si>
  <si>
    <t xml:space="preserve">DESC79</t>
  </si>
  <si>
    <t xml:space="preserve">Jeringas 20 cc</t>
  </si>
  <si>
    <t xml:space="preserve">volumen 20 ml</t>
  </si>
  <si>
    <t xml:space="preserve">2000029</t>
  </si>
  <si>
    <t xml:space="preserve">JERINGA 20 ML</t>
  </si>
  <si>
    <t xml:space="preserve">Candidato 2000029 «JERINGA 20 ML». Denominación: 90% del nombre del inventario explicado por el texto de SAP y 90% a la inversa. Atributos verificados: volumen / presentación. Sin contradicción en ningún atributo.</t>
  </si>
  <si>
    <t xml:space="preserve">1120-DESC80</t>
  </si>
  <si>
    <t xml:space="preserve">DESC80</t>
  </si>
  <si>
    <t xml:space="preserve">Jeringas 5 cc</t>
  </si>
  <si>
    <t xml:space="preserve">volumen 5 ml</t>
  </si>
  <si>
    <t xml:space="preserve">2000027</t>
  </si>
  <si>
    <t xml:space="preserve">JERINGA DE 5 ML</t>
  </si>
  <si>
    <t xml:space="preserve">Candidato 2000027 «JERINGA DE 5 ML». Denominación: 90% del nombre del inventario explicado por el texto de SAP y 90% a la inversa. Atributos verificados: volumen / presentación. Sin contradicción en ningún atributo.</t>
  </si>
  <si>
    <t xml:space="preserve">1120-MED109</t>
  </si>
  <si>
    <t xml:space="preserve">MED109</t>
  </si>
  <si>
    <t xml:space="preserve">Ketorolac 30mg Amp x 1 ml</t>
  </si>
  <si>
    <t xml:space="preserve">concentración 30 mg · forma ampolla · volumen 1 ml</t>
  </si>
  <si>
    <t xml:space="preserve">Candidato 1001291 «KETOROLAC 30 MG/2ML AMP». Denominación: 100% del nombre del inventario explicado por el texto de SAP y 100% a la inversa. Atributos verificados: forma farmacéutica. Pero 1000196 «KETOROLAC 30 MG/1ML AMP» es igual de plausible. Hay que elegir cuál corresponde.</t>
  </si>
  <si>
    <t xml:space="preserve">1120-MED110</t>
  </si>
  <si>
    <t xml:space="preserve">MED110</t>
  </si>
  <si>
    <t xml:space="preserve">Ketorolac Comp SL X 10 mg</t>
  </si>
  <si>
    <t xml:space="preserve">1000129</t>
  </si>
  <si>
    <t xml:space="preserve">KETOROLAC 10MG SUBLINGUAL</t>
  </si>
  <si>
    <t xml:space="preserve">Candidato 1000129 «KETOROLAC 10MG SUBLINGUAL». Denominación: 100% del nombre del inventario explicado por el texto de SAP y 47% a la inversa. Atributos verificados: concentración. Sin contradicción en ningún atributo.</t>
  </si>
  <si>
    <t xml:space="preserve">1120-MED111</t>
  </si>
  <si>
    <t xml:space="preserve">MED111</t>
  </si>
  <si>
    <t xml:space="preserve">Ketorolac Comp x 20 mg</t>
  </si>
  <si>
    <t xml:space="preserve">1000528</t>
  </si>
  <si>
    <t xml:space="preserve">KETOROLAC  20 MG COMPRIMIDOS</t>
  </si>
  <si>
    <t xml:space="preserve">Candidato 1000528 «KETOROLAC  20 MG COMPRIMIDOS». Denominación: 100% del nombre del inventario explicado por el texto de SAP y 100% a la inversa. Atributos verificados: concentración, forma farmacéutica. Sin contradicción en ningún atributo.</t>
  </si>
  <si>
    <t xml:space="preserve">1120-MED112</t>
  </si>
  <si>
    <t xml:space="preserve">MED112</t>
  </si>
  <si>
    <t xml:space="preserve">Labetalol 5mg/ml Amp x 4 ml</t>
  </si>
  <si>
    <t xml:space="preserve">concentración 5 mg/1 ml · forma ampolla · volumen 4 ml</t>
  </si>
  <si>
    <t xml:space="preserve">Candidato 1000634 «LABETALOL 20MG AMPOLLA». Denominación: 100% del nombre del inventario explicado por el texto de SAP y 100% a la inversa. Atributos verificados: forma farmacéutica. Pero 1005202 «LABETALOL 5MG AMP» es igual de plausible. Hay que elegir cuál corresponde.</t>
  </si>
  <si>
    <t xml:space="preserve">1120-MED114</t>
  </si>
  <si>
    <t xml:space="preserve">MED114</t>
  </si>
  <si>
    <t xml:space="preserve">Lagrimas naturales Gotas oftalm 15ml</t>
  </si>
  <si>
    <t xml:space="preserve">forma gotas · volumen 15 ml</t>
  </si>
  <si>
    <t xml:space="preserve">PH LAGRIMAS 15ML GOTAS</t>
  </si>
  <si>
    <t xml:space="preserve">Candidato 1001112 «PH LAGRIMAS 15ML GOTAS». Denominación: 31% del nombre del inventario explicado por el texto de SAP y 100% a la inversa. Atributos verificados: forma farmacéutica, volumen / presentación. La coincidencia de denominación no alcanza para dar la identificación por confirmada.</t>
  </si>
  <si>
    <t xml:space="preserve">1120-MED115</t>
  </si>
  <si>
    <t xml:space="preserve">MED115</t>
  </si>
  <si>
    <t xml:space="preserve">Levofloxacina Comp x 500 mg</t>
  </si>
  <si>
    <t xml:space="preserve">1000565</t>
  </si>
  <si>
    <t xml:space="preserve">LEVOFLOXACINA 500MG</t>
  </si>
  <si>
    <t xml:space="preserve">Candidato 1000565 «LEVOFLOXACINA 500MG». Denominación: 100% del nombre del inventario explicado por el texto de SAP y 100% a la inversa. Atributos verificados: concentración. Sin contradicción en ningún atributo.</t>
  </si>
  <si>
    <t xml:space="preserve">1120-DESC83</t>
  </si>
  <si>
    <t xml:space="preserve">DESC83</t>
  </si>
  <si>
    <t xml:space="preserve">Linterna Chica</t>
  </si>
  <si>
    <t xml:space="preserve">LINTERNA LAPICERA</t>
  </si>
  <si>
    <t xml:space="preserve">Candidato 2000483 «LINTERNA LAPICERA». Denominación: 51% del nombre del inventario explicado por el texto de SAP y 48% a la inversa. La coincidencia de denominación no alcanza para dar la identificación por confirmada.</t>
  </si>
  <si>
    <t xml:space="preserve">1120-DESC84</t>
  </si>
  <si>
    <t xml:space="preserve">DESC84</t>
  </si>
  <si>
    <t xml:space="preserve">Llave de 3 vías</t>
  </si>
  <si>
    <t xml:space="preserve">cantidad sin unidad 3</t>
  </si>
  <si>
    <t xml:space="preserve">2000060</t>
  </si>
  <si>
    <t xml:space="preserve">LLAVE DE 3 VIAS</t>
  </si>
  <si>
    <t xml:space="preserve">cantidad o dosis sin unidad</t>
  </si>
  <si>
    <t xml:space="preserve">Candidato 2000060 «LLAVE DE 3 VIAS». Denominación: 100% del nombre del inventario explicado por el texto de SAP y 100% a la inversa. Atributos verificados: cantidad o dosis sin unidad. Sin contradicción en ningún atributo.</t>
  </si>
  <si>
    <t xml:space="preserve">1120-MED118</t>
  </si>
  <si>
    <t xml:space="preserve">MED118</t>
  </si>
  <si>
    <t xml:space="preserve">Loperamida Comp x 2 mg</t>
  </si>
  <si>
    <t xml:space="preserve">concentración 2 mg · forma comprimido</t>
  </si>
  <si>
    <t xml:space="preserve">1000597</t>
  </si>
  <si>
    <t xml:space="preserve">LOPERAMIDA 2MG COMPRIMIDO</t>
  </si>
  <si>
    <t xml:space="preserve">Candidato 1000597 «LOPERAMIDA 2MG COMPRIMIDO». Denominación: 100% del nombre del inventario explicado por el texto de SAP y 100% a la inversa. Atributos verificados: concentración, forma farmacéutica. Sin contradicción en ningún atributo.</t>
  </si>
  <si>
    <t xml:space="preserve">1120-MED120</t>
  </si>
  <si>
    <t xml:space="preserve">MED120</t>
  </si>
  <si>
    <t xml:space="preserve">Loratadina/betametasona 10mg/0,6 mgcomp (FM)</t>
  </si>
  <si>
    <t xml:space="preserve">cantidad sin unidad 10</t>
  </si>
  <si>
    <t xml:space="preserve">BETAMETASONA+LORATADINA X 10 COMP</t>
  </si>
  <si>
    <t xml:space="preserve">Candidato 1005261 «BETAMETASONA+LORATADINA X 10 COMP». Denominación: 61% del nombre del inventario explicado por el texto de SAP y 100% a la inversa. Atributos verificados: cantidad o dosis sin unidad. La coincidencia de denominación no alcanza para dar la identificación por confirmada.</t>
  </si>
  <si>
    <t xml:space="preserve">1120-MED124</t>
  </si>
  <si>
    <t xml:space="preserve">MED124</t>
  </si>
  <si>
    <t xml:space="preserve">Losartan 50 mg comp</t>
  </si>
  <si>
    <t xml:space="preserve">1005231</t>
  </si>
  <si>
    <t xml:space="preserve">LOSARTAN 50MG COMP</t>
  </si>
  <si>
    <t xml:space="preserve">Candidato 1005231 «LOSARTAN 50MG COMP». Denominación: 100% del nombre del inventario explicado por el texto de SAP y 100% a la inversa. Atributos verificados: concentración, forma farmacéutica. Sin contradicción en ningún atributo.</t>
  </si>
  <si>
    <t xml:space="preserve">1120-DESC174</t>
  </si>
  <si>
    <t xml:space="preserve">DESC174</t>
  </si>
  <si>
    <t xml:space="preserve">Manta térmica (Aluminio)</t>
  </si>
  <si>
    <t xml:space="preserve">PANTALON TERMICO 44</t>
  </si>
  <si>
    <t xml:space="preserve">Candidato 3001418 «PANTALON TERMICO 44». Denominación: 46% del nombre del inventario explicado por el texto de SAP y 52% a la inversa. Sap declara la presentación y el inventario físico no, así que la equivalencia no puede confirmarse con la información disponible.</t>
  </si>
  <si>
    <t xml:space="preserve">1120-DESC284</t>
  </si>
  <si>
    <t xml:space="preserve">DESC284</t>
  </si>
  <si>
    <t xml:space="preserve">Martillo para Reflejo Neurológico</t>
  </si>
  <si>
    <t xml:space="preserve">1120-DESC92</t>
  </si>
  <si>
    <t xml:space="preserve">DESC92</t>
  </si>
  <si>
    <t xml:space="preserve">Mascaras para nebulizar</t>
  </si>
  <si>
    <t xml:space="preserve">Candidato 2000090 «MASCARA PARA NEBULIZAR ADULTO». Denominación: 90% del nombre del inventario explicado por el texto de SAP y 48% a la inversa. Atributos verificados: forma farmacéutica. Pero 2000167 «MASCARA PARA NEBULIZAR PEDIATRICA» es igual de plausible. Hay que elegir cuál corresponde.</t>
  </si>
  <si>
    <t xml:space="preserve">1120-DESC93</t>
  </si>
  <si>
    <t xml:space="preserve">DESC93</t>
  </si>
  <si>
    <t xml:space="preserve">Mascaras para oxigeno c/ reservorio</t>
  </si>
  <si>
    <t xml:space="preserve">Candidato 2000363 «MASCARA PARA O2 ADULTO CON RESERVORIO». Denominación: 63% del nombre del inventario explicado por el texto de SAP y 68% a la inversa. Sap declara la presentación y el inventario físico no, así que la equivalencia no puede confirmarse con la información disponible.</t>
  </si>
  <si>
    <t xml:space="preserve">1120-MED130</t>
  </si>
  <si>
    <t xml:space="preserve">MED130</t>
  </si>
  <si>
    <t xml:space="preserve">Metoclopramida 10 mg Amp x 2 ml</t>
  </si>
  <si>
    <t xml:space="preserve">Candidato 1000105 «METOCLOPRAMIDA 10MG/2ML AMPOLLA». Denominación: 100% del nombre del inventario explicado por el texto de SAP y 100% a la inversa. Atributos verificados: forma farmacéutica. Pero 1000122 «METOCLOPRAMIDA DE 10MG SL» es igual de plausible. Hay que elegir cuál corresponde.</t>
  </si>
  <si>
    <t xml:space="preserve">1120-MED131</t>
  </si>
  <si>
    <t xml:space="preserve">MED131</t>
  </si>
  <si>
    <t xml:space="preserve">Metoclopramida Comp x 10 mg</t>
  </si>
  <si>
    <t xml:space="preserve">Candidato 1000182 «METOCLOPRAMIDA COMPRIMIDO». Denominación: 100% del nombre del inventario explicado por el texto de SAP y 100% a la inversa. Atributos verificados: forma farmacéutica. Pero 1000122 «METOCLOPRAMIDA DE 10MG SL» es igual de plausible. Hay que elegir cuál corresponde.</t>
  </si>
  <si>
    <t xml:space="preserve">1120-MED132</t>
  </si>
  <si>
    <t xml:space="preserve">MED132</t>
  </si>
  <si>
    <t xml:space="preserve">Metoclopramida S/L comp</t>
  </si>
  <si>
    <t xml:space="preserve">1000182</t>
  </si>
  <si>
    <t xml:space="preserve">METOCLOPRAMIDA COMPRIMIDO</t>
  </si>
  <si>
    <t xml:space="preserve">Candidato 1000182 «METOCLOPRAMIDA COMPRIMIDO». Denominación: 100% del nombre del inventario explicado por el texto de SAP y 100% a la inversa. Atributos verificados: forma farmacéutica. Sin contradicción en ningún atributo.</t>
  </si>
  <si>
    <t xml:space="preserve">1120-MED133</t>
  </si>
  <si>
    <t xml:space="preserve">MED133</t>
  </si>
  <si>
    <t xml:space="preserve">Metronidazol 500 mg comp</t>
  </si>
  <si>
    <t xml:space="preserve">1000779</t>
  </si>
  <si>
    <t xml:space="preserve">METRONIDAZOL COMP. 500mg</t>
  </si>
  <si>
    <t xml:space="preserve">Candidato 1000779 «METRONIDAZOL COMP. 500mg». Denominación: 100% del nombre del inventario explicado por el texto de SAP y 100% a la inversa. Atributos verificados: concentración, forma farmacéutica. Sin contradicción en ningún atributo.</t>
  </si>
  <si>
    <t xml:space="preserve">1120-MED134</t>
  </si>
  <si>
    <t xml:space="preserve">MED134</t>
  </si>
  <si>
    <t xml:space="preserve">Midazolan 5mg/ml Amp x 3 ml</t>
  </si>
  <si>
    <t xml:space="preserve">concentración 5 mg/1 ml · forma ampolla · volumen 3 ml</t>
  </si>
  <si>
    <t xml:space="preserve">El candidato más parecido es 1000098 «MIDAZOLAN 15MG/3ML AMPOLLA INYECTABLE», pero difiere en concentración. No se asigna el código: una diferencia de presentación significa que no es el mismo material.</t>
  </si>
  <si>
    <t xml:space="preserve">1120-MED139</t>
  </si>
  <si>
    <t xml:space="preserve">MED139</t>
  </si>
  <si>
    <t xml:space="preserve">N-Acetilcisteina 600 COMP/SOBRE EFERV</t>
  </si>
  <si>
    <t xml:space="preserve">forma comprimido, sobre · cantidad sin unidad 600</t>
  </si>
  <si>
    <t xml:space="preserve">ACETILCISTEINA 600MG COMP</t>
  </si>
  <si>
    <t xml:space="preserve">Candidato 1000561 «ACETILCISTEINA 600MG COMP». Denominación: 47% del nombre del inventario explicado por el texto de SAP y 100% a la inversa. Atributos verificados: forma farmacéutica. La coincidencia de denominación no alcanza para dar la identificación por confirmada.</t>
  </si>
  <si>
    <t xml:space="preserve">1120-MED141</t>
  </si>
  <si>
    <t xml:space="preserve">MED141</t>
  </si>
  <si>
    <t xml:space="preserve">Naloxona 0,4mg Amp x 1 ml</t>
  </si>
  <si>
    <t xml:space="preserve">concentración 0,4 mg · forma ampolla · volumen 1 ml</t>
  </si>
  <si>
    <t xml:space="preserve">1000307</t>
  </si>
  <si>
    <t xml:space="preserve">NALOXONA AMPOLLA 0,4mg/1ml</t>
  </si>
  <si>
    <t xml:space="preserve">Candidato 1000307 «NALOXONA AMPOLLA 0,4mg/1ml». Denominación: 100% del nombre del inventario explicado por el texto de SAP y 100% a la inversa. Atributos verificados: forma farmacéutica. Sin contradicción en ningún atributo.</t>
  </si>
  <si>
    <t xml:space="preserve">1120-MED143</t>
  </si>
  <si>
    <t xml:space="preserve">MED143</t>
  </si>
  <si>
    <t xml:space="preserve">Nitroglicerina 5mg/ml Amp x 5 ml</t>
  </si>
  <si>
    <t xml:space="preserve">concentración 5 mg/1 ml · forma ampolla · volumen 5 ml</t>
  </si>
  <si>
    <t xml:space="preserve">1000013</t>
  </si>
  <si>
    <t xml:space="preserve">NITROGLICERINA 25 MG AMPOLLA</t>
  </si>
  <si>
    <t xml:space="preserve">Candidato 1000013 «NITROGLICERINA 25 MG AMPOLLA». Denominación: 100% del nombre del inventario explicado por el texto de SAP y 100% a la inversa. Atributos verificados: forma farmacéutica. Sin contradicción en ningún atributo.</t>
  </si>
  <si>
    <t xml:space="preserve">1120-MED147</t>
  </si>
  <si>
    <t xml:space="preserve">MED147</t>
  </si>
  <si>
    <t xml:space="preserve">Omeprazol 40 mg Fco amp polvo p/ rest</t>
  </si>
  <si>
    <t xml:space="preserve">concentración 40 mg · forma ampolla, frasco, sobre</t>
  </si>
  <si>
    <t xml:space="preserve">OMEPRAZOL DE 40 MG AMPOLLAS</t>
  </si>
  <si>
    <t xml:space="preserve">Candidato 1000524 «OMEPRAZOL DE 40 MG AMPOLLAS». Denominación: 46% del nombre del inventario explicado por el texto de SAP y 100% a la inversa. Atributos verificados: concentración, forma farmacéutica. La coincidencia de denominación no alcanza para dar la identificación por confirmada.</t>
  </si>
  <si>
    <t xml:space="preserve">1120-MED148</t>
  </si>
  <si>
    <t xml:space="preserve">MED148</t>
  </si>
  <si>
    <t xml:space="preserve">Omeprazol Comp x 20 mg</t>
  </si>
  <si>
    <t xml:space="preserve">1000133</t>
  </si>
  <si>
    <t xml:space="preserve">OMEPRAZOL DE 20MG COMPRIMIDOS</t>
  </si>
  <si>
    <t xml:space="preserve">Candidato 1000133 «OMEPRAZOL DE 20MG COMPRIMIDOS». Denominación: 100% del nombre del inventario explicado por el texto de SAP y 100% a la inversa. Atributos verificados: concentración, forma farmacéutica. Sin contradicción en ningún atributo.</t>
  </si>
  <si>
    <t xml:space="preserve">1120-DESC282</t>
  </si>
  <si>
    <t xml:space="preserve">DESC282</t>
  </si>
  <si>
    <t xml:space="preserve">Orinal Hombre</t>
  </si>
  <si>
    <t xml:space="preserve">FRASCO DE ORINA ESTERIL</t>
  </si>
  <si>
    <t xml:space="preserve">Candidato 2000143 «FRASCO DE ORINA ESTERIL». Denominación: 46% del nombre del inventario explicado por el texto de SAP y 90% a la inversa. La coincidencia de denominación no alcanza para dar la identificación por confirmada.</t>
  </si>
  <si>
    <t xml:space="preserve">1120-DESC94</t>
  </si>
  <si>
    <t xml:space="preserve">DESC94</t>
  </si>
  <si>
    <t xml:space="preserve">Otoscopio</t>
  </si>
  <si>
    <t xml:space="preserve">2000470</t>
  </si>
  <si>
    <t xml:space="preserve">OTOSCOPIO</t>
  </si>
  <si>
    <t xml:space="preserve">Candidato 2000470 «OTOSCOPIO». Denominación: 100% del nombre del inventario explicado por el texto de SAP y 100% a la inversa. Sin contradicción en ningún atributo.</t>
  </si>
  <si>
    <t xml:space="preserve">1120-MED150</t>
  </si>
  <si>
    <t xml:space="preserve">MED150</t>
  </si>
  <si>
    <t xml:space="preserve">Paracetamol Comp x 1 gr</t>
  </si>
  <si>
    <t xml:space="preserve">concentración 1 g · forma comprimido</t>
  </si>
  <si>
    <t xml:space="preserve">1000470</t>
  </si>
  <si>
    <t xml:space="preserve">PARACETAMOL COMP 1 GRAMO</t>
  </si>
  <si>
    <t xml:space="preserve">Candidato 1000470 «PARACETAMOL COMP 1 GRAMO». Denominación: 100% del nombre del inventario explicado por el texto de SAP y 45% a la inversa. Atributos verificados: concentración, forma farmacéutica. Sin contradicción en ningún atributo.</t>
  </si>
  <si>
    <t xml:space="preserve">1120-DESC99</t>
  </si>
  <si>
    <t xml:space="preserve">DESC99</t>
  </si>
  <si>
    <t xml:space="preserve">Pilas C2</t>
  </si>
  <si>
    <t xml:space="preserve">1120-DESC287</t>
  </si>
  <si>
    <t xml:space="preserve">DESC287</t>
  </si>
  <si>
    <t xml:space="preserve">Pilas CR2032 3V</t>
  </si>
  <si>
    <t xml:space="preserve">1120-DESC108</t>
  </si>
  <si>
    <t xml:space="preserve">DESC108</t>
  </si>
  <si>
    <t xml:space="preserve">Prolongador para guía de suero</t>
  </si>
  <si>
    <t xml:space="preserve">SUERO ANTIOFIDICO AMP</t>
  </si>
  <si>
    <t xml:space="preserve">Candidato 1000174 «SUERO ANTIOFIDICO AMP». Denominación: 34% del nombre del inventario explicado por el texto de SAP y 47% a la inversa. La coincidencia de denominación no alcanza para dar la identificación por confirmada.</t>
  </si>
  <si>
    <t xml:space="preserve">1120-DESC290</t>
  </si>
  <si>
    <t xml:space="preserve">DESC290</t>
  </si>
  <si>
    <t xml:space="preserve">Protector solar Labial</t>
  </si>
  <si>
    <t xml:space="preserve">PROTECTOR SOLAR</t>
  </si>
  <si>
    <t xml:space="preserve">Candidato 1000371 «PROTECTOR SOLAR». Denominación: 66% del nombre del inventario explicado por el texto de SAP y 100% a la inversa. La coincidencia de denominación no alcanza para dar la identificación por confirmada.</t>
  </si>
  <si>
    <t xml:space="preserve">1120-MED159</t>
  </si>
  <si>
    <t xml:space="preserve">MED159</t>
  </si>
  <si>
    <t xml:space="preserve">Ranitidina 50 mg amp</t>
  </si>
  <si>
    <t xml:space="preserve">concentración 50 mg · forma ampolla</t>
  </si>
  <si>
    <t xml:space="preserve">Candidato 1000595 «RANITIDINA 50MG AMP 5ML». Denominación: 100% del nombre del inventario explicado por el texto de SAP y 100% a la inversa. Atributos verificados: concentración, forma farmacéutica. Pero 1000384 «RANITIDINA 50 MG AMP» es igual de plausible. Hay que elegir cuál corresponde.</t>
  </si>
  <si>
    <t xml:space="preserve">1120-DES104</t>
  </si>
  <si>
    <t xml:space="preserve">DES104</t>
  </si>
  <si>
    <t xml:space="preserve">Rifamicina Spray x 30ml</t>
  </si>
  <si>
    <t xml:space="preserve">forma aerosol · volumen 30 ml</t>
  </si>
  <si>
    <t xml:space="preserve">1000106</t>
  </si>
  <si>
    <t xml:space="preserve">RIFAMICINA SPRAY 30ML</t>
  </si>
  <si>
    <t xml:space="preserve">Candidato 1000106 «RIFAMICINA SPRAY 30ML». Denominación: 100% del nombre del inventario explicado por el texto de SAP y 100% a la inversa. Atributos verificados: forma farmacéutica, volumen / presentación. Sin contradicción en ningún atributo.</t>
  </si>
  <si>
    <t xml:space="preserve">1120-DESC109</t>
  </si>
  <si>
    <t xml:space="preserve">DESC109</t>
  </si>
  <si>
    <t xml:space="preserve">Rollo papel para Electrocardiograma 50mm x 30m (Rollo)</t>
  </si>
  <si>
    <t xml:space="preserve">longitud 5 cm · cantidad sin unidad 30</t>
  </si>
  <si>
    <t xml:space="preserve">ROLLO PARA E.C.G DE 50 x 20CM</t>
  </si>
  <si>
    <t xml:space="preserve">Candidato 2000064 «ROLLO PARA E.C.G DE 50 x 20CM». Denominación: 23% del nombre del inventario explicado por el texto de SAP y 100% a la inversa. El inventario físico declara la presentación y SAP no, así que la equivalencia no puede confirmarse con la información disponible.</t>
  </si>
  <si>
    <t xml:space="preserve">1120-DESC111</t>
  </si>
  <si>
    <t xml:space="preserve">DESC111</t>
  </si>
  <si>
    <t xml:space="preserve">Rollo papel para Electrocardiograma 80mm x 30m (Rollo)</t>
  </si>
  <si>
    <t xml:space="preserve">longitud 8 cm · cantidad sin unidad 30</t>
  </si>
  <si>
    <t xml:space="preserve">1120-DESC112</t>
  </si>
  <si>
    <t xml:space="preserve">DESC112</t>
  </si>
  <si>
    <t xml:space="preserve">Sabanas descartables</t>
  </si>
  <si>
    <t xml:space="preserve">SABANAS ESTERILES DESCARTABLES</t>
  </si>
  <si>
    <t xml:space="preserve">Candidato 2000463 «SABANAS ESTERILES DESCARTABLES». Denominación: 100% del nombre del inventario explicado por el texto de SAP y 56% a la inversa. La coincidencia de denominación no alcanza para dar la identificación por confirmada.</t>
  </si>
  <si>
    <t xml:space="preserve">1120-MED160</t>
  </si>
  <si>
    <t xml:space="preserve">MED160</t>
  </si>
  <si>
    <t xml:space="preserve">Salbutamol 100 mcg inhal Aer x 200 dosis</t>
  </si>
  <si>
    <t xml:space="preserve">concentración 0,1 mg · forma aerosol · cantidad sin unidad 200</t>
  </si>
  <si>
    <t xml:space="preserve">El candidato más parecido es 1000093 «SALBUTAMOL 0,5% GOTAS FRASCO DE 20ML», pero difiere en forma farmacéutica. No se asigna el código: una diferencia de presentación significa que no es el mismo material.</t>
  </si>
  <si>
    <t xml:space="preserve">1120-MED161</t>
  </si>
  <si>
    <t xml:space="preserve">MED161</t>
  </si>
  <si>
    <t xml:space="preserve">Salbutamol solución x 5 mg/ml gtas p/nzb x 20ml</t>
  </si>
  <si>
    <t xml:space="preserve">concentración 5 mg/1 ml · forma solucion · volumen 20 ml</t>
  </si>
  <si>
    <t xml:space="preserve">SALBUTAMOL 0,5% GOTAS FRASCO DE 20ML</t>
  </si>
  <si>
    <t xml:space="preserve">Candidato 1000093 «SALBUTAMOL 0,5% GOTAS FRASCO DE 20ML». Denominación: 31% del nombre del inventario explicado por el texto de SAP y 100% a la inversa. Atributos verificados: forma farmacéutica, volumen / presentación. La coincidencia de denominación no alcanza para dar la identificación por confirmada.</t>
  </si>
  <si>
    <t xml:space="preserve">1120-MED162</t>
  </si>
  <si>
    <t xml:space="preserve">MED162</t>
  </si>
  <si>
    <t xml:space="preserve">Sales de Rehidratación (FM) sobre x 28gr</t>
  </si>
  <si>
    <t xml:space="preserve">concentración 28 g · forma sobre</t>
  </si>
  <si>
    <t xml:space="preserve">1001118</t>
  </si>
  <si>
    <t xml:space="preserve">SALES REHIDRATANTES SOBRE POLVO</t>
  </si>
  <si>
    <t xml:space="preserve">Candidato 1001118 «SALES REHIDRATANTES SOBRE POLVO». Denominación: 95% del nombre del inventario explicado por el texto de SAP y 95% a la inversa. Atributos verificados: forma farmacéutica. Sin contradicción en ningún atributo.</t>
  </si>
  <si>
    <t xml:space="preserve">1120-DESC113</t>
  </si>
  <si>
    <t xml:space="preserve">DESC113</t>
  </si>
  <si>
    <t xml:space="preserve">Saturómetro</t>
  </si>
  <si>
    <t xml:space="preserve">1120-MED166</t>
  </si>
  <si>
    <t xml:space="preserve">MED166</t>
  </si>
  <si>
    <t xml:space="preserve">Sincerum Gotas oticas x 5 ml</t>
  </si>
  <si>
    <t xml:space="preserve">forma gotas · volumen 5 ml</t>
  </si>
  <si>
    <t xml:space="preserve">SINCERUM GOTAS</t>
  </si>
  <si>
    <t xml:space="preserve">Candidato 1000723 «SINCERUM GOTAS». Denominación: 48% del nombre del inventario explicado por el texto de SAP y 100% a la inversa. Atributos verificados: forma farmacéutica. La coincidencia de denominación no alcanza para dar la identificación por confirmada.</t>
  </si>
  <si>
    <t xml:space="preserve">1120-MED167</t>
  </si>
  <si>
    <t xml:space="preserve">MED167</t>
  </si>
  <si>
    <t xml:space="preserve">Solucion Fisiologica 100ml Gotero</t>
  </si>
  <si>
    <t xml:space="preserve">forma solucion · volumen 100 ml</t>
  </si>
  <si>
    <t xml:space="preserve">SOLUCION FISIOLOGICA X 100ML</t>
  </si>
  <si>
    <t xml:space="preserve">Candidato 1000112 «SOLUCION FISIOLOGICA X 100ML». Denominación: 45% del nombre del inventario explicado por el texto de SAP y 100% a la inversa. Atributos verificados: forma farmacéutica, volumen / presentación. La coincidencia de denominación no alcanza para dar la identificación por confirmada.</t>
  </si>
  <si>
    <t xml:space="preserve">1120-MED168</t>
  </si>
  <si>
    <t xml:space="preserve">MED168</t>
  </si>
  <si>
    <t xml:space="preserve">Solucion fisiológica x 500 ml</t>
  </si>
  <si>
    <t xml:space="preserve">forma solucion · volumen 500 ml</t>
  </si>
  <si>
    <t xml:space="preserve">1000089</t>
  </si>
  <si>
    <t xml:space="preserve">SOLUCION FISIOLOGICA DE 500CC</t>
  </si>
  <si>
    <t xml:space="preserve">Candidato 1000089 «SOLUCION FISIOLOGICA DE 500CC». Denominación: 100% del nombre del inventario explicado por el texto de SAP y 100% a la inversa. Atributos verificados: forma farmacéutica, volumen / presentación. Sin contradicción en ningún atributo.</t>
  </si>
  <si>
    <t xml:space="preserve">1120-MED169</t>
  </si>
  <si>
    <t xml:space="preserve">MED169</t>
  </si>
  <si>
    <t xml:space="preserve">Solución ringer lactato x 500 ml</t>
  </si>
  <si>
    <t xml:space="preserve">1000035</t>
  </si>
  <si>
    <t xml:space="preserve">SOLUCIÓN RINGER LACTATO 500 ML</t>
  </si>
  <si>
    <t xml:space="preserve">Candidato 1000035 «SOLUCIÓN RINGER LACTATO 500 ML». Denominación: 100% del nombre del inventario explicado por el texto de SAP y 100% a la inversa. Atributos verificados: forma farmacéutica, volumen / presentación. Sin contradicción en ningún atributo.</t>
  </si>
  <si>
    <t xml:space="preserve">1120-DESC292</t>
  </si>
  <si>
    <t xml:space="preserve">DESC292</t>
  </si>
  <si>
    <t xml:space="preserve">Sonda Foley N° 14</t>
  </si>
  <si>
    <t xml:space="preserve">SONDA T/K-27</t>
  </si>
  <si>
    <t xml:space="preserve">Candidato 2001555 «SONDA T/K-27». Denominación: 40% del nombre del inventario explicado por el texto de SAP y 100% a la inversa. El inventario físico declara la presentación y SAP no, así que la equivalencia no puede confirmarse con la información disponible.</t>
  </si>
  <si>
    <t xml:space="preserve">1120-DESC114</t>
  </si>
  <si>
    <t xml:space="preserve">DESC114</t>
  </si>
  <si>
    <t xml:space="preserve">Sonda gastrica K 11</t>
  </si>
  <si>
    <t xml:space="preserve">modelo K11</t>
  </si>
  <si>
    <t xml:space="preserve">El candidato más parecido es 2001555 «SONDA T/K-27», pero difiere en modelo / referencia. No se asigna el código: una diferencia de presentación significa que no es el mismo material.</t>
  </si>
  <si>
    <t xml:space="preserve">1120-DESC116</t>
  </si>
  <si>
    <t xml:space="preserve">DESC116</t>
  </si>
  <si>
    <t xml:space="preserve">Sonda nasogástrica K 10</t>
  </si>
  <si>
    <t xml:space="preserve">modelo K10</t>
  </si>
  <si>
    <t xml:space="preserve">2000867</t>
  </si>
  <si>
    <t xml:space="preserve">SONDA NASOGASTRICA K-10</t>
  </si>
  <si>
    <t xml:space="preserve">modelo / referencia</t>
  </si>
  <si>
    <t xml:space="preserve">Candidato 2000867 «SONDA NASOGASTRICA K-10». Denominación: 100% del nombre del inventario explicado por el texto de SAP y 100% a la inversa. Atributos verificados: modelo / referencia. Sin contradicción en ningún atributo.</t>
  </si>
  <si>
    <t xml:space="preserve">1120-DESC117</t>
  </si>
  <si>
    <t xml:space="preserve">DESC117</t>
  </si>
  <si>
    <t xml:space="preserve">Sonda nasogástrica K 30</t>
  </si>
  <si>
    <t xml:space="preserve">modelo K30</t>
  </si>
  <si>
    <t xml:space="preserve">2000031</t>
  </si>
  <si>
    <t xml:space="preserve">SONDA NASOGASTRICA K-30 KOLLER</t>
  </si>
  <si>
    <t xml:space="preserve">Candidato 2000031 «SONDA NASOGASTRICA K-30 KOLLER». Denominación: 100% del nombre del inventario explicado por el texto de SAP y 62% a la inversa. Atributos verificados: modelo / referencia. Sin contradicción en ningún atributo.</t>
  </si>
  <si>
    <t xml:space="preserve">1120-DESC119</t>
  </si>
  <si>
    <t xml:space="preserve">DESC119</t>
  </si>
  <si>
    <t xml:space="preserve">Sonda para aspiración K 29</t>
  </si>
  <si>
    <t xml:space="preserve">modelo K29</t>
  </si>
  <si>
    <t xml:space="preserve">2001863</t>
  </si>
  <si>
    <t xml:space="preserve">SONDA P/ ASPIRACION K29</t>
  </si>
  <si>
    <t xml:space="preserve">Candidato 2001863 «SONDA P/ ASPIRACION K29». Denominación: 100% del nombre del inventario explicado por el texto de SAP y 58% a la inversa. Atributos verificados: modelo / referencia. Sin contradicción en ningún atributo.</t>
  </si>
  <si>
    <t xml:space="preserve">1120-DESC120</t>
  </si>
  <si>
    <t xml:space="preserve">DESC120</t>
  </si>
  <si>
    <t xml:space="preserve">Sonda vesical Nº 16</t>
  </si>
  <si>
    <t xml:space="preserve">2000093</t>
  </si>
  <si>
    <t xml:space="preserve">SONDA VESICAL DE 2 VIAS Nº 16  (LÁTEX)</t>
  </si>
  <si>
    <t xml:space="preserve">Candidato 2000093 «SONDA VESICAL DE 2 VIAS Nº 16  (LÁTEX)». Denominación: 100% del nombre del inventario explicado por el texto de SAP y 65% a la inversa. Atributos verificados: calibre. Sin contradicción en ningún atributo.</t>
  </si>
  <si>
    <t xml:space="preserve">1120-MED170</t>
  </si>
  <si>
    <t xml:space="preserve">MED170</t>
  </si>
  <si>
    <t xml:space="preserve">Succinilcolina Amp x 2 ml</t>
  </si>
  <si>
    <t xml:space="preserve">SUCCINILCOLINA 100 mg</t>
  </si>
  <si>
    <t xml:space="preserve">Candidato 1000402 «SUCCINILCOLINA 100 mg». Denominación: 100% del nombre del inventario explicado por el texto de SAP y 100% a la inversa. El inventario físico declara la presentación y SAP no, así que la equivalencia no puede confirmarse con la información disponible.</t>
  </si>
  <si>
    <t xml:space="preserve">1120-DESC288</t>
  </si>
  <si>
    <t xml:space="preserve">DESC288</t>
  </si>
  <si>
    <t xml:space="preserve">Sujetador para tubo Endotraqueal</t>
  </si>
  <si>
    <t xml:space="preserve">TUBO ENDOTRAQ. Nº 5 C/BALON</t>
  </si>
  <si>
    <t xml:space="preserve">Candidato 2000074 «TUBO ENDOTRAQ. Nº 5 C/BALON». Denominación: 57% del nombre del inventario explicado por el texto de SAP y 62% a la inversa. Sap declara la presentación y el inventario físico no, así que la equivalencia no puede confirmarse con la información disponible.</t>
  </si>
  <si>
    <t xml:space="preserve">1120-MED174</t>
  </si>
  <si>
    <t xml:space="preserve">MED174</t>
  </si>
  <si>
    <t xml:space="preserve">Sulfato de Atropina 1mg Amp x 1 ml</t>
  </si>
  <si>
    <t xml:space="preserve">concentración 1 mg · forma ampolla · volumen 1 ml</t>
  </si>
  <si>
    <t xml:space="preserve">ATROPINA 1MG AMPOLLA DE 1ML</t>
  </si>
  <si>
    <t xml:space="preserve">Candidato 1000007 «ATROPINA 1MG AMPOLLA DE 1ML». Denominación: 50% del nombre del inventario explicado por el texto de SAP y 100% a la inversa. Atributos verificados: concentración, forma farmacéutica, volumen / presentación. La coincidencia de denominación no alcanza para dar la identificación por confirmada.</t>
  </si>
  <si>
    <t xml:space="preserve">1120-DESC122</t>
  </si>
  <si>
    <t xml:space="preserve">DESC122</t>
  </si>
  <si>
    <t xml:space="preserve">Sutura Mononylon 4-0</t>
  </si>
  <si>
    <t xml:space="preserve">cantidad sin unidad 4</t>
  </si>
  <si>
    <t xml:space="preserve">2001052</t>
  </si>
  <si>
    <t xml:space="preserve">SUTURA MONONYLON 4-0 AGUJA REDONDA</t>
  </si>
  <si>
    <t xml:space="preserve">Candidato 2001052 «SUTURA MONONYLON 4-0 AGUJA REDONDA». Denominación: 100% del nombre del inventario explicado por el texto de SAP y 50% a la inversa. Atributos verificados: cantidad o dosis sin unidad. Sin contradicción en ningún atributo.</t>
  </si>
  <si>
    <t xml:space="preserve">1120-DESC123</t>
  </si>
  <si>
    <t xml:space="preserve">DESC123</t>
  </si>
  <si>
    <t xml:space="preserve">Sutura Mononylon 5-0</t>
  </si>
  <si>
    <t xml:space="preserve">cantidad sin unidad 5</t>
  </si>
  <si>
    <t xml:space="preserve">2001053</t>
  </si>
  <si>
    <t xml:space="preserve">SUTURA MONONYLON 5-0 AGUJA REDONDA</t>
  </si>
  <si>
    <t xml:space="preserve">Candidato 2001053 «SUTURA MONONYLON 5-0 AGUJA REDONDA». Denominación: 100% del nombre del inventario explicado por el texto de SAP y 50% a la inversa. Atributos verificados: cantidad o dosis sin unidad. Sin contradicción en ningún atributo.</t>
  </si>
  <si>
    <t xml:space="preserve">1120-DESC125</t>
  </si>
  <si>
    <t xml:space="preserve">DESC125</t>
  </si>
  <si>
    <t xml:space="preserve">Sutura Prolene 4-0</t>
  </si>
  <si>
    <t xml:space="preserve">1120-DESC126</t>
  </si>
  <si>
    <t xml:space="preserve">DESC126</t>
  </si>
  <si>
    <t xml:space="preserve">Sutura Prolene 5-0</t>
  </si>
  <si>
    <t xml:space="preserve">1120-MED176</t>
  </si>
  <si>
    <t xml:space="preserve">MED176</t>
  </si>
  <si>
    <t xml:space="preserve">Te vick sobre</t>
  </si>
  <si>
    <t xml:space="preserve">forma sobre</t>
  </si>
  <si>
    <t xml:space="preserve">VICK VITAPIRENA</t>
  </si>
  <si>
    <t xml:space="preserve">Candidato 1000570 «VICK VITAPIRENA». Denominación: 100% del nombre del inventario explicado por el texto de SAP y 48% a la inversa. La coincidencia de denominación no alcanza para dar la identificación por confirmada.</t>
  </si>
  <si>
    <t xml:space="preserve">1120-DESC132</t>
  </si>
  <si>
    <t xml:space="preserve">DESC132</t>
  </si>
  <si>
    <t xml:space="preserve">Tela Adhesiva Hospitalaria 2.5 cm</t>
  </si>
  <si>
    <t xml:space="preserve">longitud 2,5 cm</t>
  </si>
  <si>
    <t xml:space="preserve">2000034</t>
  </si>
  <si>
    <t xml:space="preserve">TELA ADHESIVA 2.5CM HOSPITALARIA</t>
  </si>
  <si>
    <t xml:space="preserve">longitud</t>
  </si>
  <si>
    <t xml:space="preserve">Candidato 2000034 «TELA ADHESIVA 2.5CM HOSPITALARIA». Denominación: 100% del nombre del inventario explicado por el texto de SAP y 100% a la inversa. Atributos verificados: longitud. Sin contradicción en ningún atributo.</t>
  </si>
  <si>
    <t xml:space="preserve">1120-DESC134</t>
  </si>
  <si>
    <t xml:space="preserve">DESC134</t>
  </si>
  <si>
    <t xml:space="preserve">Tela Hipoalergénica 2.5 cm</t>
  </si>
  <si>
    <t xml:space="preserve">Candidato 2001278 «TELA ADHE HIPOALERGENICA DE SEDA 2.5CM». Denominación: 100% del nombre del inventario explicado por el texto de SAP y 47% a la inversa. Atributos verificados: longitud. Pero 2001333 «TELA ADHE MICROPOROSA HIPOALER 2.5CM» es igual de plausible. Hay que elegir cuál corresponde.</t>
  </si>
  <si>
    <t xml:space="preserve">1120-DESC135</t>
  </si>
  <si>
    <t xml:space="preserve">DESC135</t>
  </si>
  <si>
    <t xml:space="preserve">Tela Hipoalergénica 5cm</t>
  </si>
  <si>
    <t xml:space="preserve">longitud 5 cm</t>
  </si>
  <si>
    <t xml:space="preserve">Candidato 2000205 «TELA ADHE HIPOALERGENICA DE SEDA 5CM». Denominación: 100% del nombre del inventario explicado por el texto de SAP y 47% a la inversa. Atributos verificados: longitud. Pero 2001334 «TELA ADHE MICROPOROSA HIPOALER 5CM» es igual de plausible. Hay que elegir cuál corresponde.</t>
  </si>
  <si>
    <t xml:space="preserve">1120-DESC136</t>
  </si>
  <si>
    <t xml:space="preserve">DESC136</t>
  </si>
  <si>
    <t xml:space="preserve">Tensiómetro c/estetoscopio Adulto</t>
  </si>
  <si>
    <t xml:space="preserve">TENSIOMETRO ADULTO</t>
  </si>
  <si>
    <t xml:space="preserve">Candidato 2000035 «TENSIOMETRO ADULTO». Denominación: 64% del nombre del inventario explicado por el texto de SAP y 100% a la inversa. Atributos verificados: población. La coincidencia de denominación no alcanza para dar la identificación por confirmada.</t>
  </si>
  <si>
    <t xml:space="preserve">1120-DESC138</t>
  </si>
  <si>
    <t xml:space="preserve">DESC138</t>
  </si>
  <si>
    <t xml:space="preserve">Termómetro digital</t>
  </si>
  <si>
    <t xml:space="preserve">2000037</t>
  </si>
  <si>
    <t xml:space="preserve">TERMOMETRO DIGITAL</t>
  </si>
  <si>
    <t xml:space="preserve">Candidato 2000037 «TERMOMETRO DIGITAL». Denominación: 100% del nombre del inventario explicado por el texto de SAP y 100% a la inversa. Sin contradicción en ningún atributo.</t>
  </si>
  <si>
    <t xml:space="preserve">1120-DESC176</t>
  </si>
  <si>
    <t xml:space="preserve">DESC176</t>
  </si>
  <si>
    <t xml:space="preserve">Test Multidrogas</t>
  </si>
  <si>
    <t xml:space="preserve">TEST 6 DROGAS x orina</t>
  </si>
  <si>
    <t xml:space="preserve">Candidato 2001753 «TEST 6 DROGAS x orina». Denominación: 45% del nombre del inventario explicado por el texto de SAP y 32% a la inversa. Sap declara la presentación y el inventario físico no, así que la equivalencia no puede confirmarse con la información disponible.</t>
  </si>
  <si>
    <t xml:space="preserve">1120-MED179</t>
  </si>
  <si>
    <t xml:space="preserve">MED179</t>
  </si>
  <si>
    <t xml:space="preserve">Tobramicina 0,3% gotas oftalmicas x5ml</t>
  </si>
  <si>
    <t xml:space="preserve">concentración 0,3% · forma gotas · volumen 5 ml</t>
  </si>
  <si>
    <t xml:space="preserve">GOTAS OFTALMICAS CON GLICERINA</t>
  </si>
  <si>
    <t xml:space="preserve">Candidato 1000615 «GOTAS OFTALMICAS CON GLICERINA». Denominación: 34% del nombre del inventario explicado por el texto de SAP y 50% a la inversa. Atributos verificados: forma farmacéutica. La coincidencia de denominación no alcanza para dar la identificación por confirmada.</t>
  </si>
  <si>
    <t xml:space="preserve">1120-MED181</t>
  </si>
  <si>
    <t xml:space="preserve">MED181</t>
  </si>
  <si>
    <t xml:space="preserve">Tramadol 50mg/2ml amp</t>
  </si>
  <si>
    <t xml:space="preserve">concentración 50 mg/2 ml · forma ampolla</t>
  </si>
  <si>
    <t xml:space="preserve">Candidato 1000128 «TRAMADOL GOTAS». Denominación: 100% del nombre del inventario explicado por el texto de SAP y 100% a la inversa. Atributos verificados: forma farmacéutica. Pero 1000635 «TRAMADOL 50MG AMPOLLA» es igual de plausible. Hay que elegir cuál corresponde.</t>
  </si>
  <si>
    <t xml:space="preserve">1120-DESC150</t>
  </si>
  <si>
    <t xml:space="preserve">DESC150</t>
  </si>
  <si>
    <t xml:space="preserve">Trimebutina / Simeticona comp</t>
  </si>
  <si>
    <t xml:space="preserve">Simeticona comprimidos 250mg</t>
  </si>
  <si>
    <t xml:space="preserve">Candidato 1001211 «Simeticona comprimidos 250mg». Denominación: 49% del nombre del inventario explicado por el texto de SAP y 100% a la inversa. Atributos verificados: forma farmacéutica. La coincidencia de denominación no alcanza para dar la identificación por confirmada.</t>
  </si>
  <si>
    <t xml:space="preserve">1120-DESC153</t>
  </si>
  <si>
    <t xml:space="preserve">DESC153</t>
  </si>
  <si>
    <t xml:space="preserve">Tubo endotraqueal N6</t>
  </si>
  <si>
    <t xml:space="preserve">Candidato 2000074 «TUBO ENDOTRAQ. Nº 5 C/BALON». Denominación: 94% del nombre del inventario explicado por el texto de SAP y 62% a la inversa. Sap declara la presentación y el inventario físico no, así que la equivalencia no puede confirmarse con la información disponible.</t>
  </si>
  <si>
    <t xml:space="preserve">1120-DESC155</t>
  </si>
  <si>
    <t xml:space="preserve">DESC155</t>
  </si>
  <si>
    <t xml:space="preserve">Tubo endotraqueal N7</t>
  </si>
  <si>
    <t xml:space="preserve">1120-DESC156</t>
  </si>
  <si>
    <t xml:space="preserve">DESC156</t>
  </si>
  <si>
    <t xml:space="preserve">Tubo endotraqueal N7.5</t>
  </si>
  <si>
    <t xml:space="preserve">1120-DESC157</t>
  </si>
  <si>
    <t xml:space="preserve">DESC157</t>
  </si>
  <si>
    <t xml:space="preserve">Tubo endotraqueal N8</t>
  </si>
  <si>
    <t xml:space="preserve">1120-DESC158</t>
  </si>
  <si>
    <t xml:space="preserve">DESC158</t>
  </si>
  <si>
    <t xml:space="preserve">Tubo endotraqueal N8.5</t>
  </si>
  <si>
    <t xml:space="preserve">1120-DESC165</t>
  </si>
  <si>
    <t xml:space="preserve">DESC165</t>
  </si>
  <si>
    <t xml:space="preserve">Vaselina Solida x 60gr</t>
  </si>
  <si>
    <t xml:space="preserve">concentración 60 g</t>
  </si>
  <si>
    <t xml:space="preserve">VASELINA SOLIDA POR 1 KG</t>
  </si>
  <si>
    <t xml:space="preserve">Candidato 1000039 «VASELINA SOLIDA POR 1 KG». Denominación: 100% del nombre del inventario explicado por el texto de SAP y 100% a la inversa. El inventario físico declara la presentación y SAP no, así que la equivalencia no puede confirmarse con la información disponible.</t>
  </si>
  <si>
    <t xml:space="preserve">1120-DESC171</t>
  </si>
  <si>
    <t xml:space="preserve">DESC171</t>
  </si>
  <si>
    <t xml:space="preserve">Vendas de 7 cm.</t>
  </si>
  <si>
    <t xml:space="preserve">longitud 7 cm</t>
  </si>
  <si>
    <t xml:space="preserve">2002475</t>
  </si>
  <si>
    <t xml:space="preserve">VENDAS TIPO CAMBRIC - 7CM</t>
  </si>
  <si>
    <t xml:space="preserve">Candidato 2002475 «VENDAS TIPO CAMBRIC - 7CM». Denominación: 100% del nombre del inventario explicado por el texto de SAP y 54% a la inversa. Atributos verificados: longitud. Sin contradicción en ningún atributo.</t>
  </si>
  <si>
    <t xml:space="preserve">1060-522</t>
  </si>
  <si>
    <t xml:space="preserve">1060</t>
  </si>
  <si>
    <t xml:space="preserve">Sistema Nico</t>
  </si>
  <si>
    <t xml:space="preserve">Inventario completo de Farmacia · IHSA-REP-2026-834809</t>
  </si>
  <si>
    <t xml:space="preserve">522</t>
  </si>
  <si>
    <t xml:space="preserve">Abbocath n° 22</t>
  </si>
  <si>
    <t xml:space="preserve">Candidato 2000006 «CATETER INTRAVENOSO 22G T/ABBOCATH». Denominación: 100% del nombre del inventario explicado por el texto de SAP y 34% a la inversa. Atributos verificados: calibre. Sin contradicción en ningún atributo.</t>
  </si>
  <si>
    <t xml:space="preserve">1060-264</t>
  </si>
  <si>
    <t xml:space="preserve">264</t>
  </si>
  <si>
    <t xml:space="preserve">Abocath n° 14</t>
  </si>
  <si>
    <t xml:space="preserve">1060-268</t>
  </si>
  <si>
    <t xml:space="preserve">268</t>
  </si>
  <si>
    <t xml:space="preserve">Abocath n° 16</t>
  </si>
  <si>
    <t xml:space="preserve">1060-265</t>
  </si>
  <si>
    <t xml:space="preserve">265</t>
  </si>
  <si>
    <t xml:space="preserve">Abocath n° 18</t>
  </si>
  <si>
    <t xml:space="preserve">calibre 18</t>
  </si>
  <si>
    <t xml:space="preserve">1060-266</t>
  </si>
  <si>
    <t xml:space="preserve">266</t>
  </si>
  <si>
    <t xml:space="preserve">Abocath n° 20</t>
  </si>
  <si>
    <t xml:space="preserve">1060-MED-006</t>
  </si>
  <si>
    <t xml:space="preserve">MED-006</t>
  </si>
  <si>
    <t xml:space="preserve">Adrenalina 1mg/mL</t>
  </si>
  <si>
    <t xml:space="preserve">concentración 1 mg/1 ml</t>
  </si>
  <si>
    <t xml:space="preserve">Candidato 1000002 «ADRENALINA 1MG AMPOLLA DE 1 ML INYEC». Denominación: 100% del nombre del inventario explicado por el texto de SAP y 100% a la inversa. El inventario físico declara la presentación y SAP no, así que la equivalencia no puede confirmarse con la información disponible.</t>
  </si>
  <si>
    <t xml:space="preserve">1060-2</t>
  </si>
  <si>
    <t xml:space="preserve">2</t>
  </si>
  <si>
    <t xml:space="preserve">ADRENALINA INY</t>
  </si>
  <si>
    <t xml:space="preserve">forma ampolla</t>
  </si>
  <si>
    <t xml:space="preserve">Candidato 1000002 «ADRENALINA 1MG AMPOLLA DE 1 ML INYEC». Denominación: 100% del nombre del inventario explicado por el texto de SAP y 100% a la inversa. Atributos verificados: forma farmacéutica. Sin contradicción en ningún atributo.</t>
  </si>
  <si>
    <t xml:space="preserve">1060-5</t>
  </si>
  <si>
    <t xml:space="preserve">5</t>
  </si>
  <si>
    <t xml:space="preserve">AGUA DESTILADA AMP</t>
  </si>
  <si>
    <t xml:space="preserve">AGUA DESTILADA DE 10 ML</t>
  </si>
  <si>
    <t xml:space="preserve">Candidato 1000290 «AGUA DESTILADA DE 10 ML». Denominación: 100% del nombre del inventario explicado por el texto de SAP y 100% a la inversa. Sap declara la presentación y el inventario físico no, así que la equivalencia no puede confirmarse con la información disponible.</t>
  </si>
  <si>
    <t xml:space="preserve">1060-395</t>
  </si>
  <si>
    <t xml:space="preserve">395</t>
  </si>
  <si>
    <t xml:space="preserve">AGUA OXIGENADA 1 LTS</t>
  </si>
  <si>
    <t xml:space="preserve">volumen 1000 ml</t>
  </si>
  <si>
    <t xml:space="preserve">AGUA OXIGENADA 10 VOL. X 1000ML</t>
  </si>
  <si>
    <t xml:space="preserve">Candidato 1000001 «AGUA OXIGENADA 10 VOL. X 1000ML». Denominación: 65% del nombre del inventario explicado por el texto de SAP y 64% a la inversa. Atributos verificados: volumen / presentación. La coincidencia de denominación no alcanza para dar la identificación por confirmada.</t>
  </si>
  <si>
    <t xml:space="preserve">1060-269</t>
  </si>
  <si>
    <t xml:space="preserve">269</t>
  </si>
  <si>
    <t xml:space="preserve">Aguja 15/8</t>
  </si>
  <si>
    <t xml:space="preserve">calibre 15/8</t>
  </si>
  <si>
    <t xml:space="preserve">JERINGA DE 1ML C AGUJA 25G</t>
  </si>
  <si>
    <t xml:space="preserve">Candidato 2000451 «JERINGA DE 1ML C AGUJA 25G». Denominación: 100% del nombre del inventario explicado por el texto de SAP y 47% a la inversa. El inventario físico declara la presentación y SAP no, así que la equivalencia no puede confirmarse con la información disponible.</t>
  </si>
  <si>
    <t xml:space="preserve">1060-356</t>
  </si>
  <si>
    <t xml:space="preserve">356</t>
  </si>
  <si>
    <t xml:space="preserve">AGUJA 16X5</t>
  </si>
  <si>
    <t xml:space="preserve">Candidato 2000451 «JERINGA DE 1ML C AGUJA 25G». Denominación: 39% del nombre del inventario explicado por el texto de SAP y 47% a la inversa. El inventario físico declara la presentación y SAP no, así que la equivalencia no puede confirmarse con la información disponible.</t>
  </si>
  <si>
    <t xml:space="preserve">1060-273</t>
  </si>
  <si>
    <t xml:space="preserve">273</t>
  </si>
  <si>
    <t xml:space="preserve">Aguja 25/8</t>
  </si>
  <si>
    <t xml:space="preserve">Candidato 2000008 «AGUJA HIPODERMICA 21G x 1 - 25/8». Denominación: 100% del nombre del inventario explicado por el texto de SAP y 44% a la inversa. Atributos verificados: calibre. Sin contradicción en ningún atributo.</t>
  </si>
  <si>
    <t xml:space="preserve">1060-270</t>
  </si>
  <si>
    <t xml:space="preserve">270</t>
  </si>
  <si>
    <t xml:space="preserve">Aguja 40/8</t>
  </si>
  <si>
    <t xml:space="preserve">Candidato 2000009 «AGUJA HIPODERMICA 21G x 1 ½ - 40/8». Denominación: 100% del nombre del inventario explicado por el texto de SAP y 44% a la inversa. Atributos verificados: calibre. Sin contradicción en ningún atributo.</t>
  </si>
  <si>
    <t xml:space="preserve">1060-473</t>
  </si>
  <si>
    <t xml:space="preserve">473</t>
  </si>
  <si>
    <t xml:space="preserve">AGUJA PARA LAPICERA INSULINA 31G 5MM 31G 5MM 31G 5MM</t>
  </si>
  <si>
    <t xml:space="preserve">concentración 31 g · calibre 31 · longitud 0,5 cm</t>
  </si>
  <si>
    <t xml:space="preserve">Candidato 1000772 «AGUJA 40/12». Denominación: 26% del nombre del inventario explicado por el texto de SAP y 100% a la inversa. El inventario físico declara la presentación y SAP no, así que la equivalencia no puede confirmarse con la información disponible.</t>
  </si>
  <si>
    <t xml:space="preserve">1060-463</t>
  </si>
  <si>
    <t xml:space="preserve">463</t>
  </si>
  <si>
    <t xml:space="preserve">Alcohol en gel x500ml</t>
  </si>
  <si>
    <t xml:space="preserve">Candidato 1000058 «ALCOHOL EN GEL X 500ML». Denominación: 42% del nombre del inventario explicado por el texto de SAP y 100% a la inversa. Atributos verificados: forma farmacéutica, volumen / presentación. La coincidencia de denominación no alcanza para dar la identificación por confirmada.</t>
  </si>
  <si>
    <t xml:space="preserve">1060-255</t>
  </si>
  <si>
    <t xml:space="preserve">255</t>
  </si>
  <si>
    <t xml:space="preserve">ALCOHOL ETILICO 96% X 1 LTS</t>
  </si>
  <si>
    <t xml:space="preserve">Candidato 1000053 «ALCOHOL AL 96% X 1000ML». Denominación: 28% del nombre del inventario explicado por el texto de SAP y 100% a la inversa. Atributos verificados: concentración, volumen / presentación. La coincidencia de denominación no alcanza para dar la identificación por confirmada.</t>
  </si>
  <si>
    <t xml:space="preserve">1060-12</t>
  </si>
  <si>
    <t xml:space="preserve">12</t>
  </si>
  <si>
    <t xml:space="preserve">ALGODÓN</t>
  </si>
  <si>
    <t xml:space="preserve">Candidato 2000038 «ALGODON HIDROFILO X 500GR». Denominación: 100% del nombre del inventario explicado por el texto de SAP y 44% a la inversa. Sap declara la presentación y el inventario físico no, así que la equivalencia no puede confirmarse con la información disponible.</t>
  </si>
  <si>
    <t xml:space="preserve">1060-379</t>
  </si>
  <si>
    <t xml:space="preserve">379</t>
  </si>
  <si>
    <t xml:space="preserve">AMBU</t>
  </si>
  <si>
    <t xml:space="preserve">1060-500</t>
  </si>
  <si>
    <t xml:space="preserve">500</t>
  </si>
  <si>
    <t xml:space="preserve">AMBU PEDIATRICO</t>
  </si>
  <si>
    <t xml:space="preserve">población pediatrico</t>
  </si>
  <si>
    <t xml:space="preserve">TENSIOMETRO PEDIATRICO</t>
  </si>
  <si>
    <t xml:space="preserve">Candidato 2000036 «TENSIOMETRO PEDIATRICO». Denominación: 46% del nombre del inventario explicado por el texto de SAP y 50% a la inversa. Atributos verificados: población. La coincidencia de denominación no alcanza para dar la identificación por confirmada.</t>
  </si>
  <si>
    <t xml:space="preserve">1060-312</t>
  </si>
  <si>
    <t xml:space="preserve">312</t>
  </si>
  <si>
    <t xml:space="preserve">AMINOFILINA AMP</t>
  </si>
  <si>
    <t xml:space="preserve">1000166</t>
  </si>
  <si>
    <t xml:space="preserve">AMINOFILINA 250 MG AMPOLLA</t>
  </si>
  <si>
    <t xml:space="preserve">Candidato 1000166 «AMINOFILINA 250 MG AMPOLLA». Denominación: 100% del nombre del inventario explicado por el texto de SAP y 100% a la inversa. Atributos verificados: forma farmacéutica. Sin contradicción en ningún atributo.</t>
  </si>
  <si>
    <t xml:space="preserve">1060-342</t>
  </si>
  <si>
    <t xml:space="preserve">342</t>
  </si>
  <si>
    <t xml:space="preserve">AMIODARONA AMP</t>
  </si>
  <si>
    <t xml:space="preserve">Candidato 1000005 «AMIODARONA 150MG AMPOLLA DE 3 ML INYEC». Denominación: 100% del nombre del inventario explicado por el texto de SAP y 100% a la inversa. Atributos verificados: forma farmacéutica. Sin contradicción en ningún atributo.</t>
  </si>
  <si>
    <t xml:space="preserve">1060-14</t>
  </si>
  <si>
    <t xml:space="preserve">14</t>
  </si>
  <si>
    <t xml:space="preserve">AMLODIPINA</t>
  </si>
  <si>
    <t xml:space="preserve">Candidato 1000387 «AMLODIPINA 10 mg COMPRIMIDOS». Denominación: 100% del nombre del inventario explicado por el texto de SAP y 100% a la inversa. Pero 1000340 «AMLODIPINA COMP. 5MG» es igual de plausible. Hay que elegir cuál corresponde.</t>
  </si>
  <si>
    <t xml:space="preserve">1060-16</t>
  </si>
  <si>
    <t xml:space="preserve">16</t>
  </si>
  <si>
    <t xml:space="preserve">AMOXICILINA + AC. CLAVULANICO</t>
  </si>
  <si>
    <t xml:space="preserve">Candidato 1000527 «AMOXIDAL CLAVULANICO 1 G». Denominación: 95% del nombre del inventario explicado por el texto de SAP y 95% a la inversa. Pero 1005299 «AMOXICILINA +AC. CLAVULONICO 1GR COMP» es igual de plausible. Hay que elegir cuál corresponde.</t>
  </si>
  <si>
    <t xml:space="preserve">1060-MED-003</t>
  </si>
  <si>
    <t xml:space="preserve">MED-003</t>
  </si>
  <si>
    <t xml:space="preserve">Amoxicilina 500mg</t>
  </si>
  <si>
    <t xml:space="preserve">concentración 500 mg</t>
  </si>
  <si>
    <t xml:space="preserve">Candidato 1005358 «AMOXICILINA  500 MGR». Denominación: 100% del nombre del inventario explicado por el texto de SAP y 45% a la inversa. Atributos verificados: concentración. Pero 1000468 «AMOXICILINA  500 MGR» es igual de plausible. Hay que elegir cuál corresponde.</t>
  </si>
  <si>
    <t xml:space="preserve">1060-20</t>
  </si>
  <si>
    <t xml:space="preserve">20</t>
  </si>
  <si>
    <t xml:space="preserve">APOSITO ALGODON ESTERIL</t>
  </si>
  <si>
    <t xml:space="preserve">Candidato 2000095 «APOSITO NO ESTERIL (G+A) 10X20CM». Denominación: 51% del nombre del inventario explicado por el texto de SAP y 46% a la inversa. Sap declara la presentación y el inventario físico no, así que la equivalencia no puede confirmarse con la información disponible.</t>
  </si>
  <si>
    <t xml:space="preserve">1060-526</t>
  </si>
  <si>
    <t xml:space="preserve">526</t>
  </si>
  <si>
    <t xml:space="preserve">ASPIRADOR MANUAL</t>
  </si>
  <si>
    <t xml:space="preserve">ASPIRADOR MANUAL RES Q VAC</t>
  </si>
  <si>
    <t xml:space="preserve">Candidato 2000350 «ASPIRADOR MANUAL RES Q VAC». Denominación: 100% del nombre del inventario explicado por el texto de SAP y 47% a la inversa. La coincidencia de denominación no alcanza para dar la identificación por confirmada.</t>
  </si>
  <si>
    <t xml:space="preserve">1060-23</t>
  </si>
  <si>
    <t xml:space="preserve">23</t>
  </si>
  <si>
    <t xml:space="preserve">ASPIRINA</t>
  </si>
  <si>
    <t xml:space="preserve">ASPIRINA DE 100 MG</t>
  </si>
  <si>
    <t xml:space="preserve">Candidato 1000136 «ASPIRINA DE 100 MG». Denominación: 100% del nombre del inventario explicado por el texto de SAP y 100% a la inversa. Sap declara la presentación y el inventario físico no, así que la equivalencia no puede confirmarse con la información disponible.</t>
  </si>
  <si>
    <t xml:space="preserve">1060-399</t>
  </si>
  <si>
    <t xml:space="preserve">399</t>
  </si>
  <si>
    <t xml:space="preserve">ATENOLOL 100 MG COMPRIMIDOS</t>
  </si>
  <si>
    <t xml:space="preserve">1000164</t>
  </si>
  <si>
    <t xml:space="preserve">ATENOLOL 100 MG COMPRIMIDO</t>
  </si>
  <si>
    <t xml:space="preserve">Candidato 1000164 «ATENOLOL 100 MG COMPRIMIDO». Denominación: 100% del nombre del inventario explicado por el texto de SAP y 100% a la inversa. Atributos verificados: concentración, forma farmacéutica. Sin contradicción en ningún atributo.</t>
  </si>
  <si>
    <t xml:space="preserve">1060-26</t>
  </si>
  <si>
    <t xml:space="preserve">26</t>
  </si>
  <si>
    <t xml:space="preserve">ATROPINA AMP</t>
  </si>
  <si>
    <t xml:space="preserve">1000007</t>
  </si>
  <si>
    <t xml:space="preserve">Candidato 1000007 «ATROPINA 1MG AMPOLLA DE 1ML». Denominación: 100% del nombre del inventario explicado por el texto de SAP y 100% a la inversa. Atributos verificados: forma farmacéutica. Sin contradicción en ningún atributo.</t>
  </si>
  <si>
    <t xml:space="preserve">1060-351</t>
  </si>
  <si>
    <t xml:space="preserve">351</t>
  </si>
  <si>
    <t xml:space="preserve">baja lenguas</t>
  </si>
  <si>
    <t xml:space="preserve">1060-338</t>
  </si>
  <si>
    <t xml:space="preserve">338</t>
  </si>
  <si>
    <t xml:space="preserve">BARBIJOS</t>
  </si>
  <si>
    <t xml:space="preserve">BARBIJO KN95</t>
  </si>
  <si>
    <t xml:space="preserve">Candidato 2001251 «BARBIJO KN95». Denominación: 90% del nombre del inventario explicado por el texto de SAP y 44% a la inversa. La coincidencia de denominación no alcanza para dar la identificación por confirmada.</t>
  </si>
  <si>
    <t xml:space="preserve">1060-343</t>
  </si>
  <si>
    <t xml:space="preserve">343</t>
  </si>
  <si>
    <t xml:space="preserve">BARBIJOS N95</t>
  </si>
  <si>
    <t xml:space="preserve">1060-352</t>
  </si>
  <si>
    <t xml:space="preserve">352</t>
  </si>
  <si>
    <t xml:space="preserve">bigoteras</t>
  </si>
  <si>
    <t xml:space="preserve">2000462</t>
  </si>
  <si>
    <t xml:space="preserve">BIGOTERA DESCARTABLE</t>
  </si>
  <si>
    <t xml:space="preserve">Candidato 2000462 «BIGOTERA DESCARTABLE». Denominación: 90% del nombre del inventario explicado por el texto de SAP y 90% a la inversa. Sin contradicción en ningún atributo.</t>
  </si>
  <si>
    <t xml:space="preserve">1060-307</t>
  </si>
  <si>
    <t xml:space="preserve">307</t>
  </si>
  <si>
    <t xml:space="preserve">BOLSA COLECTORA ORINA</t>
  </si>
  <si>
    <t xml:space="preserve">Candidato 2000100 «BOLSA COLECTORA DE ORINA X 2000 ML». Denominación: 100% del nombre del inventario explicado por el texto de SAP y 100% a la inversa. Sap declara la presentación y el inventario físico no, así que la equivalencia no puede confirmarse con la información disponible.</t>
  </si>
  <si>
    <t xml:space="preserve">1060-506</t>
  </si>
  <si>
    <t xml:space="preserve">506</t>
  </si>
  <si>
    <t xml:space="preserve">BOLSA DE OBITO</t>
  </si>
  <si>
    <t xml:space="preserve">BOLSA DE OBITO NEGRA 200MIC C/CIERRE</t>
  </si>
  <si>
    <t xml:space="preserve">Candidato 2001261 «BOLSA DE OBITO NEGRA 200MIC C/CIERRE». Denominación: 100% del nombre del inventario explicado por el texto de SAP y 39% a la inversa. Sap declara la presentación y el inventario físico no, así que la equivalencia no puede confirmarse con la información disponible.</t>
  </si>
  <si>
    <t xml:space="preserve">1060-34</t>
  </si>
  <si>
    <t xml:space="preserve">34</t>
  </si>
  <si>
    <t xml:space="preserve">BROMURO DE IPRATROPIO</t>
  </si>
  <si>
    <t xml:space="preserve">BROMURO IPRATROPIO 0.25 MG/ ML GOTAS</t>
  </si>
  <si>
    <t xml:space="preserve">Candidato 1000130 «BROMURO IPRATROPIO 0.25 MG/ ML GOTAS». Denominación: 100% del nombre del inventario explicado por el texto de SAP y 100% a la inversa. Sap declara la presentación y el inventario físico no, así que la equivalencia no puede confirmarse con la información disponible.</t>
  </si>
  <si>
    <t xml:space="preserve">1060-501</t>
  </si>
  <si>
    <t xml:space="preserve">501</t>
  </si>
  <si>
    <t xml:space="preserve">CALADRYL</t>
  </si>
  <si>
    <t xml:space="preserve">1000187</t>
  </si>
  <si>
    <t xml:space="preserve">CALADRYL SOLUCION</t>
  </si>
  <si>
    <t xml:space="preserve">Candidato 1000187 «CALADRYL SOLUCION». Denominación: 100% del nombre del inventario explicado por el texto de SAP y 100% a la inversa. Sin contradicción en ningún atributo.</t>
  </si>
  <si>
    <t xml:space="preserve">1060-508</t>
  </si>
  <si>
    <t xml:space="preserve">508</t>
  </si>
  <si>
    <t xml:space="preserve">CAMISOLIN IMPERMEABLE + TOALLA CHICA CHICA</t>
  </si>
  <si>
    <t xml:space="preserve">Candidato 2000485 «CAJA CURACIONES CHICA». Denominación: 21% del nombre del inventario explicado por el texto de SAP y 50% a la inversa. La coincidencia de denominación no alcanza para dar la identificación por confirmada.</t>
  </si>
  <si>
    <t xml:space="preserve">1060-471</t>
  </si>
  <si>
    <t xml:space="preserve">471</t>
  </si>
  <si>
    <t xml:space="preserve">CAMISOLINES</t>
  </si>
  <si>
    <t xml:space="preserve">CAMISA HOMBRE</t>
  </si>
  <si>
    <t xml:space="preserve">Candidato 3001493 «CAMISA HOMBRE». Denominación: 90% del nombre del inventario explicado por el texto de SAP y 43% a la inversa. La coincidencia de denominación no alcanza para dar la identificación por confirmada.</t>
  </si>
  <si>
    <t xml:space="preserve">1060-358</t>
  </si>
  <si>
    <t xml:space="preserve">358</t>
  </si>
  <si>
    <t xml:space="preserve">CAMPO ESTERIL</t>
  </si>
  <si>
    <t xml:space="preserve">CAMPO QUIRURGICO ESTERIL 60X60CM</t>
  </si>
  <si>
    <t xml:space="preserve">Candidato 2002575 «CAMPO QUIRURGICO ESTERIL 60X60CM». Denominación: 100% del nombre del inventario explicado por el texto de SAP y 30% a la inversa. Sap declara la presentación y el inventario físico no, así que la equivalencia no puede confirmarse con la información disponible.</t>
  </si>
  <si>
    <t xml:space="preserve">CAMPO IMPERMEABLE CHICO</t>
  </si>
  <si>
    <t xml:space="preserve">PANTALON IMPERMEABLE L</t>
  </si>
  <si>
    <t xml:space="preserve">Candidato 3001342 «PANTALON IMPERMEABLE L». Denominación: 27% del nombre del inventario explicado por el texto de SAP y 57% a la inversa. La coincidencia de denominación no alcanza para dar la identificación por confirmada.</t>
  </si>
  <si>
    <t xml:space="preserve">1060-507</t>
  </si>
  <si>
    <t xml:space="preserve">507</t>
  </si>
  <si>
    <t xml:space="preserve">CAMPO IMPERMEABLE GRANDE</t>
  </si>
  <si>
    <t xml:space="preserve">Candidato 3001342 «PANTALON IMPERMEABLE L». Denominación: 28% del nombre del inventario explicado por el texto de SAP y 57% a la inversa. La coincidencia de denominación no alcanza para dar la identificación por confirmada.</t>
  </si>
  <si>
    <t xml:space="preserve">1060-353</t>
  </si>
  <si>
    <t xml:space="preserve">353</t>
  </si>
  <si>
    <t xml:space="preserve">CANULAS DE MAYO N°2</t>
  </si>
  <si>
    <t xml:space="preserve">calibre N° 2</t>
  </si>
  <si>
    <t xml:space="preserve">TUBO DE MAYO N°2</t>
  </si>
  <si>
    <t xml:space="preserve">Candidato 2000384 «TUBO DE MAYO N°2». Denominación: 49% del nombre del inventario explicado por el texto de SAP y 57% a la inversa. Atributos verificados: calibre. La coincidencia de denominación no alcanza para dar la identificación por confirmada.</t>
  </si>
  <si>
    <t xml:space="preserve">1060-354</t>
  </si>
  <si>
    <t xml:space="preserve">354</t>
  </si>
  <si>
    <t xml:space="preserve">CANULAS DE MAYO N°3</t>
  </si>
  <si>
    <t xml:space="preserve">calibre N° 3</t>
  </si>
  <si>
    <t xml:space="preserve">TUBO DE MAYO N°3</t>
  </si>
  <si>
    <t xml:space="preserve">Candidato 2000385 «TUBO DE MAYO N°3». Denominación: 49% del nombre del inventario explicado por el texto de SAP y 57% a la inversa. Atributos verificados: calibre. La coincidencia de denominación no alcanza para dar la identificación por confirmada.</t>
  </si>
  <si>
    <t xml:space="preserve">1060-394</t>
  </si>
  <si>
    <t xml:space="preserve">394</t>
  </si>
  <si>
    <t xml:space="preserve">CANULAS DE MAYO N°4</t>
  </si>
  <si>
    <t xml:space="preserve">calibre N° 4</t>
  </si>
  <si>
    <t xml:space="preserve">TUBO DE MAYO N°4</t>
  </si>
  <si>
    <t xml:space="preserve">Candidato 2002008 «TUBO DE MAYO N°4». Denominación: 49% del nombre del inventario explicado por el texto de SAP y 57% a la inversa. Atributos verificados: calibre. La coincidencia de denominación no alcanza para dar la identificación por confirmada.</t>
  </si>
  <si>
    <t xml:space="preserve">CANULAS DE MAYO N°5</t>
  </si>
  <si>
    <t xml:space="preserve">calibre N° 5</t>
  </si>
  <si>
    <t xml:space="preserve">Candidato 2000659 «KIT CANULAS OROFARINGEAS (TUBOS DE MAYO)». Denominación: 51% del nombre del inventario explicado por el texto de SAP y 31% a la inversa. El inventario físico declara la presentación y SAP no, así que la equivalencia no puede confirmarse con la información disponible.</t>
  </si>
  <si>
    <t xml:space="preserve">1060-50</t>
  </si>
  <si>
    <t xml:space="preserve">50</t>
  </si>
  <si>
    <t xml:space="preserve">CEFALEXINA</t>
  </si>
  <si>
    <t xml:space="preserve">CEFALEXINA 500MG COMPRIMIDOS</t>
  </si>
  <si>
    <t xml:space="preserve">Candidato 1000480 «CEFALEXINA 500MG COMPRIMIDOS». Denominación: 100% del nombre del inventario explicado por el texto de SAP y 100% a la inversa. Sap declara la presentación y el inventario físico no, así que la equivalencia no puede confirmarse con la información disponible.</t>
  </si>
  <si>
    <t xml:space="preserve">1060-391</t>
  </si>
  <si>
    <t xml:space="preserve">Nomenclatura insuficiente para decidir</t>
  </si>
  <si>
    <t xml:space="preserve">391</t>
  </si>
  <si>
    <t xml:space="preserve">CHATA</t>
  </si>
  <si>
    <t xml:space="preserve">CHATA ORINAL FEMENINO</t>
  </si>
  <si>
    <t xml:space="preserve">Candidato 1000019 «CHATA ORINAL FEMENINO». Denominación: 100% del nombre del inventario explicado por el texto de SAP y 33% a la inversa. La coincidencia de denominación no alcanza para dar la identificación por confirmada.</t>
  </si>
  <si>
    <t xml:space="preserve">1060-289</t>
  </si>
  <si>
    <t xml:space="preserve">289</t>
  </si>
  <si>
    <t xml:space="preserve">Cinta adhesiva traspore</t>
  </si>
  <si>
    <t xml:space="preserve">1060-301</t>
  </si>
  <si>
    <t xml:space="preserve">301</t>
  </si>
  <si>
    <t xml:space="preserve">CIRCUITO RESPIRATORIO UTIM</t>
  </si>
  <si>
    <t xml:space="preserve">CIRCUITO RESPIRADOR ADULT REF 300/13315</t>
  </si>
  <si>
    <t xml:space="preserve">Candidato 2001363 «CIRCUITO RESPIRADOR ADULT REF 300/13315». Denominación: 62% del nombre del inventario explicado por el texto de SAP y 49% a la inversa. Sap declara la presentación y el inventario físico no, así que la equivalencia no puede confirmarse con la información disponible.</t>
  </si>
  <si>
    <t xml:space="preserve">1060-59</t>
  </si>
  <si>
    <t xml:space="preserve">59</t>
  </si>
  <si>
    <t xml:space="preserve">CLARITROMICINA</t>
  </si>
  <si>
    <t xml:space="preserve">CLARITROMICINA 500 COMPRIMIDOS</t>
  </si>
  <si>
    <t xml:space="preserve">Candidato 1000526 «CLARITROMICINA 500 COMPRIMIDOS». Denominación: 100% del nombre del inventario explicado por el texto de SAP y 100% a la inversa. Sap declara la presentación y el inventario físico no, así que la equivalencia no puede confirmarse con la información disponible.</t>
  </si>
  <si>
    <t xml:space="preserve">1060-511</t>
  </si>
  <si>
    <t xml:space="preserve">511</t>
  </si>
  <si>
    <t xml:space="preserve">CLORURO DE SODIO HIPERTONICO 20% 20%</t>
  </si>
  <si>
    <t xml:space="preserve">concentración 20%</t>
  </si>
  <si>
    <t xml:space="preserve">SODIO CLORURO 25ML SPRAY</t>
  </si>
  <si>
    <t xml:space="preserve">Candidato 1001013 «SODIO CLORURO 25ML SPRAY». Denominación: 64% del nombre del inventario explicado por el texto de SAP y 100% a la inversa. El inventario físico declara la presentación y SAP no, así que la equivalencia no puede confirmarse con la información disponible.</t>
  </si>
  <si>
    <t xml:space="preserve">1060-510</t>
  </si>
  <si>
    <t xml:space="preserve">510</t>
  </si>
  <si>
    <t xml:space="preserve">COFIA</t>
  </si>
  <si>
    <t xml:space="preserve">COFIA PLISADA 20GR. BLANCA C/AJUST ELAST</t>
  </si>
  <si>
    <t xml:space="preserve">Candidato 2000366 «COFIA PLISADA 20GR. BLANCA C/AJUST ELAST». Denominación: 100% del nombre del inventario explicado por el texto de SAP y 21% a la inversa. Sap declara la presentación y el inventario físico no, así que la equivalencia no puede confirmarse con la información disponible.</t>
  </si>
  <si>
    <t xml:space="preserve">1060-411</t>
  </si>
  <si>
    <t xml:space="preserve">411</t>
  </si>
  <si>
    <t xml:space="preserve">COLLAR FILADELFIA (distintas med.)</t>
  </si>
  <si>
    <t xml:space="preserve">COLLAR CERVICAL CHICO</t>
  </si>
  <si>
    <t xml:space="preserve">Candidato 2000049 «COLLAR CERVICAL CHICO». Denominación: 46% del nombre del inventario explicado por el texto de SAP y 31% a la inversa. La coincidencia de denominación no alcanza para dar la identificación por confirmada.</t>
  </si>
  <si>
    <t xml:space="preserve">1060-509</t>
  </si>
  <si>
    <t xml:space="preserve">509</t>
  </si>
  <si>
    <t xml:space="preserve">COLLAR FILADELFIA AJUSTABLE</t>
  </si>
  <si>
    <t xml:space="preserve">1060-412</t>
  </si>
  <si>
    <t xml:space="preserve">412</t>
  </si>
  <si>
    <t xml:space="preserve">COLLAR FILADELFIA PEDIATRICO</t>
  </si>
  <si>
    <t xml:space="preserve">Candidato 2000036 «TENSIOMETRO PEDIATRICO». Denominación: 33% del nombre del inventario explicado por el texto de SAP y 50% a la inversa. Atributos verificados: población. La coincidencia de denominación no alcanza para dar la identificación por confirmada.</t>
  </si>
  <si>
    <t xml:space="preserve">1060-384</t>
  </si>
  <si>
    <t xml:space="preserve">384</t>
  </si>
  <si>
    <t xml:space="preserve">CUBRECAMILLAS PACK X 10 UNIDADES</t>
  </si>
  <si>
    <t xml:space="preserve">CUBRECAMILLA C/TIRAS 20G 0,90 X 2,00 MT</t>
  </si>
  <si>
    <t xml:space="preserve">Candidato 2001133 «CUBRECAMILLA C/TIRAS 20G 0,90 X 2,00 MT». Denominación: 90% del nombre del inventario explicado por el texto de SAP y 47% a la inversa. El inventario físico declara la presentación y SAP no, así que la equivalencia no puede confirmarse con la información disponible.</t>
  </si>
  <si>
    <t xml:space="preserve">1060-64</t>
  </si>
  <si>
    <t xml:space="preserve">64</t>
  </si>
  <si>
    <t xml:space="preserve">CURITAS X UNID</t>
  </si>
  <si>
    <t xml:space="preserve">Candidato 2000532 «CURITAS TELA ELASTICA». Denominación: 48% del nombre del inventario explicado por el texto de SAP y 36% a la inversa. La coincidencia de denominación no alcanza para dar la identificación por confirmada.</t>
  </si>
  <si>
    <t xml:space="preserve">1060-65</t>
  </si>
  <si>
    <t xml:space="preserve">65</t>
  </si>
  <si>
    <t xml:space="preserve">DECADRON</t>
  </si>
  <si>
    <t xml:space="preserve">DECADRON 8MG / 2ML F. AMP</t>
  </si>
  <si>
    <t xml:space="preserve">Candidato 1000426 «DECADRON 8MG / 2ML F. AMP». Denominación: 100% del nombre del inventario explicado por el texto de SAP y 100% a la inversa. Sap declara la presentación y el inventario físico no, así que la equivalencia no puede confirmarse con la información disponible.</t>
  </si>
  <si>
    <t xml:space="preserve">1060-513</t>
  </si>
  <si>
    <t xml:space="preserve">513</t>
  </si>
  <si>
    <t xml:space="preserve">DESCARTADOR CORTOPUNZANTES 1,4 L 1,4 L</t>
  </si>
  <si>
    <t xml:space="preserve">volumen 1400 ml</t>
  </si>
  <si>
    <t xml:space="preserve">DESCARTADOR C/TAPA GIRATORIA MOD E1 1.4L</t>
  </si>
  <si>
    <t xml:space="preserve">Candidato 2000870 «DESCARTADOR C/TAPA GIRATORIA MOD E1 1.4L». Denominación: 45% del nombre del inventario explicado por el texto de SAP y 21% a la inversa. Atributos verificados: volumen / presentación. La coincidencia de denominación no alcanza para dar la identificación por confirmada.</t>
  </si>
  <si>
    <t xml:space="preserve">1060-512</t>
  </si>
  <si>
    <t xml:space="preserve">512</t>
  </si>
  <si>
    <t xml:space="preserve">DESCARTADOR CORTOPUNZANTES 2,2 L 2,2 L</t>
  </si>
  <si>
    <t xml:space="preserve">volumen 2200 ml</t>
  </si>
  <si>
    <t xml:space="preserve">SUJETADOR C/VELCRO CORTO</t>
  </si>
  <si>
    <t xml:space="preserve">Candidato 2000471 «SUJETADOR C/VELCRO CORTO». Denominación: 49% del nombre del inventario explicado por el texto de SAP y 32% a la inversa. El inventario físico declara la presentación y SAP no, así que la equivalencia no puede confirmarse con la información disponible.</t>
  </si>
  <si>
    <t xml:space="preserve">1060-361</t>
  </si>
  <si>
    <t xml:space="preserve">361</t>
  </si>
  <si>
    <t xml:space="preserve">DESCARTADOR CORTOPUNZANTES 4,5 LTS 4,5 LTS</t>
  </si>
  <si>
    <t xml:space="preserve">volumen 4500 ml</t>
  </si>
  <si>
    <t xml:space="preserve">1060-360</t>
  </si>
  <si>
    <t xml:space="preserve">360</t>
  </si>
  <si>
    <t xml:space="preserve">DESCARTADOR CORTOPUZANTES 7 LTS LTS</t>
  </si>
  <si>
    <t xml:space="preserve">volumen 7000 ml</t>
  </si>
  <si>
    <t xml:space="preserve">1060-534</t>
  </si>
  <si>
    <t xml:space="preserve">534</t>
  </si>
  <si>
    <t xml:space="preserve">desloratadina</t>
  </si>
  <si>
    <t xml:space="preserve">DESLORATADINA + BETAMET x 10 COMP</t>
  </si>
  <si>
    <t xml:space="preserve">Candidato 1002225 «DESLORATADINA + BETAMET x 10 COMP». Denominación: 100% del nombre del inventario explicado por el texto de SAP y 48% a la inversa. Sap declara la presentación y el inventario físico no, así que la equivalencia no puede confirmarse con la información disponible.</t>
  </si>
  <si>
    <t xml:space="preserve">1060-73</t>
  </si>
  <si>
    <t xml:space="preserve">73</t>
  </si>
  <si>
    <t xml:space="preserve">DEXAMETASONA AMP</t>
  </si>
  <si>
    <t xml:space="preserve">1060-77</t>
  </si>
  <si>
    <t xml:space="preserve">77</t>
  </si>
  <si>
    <t xml:space="preserve">DIAZEPAM AMP</t>
  </si>
  <si>
    <t xml:space="preserve">Candidato 1000021 «DIAZEPAM 10MG AMPOLLA DE 2ML INYECTABLE». Denominación: 100% del nombre del inventario explicado por el texto de SAP y 100% a la inversa. Atributos verificados: forma farmacéutica. Sin contradicción en ningún atributo.</t>
  </si>
  <si>
    <t xml:space="preserve">1060-83</t>
  </si>
  <si>
    <t xml:space="preserve">83</t>
  </si>
  <si>
    <t xml:space="preserve">DICLOFENAC 75 COMP</t>
  </si>
  <si>
    <t xml:space="preserve">forma comprimido · cantidad sin unidad 75</t>
  </si>
  <si>
    <t xml:space="preserve">Candidato 1000373 «DICLOFENAC 50MG COMPRIMIDO». Denominación: 100% del nombre del inventario explicado por el texto de SAP y 100% a la inversa. Atributos verificados: forma farmacéutica. Pero 1000125 «DICLOFENAC 75 MG COMPRIMIDOS» es igual de plausible. Hay que elegir cuál corresponde.</t>
  </si>
  <si>
    <t xml:space="preserve">1060-80</t>
  </si>
  <si>
    <t xml:space="preserve">80</t>
  </si>
  <si>
    <t xml:space="preserve">DICLOFENAC AMP</t>
  </si>
  <si>
    <t xml:space="preserve">Candidato 1000045 «DICLOFENAC 75MG AMPOLLA 3ML». Denominación: 100% del nombre del inventario explicado por el texto de SAP y 100% a la inversa. Atributos verificados: forma farmacéutica. Sin contradicción en ningún atributo.</t>
  </si>
  <si>
    <t xml:space="preserve">1060-308</t>
  </si>
  <si>
    <t xml:space="preserve">308</t>
  </si>
  <si>
    <t xml:space="preserve">DIGOXINA</t>
  </si>
  <si>
    <t xml:space="preserve">Candidato 1000063 «DIGOXINA 0,25 MG/ML AMPOLLA DE 1ML». Denominación: 100% del nombre del inventario explicado por el texto de SAP y 100% a la inversa. Sap declara la presentación y el inventario físico no, así que la equivalencia no puede confirmarse con la información disponible.</t>
  </si>
  <si>
    <t xml:space="preserve">1060-93</t>
  </si>
  <si>
    <t xml:space="preserve">93</t>
  </si>
  <si>
    <t xml:space="preserve">DIPIRONA AMP</t>
  </si>
  <si>
    <t xml:space="preserve">Candidato 1000022 «DIPIRONA 1G AMPOLLA DE 2ML INYECTABLE». Denominación: 100% del nombre del inventario explicado por el texto de SAP y 100% a la inversa. Atributos verificados: forma farmacéutica. Pero 1000065 «DIPIRONA 2,5 MG AMP INYECTABLE» es igual de plausible. Hay que elegir cuál corresponde.</t>
  </si>
  <si>
    <t xml:space="preserve">1060-515</t>
  </si>
  <si>
    <t xml:space="preserve">515</t>
  </si>
  <si>
    <t xml:space="preserve">DIPIRONA COMP</t>
  </si>
  <si>
    <t xml:space="preserve">Candidato 1005308 «DIPIRONA 400MG COMPRIMIDOS». Denominación: 100% del nombre del inventario explicado por el texto de SAP y 100% a la inversa. Atributos verificados: forma farmacéutica. Pero 1005149 «DIPIRONA 500MG COMPRIMIDOS» es igual de plausible. Hay que elegir cuál corresponde.</t>
  </si>
  <si>
    <t xml:space="preserve">1060-345</t>
  </si>
  <si>
    <t xml:space="preserve">345</t>
  </si>
  <si>
    <t xml:space="preserve">ELECTRODOS</t>
  </si>
  <si>
    <t xml:space="preserve">Candidato CR-13A «ELECTRODOS ADULTO». Denominación: 100% del nombre del inventario explicado por el texto de SAP y 55% a la inversa. Sap declara la presentación y el inventario físico no, así que la equivalencia no puede confirmarse con la información disponible.</t>
  </si>
  <si>
    <t xml:space="preserve">1060-101</t>
  </si>
  <si>
    <t xml:space="preserve">101</t>
  </si>
  <si>
    <t xml:space="preserve">ENALAPRIL COMP</t>
  </si>
  <si>
    <t xml:space="preserve">Candidato 1005140 «ENALAPRIL 10MG X 10COMP». Denominación: 100% del nombre del inventario explicado por el texto de SAP y 49% a la inversa. Atributos verificados: forma farmacéutica. Pero 1000343 «ENALAPRIL MALEATO 5MG COMPRIMIDO» es igual de plausible. Hay que elegir cuál corresponde.</t>
  </si>
  <si>
    <t xml:space="preserve">1060-535</t>
  </si>
  <si>
    <t xml:space="preserve">535</t>
  </si>
  <si>
    <t xml:space="preserve">esomeprazol</t>
  </si>
  <si>
    <t xml:space="preserve">ESOMEPRAZOL COMPRIMIDOS X 40MG</t>
  </si>
  <si>
    <t xml:space="preserve">Candidato 1000451 «ESOMEPRAZOL COMPRIMIDOS X 40MG». Denominación: 100% del nombre del inventario explicado por el texto de SAP y 100% a la inversa. Sap declara la presentación y el inventario físico no, así que la equivalencia no puede confirmarse con la información disponible.</t>
  </si>
  <si>
    <t xml:space="preserve">ESTETOSCOPIO</t>
  </si>
  <si>
    <t xml:space="preserve">Candidato 2000016 «ESTETOSCOPIO ADULTO». Denominación: 100% del nombre del inventario explicado por el texto de SAP y 56% a la inversa. Sap declara la presentación y el inventario físico no, así que la equivalencia no puede confirmarse con la información disponible.</t>
  </si>
  <si>
    <t xml:space="preserve">1060-249</t>
  </si>
  <si>
    <t xml:space="preserve">249</t>
  </si>
  <si>
    <t xml:space="preserve">FENITOINA AMP</t>
  </si>
  <si>
    <t xml:space="preserve">Candidato 1000103 «FENITOINA 100MG /2ML AMPOLLA». Denominación: 100% del nombre del inventario explicado por el texto de SAP y 100% a la inversa. Atributos verificados: forma farmacéutica. Pero 1000683 «FENITOINA 50MG/2ML AMPOLLA» es igual de plausible. Hay que elegir cuál corresponde.</t>
  </si>
  <si>
    <t xml:space="preserve">1060-309</t>
  </si>
  <si>
    <t xml:space="preserve">309</t>
  </si>
  <si>
    <t xml:space="preserve">FENTANILO AMP</t>
  </si>
  <si>
    <t xml:space="preserve">1000305</t>
  </si>
  <si>
    <t xml:space="preserve">FENTANILO AMP 0,25mg/5ml</t>
  </si>
  <si>
    <t xml:space="preserve">Candidato 1000305 «FENTANILO AMP 0,25mg/5ml». Denominación: 100% del nombre del inventario explicado por el texto de SAP y 100% a la inversa. Atributos verificados: forma farmacéutica. Sin contradicción en ningún atributo.</t>
  </si>
  <si>
    <t xml:space="preserve">1060-470</t>
  </si>
  <si>
    <t xml:space="preserve">470</t>
  </si>
  <si>
    <t xml:space="preserve">FERULAS DIGITALES</t>
  </si>
  <si>
    <t xml:space="preserve">TENSIOMETRO DIGITAL</t>
  </si>
  <si>
    <t xml:space="preserve">Candidato 2001121 «TENSIOMETRO DIGITAL». Denominación: 48% del nombre del inventario explicado por el texto de SAP y 46% a la inversa. La coincidencia de denominación no alcanza para dar la identificación por confirmada.</t>
  </si>
  <si>
    <t xml:space="preserve">1060-370</t>
  </si>
  <si>
    <t xml:space="preserve">370</t>
  </si>
  <si>
    <t xml:space="preserve">FIJADOR DE TUBO ENDOTRAQUEAL</t>
  </si>
  <si>
    <t xml:space="preserve">Candidato 2000074 «TUBO ENDOTRAQ. Nº 5 C/BALON». Denominación: 54% del nombre del inventario explicado por el texto de SAP y 62% a la inversa. Sap declara la presentación y el inventario físico no, así que la equivalencia no puede confirmarse con la información disponible.</t>
  </si>
  <si>
    <t xml:space="preserve">1060-321</t>
  </si>
  <si>
    <t xml:space="preserve">321</t>
  </si>
  <si>
    <t xml:space="preserve">FLUMAZENIL AMP</t>
  </si>
  <si>
    <t xml:space="preserve">1000404</t>
  </si>
  <si>
    <t xml:space="preserve">FLUMAZENIL AMP 5 ML</t>
  </si>
  <si>
    <t xml:space="preserve">Candidato 1000404 «FLUMAZENIL AMP 5 ML». Denominación: 100% del nombre del inventario explicado por el texto de SAP y 100% a la inversa. Atributos verificados: forma farmacéutica. Sin contradicción en ningún atributo.</t>
  </si>
  <si>
    <t xml:space="preserve">1060-116</t>
  </si>
  <si>
    <t xml:space="preserve">116</t>
  </si>
  <si>
    <t xml:space="preserve">FUROSEMIDA AMP</t>
  </si>
  <si>
    <t xml:space="preserve">1000100</t>
  </si>
  <si>
    <t xml:space="preserve">FUROSEMIDA AMPOLLA DE 20 MG/2ML</t>
  </si>
  <si>
    <t xml:space="preserve">Candidato 1000100 «FUROSEMIDA AMPOLLA DE 20 MG/2ML». Denominación: 100% del nombre del inventario explicado por el texto de SAP y 100% a la inversa. Atributos verificados: forma farmacéutica. Sin contradicción en ningún atributo.</t>
  </si>
  <si>
    <t xml:space="preserve">1060-257</t>
  </si>
  <si>
    <t xml:space="preserve">257</t>
  </si>
  <si>
    <t xml:space="preserve">Gasas 10x10cm</t>
  </si>
  <si>
    <t xml:space="preserve">GASA ESTERIL 10X10CM</t>
  </si>
  <si>
    <t xml:space="preserve">medidas</t>
  </si>
  <si>
    <t xml:space="preserve">Candidato 2000900 «GASA ESTERIL 10X10CM». Denominación: 47% del nombre del inventario explicado por el texto de SAP y 56% a la inversa. Atributos verificados: medidas. La coincidencia de denominación no alcanza para dar la identificación por confirmada.</t>
  </si>
  <si>
    <t xml:space="preserve">1060-383</t>
  </si>
  <si>
    <t xml:space="preserve">383</t>
  </si>
  <si>
    <t xml:space="preserve">GLUCOMETRO</t>
  </si>
  <si>
    <t xml:space="preserve">2001670</t>
  </si>
  <si>
    <t xml:space="preserve">Candidato 2001670 «GLUCOMETRO». Denominación: 100% del nombre del inventario explicado por el texto de SAP y 100% a la inversa. Sin contradicción en ningún atributo.</t>
  </si>
  <si>
    <t xml:space="preserve">1060-122</t>
  </si>
  <si>
    <t xml:space="preserve">122</t>
  </si>
  <si>
    <t xml:space="preserve">GLUCONATO DE CALCIO AMP</t>
  </si>
  <si>
    <t xml:space="preserve">1005248</t>
  </si>
  <si>
    <t xml:space="preserve">GLUCONATO DE CALCIO 10% X 10ML AMPOLLA</t>
  </si>
  <si>
    <t xml:space="preserve">Candidato 1005248 «GLUCONATO DE CALCIO 10% X 10ML AMPOLLA». Denominación: 100% del nombre del inventario explicado por el texto de SAP y 100% a la inversa. Atributos verificados: forma farmacéutica. Sin contradicción en ningún atributo.</t>
  </si>
  <si>
    <t xml:space="preserve">1060-124</t>
  </si>
  <si>
    <t xml:space="preserve">124</t>
  </si>
  <si>
    <t xml:space="preserve">GOTA PC ® TETRAHIDRAZOLINA CLORHIDRATO CLORHIDRATO CLORHIDRATO CLORHIDRATO</t>
  </si>
  <si>
    <t xml:space="preserve">TRAMADOL CLORHIDRATO 100MG AMP 2ML</t>
  </si>
  <si>
    <t xml:space="preserve">Candidato 1000600 «TRAMADOL CLORHIDRATO 100MG AMP 2ML». Denominación: 16% del nombre del inventario explicado por el texto de SAP y 52% a la inversa. Sap declara la presentación y el inventario físico no, así que la equivalencia no puede confirmarse con la información disponible.</t>
  </si>
  <si>
    <t xml:space="preserve">1060-1006</t>
  </si>
  <si>
    <t xml:space="preserve">1006</t>
  </si>
  <si>
    <t xml:space="preserve">Guantes Esteriles N° 6,5</t>
  </si>
  <si>
    <t xml:space="preserve">calibre N° 6</t>
  </si>
  <si>
    <t xml:space="preserve">2001761</t>
  </si>
  <si>
    <t xml:space="preserve">GUANTES ESTERILES Nº 6.5 POR PAR</t>
  </si>
  <si>
    <t xml:space="preserve">Candidato 2001761 «GUANTES ESTERILES Nº 6.5 POR PAR». Denominación: 100% del nombre del inventario explicado por el texto de SAP y 61% a la inversa. Atributos verificados: calibre. Sin contradicción en ningún atributo.</t>
  </si>
  <si>
    <t xml:space="preserve">1060-274</t>
  </si>
  <si>
    <t xml:space="preserve">274</t>
  </si>
  <si>
    <t xml:space="preserve">Guantes Esteriles N° 7</t>
  </si>
  <si>
    <t xml:space="preserve">calibre N° 7</t>
  </si>
  <si>
    <t xml:space="preserve">Candidato 2000156 «GUANTES ESTERILES Nº 7 POR PAR». Denominación: 100% del nombre del inventario explicado por el texto de SAP y 61% a la inversa. Atributos verificados: calibre. Pero 2000021 «GUANTES ESTERILES Nº 7.5 POR PAR» es igual de plausible. Hay que elegir cuál corresponde.</t>
  </si>
  <si>
    <t xml:space="preserve">1060-276</t>
  </si>
  <si>
    <t xml:space="preserve">276</t>
  </si>
  <si>
    <t xml:space="preserve">Guantes Esteriles N° 7,5</t>
  </si>
  <si>
    <t xml:space="preserve">1060-277</t>
  </si>
  <si>
    <t xml:space="preserve">277</t>
  </si>
  <si>
    <t xml:space="preserve">Guantes Esteriles N° 8,5</t>
  </si>
  <si>
    <t xml:space="preserve">Candidato 2000022 «GUANTES ESTERILES Nº 8 POR PAR». Denominación: 100% del nombre del inventario explicado por el texto de SAP y 61% a la inversa. Atributos verificados: calibre. Pero 2000089 «GUANTES ESTERILES Nº 8.5 POR PAR» es igual de plausible. Hay que elegir cuál corresponde.</t>
  </si>
  <si>
    <t xml:space="preserve">1060-275</t>
  </si>
  <si>
    <t xml:space="preserve">275</t>
  </si>
  <si>
    <t xml:space="preserve">Guantes Esteriles N°8</t>
  </si>
  <si>
    <t xml:space="preserve">1060-281</t>
  </si>
  <si>
    <t xml:space="preserve">281</t>
  </si>
  <si>
    <t xml:space="preserve">GUANTES NO ESTERILES L</t>
  </si>
  <si>
    <t xml:space="preserve">Candidato 2000156 «GUANTES ESTERILES Nº 7 POR PAR». Denominación: 100% del nombre del inventario explicado por el texto de SAP y 61% a la inversa. Sap declara la presentación y el inventario físico no, así que la equivalencia no puede confirmarse con la información disponible.</t>
  </si>
  <si>
    <t xml:space="preserve">1060-279</t>
  </si>
  <si>
    <t xml:space="preserve">279</t>
  </si>
  <si>
    <t xml:space="preserve">GUANTES NO ESTERILES M</t>
  </si>
  <si>
    <t xml:space="preserve">1060-278</t>
  </si>
  <si>
    <t xml:space="preserve">278</t>
  </si>
  <si>
    <t xml:space="preserve">GUIA MACROGOTERO V13/14</t>
  </si>
  <si>
    <t xml:space="preserve">calibre 13/14</t>
  </si>
  <si>
    <t xml:space="preserve">Candidato 2000023 «GUIA MACROGOTERO Nª14». Denominación: 64% del nombre del inventario explicado por el texto de SAP y 100% a la inversa. El inventario físico declara la presentación y SAP no, así que la equivalencia no puede confirmarse con la información disponible.</t>
  </si>
  <si>
    <t xml:space="preserve">1060-528</t>
  </si>
  <si>
    <t xml:space="preserve">528</t>
  </si>
  <si>
    <t xml:space="preserve">GUIA V-17 S/AGUJA MICROGOTERO</t>
  </si>
  <si>
    <t xml:space="preserve">cantidad sin unidad 17</t>
  </si>
  <si>
    <t xml:space="preserve">GUIA MICROGOTERO Nº17</t>
  </si>
  <si>
    <t xml:space="preserve">Candidato 2000024 «GUIA MICROGOTERO Nº17». Denominación: 74% del nombre del inventario explicado por el texto de SAP y 100% a la inversa. El inventario físico declara la presentación y SAP no, así que la equivalencia no puede confirmarse con la información disponible.</t>
  </si>
  <si>
    <t xml:space="preserve">1060-325</t>
  </si>
  <si>
    <t xml:space="preserve">325</t>
  </si>
  <si>
    <t xml:space="preserve">HALOPERIDOL AMP</t>
  </si>
  <si>
    <t xml:space="preserve">1000108</t>
  </si>
  <si>
    <t xml:space="preserve">HALOPERIDOL  5MG/1ML AMPOLLA</t>
  </si>
  <si>
    <t xml:space="preserve">Candidato 1000108 «HALOPERIDOL  5MG/1ML AMPOLLA». Denominación: 100% del nombre del inventario explicado por el texto de SAP y 100% a la inversa. Atributos verificados: forma farmacéutica. Sin contradicción en ningún atributo.</t>
  </si>
  <si>
    <t xml:space="preserve">heparina</t>
  </si>
  <si>
    <t xml:space="preserve">HEPARINA SODICA 5000UN/ML 5ML FAMP</t>
  </si>
  <si>
    <t xml:space="preserve">Candidato 1000118 «HEPARINA SODICA 5000UN/ML 5ML FAMP». Denominación: 100% del nombre del inventario explicado por el texto de SAP y 24% a la inversa. Sap declara la presentación y el inventario físico no, así que la equivalencia no puede confirmarse con la información disponible.</t>
  </si>
  <si>
    <t xml:space="preserve">1060-130</t>
  </si>
  <si>
    <t xml:space="preserve">130</t>
  </si>
  <si>
    <t xml:space="preserve">HIDROCORTISONA 500 MG AMP</t>
  </si>
  <si>
    <t xml:space="preserve">concentración 500 mg · forma ampolla</t>
  </si>
  <si>
    <t xml:space="preserve">1000010</t>
  </si>
  <si>
    <t xml:space="preserve">Candidato 1000010 «HIDROCORTISONA 500MG  AMPOLLA». Denominación: 100% del nombre del inventario explicado por el texto de SAP y 100% a la inversa. Atributos verificados: concentración, forma farmacéutica. Sin contradicción en ningún atributo.</t>
  </si>
  <si>
    <t xml:space="preserve">1060-131</t>
  </si>
  <si>
    <t xml:space="preserve">131</t>
  </si>
  <si>
    <t xml:space="preserve">HIOSCINA SIMPLE AMP</t>
  </si>
  <si>
    <t xml:space="preserve">BUSCAPINA SIMPLE AMP</t>
  </si>
  <si>
    <t xml:space="preserve">Candidato 1000170 «BUSCAPINA SIMPLE AMP». Denominación: 54% del nombre del inventario explicado por el texto de SAP y 52% a la inversa. Atributos verificados: forma farmacéutica. La coincidencia de denominación no alcanza para dar la identificación por confirmada.</t>
  </si>
  <si>
    <t xml:space="preserve">1060-319</t>
  </si>
  <si>
    <t xml:space="preserve">319</t>
  </si>
  <si>
    <t xml:space="preserve">HIOSCINA SIMPLE COMP</t>
  </si>
  <si>
    <t xml:space="preserve">BUSCAPINA SIMPLE COMP.</t>
  </si>
  <si>
    <t xml:space="preserve">Candidato 1000790 «BUSCAPINA SIMPLE COMP.». Denominación: 54% del nombre del inventario explicado por el texto de SAP y 52% a la inversa. Atributos verificados: forma farmacéutica. La coincidencia de denominación no alcanza para dar la identificación por confirmada.</t>
  </si>
  <si>
    <t xml:space="preserve">1060-504</t>
  </si>
  <si>
    <t xml:space="preserve">504</t>
  </si>
  <si>
    <t xml:space="preserve">Hioscina+Dipirona</t>
  </si>
  <si>
    <t xml:space="preserve">HIOSCINA+DIPIRONA AMP X 5 ML IV/IM</t>
  </si>
  <si>
    <t xml:space="preserve">Candidato 1000684 «HIOSCINA+DIPIRONA AMP X 5 ML IV/IM». Denominación: 100% del nombre del inventario explicado por el texto de SAP y 100% a la inversa. Sap declara la presentación y el inventario físico no, así que la equivalencia no puede confirmarse con la información disponible.</t>
  </si>
  <si>
    <t xml:space="preserve">1060-474</t>
  </si>
  <si>
    <t xml:space="preserve">474</t>
  </si>
  <si>
    <t xml:space="preserve">HOJA DE BISTURI Nº10</t>
  </si>
  <si>
    <t xml:space="preserve">calibre N° 10</t>
  </si>
  <si>
    <t xml:space="preserve">El candidato más parecido es 2000456 «HOJA DE BISTURI Nº 15», pero difiere en calibre. No se asigna el código: una diferencia de presentación significa que no es el mismo material.</t>
  </si>
  <si>
    <t xml:space="preserve">1060-563</t>
  </si>
  <si>
    <t xml:space="preserve">563</t>
  </si>
  <si>
    <t xml:space="preserve">HOJA DE BISTURI Nº21</t>
  </si>
  <si>
    <t xml:space="preserve">calibre N° 21</t>
  </si>
  <si>
    <t xml:space="preserve">1060-564</t>
  </si>
  <si>
    <t xml:space="preserve">564</t>
  </si>
  <si>
    <t xml:space="preserve">HOJA DE BISTURI Nº24</t>
  </si>
  <si>
    <t xml:space="preserve">calibre N° 24</t>
  </si>
  <si>
    <t xml:space="preserve">2000455</t>
  </si>
  <si>
    <t xml:space="preserve">HOJA DE BISTURI Nº 24</t>
  </si>
  <si>
    <t xml:space="preserve">Candidato 2000455 «HOJA DE BISTURI Nº 24». Denominación: 100% del nombre del inventario explicado por el texto de SAP y 100% a la inversa. Atributos verificados: calibre. Sin contradicción en ningún atributo.</t>
  </si>
  <si>
    <t xml:space="preserve">1060-135</t>
  </si>
  <si>
    <t xml:space="preserve">135</t>
  </si>
  <si>
    <t xml:space="preserve">IBUPROFENO 400 MG</t>
  </si>
  <si>
    <t xml:space="preserve">concentración 400 mg</t>
  </si>
  <si>
    <t xml:space="preserve">1000046</t>
  </si>
  <si>
    <t xml:space="preserve">IBUPROFENO 400 MG COMPRIMIDOS</t>
  </si>
  <si>
    <t xml:space="preserve">Candidato 1000046 «IBUPROFENO 400 MG COMPRIMIDOS». Denominación: 100% del nombre del inventario explicado por el texto de SAP y 100% a la inversa. Atributos verificados: concentración. Sin contradicción en ningún atributo.</t>
  </si>
  <si>
    <t xml:space="preserve">1060-396</t>
  </si>
  <si>
    <t xml:space="preserve">396</t>
  </si>
  <si>
    <t xml:space="preserve">IBUPROFENO 600MG COMP RECUBIERTOS RECUBIERTOS</t>
  </si>
  <si>
    <t xml:space="preserve">Candidato 1000124 «IBUPROFENO COMP 600MG». Denominación: 29% del nombre del inventario explicado por el texto de SAP y 100% a la inversa. Atributos verificados: concentración, forma farmacéutica. La coincidencia de denominación no alcanza para dar la identificación por confirmada.</t>
  </si>
  <si>
    <t xml:space="preserve">INMOVILIZADOR LATEROCERVICAL</t>
  </si>
  <si>
    <t xml:space="preserve">2001515</t>
  </si>
  <si>
    <t xml:space="preserve">INMOVILIZADOR LATERO CERVICAL</t>
  </si>
  <si>
    <t xml:space="preserve">Candidato 2001515 «INMOVILIZADOR LATERO CERVICAL». Denominación: 95% del nombre del inventario explicado por el texto de SAP y 66% a la inversa. Sin contradicción en ningún atributo.</t>
  </si>
  <si>
    <t xml:space="preserve">1060-137</t>
  </si>
  <si>
    <t xml:space="preserve">137</t>
  </si>
  <si>
    <t xml:space="preserve">IODOPOVIDONA 1000 ML</t>
  </si>
  <si>
    <t xml:space="preserve">1000041</t>
  </si>
  <si>
    <t xml:space="preserve">IODOPOVIDONA SOLUCION 10% X 1000ML</t>
  </si>
  <si>
    <t xml:space="preserve">Candidato 1000041 «IODOPOVIDONA SOLUCION 10% X 1000ML». Denominación: 100% del nombre del inventario explicado por el texto de SAP y 100% a la inversa. Atributos verificados: volumen / presentación. Sin contradicción en ningún atributo.</t>
  </si>
  <si>
    <t xml:space="preserve">1060-469</t>
  </si>
  <si>
    <t xml:space="preserve">469</t>
  </si>
  <si>
    <t xml:space="preserve">iodopovidona x 60 ml</t>
  </si>
  <si>
    <t xml:space="preserve">volumen 60 ml</t>
  </si>
  <si>
    <t xml:space="preserve">1000497</t>
  </si>
  <si>
    <t xml:space="preserve">IODOPOVIDONA SOLUC 10% X 60 ML</t>
  </si>
  <si>
    <t xml:space="preserve">Candidato 1000497 «IODOPOVIDONA SOLUC 10% X 60 ML». Denominación: 100% del nombre del inventario explicado por el texto de SAP y 47% a la inversa. Atributos verificados: volumen / presentación. Sin contradicción en ningún atributo.</t>
  </si>
  <si>
    <t xml:space="preserve">1060-326</t>
  </si>
  <si>
    <t xml:space="preserve">326</t>
  </si>
  <si>
    <t xml:space="preserve">ISOSORBIDA SUBLINGUAL COMPR</t>
  </si>
  <si>
    <t xml:space="preserve">DINITRATO DE ISOSORBIBE DE 5MG  COMP. SU</t>
  </si>
  <si>
    <t xml:space="preserve">Candidato 1000099 «DINITRATO DE ISOSORBIBE DE 5MG  COMP. SU». Denominación: 50% del nombre del inventario explicado por el texto de SAP y 48% a la inversa. Atributos verificados: forma farmacéutica. La coincidencia de denominación no alcanza para dar la identificación por confirmada.</t>
  </si>
  <si>
    <t xml:space="preserve">1060-302</t>
  </si>
  <si>
    <t xml:space="preserve">302</t>
  </si>
  <si>
    <t xml:space="preserve">JERINGAS 1 ML</t>
  </si>
  <si>
    <t xml:space="preserve">Candidato 2000451 «JERINGA DE 1ML C AGUJA 25G». Denominación: 90% del nombre del inventario explicado por el texto de SAP y 48% a la inversa. Atributos verificados: volumen / presentación. Pero 2000412 «JERINGA INSULINA x 1cc» es igual de plausible. Hay que elegir cuál corresponde.</t>
  </si>
  <si>
    <t xml:space="preserve">1060-246</t>
  </si>
  <si>
    <t xml:space="preserve">246</t>
  </si>
  <si>
    <t xml:space="preserve">JERINGAS 10 ML</t>
  </si>
  <si>
    <t xml:space="preserve">1060-523</t>
  </si>
  <si>
    <t xml:space="preserve">523</t>
  </si>
  <si>
    <t xml:space="preserve">JERINGAS 20 ML</t>
  </si>
  <si>
    <t xml:space="preserve">1060-254</t>
  </si>
  <si>
    <t xml:space="preserve">254</t>
  </si>
  <si>
    <t xml:space="preserve">JERINGAS 5 ML</t>
  </si>
  <si>
    <t xml:space="preserve">1060-147</t>
  </si>
  <si>
    <t xml:space="preserve">147</t>
  </si>
  <si>
    <t xml:space="preserve">KETOROLAC</t>
  </si>
  <si>
    <t xml:space="preserve">Candidato 1001291 «KETOROLAC 30 MG/2ML AMP». Denominación: 100% del nombre del inventario explicado por el texto de SAP y 100% a la inversa. Pero 1000528 «KETOROLAC  20 MG COMPRIMIDOS» es igual de plausible. Hay que elegir cuál corresponde.</t>
  </si>
  <si>
    <t xml:space="preserve">1060-516</t>
  </si>
  <si>
    <t xml:space="preserve">516</t>
  </si>
  <si>
    <t xml:space="preserve">KIT DE PARTO</t>
  </si>
  <si>
    <t xml:space="preserve">Kit  DE  H.I.V.</t>
  </si>
  <si>
    <t xml:space="preserve">Candidato 2000145 «Kit  DE  H.I.V.». Denominación: 45% del nombre del inventario explicado por el texto de SAP y 100% a la inversa. La coincidencia de denominación no alcanza para dar la identificación por confirmada.</t>
  </si>
  <si>
    <t xml:space="preserve">1060-527</t>
  </si>
  <si>
    <t xml:space="preserve">527</t>
  </si>
  <si>
    <t xml:space="preserve">LANCETAS</t>
  </si>
  <si>
    <t xml:space="preserve">2000058</t>
  </si>
  <si>
    <t xml:space="preserve">LANCETA ESTERIL</t>
  </si>
  <si>
    <t xml:space="preserve">Candidato 2000058 «LANCETA ESTERIL». Denominación: 90% del nombre del inventario explicado por el texto de SAP y 90% a la inversa. Sin contradicción en ningún atributo.</t>
  </si>
  <si>
    <t xml:space="preserve">1060-417</t>
  </si>
  <si>
    <t xml:space="preserve">417</t>
  </si>
  <si>
    <t xml:space="preserve">LARINGOSCOPIO</t>
  </si>
  <si>
    <t xml:space="preserve">MASCARA LARINGEA Nº 4</t>
  </si>
  <si>
    <t xml:space="preserve">Candidato 2000397 «MASCARA LARINGEA Nº 4». Denominación: 90% del nombre del inventario explicado por el texto de SAP y 50% a la inversa. Sap declara la presentación y el inventario físico no, así que la equivalencia no puede confirmarse con la información disponible.</t>
  </si>
  <si>
    <t xml:space="preserve">1060-502</t>
  </si>
  <si>
    <t xml:space="preserve">502</t>
  </si>
  <si>
    <t xml:space="preserve">LIDOCAINA 2% C/EPINEFRINA</t>
  </si>
  <si>
    <t xml:space="preserve">concentración 2%</t>
  </si>
  <si>
    <t xml:space="preserve">Candidato 1000495 «LIDOCAINA  AL 2% SIN EPINEFRINA 5 ML». Denominación: 100% del nombre del inventario explicado por el texto de SAP y 100% a la inversa. Atributos verificados: concentración. Pero 1000082 «LIDOCAINA AL 2% SIN EPINEFRINA AMPOLLA» es igual de plausible. Hay que elegir cuál corresponde.</t>
  </si>
  <si>
    <t xml:space="preserve">1060-305</t>
  </si>
  <si>
    <t xml:space="preserve">305</t>
  </si>
  <si>
    <t xml:space="preserve">LIDOCAINA EN JALEA</t>
  </si>
  <si>
    <t xml:space="preserve">LIDOCAINA AL 2% JALEA</t>
  </si>
  <si>
    <t xml:space="preserve">Candidato 1000095 «LIDOCAINA AL 2% JALEA». Denominación: 100% del nombre del inventario explicado por el texto de SAP y 100% a la inversa. Sap declara la presentación y el inventario físico no, así que la equivalencia no puede confirmarse con la información disponible.</t>
  </si>
  <si>
    <t xml:space="preserve">1060-521</t>
  </si>
  <si>
    <t xml:space="preserve">521</t>
  </si>
  <si>
    <t xml:space="preserve">LINTERNA</t>
  </si>
  <si>
    <t xml:space="preserve">Candidato 2000483 «LINTERNA LAPICERA». Denominación: 100% del nombre del inventario explicado por el texto de SAP y 50% a la inversa. La coincidencia de denominación no alcanza para dar la identificación por confirmada.</t>
  </si>
  <si>
    <t xml:space="preserve">1060-153</t>
  </si>
  <si>
    <t xml:space="preserve">153</t>
  </si>
  <si>
    <t xml:space="preserve">LORATADINA COMP</t>
  </si>
  <si>
    <t xml:space="preserve">Candidato 1005334 «LORATADINA 2 MG COMP». Denominación: 100% del nombre del inventario explicado por el texto de SAP y 100% a la inversa. Atributos verificados: forma farmacéutica. Pero 1000144 «LORATADINA 10 MG COMP» es igual de plausible. Hay que elegir cuál corresponde.</t>
  </si>
  <si>
    <t xml:space="preserve">1060-329</t>
  </si>
  <si>
    <t xml:space="preserve">329</t>
  </si>
  <si>
    <t xml:space="preserve">LORAZEPAM SUBLINGUAL COMP</t>
  </si>
  <si>
    <t xml:space="preserve">1000090</t>
  </si>
  <si>
    <t xml:space="preserve">LORAZEPAM COMPRIMIDO SUBLINGUAL 1GR</t>
  </si>
  <si>
    <t xml:space="preserve">Candidato 1000090 «LORAZEPAM COMPRIMIDO SUBLINGUAL 1GR». Denominación: 100% del nombre del inventario explicado por el texto de SAP y 100% a la inversa. Atributos verificados: forma farmacéutica. Sin contradicción en ningún atributo.</t>
  </si>
  <si>
    <t xml:space="preserve">1060-562</t>
  </si>
  <si>
    <t xml:space="preserve">562</t>
  </si>
  <si>
    <t xml:space="preserve">LUBRICANTE OCULAR</t>
  </si>
  <si>
    <t xml:space="preserve">PARCHE OCULAR DESCARTABLE</t>
  </si>
  <si>
    <t xml:space="preserve">Candidato 2000464 «PARCHE OCULAR DESCARTABLE». Denominación: 47% del nombre del inventario explicado por el texto de SAP y 100% a la inversa. La coincidencia de denominación no alcanza para dar la identificación por confirmada.</t>
  </si>
  <si>
    <t xml:space="preserve">1060-531</t>
  </si>
  <si>
    <t xml:space="preserve">531</t>
  </si>
  <si>
    <t xml:space="preserve">MANGO DE BISTURI N° 3</t>
  </si>
  <si>
    <t xml:space="preserve">1060-532</t>
  </si>
  <si>
    <t xml:space="preserve">532</t>
  </si>
  <si>
    <t xml:space="preserve">MANGO DE BISTURI N° 4</t>
  </si>
  <si>
    <t xml:space="preserve">1060-536</t>
  </si>
  <si>
    <t xml:space="preserve">536</t>
  </si>
  <si>
    <t xml:space="preserve">MARTILLO</t>
  </si>
  <si>
    <t xml:space="preserve">1060-365</t>
  </si>
  <si>
    <t xml:space="preserve">365</t>
  </si>
  <si>
    <t xml:space="preserve">MASCARA DE OXIGENO CON RESERVORIO RESERVORIO RESERVORIO RESERVORIO RESERVORIO RESERVORIO</t>
  </si>
  <si>
    <t xml:space="preserve">Candidato 2000363 «MASCARA PARA O2 ADULTO CON RESERVORIO». Denominación: 22% del nombre del inventario explicado por el texto de SAP y 70% a la inversa. Sap declara la presentación y el inventario físico no, así que la equivalencia no puede confirmarse con la información disponible.</t>
  </si>
  <si>
    <t xml:space="preserve">1060-363</t>
  </si>
  <si>
    <t xml:space="preserve">363</t>
  </si>
  <si>
    <t xml:space="preserve">mascara laríngea n3</t>
  </si>
  <si>
    <t xml:space="preserve">Candidato 2000398 «MASCARA LARINGEA Nº 5». Denominación: 100% del nombre del inventario explicado por el texto de SAP y 100% a la inversa. Pero 2000396 «MASCARA LARINGEA Nº 3» es igual de plausible. Hay que elegir cuál corresponde.</t>
  </si>
  <si>
    <t xml:space="preserve">1060-377</t>
  </si>
  <si>
    <t xml:space="preserve">377</t>
  </si>
  <si>
    <t xml:space="preserve">MASCARA PARA ANESTESIA #6</t>
  </si>
  <si>
    <t xml:space="preserve">cantidad sin unidad 6</t>
  </si>
  <si>
    <t xml:space="preserve">MASCARA PARA NEBULIZAR ADULTO</t>
  </si>
  <si>
    <t xml:space="preserve">Candidato 2000090 «MASCARA PARA NEBULIZAR ADULTO». Denominación: 41% del nombre del inventario explicado por el texto de SAP y 49% a la inversa. El inventario físico declara la presentación y SAP no, así que la equivalencia no puede confirmarse con la información disponible.</t>
  </si>
  <si>
    <t xml:space="preserve">1060-378</t>
  </si>
  <si>
    <t xml:space="preserve">378</t>
  </si>
  <si>
    <t xml:space="preserve">MASCARA PARA ANESTESIA L</t>
  </si>
  <si>
    <t xml:space="preserve">Candidato 2000090 «MASCARA PARA NEBULIZAR ADULTO». Denominación: 41% del nombre del inventario explicado por el texto de SAP y 49% a la inversa. Sap declara la presentación y el inventario físico no, así que la equivalencia no puede confirmarse con la información disponible.</t>
  </si>
  <si>
    <t xml:space="preserve">1060-366</t>
  </si>
  <si>
    <t xml:space="preserve">366</t>
  </si>
  <si>
    <t xml:space="preserve">MASCARA PARA NEBULIZAR</t>
  </si>
  <si>
    <t xml:space="preserve">Candidato 2000090 «MASCARA PARA NEBULIZAR ADULTO». Denominación: 100% del nombre del inventario explicado por el texto de SAP y 49% a la inversa. Atributos verificados: forma farmacéutica. Pero 2000167 «MASCARA PARA NEBULIZAR PEDIATRICA» es igual de plausible. Hay que elegir cuál corresponde.</t>
  </si>
  <si>
    <t xml:space="preserve">1060-367</t>
  </si>
  <si>
    <t xml:space="preserve">367</t>
  </si>
  <si>
    <t xml:space="preserve">MASCARA VENTURI</t>
  </si>
  <si>
    <t xml:space="preserve">Candidato 2000090 «MASCARA PARA NEBULIZAR ADULTO». Denominación: 40% del nombre del inventario explicado por el texto de SAP y 49% a la inversa. Sap declara la presentación y el inventario físico no, así que la equivalencia no puede confirmarse con la información disponible.</t>
  </si>
  <si>
    <t xml:space="preserve">1060-160</t>
  </si>
  <si>
    <t xml:space="preserve">160</t>
  </si>
  <si>
    <t xml:space="preserve">METOCLOPRAMIDA AMP</t>
  </si>
  <si>
    <t xml:space="preserve">1000105</t>
  </si>
  <si>
    <t xml:space="preserve">METOCLOPRAMIDA 10MG/2ML AMPOLLA</t>
  </si>
  <si>
    <t xml:space="preserve">Candidato 1000105 «METOCLOPRAMIDA 10MG/2ML AMPOLLA». Denominación: 100% del nombre del inventario explicado por el texto de SAP y 100% a la inversa. Atributos verificados: forma farmacéutica. Sin contradicción en ningún atributo.</t>
  </si>
  <si>
    <t xml:space="preserve">1060-397</t>
  </si>
  <si>
    <t xml:space="preserve">397</t>
  </si>
  <si>
    <t xml:space="preserve">METOCLOPRAMIDA COMP SUBLINGUALES SUBLINGUALES</t>
  </si>
  <si>
    <t xml:space="preserve">Candidato 1000182 «METOCLOPRAMIDA COMPRIMIDO». Denominación: 29% del nombre del inventario explicado por el texto de SAP y 100% a la inversa. Atributos verificados: forma farmacéutica. La coincidencia de denominación no alcanza para dar la identificación por confirmada.</t>
  </si>
  <si>
    <t xml:space="preserve">1060-MED-008</t>
  </si>
  <si>
    <t xml:space="preserve">MED-008</t>
  </si>
  <si>
    <t xml:space="preserve">Metronidazol 500mg</t>
  </si>
  <si>
    <t xml:space="preserve">Candidato 1000779 «METRONIDAZOL COMP. 500mg». Denominación: 100% del nombre del inventario explicado por el texto de SAP y 100% a la inversa. Atributos verificados: concentración. Sin contradicción en ningún atributo.</t>
  </si>
  <si>
    <t xml:space="preserve">1060-330</t>
  </si>
  <si>
    <t xml:space="preserve">330</t>
  </si>
  <si>
    <t xml:space="preserve">MIDAZOLAM 5MG AMP</t>
  </si>
  <si>
    <t xml:space="preserve">concentración 5 mg · forma ampolla</t>
  </si>
  <si>
    <t xml:space="preserve">1000098</t>
  </si>
  <si>
    <t xml:space="preserve">MIDAZOLAN 15MG/3ML AMPOLLA INYECTABLE</t>
  </si>
  <si>
    <t xml:space="preserve">Candidato 1000098 «MIDAZOLAN 15MG/3ML AMPOLLA INYECTABLE». Denominación: 90% del nombre del inventario explicado por el texto de SAP y 90% a la inversa. Atributos verificados: forma farmacéutica. Sin contradicción en ningún atributo.</t>
  </si>
  <si>
    <t xml:space="preserve">1060-331</t>
  </si>
  <si>
    <t xml:space="preserve">331</t>
  </si>
  <si>
    <t xml:space="preserve">MORFINA 10MG AMP</t>
  </si>
  <si>
    <t xml:space="preserve">concentración 10 mg · forma ampolla</t>
  </si>
  <si>
    <t xml:space="preserve">1000314</t>
  </si>
  <si>
    <t xml:space="preserve">MORFINA CLORHIDRATO 10MG</t>
  </si>
  <si>
    <t xml:space="preserve">Candidato 1000314 «MORFINA CLORHIDRATO 10MG». Denominación: 100% del nombre del inventario explicado por el texto de SAP y 52% a la inversa. Atributos verificados: concentración. Sin contradicción en ningún atributo.</t>
  </si>
  <si>
    <t xml:space="preserve">1060-166</t>
  </si>
  <si>
    <t xml:space="preserve">166</t>
  </si>
  <si>
    <t xml:space="preserve">NALOXONA AMP</t>
  </si>
  <si>
    <t xml:space="preserve">1060-322</t>
  </si>
  <si>
    <t xml:space="preserve">322</t>
  </si>
  <si>
    <t xml:space="preserve">NITROFURAZONA</t>
  </si>
  <si>
    <t xml:space="preserve">NITROFURAZONA CREMA X 500ML</t>
  </si>
  <si>
    <t xml:space="preserve">Candidato 1000116 «NITROFURAZONA CREMA X 500ML». Denominación: 100% del nombre del inventario explicado por el texto de SAP y 100% a la inversa. Sap declara la presentación y el inventario físico no, así que la equivalencia no puede confirmarse con la información disponible.</t>
  </si>
  <si>
    <t xml:space="preserve">1060-479</t>
  </si>
  <si>
    <t xml:space="preserve">479</t>
  </si>
  <si>
    <t xml:space="preserve">NITROGLICERINA 25 MG</t>
  </si>
  <si>
    <t xml:space="preserve">concentración 25 mg</t>
  </si>
  <si>
    <t xml:space="preserve">Candidato 1000013 «NITROGLICERINA 25 MG AMPOLLA». Denominación: 100% del nombre del inventario explicado por el texto de SAP y 100% a la inversa. Atributos verificados: concentración. Sin contradicción en ningún atributo.</t>
  </si>
  <si>
    <t xml:space="preserve">1060-480</t>
  </si>
  <si>
    <t xml:space="preserve">480</t>
  </si>
  <si>
    <t xml:space="preserve">NORADRENALINA</t>
  </si>
  <si>
    <t xml:space="preserve">NORADRENALINA 1MG AMPOLLA DE 1 ML INYEC</t>
  </si>
  <si>
    <t xml:space="preserve">Candidato 1000295 «NORADRENALINA 1MG AMPOLLA DE 1 ML INYEC». Denominación: 100% del nombre del inventario explicado por el texto de SAP y 100% a la inversa. Sap declara la presentación y el inventario físico no, así que la equivalencia no puede confirmarse con la información disponible.</t>
  </si>
  <si>
    <t xml:space="preserve">1060-170</t>
  </si>
  <si>
    <t xml:space="preserve">170</t>
  </si>
  <si>
    <t xml:space="preserve">OMEPRAZOL 20 MG COMP</t>
  </si>
  <si>
    <t xml:space="preserve">1060-368</t>
  </si>
  <si>
    <t xml:space="preserve">368</t>
  </si>
  <si>
    <t xml:space="preserve">OTOLEF HC GOTAS OTICAS</t>
  </si>
  <si>
    <t xml:space="preserve">forma gotas</t>
  </si>
  <si>
    <t xml:space="preserve">1060-530</t>
  </si>
  <si>
    <t xml:space="preserve">530</t>
  </si>
  <si>
    <t xml:space="preserve">1060-173</t>
  </si>
  <si>
    <t xml:space="preserve">173</t>
  </si>
  <si>
    <t xml:space="preserve">OTOSPORIN</t>
  </si>
  <si>
    <t xml:space="preserve">1000360</t>
  </si>
  <si>
    <t xml:space="preserve">GOTAS OTOSPORIN</t>
  </si>
  <si>
    <t xml:space="preserve">Candidato 1000360 «GOTAS OTOSPORIN». Denominación: 100% del nombre del inventario explicado por el texto de SAP y 100% a la inversa. Sin contradicción en ningún atributo.</t>
  </si>
  <si>
    <t xml:space="preserve">1060-392</t>
  </si>
  <si>
    <t xml:space="preserve">392</t>
  </si>
  <si>
    <t xml:space="preserve">PAPAGAYO</t>
  </si>
  <si>
    <t xml:space="preserve">1060-369</t>
  </si>
  <si>
    <t xml:space="preserve">369</t>
  </si>
  <si>
    <t xml:space="preserve">PARACETAMOL 1 G</t>
  </si>
  <si>
    <t xml:space="preserve">concentración 1 g</t>
  </si>
  <si>
    <t xml:space="preserve">Candidato 1000470 «PARACETAMOL COMP 1 GRAMO». Denominación: 100% del nombre del inventario explicado por el texto de SAP y 44% a la inversa. Atributos verificados: concentración. Sin contradicción en ningún atributo.</t>
  </si>
  <si>
    <t xml:space="preserve">1060-179</t>
  </si>
  <si>
    <t xml:space="preserve">179</t>
  </si>
  <si>
    <t xml:space="preserve">PARACETAMOL 500 MG</t>
  </si>
  <si>
    <t xml:space="preserve">1000030</t>
  </si>
  <si>
    <t xml:space="preserve">PARACETAMOL COMPRIMIDOS POR 500MG</t>
  </si>
  <si>
    <t xml:space="preserve">Candidato 1000030 «PARACETAMOL COMPRIMIDOS POR 500MG». Denominación: 100% del nombre del inventario explicado por el texto de SAP y 100% a la inversa. Atributos verificados: concentración. Sin contradicción en ningún atributo.</t>
  </si>
  <si>
    <t xml:space="preserve">1060-481</t>
  </si>
  <si>
    <t xml:space="preserve">481</t>
  </si>
  <si>
    <t xml:space="preserve">PENICILINA G. 2.4 MILLONES</t>
  </si>
  <si>
    <t xml:space="preserve">PENICILINA G BENZATINICA 2.400.000 U.I</t>
  </si>
  <si>
    <t xml:space="preserve">Candidato 1000484 «PENICILINA G BENZATINICA 2.400.000 U.I». Denominación: 48% del nombre del inventario explicado por el texto de SAP y 48% a la inversa. La coincidencia de denominación no alcanza para dar la identificación por confirmada.</t>
  </si>
  <si>
    <t xml:space="preserve">1060-282</t>
  </si>
  <si>
    <t xml:space="preserve">282</t>
  </si>
  <si>
    <t xml:space="preserve">PILA C</t>
  </si>
  <si>
    <t xml:space="preserve">Candidato 2000475 «PILA  C 2». Denominación: 100% del nombre del inventario explicado por el texto de SAP y 100% a la inversa. Pero 2000473 «PILA AA» es igual de plausible. Hay que elegir cuál corresponde.</t>
  </si>
  <si>
    <t xml:space="preserve">1060-247</t>
  </si>
  <si>
    <t xml:space="preserve">247</t>
  </si>
  <si>
    <t xml:space="preserve">Pilas 2032</t>
  </si>
  <si>
    <t xml:space="preserve">cantidad sin unidad 2032</t>
  </si>
  <si>
    <t xml:space="preserve">1060-503</t>
  </si>
  <si>
    <t xml:space="preserve">503</t>
  </si>
  <si>
    <t xml:space="preserve">PILAS 9V</t>
  </si>
  <si>
    <t xml:space="preserve">cantidad sin unidad 9</t>
  </si>
  <si>
    <t xml:space="preserve">1060-505</t>
  </si>
  <si>
    <t xml:space="preserve">505</t>
  </si>
  <si>
    <t xml:space="preserve">PILAS A76</t>
  </si>
  <si>
    <t xml:space="preserve">1060-260</t>
  </si>
  <si>
    <t xml:space="preserve">260</t>
  </si>
  <si>
    <t xml:space="preserve">Pilas AA</t>
  </si>
  <si>
    <t xml:space="preserve">1060-259</t>
  </si>
  <si>
    <t xml:space="preserve">259</t>
  </si>
  <si>
    <t xml:space="preserve">Pilas AAA</t>
  </si>
  <si>
    <t xml:space="preserve">PILA AAA</t>
  </si>
  <si>
    <t xml:space="preserve">Candidato 2000472 «PILA AAA». Denominación: 54% del nombre del inventario explicado por el texto de SAP y 53% a la inversa. La coincidencia de denominación no alcanza para dar la identificación por confirmada.</t>
  </si>
  <si>
    <t xml:space="preserve">PILAS LR41</t>
  </si>
  <si>
    <t xml:space="preserve">PINZA KOCHER</t>
  </si>
  <si>
    <t xml:space="preserve">PINZA KOCHER RECTA 14CM</t>
  </si>
  <si>
    <t xml:space="preserve">Candidato 1000040 «PINZA KOCHER RECTA 14CM». Denominación: 100% del nombre del inventario explicado por el texto de SAP y 65% a la inversa. Sap declara la presentación y el inventario físico no, así que la equivalencia no puede confirmarse con la información disponible.</t>
  </si>
  <si>
    <t xml:space="preserve">1060-533</t>
  </si>
  <si>
    <t xml:space="preserve">533</t>
  </si>
  <si>
    <t xml:space="preserve">PINZA MAGILL</t>
  </si>
  <si>
    <t xml:space="preserve">PINZA MAGILL PEDIATRICA</t>
  </si>
  <si>
    <t xml:space="preserve">Candidato 2000063 «PINZA MAGILL PEDIATRICA». Denominación: 100% del nombre del inventario explicado por el texto de SAP y 65% a la inversa. Sap declara la presentación y el inventario físico no, así que la equivalencia no puede confirmarse con la información disponible.</t>
  </si>
  <si>
    <t xml:space="preserve">1060-185</t>
  </si>
  <si>
    <t xml:space="preserve">185</t>
  </si>
  <si>
    <t xml:space="preserve">PLATSUL</t>
  </si>
  <si>
    <t xml:space="preserve">Candidato 1000754 «PLATSUL  30GR». Denominación: 100% del nombre del inventario explicado por el texto de SAP y 100% a la inversa. Pero 1000185 «PLATSUL  X 100 CREMA» es igual de plausible. Hay que elegir cuál corresponde.</t>
  </si>
  <si>
    <t xml:space="preserve">1060-188</t>
  </si>
  <si>
    <t xml:space="preserve">188</t>
  </si>
  <si>
    <t xml:space="preserve">POEN-BIOPTAL NF COLIRIO</t>
  </si>
  <si>
    <t xml:space="preserve">1000430</t>
  </si>
  <si>
    <t xml:space="preserve">POEN BIOPTAL GOTAS</t>
  </si>
  <si>
    <t xml:space="preserve">Candidato 1000430 «POEN BIOPTAL GOTAS». Denominación: 100% del nombre del inventario explicado por el texto de SAP y 100% a la inversa. Atributos verificados: forma farmacéutica. Sin contradicción en ningún atributo.</t>
  </si>
  <si>
    <t xml:space="preserve">1060-390</t>
  </si>
  <si>
    <t xml:space="preserve">390</t>
  </si>
  <si>
    <t xml:space="preserve">POENBIOPTAL GOTAS OFT X 5 ML</t>
  </si>
  <si>
    <t xml:space="preserve">MIRUS OFT SOLUCION X ML</t>
  </si>
  <si>
    <t xml:space="preserve">Candidato 1000644 «MIRUS OFT SOLUCION X ML». Denominación: 46% del nombre del inventario explicado por el texto de SAP y 46% a la inversa. Atributos verificados: forma farmacéutica. La coincidencia de denominación no alcanza para dar la identificación por confirmada.</t>
  </si>
  <si>
    <t xml:space="preserve">1060-253</t>
  </si>
  <si>
    <t xml:space="preserve">253</t>
  </si>
  <si>
    <t xml:space="preserve">RANITIDINA AMP</t>
  </si>
  <si>
    <t xml:space="preserve">Candidato 1000171 «RANITIDINA 300 MG AMP». Denominación: 100% del nombre del inventario explicado por el texto de SAP y 100% a la inversa. Atributos verificados: forma farmacéutica. Pero 1000595 «RANITIDINA 50MG AMP 5ML» es igual de plausible. Hay que elegir cuál corresponde.</t>
  </si>
  <si>
    <t xml:space="preserve">1060-199</t>
  </si>
  <si>
    <t xml:space="preserve">199</t>
  </si>
  <si>
    <t xml:space="preserve">RIFAMICINA SV 1% X 30ML</t>
  </si>
  <si>
    <t xml:space="preserve">concentración 1% · volumen 30 ml</t>
  </si>
  <si>
    <t xml:space="preserve">Candidato 1000106 «RIFAMICINA SPRAY 30ML». Denominación: 100% del nombre del inventario explicado por el texto de SAP y 100% a la inversa. Atributos verificados: volumen / presentación. Sin contradicción en ningún atributo.</t>
  </si>
  <si>
    <t xml:space="preserve">RIÑONERA</t>
  </si>
  <si>
    <t xml:space="preserve">RIÑONERA DE ACERO</t>
  </si>
  <si>
    <t xml:space="preserve">Candidato 2001366 «RIÑONERA DE ACERO». Denominación: 100% del nombre del inventario explicado por el texto de SAP y 50% a la inversa. La coincidencia de denominación no alcanza para dar la identificación por confirmada.</t>
  </si>
  <si>
    <t xml:space="preserve">1060-386</t>
  </si>
  <si>
    <t xml:space="preserve">386</t>
  </si>
  <si>
    <t xml:space="preserve">Sabanas</t>
  </si>
  <si>
    <t xml:space="preserve">Candidato 2000463 «SABANAS ESTERILES DESCARTABLES». Denominación: 100% del nombre del inventario explicado por el texto de SAP y 58% a la inversa. La coincidencia de denominación no alcanza para dar la identificación por confirmada.</t>
  </si>
  <si>
    <t xml:space="preserve">1060-204</t>
  </si>
  <si>
    <t xml:space="preserve">204</t>
  </si>
  <si>
    <t xml:space="preserve">SALBUTAMOL</t>
  </si>
  <si>
    <t xml:space="preserve">Candidato 1000093 «SALBUTAMOL 0,5% GOTAS FRASCO DE 20ML». Denominación: 100% del nombre del inventario explicado por el texto de SAP y 100% a la inversa. Sap declara la presentación y el inventario físico no, así que la equivalencia no puede confirmarse con la información disponible.</t>
  </si>
  <si>
    <t xml:space="preserve">SALBUTAMOL AEROSOL</t>
  </si>
  <si>
    <t xml:space="preserve">1000087</t>
  </si>
  <si>
    <t xml:space="preserve">SALBUTAMOL PUFF ("AEROS" 250 DOSIS) 100M</t>
  </si>
  <si>
    <t xml:space="preserve">Candidato 1000087 «SALBUTAMOL PUFF ("AEROS" 250 DOSIS) 100M». Denominación: 100% del nombre del inventario explicado por el texto de SAP y 46% a la inversa. Atributos verificados: forma farmacéutica. Sin contradicción en ningún atributo.</t>
  </si>
  <si>
    <t xml:space="preserve">SATUROMETRO</t>
  </si>
  <si>
    <t xml:space="preserve">1060-206</t>
  </si>
  <si>
    <t xml:space="preserve">206</t>
  </si>
  <si>
    <t xml:space="preserve">SERTAL</t>
  </si>
  <si>
    <t xml:space="preserve">SERTAL COMPUESTO COMPRIMIDOS</t>
  </si>
  <si>
    <t xml:space="preserve">Candidato 1000441 «SERTAL COMPUESTO COMPRIMIDOS». Denominación: 100% del nombre del inventario explicado por el texto de SAP y 51% a la inversa. La coincidencia de denominación no alcanza para dar la identificación por confirmada.</t>
  </si>
  <si>
    <t xml:space="preserve">1060-211</t>
  </si>
  <si>
    <t xml:space="preserve">211</t>
  </si>
  <si>
    <t xml:space="preserve">SOLUCION DEXTROSA</t>
  </si>
  <si>
    <t xml:space="preserve">forma solucion</t>
  </si>
  <si>
    <t xml:space="preserve">Candidato 1000288 «SOLUCIÓN DEXTROSA AL 25% 500 CC». Denominación: 100% del nombre del inventario explicado por el texto de SAP y 100% a la inversa. Atributos verificados: forma farmacéutica. Pero 1005357 «SOLUCIÓN DEXTROSA AL 5% DE 500 CC» es igual de plausible. Hay que elegir cuál corresponde.</t>
  </si>
  <si>
    <t xml:space="preserve">1060-216</t>
  </si>
  <si>
    <t xml:space="preserve">216</t>
  </si>
  <si>
    <t xml:space="preserve">SOLUCIÓN RINGER LACTATO</t>
  </si>
  <si>
    <t xml:space="preserve">Candidato 1000035 «SOLUCIÓN RINGER LACTATO 500 ML». Denominación: 100% del nombre del inventario explicado por el texto de SAP y 100% a la inversa. Atributos verificados: forma farmacéutica. Sin contradicción en ningún atributo.</t>
  </si>
  <si>
    <t xml:space="preserve">1060-346</t>
  </si>
  <si>
    <t xml:space="preserve">346</t>
  </si>
  <si>
    <t xml:space="preserve">sonda foley 16</t>
  </si>
  <si>
    <t xml:space="preserve">cantidad sin unidad 16</t>
  </si>
  <si>
    <t xml:space="preserve">1060-347</t>
  </si>
  <si>
    <t xml:space="preserve">347</t>
  </si>
  <si>
    <t xml:space="preserve">sonda foley 18</t>
  </si>
  <si>
    <t xml:space="preserve">cantidad sin unidad 18</t>
  </si>
  <si>
    <t xml:space="preserve">1060-349</t>
  </si>
  <si>
    <t xml:space="preserve">349</t>
  </si>
  <si>
    <t xml:space="preserve">sonda k30</t>
  </si>
  <si>
    <t xml:space="preserve">2001866</t>
  </si>
  <si>
    <t xml:space="preserve">SONDA P/ ASPIRACION K30</t>
  </si>
  <si>
    <t xml:space="preserve">Candidato 2001866 «SONDA P/ ASPIRACION K30». Denominación: 100% del nombre del inventario explicado por el texto de SAP y 66% a la inversa. Atributos verificados: modelo / referencia. Sin contradicción en ningún atributo.</t>
  </si>
  <si>
    <t xml:space="preserve">1060-287</t>
  </si>
  <si>
    <t xml:space="preserve">287</t>
  </si>
  <si>
    <t xml:space="preserve">Sonda nasogastrica N° 10</t>
  </si>
  <si>
    <t xml:space="preserve">calibre 10</t>
  </si>
  <si>
    <t xml:space="preserve">Candidato 2000867 «SONDA NASOGASTRICA K-10». Denominación: 100% del nombre del inventario explicado por el texto de SAP y 100% a la inversa. El inventario físico declara la presentación y SAP no, así que la equivalencia no puede confirmarse con la información disponible.</t>
  </si>
  <si>
    <t xml:space="preserve">1060-286</t>
  </si>
  <si>
    <t xml:space="preserve">286</t>
  </si>
  <si>
    <t xml:space="preserve">Sonda nasogastrica N° 9</t>
  </si>
  <si>
    <t xml:space="preserve">calibre 9</t>
  </si>
  <si>
    <t xml:space="preserve">1060-288</t>
  </si>
  <si>
    <t xml:space="preserve">288</t>
  </si>
  <si>
    <t xml:space="preserve">Sonda nasogastrica N°11</t>
  </si>
  <si>
    <t xml:space="preserve">calibre 11</t>
  </si>
  <si>
    <t xml:space="preserve">1060-372</t>
  </si>
  <si>
    <t xml:space="preserve">372</t>
  </si>
  <si>
    <t xml:space="preserve">SONDA PARA SUCCION SK-32P</t>
  </si>
  <si>
    <t xml:space="preserve">cantidad sin unidad 32</t>
  </si>
  <si>
    <t xml:space="preserve">Candidato 1000402 «SUCCINILCOLINA 100 mg». Denominación: 36% del nombre del inventario explicado por el texto de SAP y 90% a la inversa. El inventario físico declara la presentación y SAP no, así que la equivalencia no puede confirmarse con la información disponible.</t>
  </si>
  <si>
    <t xml:space="preserve">1060-262</t>
  </si>
  <si>
    <t xml:space="preserve">262</t>
  </si>
  <si>
    <t xml:space="preserve">SUCCINILCOLINA 500 MG</t>
  </si>
  <si>
    <t xml:space="preserve">El candidato más parecido es 1000402 «SUCCINILCOLINA 100 mg», pero difiere en concentración. No se asigna el código: una diferencia de presentación significa que no es el mismo material.</t>
  </si>
  <si>
    <t xml:space="preserve">SULFATO DE MAGNESIO AMP X 5 ML</t>
  </si>
  <si>
    <t xml:space="preserve">forma ampolla · volumen 5 ml</t>
  </si>
  <si>
    <t xml:space="preserve">1000671</t>
  </si>
  <si>
    <t xml:space="preserve">SULFATO DE MAGNESIO AL 25% AMP</t>
  </si>
  <si>
    <t xml:space="preserve">Candidato 1000671 «SULFATO DE MAGNESIO AL 25% AMP». Denominación: 100% del nombre del inventario explicado por el texto de SAP y 100% a la inversa. Atributos verificados: forma farmacéutica. Sin contradicción en ningún atributo.</t>
  </si>
  <si>
    <t xml:space="preserve">1060-524</t>
  </si>
  <si>
    <t xml:space="preserve">524</t>
  </si>
  <si>
    <t xml:space="preserve">TENSIOMETRO</t>
  </si>
  <si>
    <t xml:space="preserve">Candidato 2000035 «TENSIOMETRO ADULTO». Denominación: 100% del nombre del inventario explicado por el texto de SAP y 55% a la inversa. Sap declara la presentación y el inventario físico no, así que la equivalencia no puede confirmarse con la información disponible.</t>
  </si>
  <si>
    <t xml:space="preserve">1060-525</t>
  </si>
  <si>
    <t xml:space="preserve">525</t>
  </si>
  <si>
    <t xml:space="preserve">2001121</t>
  </si>
  <si>
    <t xml:space="preserve">Candidato 2001121 «TENSIOMETRO DIGITAL». Denominación: 100% del nombre del inventario explicado por el texto de SAP y 100% a la inversa. Sin contradicción en ningún atributo.</t>
  </si>
  <si>
    <t xml:space="preserve">1060-423</t>
  </si>
  <si>
    <t xml:space="preserve">423</t>
  </si>
  <si>
    <t xml:space="preserve">TERMOMETRO INFRARED</t>
  </si>
  <si>
    <t xml:space="preserve">2001137</t>
  </si>
  <si>
    <t xml:space="preserve">TERMOMETRO INFRARROJO</t>
  </si>
  <si>
    <t xml:space="preserve">Candidato 2001137 «TERMOMETRO INFRARROJO». Denominación: 95% del nombre del inventario explicado por el texto de SAP y 95% a la inversa. Sin contradicción en ningún atributo.</t>
  </si>
  <si>
    <t xml:space="preserve">1060-374</t>
  </si>
  <si>
    <t xml:space="preserve">374</t>
  </si>
  <si>
    <t xml:space="preserve">TEST DE DROGA SALIVA (CAJA X 25 UNIDADES) UNIDADES)</t>
  </si>
  <si>
    <t xml:space="preserve">cantidad sin unidad 25</t>
  </si>
  <si>
    <t xml:space="preserve">El candidato más parecido es 2001752 «TEST 6 DROGAS x saliva», pero difiere en cantidad o dosis sin unidad. No se asigna el código: una diferencia de presentación significa que no es el mismo material.</t>
  </si>
  <si>
    <t xml:space="preserve">TIJERA MULTIUSO</t>
  </si>
  <si>
    <t xml:space="preserve">Candidato 2001378 «TIJERA QUIRURGICA». Denominación: 45% del nombre del inventario explicado por el texto de SAP y 46% a la inversa. La coincidencia de denominación no alcanza para dar la identificación por confirmada.</t>
  </si>
  <si>
    <t xml:space="preserve">1060-529</t>
  </si>
  <si>
    <t xml:space="preserve">529</t>
  </si>
  <si>
    <t xml:space="preserve">TIJERA PUNTA ROMA</t>
  </si>
  <si>
    <t xml:space="preserve">Candidato 2001378 «TIJERA QUIRURGICA». Denominación: 29% del nombre del inventario explicado por el texto de SAP y 46% a la inversa. La coincidencia de denominación no alcanza para dar la identificación por confirmada.</t>
  </si>
  <si>
    <t xml:space="preserve">1060-228</t>
  </si>
  <si>
    <t xml:space="preserve">228</t>
  </si>
  <si>
    <t xml:space="preserve">TOBRAMICINA</t>
  </si>
  <si>
    <t xml:space="preserve">TOBRAMICINA + DEXAMETASONA</t>
  </si>
  <si>
    <t xml:space="preserve">Candidato 1000672 «TOBRAMICINA + DEXAMETASONA». Denominación: 100% del nombre del inventario explicado por el texto de SAP y 55% a la inversa. La coincidencia de denominación no alcanza para dar la identificación por confirmada.</t>
  </si>
  <si>
    <t xml:space="preserve">1060-478</t>
  </si>
  <si>
    <t xml:space="preserve">478</t>
  </si>
  <si>
    <t xml:space="preserve">TOBRAMICINA+DEXAMETASONA</t>
  </si>
  <si>
    <t xml:space="preserve">1000672</t>
  </si>
  <si>
    <t xml:space="preserve">Candidato 1000672 «TOBRAMICINA + DEXAMETASONA». Denominación: 100% del nombre del inventario explicado por el texto de SAP y 100% a la inversa. Sin contradicción en ningún atributo.</t>
  </si>
  <si>
    <t xml:space="preserve">1060-327</t>
  </si>
  <si>
    <t xml:space="preserve">327</t>
  </si>
  <si>
    <t xml:space="preserve">TRAMADOL 100 MG AMP</t>
  </si>
  <si>
    <t xml:space="preserve">concentración 100 mg · forma ampolla</t>
  </si>
  <si>
    <t xml:space="preserve">1000600</t>
  </si>
  <si>
    <t xml:space="preserve">Candidato 1000600 «TRAMADOL CLORHIDRATO 100MG AMP 2ML». Denominación: 100% del nombre del inventario explicado por el texto de SAP y 48% a la inversa. Atributos verificados: concentración, forma farmacéutica. Sin contradicción en ningún atributo.</t>
  </si>
  <si>
    <t xml:space="preserve">1060-337</t>
  </si>
  <si>
    <t xml:space="preserve">337</t>
  </si>
  <si>
    <t xml:space="preserve">TUBO ENDOTRAQUEAL 7.5</t>
  </si>
  <si>
    <t xml:space="preserve">1060-519</t>
  </si>
  <si>
    <t xml:space="preserve">519</t>
  </si>
  <si>
    <t xml:space="preserve">TUBO ENDOTRAQUEAL N° 3</t>
  </si>
  <si>
    <t xml:space="preserve">Candidato 2000438 «TUBO ENDOTRAQ Nº 3.5 S/BALON». Denominación: 94% del nombre del inventario explicado por el texto de SAP y 62% a la inversa. Atributos verificados: calibre. Pero 2000069 «TUBO ENDOTRAQ. Nº 3 C/BALON» es igual de plausible. Hay que elegir cuál corresponde.</t>
  </si>
  <si>
    <t xml:space="preserve">1060-520</t>
  </si>
  <si>
    <t xml:space="preserve">520</t>
  </si>
  <si>
    <t xml:space="preserve">TUBO ENDOTRAQUEAL N° 4</t>
  </si>
  <si>
    <t xml:space="preserve">Candidato 2000073 «TUBO ENDOTRAQ N° 4.5 C/BALON». Denominación: 94% del nombre del inventario explicado por el texto de SAP y 62% a la inversa. Atributos verificados: calibre. Pero 2000072 «TUBO ENDOTRAQ. Nº 4 C/BALON» es igual de plausible. Hay que elegir cuál corresponde.</t>
  </si>
  <si>
    <t xml:space="preserve">TUBO ENDOTRAQUEAL N° 6</t>
  </si>
  <si>
    <t xml:space="preserve">Candidato 2000076 «TUBO ENDOTRAQ N° 6 C/BALON». Denominación: 94% del nombre del inventario explicado por el texto de SAP y 62% a la inversa. Atributos verificados: calibre. Pero 2000018 «TUBO ENDOTRAQ N° 6.5 C/BALON» es igual de plausible. Hay que elegir cuál corresponde.</t>
  </si>
  <si>
    <t xml:space="preserve">1060-518</t>
  </si>
  <si>
    <t xml:space="preserve">518</t>
  </si>
  <si>
    <t xml:space="preserve">TUBO ENDOTRAQUEAL N° 6,5</t>
  </si>
  <si>
    <t xml:space="preserve">1060-364</t>
  </si>
  <si>
    <t xml:space="preserve">364</t>
  </si>
  <si>
    <t xml:space="preserve">TUBO ENDOTRAQUEAL N°7</t>
  </si>
  <si>
    <t xml:space="preserve">Candidato 2000019 «TUBO ENDOTRAQ N° 7.5 C/BALON». Denominación: 94% del nombre del inventario explicado por el texto de SAP y 62% a la inversa. Atributos verificados: calibre. Pero 2000077 «TUBO ENDOTRAQ Nº 7 C/BALON» es igual de plausible. Hay que elegir cuál corresponde.</t>
  </si>
  <si>
    <t xml:space="preserve">1060-344</t>
  </si>
  <si>
    <t xml:space="preserve">344</t>
  </si>
  <si>
    <t xml:space="preserve">TUBOS ENDOTRAQUEAL 8</t>
  </si>
  <si>
    <t xml:space="preserve">1060-335</t>
  </si>
  <si>
    <t xml:space="preserve">335</t>
  </si>
  <si>
    <t xml:space="preserve">VENDA CAMBRIC 10CM</t>
  </si>
  <si>
    <t xml:space="preserve">longitud 10 cm</t>
  </si>
  <si>
    <t xml:space="preserve">2000079</t>
  </si>
  <si>
    <t xml:space="preserve">VENDA TIPO CAMBRIC X 10 CM</t>
  </si>
  <si>
    <t xml:space="preserve">Candidato 2000079 «VENDA TIPO CAMBRIC X 10 CM». Denominación: 100% del nombre del inventario explicado por el texto de SAP y 100% a la inversa. Atributos verificados: longitud. Sin contradicción en ningún atributo.</t>
  </si>
  <si>
    <t xml:space="preserve">1060-381</t>
  </si>
  <si>
    <t xml:space="preserve">381</t>
  </si>
  <si>
    <t xml:space="preserve">VENDA CAMBRIC 15 CM</t>
  </si>
  <si>
    <t xml:space="preserve">longitud 15 cm</t>
  </si>
  <si>
    <t xml:space="preserve">2000528</t>
  </si>
  <si>
    <t xml:space="preserve">VENDA TIPO CAMBRIC X 15 CM</t>
  </si>
  <si>
    <t xml:space="preserve">Candidato 2000528 «VENDA TIPO CAMBRIC X 15 CM». Denominación: 100% del nombre del inventario explicado por el texto de SAP y 100% a la inversa. Atributos verificados: longitud. Sin contradicción en ningún atributo.</t>
  </si>
  <si>
    <t xml:space="preserve">1060-334</t>
  </si>
  <si>
    <t xml:space="preserve">334</t>
  </si>
  <si>
    <t xml:space="preserve">VENDA CAMBRIC 5CM</t>
  </si>
  <si>
    <t xml:space="preserve">Candidato 2000080 «VENDA TIPO CAMBRIC X 5 CM». Denominación: 100% del nombre del inventario explicado por el texto de SAP y 100% a la inversa. Atributos verificados: longitud. Pero 2000314 «VENDA TIPO CAMBRIC X 5 CM» es igual de plausible. Hay que elegir cuál corresponde.</t>
  </si>
  <si>
    <t xml:space="preserve">1060-339</t>
  </si>
  <si>
    <t xml:space="preserve">339</t>
  </si>
  <si>
    <t xml:space="preserve">VENDA CAMBRIC 7CM</t>
  </si>
  <si>
    <t xml:space="preserve">Candidato 2002475 «VENDAS TIPO CAMBRIC - 7CM». Denominación: 95% del nombre del inventario explicado por el texto de SAP y 94% a la inversa. Atributos verificados: longitud. Sin contradicción en ningún atributo.</t>
  </si>
  <si>
    <t xml:space="preserve">1060-311</t>
  </si>
  <si>
    <t xml:space="preserve">311</t>
  </si>
  <si>
    <t xml:space="preserve">ADENOSINA AMP</t>
  </si>
  <si>
    <t xml:space="preserve">Candidato 1000304 «ADENOSINA 2 ML AMP 3 MG/1 ML». Denominación: 100% del nombre del inventario explicado por el texto de SAP y 100% a la inversa. Atributos verificados: forma farmacéutica. Sin contradicción en ningún atributo.</t>
  </si>
  <si>
    <t xml:space="preserve">1060-271</t>
  </si>
  <si>
    <t xml:space="preserve">271</t>
  </si>
  <si>
    <t xml:space="preserve">ANGINOTRAT</t>
  </si>
  <si>
    <t xml:space="preserve">1000330</t>
  </si>
  <si>
    <t xml:space="preserve">ANGINOTRAC COMPRIMIDO</t>
  </si>
  <si>
    <t xml:space="preserve">Candidato 1000330 «ANGINOTRAC COMPRIMIDO». Denominación: 90% del nombre del inventario explicado por el texto de SAP y 90% a la inversa. Sin contradicción en ningún atributo.</t>
  </si>
  <si>
    <t xml:space="preserve">1060-313 | 314</t>
  </si>
  <si>
    <t xml:space="preserve">313 | 314</t>
  </si>
  <si>
    <t xml:space="preserve">ATENOLOL 50 MG COMP</t>
  </si>
  <si>
    <t xml:space="preserve">Candidato 1005233 «ATENOLOL 50MG X 10COMP». Denominación: 100% del nombre del inventario explicado por el texto de SAP y 48% a la inversa. Atributos verificados: concentración, forma farmacéutica. Sin contradicción en ningún atributo.</t>
  </si>
  <si>
    <t xml:space="preserve">1060-315</t>
  </si>
  <si>
    <t xml:space="preserve">315</t>
  </si>
  <si>
    <t xml:space="preserve">Budesonide</t>
  </si>
  <si>
    <t xml:space="preserve">BUDESONIDE AEROSOL 200MCG X 200DOSIS</t>
  </si>
  <si>
    <t xml:space="preserve">Candidato 1005182 «BUDESONIDE AEROSOL 200MCG X 200DOSIS». Denominación: 100% del nombre del inventario explicado por el texto de SAP y 48% a la inversa. Sap declara la presentación y el inventario físico no, así que la equivalencia no puede confirmarse con la información disponible.</t>
  </si>
  <si>
    <t xml:space="preserve">1060-317</t>
  </si>
  <si>
    <t xml:space="preserve">317</t>
  </si>
  <si>
    <t xml:space="preserve">BUSCAPINA COMPUESTA</t>
  </si>
  <si>
    <t xml:space="preserve">1000169</t>
  </si>
  <si>
    <t xml:space="preserve">BUSCAPINA COMPUESTA AMP</t>
  </si>
  <si>
    <t xml:space="preserve">Candidato 1000169 «BUSCAPINA COMPUESTA AMP». Denominación: 100% del nombre del inventario explicado por el texto de SAP y 100% a la inversa. Sin contradicción en ningún atributo.</t>
  </si>
  <si>
    <t xml:space="preserve">1060-468</t>
  </si>
  <si>
    <t xml:space="preserve">468</t>
  </si>
  <si>
    <t xml:space="preserve">Camilleros pack x10</t>
  </si>
  <si>
    <t xml:space="preserve">RELIVERAN comp Sub x10</t>
  </si>
  <si>
    <t xml:space="preserve">Candidato 1001289 «RELIVERAN comp Sub x10». Denominación: 48% del nombre del inventario explicado por el texto de SAP y 33% a la inversa. La coincidencia de denominación no alcanza para dar la identificación por confirmada.</t>
  </si>
  <si>
    <t xml:space="preserve">1060-483</t>
  </si>
  <si>
    <t xml:space="preserve">483</t>
  </si>
  <si>
    <t xml:space="preserve">CINTA ADHESIVA 5 CM</t>
  </si>
  <si>
    <t xml:space="preserve">TELA ADHESIVA 5CM HOSPITALARIA</t>
  </si>
  <si>
    <t xml:space="preserve">Candidato 2000206 «TELA ADHESIVA 5CM HOSPITALARIA». Denominación: 48% del nombre del inventario explicado por el texto de SAP y 34% a la inversa. Atributos verificados: longitud. La coincidencia de denominación no alcanza para dar la identificación por confirmada.</t>
  </si>
  <si>
    <t xml:space="preserve">CLONAZEPAM 2 MG</t>
  </si>
  <si>
    <t xml:space="preserve">concentración 2 mg</t>
  </si>
  <si>
    <t xml:space="preserve">1005103</t>
  </si>
  <si>
    <t xml:space="preserve">CLONAZEPAM 2MG COMPRIMIDO</t>
  </si>
  <si>
    <t xml:space="preserve">Candidato 1005103 «CLONAZEPAM 2MG COMPRIMIDO». Denominación: 100% del nombre del inventario explicado por el texto de SAP y 100% a la inversa. Atributos verificados: concentración. Sin contradicción en ningún atributo.</t>
  </si>
  <si>
    <t xml:space="preserve">CLORURO DE POTASIO</t>
  </si>
  <si>
    <t xml:space="preserve">CLORURO DE POTASIO AMP X 5ML</t>
  </si>
  <si>
    <t xml:space="preserve">Candidato 1001315 «CLORURO DE POTASIO AMP X 5ML». Denominación: 100% del nombre del inventario explicado por el texto de SAP y 100% a la inversa. Sap declara la presentación y el inventario físico no, así que la equivalencia no puede confirmarse con la información disponible.</t>
  </si>
  <si>
    <t xml:space="preserve">1060-476</t>
  </si>
  <si>
    <t xml:space="preserve">476</t>
  </si>
  <si>
    <t xml:space="preserve">DELTISONA B 4 mg</t>
  </si>
  <si>
    <t xml:space="preserve">concentración 4 mg</t>
  </si>
  <si>
    <t xml:space="preserve">1000444</t>
  </si>
  <si>
    <t xml:space="preserve">DELTISONA 4MG COMPRIMIDOS</t>
  </si>
  <si>
    <t xml:space="preserve">Candidato 1000444 «DELTISONA 4MG COMPRIMIDOS». Denominación: 100% del nombre del inventario explicado por el texto de SAP y 100% a la inversa. Atributos verificados: concentración. Sin contradicción en ningún atributo.</t>
  </si>
  <si>
    <t xml:space="preserve">1060-244</t>
  </si>
  <si>
    <t xml:space="preserve">244</t>
  </si>
  <si>
    <t xml:space="preserve">DIFENHIDRAMINA 10 MG X 1 ML AMP</t>
  </si>
  <si>
    <t xml:space="preserve">1060-460</t>
  </si>
  <si>
    <t xml:space="preserve">460</t>
  </si>
  <si>
    <t xml:space="preserve">GEL CONDUCTOR 500 GRS</t>
  </si>
  <si>
    <t xml:space="preserve">forma crema · cantidad sin unidad 500</t>
  </si>
  <si>
    <t xml:space="preserve">GEL CONDUCTOR KINESIO</t>
  </si>
  <si>
    <t xml:space="preserve">Candidato 1000162 «GEL CONDUCTOR KINESIO». Denominación: 54% del nombre del inventario explicado por el texto de SAP y 48% a la inversa. Atributos verificados: forma farmacéutica. La coincidencia de denominación no alcanza para dar la identificación por confirmada.</t>
  </si>
  <si>
    <t xml:space="preserve">1060-123</t>
  </si>
  <si>
    <t xml:space="preserve">123</t>
  </si>
  <si>
    <t xml:space="preserve">GLUCOSADO HIPERTONICO AMP</t>
  </si>
  <si>
    <t xml:space="preserve">1000234</t>
  </si>
  <si>
    <t xml:space="preserve">GLUCOSADO HIPERTÓNICO 50% AMPOLLA</t>
  </si>
  <si>
    <t xml:space="preserve">Candidato 1000234 «GLUCOSADO HIPERTÓNICO 50% AMPOLLA». Denominación: 100% del nombre del inventario explicado por el texto de SAP y 100% a la inversa. Atributos verificados: forma farmacéutica. Sin contradicción en ningún atributo.</t>
  </si>
  <si>
    <t xml:space="preserve">1060-125</t>
  </si>
  <si>
    <t xml:space="preserve">125</t>
  </si>
  <si>
    <t xml:space="preserve">GOTAS OFTÁLMICAS (TOBRA + DEXA)</t>
  </si>
  <si>
    <t xml:space="preserve">1000615</t>
  </si>
  <si>
    <t xml:space="preserve">Candidato 1000615 «GOTAS OFTALMICAS CON GLICERINA». Denominación: 100% del nombre del inventario explicado por el texto de SAP y 50% a la inversa. Atributos verificados: forma farmacéutica. Sin contradicción en ningún atributo.</t>
  </si>
  <si>
    <t xml:space="preserve">1060-280</t>
  </si>
  <si>
    <t xml:space="preserve">280</t>
  </si>
  <si>
    <t xml:space="preserve">GUANTES NO ESTERILES S</t>
  </si>
  <si>
    <t xml:space="preserve">1060-475</t>
  </si>
  <si>
    <t xml:space="preserve">475</t>
  </si>
  <si>
    <t xml:space="preserve">HOJA DE BISTURI Nº15</t>
  </si>
  <si>
    <t xml:space="preserve">calibre N° 15</t>
  </si>
  <si>
    <t xml:space="preserve">2000456</t>
  </si>
  <si>
    <t xml:space="preserve">HOJA DE BISTURI Nº 15</t>
  </si>
  <si>
    <t xml:space="preserve">Candidato 2000456 «HOJA DE BISTURI Nº 15». Denominación: 100% del nombre del inventario explicado por el texto de SAP y 100% a la inversa. Atributos verificados: calibre. Sin contradicción en ningún atributo.</t>
  </si>
  <si>
    <t xml:space="preserve">1060-477</t>
  </si>
  <si>
    <t xml:space="preserve">477</t>
  </si>
  <si>
    <t xml:space="preserve">IRIX LAGRIMAS</t>
  </si>
  <si>
    <t xml:space="preserve">Candidato 1001112 «PH LAGRIMAS 15ML GOTAS». Denominación: 45% del nombre del inventario explicado por el texto de SAP y 100% a la inversa. Sap declara la presentación y el inventario físico no, así que la equivalencia no puede confirmarse con la información disponible.</t>
  </si>
  <si>
    <t xml:space="preserve">1060-148</t>
  </si>
  <si>
    <t xml:space="preserve">148</t>
  </si>
  <si>
    <t xml:space="preserve">KETOROLAC SL</t>
  </si>
  <si>
    <t xml:space="preserve">1060-150</t>
  </si>
  <si>
    <t xml:space="preserve">150</t>
  </si>
  <si>
    <t xml:space="preserve">LIDOCAINA 2 % SIN EPINEFRINA X 5 ML</t>
  </si>
  <si>
    <t xml:space="preserve">concentración 2% · volumen 5 ml</t>
  </si>
  <si>
    <t xml:space="preserve">1000495</t>
  </si>
  <si>
    <t xml:space="preserve">LIDOCAINA  AL 2% SIN EPINEFRINA 5 ML</t>
  </si>
  <si>
    <t xml:space="preserve">Candidato 1000495 «LIDOCAINA  AL 2% SIN EPINEFRINA 5 ML». Denominación: 100% del nombre del inventario explicado por el texto de SAP y 100% a la inversa. Atributos verificados: concentración, volumen / presentación. Sin contradicción en ningún atributo.</t>
  </si>
  <si>
    <t xml:space="preserve">1060-328</t>
  </si>
  <si>
    <t xml:space="preserve">328</t>
  </si>
  <si>
    <t xml:space="preserve">LIDOCAINA S/EPI 1% AMP</t>
  </si>
  <si>
    <t xml:space="preserve">concentración 1% · forma ampolla</t>
  </si>
  <si>
    <t xml:space="preserve">LIDOCAINA 1% 5 ML AMPOLLA</t>
  </si>
  <si>
    <t xml:space="preserve">Candidato 1000431 «LIDOCAINA 1% 5 ML AMPOLLA». Denominación: 42% del nombre del inventario explicado por el texto de SAP y 100% a la inversa. Atributos verificados: concentración, forma farmacéutica. La coincidencia de denominación no alcanza para dar la identificación por confirmada.</t>
  </si>
  <si>
    <t xml:space="preserve">1060-152</t>
  </si>
  <si>
    <t xml:space="preserve">152</t>
  </si>
  <si>
    <t xml:space="preserve">LOPERAMIDA COMP</t>
  </si>
  <si>
    <t xml:space="preserve">Candidato 1000597 «LOPERAMIDA 2MG COMPRIMIDO». Denominación: 100% del nombre del inventario explicado por el texto de SAP y 100% a la inversa. Atributos verificados: forma farmacéutica. Pero 1000181 «LOPERAMIDA COMPRIMIDO» es igual de plausible. Hay que elegir cuál corresponde.</t>
  </si>
  <si>
    <t xml:space="preserve">1060-418</t>
  </si>
  <si>
    <t xml:space="preserve">418</t>
  </si>
  <si>
    <t xml:space="preserve">MANOMETROS</t>
  </si>
  <si>
    <t xml:space="preserve">REGULADOR 02 C/MANOMETRO A208 VAL 0-15</t>
  </si>
  <si>
    <t xml:space="preserve">Candidato 2000297 «REGULADOR 02 C/MANOMETRO A208 VAL 0-15». Denominación: 90% del nombre del inventario explicado por el texto de SAP y 23% a la inversa. Sap declara la presentación y el inventario físico no, así que la equivalencia no puede confirmarse con la información disponible.</t>
  </si>
  <si>
    <t xml:space="preserve">1060-284</t>
  </si>
  <si>
    <t xml:space="preserve">284</t>
  </si>
  <si>
    <t xml:space="preserve">Mascara laringea N° 5</t>
  </si>
  <si>
    <t xml:space="preserve">2000398</t>
  </si>
  <si>
    <t xml:space="preserve">MASCARA LARINGEA Nº 5</t>
  </si>
  <si>
    <t xml:space="preserve">Candidato 2000398 «MASCARA LARINGEA Nº 5». Denominación: 100% del nombre del inventario explicado por el texto de SAP y 100% a la inversa. Atributos verificados: calibre. Sin contradicción en ningún atributo.</t>
  </si>
  <si>
    <t xml:space="preserve">1060-283</t>
  </si>
  <si>
    <t xml:space="preserve">283</t>
  </si>
  <si>
    <t xml:space="preserve">Mascara laringea n°4</t>
  </si>
  <si>
    <t xml:space="preserve">2000397</t>
  </si>
  <si>
    <t xml:space="preserve">Candidato 2000397 «MASCARA LARINGEA Nº 4». Denominación: 100% del nombre del inventario explicado por el texto de SAP y 100% a la inversa. Atributos verificados: calibre. Sin contradicción en ningún atributo.</t>
  </si>
  <si>
    <t xml:space="preserve">1060-165</t>
  </si>
  <si>
    <t xml:space="preserve">165</t>
  </si>
  <si>
    <t xml:space="preserve">MYLANTA</t>
  </si>
  <si>
    <t xml:space="preserve">Candidato 1000183 «MYLANTA TABLETAS COMPRIMIDOS». Denominación: 100% del nombre del inventario explicado por el texto de SAP y 100% a la inversa. Pero 1000623 «MYLANTA 160ML» es igual de plausible. Hay que elegir cuál corresponde.</t>
  </si>
  <si>
    <t xml:space="preserve">1060-272</t>
  </si>
  <si>
    <t xml:space="preserve">272</t>
  </si>
  <si>
    <t xml:space="preserve">NALBUFINA AMP</t>
  </si>
  <si>
    <t xml:space="preserve">1000104</t>
  </si>
  <si>
    <t xml:space="preserve">NALBUFINA 10MG/1ML AMPOLLA</t>
  </si>
  <si>
    <t xml:space="preserve">Candidato 1000104 «NALBUFINA 10MG/1ML AMPOLLA». Denominación: 100% del nombre del inventario explicado por el texto de SAP y 100% a la inversa. Atributos verificados: forma farmacéutica. Sin contradicción en ningún atributo.</t>
  </si>
  <si>
    <t xml:space="preserve">1060-393</t>
  </si>
  <si>
    <t xml:space="preserve">393</t>
  </si>
  <si>
    <t xml:space="preserve">OXIMETRO DE PULSO</t>
  </si>
  <si>
    <t xml:space="preserve">2001219</t>
  </si>
  <si>
    <t xml:space="preserve">Candidato 2001219 «OXIMETRO DE PULSO». Denominación: 100% del nombre del inventario explicado por el texto de SAP y 100% a la inversa. Sin contradicción en ningún atributo.</t>
  </si>
  <si>
    <t xml:space="preserve">1060-187</t>
  </si>
  <si>
    <t xml:space="preserve">187</t>
  </si>
  <si>
    <t xml:space="preserve">POEN CAINAPOEN CAINA ® PROPARACAINA CLORHIDRATO 500 MG</t>
  </si>
  <si>
    <t xml:space="preserve">CAINA GOTAS</t>
  </si>
  <si>
    <t xml:space="preserve">Candidato 1000194 «CAINA GOTAS». Denominación: 19% del nombre del inventario explicado por el texto de SAP y 100% a la inversa. El inventario físico declara la presentación y SAP no, así que la equivalencia no puede confirmarse con la información disponible.</t>
  </si>
  <si>
    <t xml:space="preserve">1060-348</t>
  </si>
  <si>
    <t xml:space="preserve">348</t>
  </si>
  <si>
    <t xml:space="preserve">regulador de flujo</t>
  </si>
  <si>
    <t xml:space="preserve">2001234</t>
  </si>
  <si>
    <t xml:space="preserve">Candidato 2001234 «REGULADOR DE FLUJO». Denominación: 100% del nombre del inventario explicado por el texto de SAP y 100% a la inversa. Sin contradicción en ningún atributo.</t>
  </si>
  <si>
    <t xml:space="preserve">1060-401</t>
  </si>
  <si>
    <t xml:space="preserve">401</t>
  </si>
  <si>
    <t xml:space="preserve">SALES DE REHIDRATACION ORAL X 28 GS</t>
  </si>
  <si>
    <t xml:space="preserve">cantidad sin unidad 28</t>
  </si>
  <si>
    <t xml:space="preserve">Candidato 1001118 «SALES REHIDRATANTES SOBRE POLVO». Denominación: 62% del nombre del inventario explicado por el texto de SAP y 95% a la inversa. El inventario físico declara la presentación y SAP no, así que la equivalencia no puede confirmarse con la información disponible.</t>
  </si>
  <si>
    <t xml:space="preserve">1060-212</t>
  </si>
  <si>
    <t xml:space="preserve">212</t>
  </si>
  <si>
    <t xml:space="preserve">SOLUCIÓN FISIOLÓGICA</t>
  </si>
  <si>
    <t xml:space="preserve">Candidato 1000112 «SOLUCION FISIOLOGICA X 100ML». Denominación: 100% del nombre del inventario explicado por el texto de SAP y 100% a la inversa. Atributos verificados: forma farmacéutica. Pero 1000110 «SOLUCION FISIOLOGICA DE  5ML AMPOLLA» es igual de plausible. Hay que elegir cuál corresponde.</t>
  </si>
  <si>
    <t xml:space="preserve">1060-341</t>
  </si>
  <si>
    <t xml:space="preserve">341</t>
  </si>
  <si>
    <t xml:space="preserve">SOLUCION MOLAR DE BICARBONATO DE SODIO X 100 ML</t>
  </si>
  <si>
    <t xml:space="preserve">BICARBONATO DE SODIO 100 ML</t>
  </si>
  <si>
    <t xml:space="preserve">Candidato 2000012 «BICARBONATO DE SODIO 100 ML». Denominación: 62% del nombre del inventario explicado por el texto de SAP y 100% a la inversa. Atributos verificados: volumen / presentación. La coincidencia de denominación no alcanza para dar la identificación por confirmada.</t>
  </si>
  <si>
    <t xml:space="preserve">1060-387</t>
  </si>
  <si>
    <t xml:space="preserve">387</t>
  </si>
  <si>
    <t xml:space="preserve">Sonda de succión tipo K29P</t>
  </si>
  <si>
    <t xml:space="preserve">Candidato 1000402 «SUCCINILCOLINA 100 mg». Denominación: 34% del nombre del inventario explicado por el texto de SAP y 90% a la inversa. El inventario físico declara la presentación y SAP no, así que la equivalencia no puede confirmarse con la información disponible.</t>
  </si>
  <si>
    <t xml:space="preserve">SUT.CUTANEA</t>
  </si>
  <si>
    <t xml:space="preserve">1060-340</t>
  </si>
  <si>
    <t xml:space="preserve">340</t>
  </si>
  <si>
    <t xml:space="preserve">TIRAS REACTIVAS HGT</t>
  </si>
  <si>
    <t xml:space="preserve">TIRAS REACTIVAS</t>
  </si>
  <si>
    <t xml:space="preserve">Candidato 2000306 «TIRAS REACTIVAS». Denominación: 62% del nombre del inventario explicado por el texto de SAP y 100% a la inversa. La coincidencia de denominación no alcanza para dar la identificación por confirmada.</t>
  </si>
  <si>
    <t xml:space="preserve">1060-385</t>
  </si>
  <si>
    <t xml:space="preserve">385</t>
  </si>
  <si>
    <t xml:space="preserve">TIRAS REACTIVAS OPTIUM NEO H (CAJA X 50)</t>
  </si>
  <si>
    <t xml:space="preserve">población neonatal · cantidad sin unidad 50</t>
  </si>
  <si>
    <t xml:space="preserve">2001249</t>
  </si>
  <si>
    <t xml:space="preserve">TIRAS REACTIVAS OPTIUM NEO H</t>
  </si>
  <si>
    <t xml:space="preserve">Candidato 2001249 «TIRAS REACTIVAS OPTIUM NEO H». Denominación: 100% del nombre del inventario explicado por el texto de SAP y 100% a la inversa. Atributos verificados: población. Sin contradicción en ningún atributo.</t>
  </si>
  <si>
    <t xml:space="preserve">1060-303</t>
  </si>
  <si>
    <t xml:space="preserve">303</t>
  </si>
  <si>
    <t xml:space="preserve">TORNIQUETE</t>
  </si>
  <si>
    <t xml:space="preserve">TORNIQUETE TACTICO</t>
  </si>
  <si>
    <t xml:space="preserve">Candidato 2000553 «TORNIQUETE TACTICO». Denominación: 100% del nombre del inventario explicado por el texto de SAP y 48% a la inversa. La coincidencia de denominación no alcanza para dar la identificación por confirmada.</t>
  </si>
  <si>
    <t xml:space="preserve">1060-336</t>
  </si>
  <si>
    <t xml:space="preserve">336</t>
  </si>
  <si>
    <t xml:space="preserve">TUBO ENDOTRAQUEALES 8.5</t>
  </si>
  <si>
    <t xml:space="preserve">1060-333</t>
  </si>
  <si>
    <t xml:space="preserve">333</t>
  </si>
  <si>
    <t xml:space="preserve">UVASAL SOBRES X 2 UNIDADES</t>
  </si>
  <si>
    <t xml:space="preserve">forma sobre · cantidad sin unidad 2</t>
  </si>
  <si>
    <t xml:space="preserve">1000368</t>
  </si>
  <si>
    <t xml:space="preserve">UVASAL SOBRES X30</t>
  </si>
  <si>
    <t xml:space="preserve">Candidato 1000368 «UVASAL SOBRES X30». Denominación: 100% del nombre del inventario explicado por el texto de SAP y 48% a la inversa. Atributos verificados: forma farmacéutica. Sin contradicción en ningún atributo.</t>
  </si>
  <si>
    <t xml:space="preserve">1060-232</t>
  </si>
  <si>
    <t xml:space="preserve">232</t>
  </si>
  <si>
    <t xml:space="preserve">VACUNA ANTIGRIPAL</t>
  </si>
  <si>
    <t xml:space="preserve">TAVINEX ANTIGRIPAL COMP.</t>
  </si>
  <si>
    <t xml:space="preserve">Candidato 1001216 «TAVINEX ANTIGRIPAL COMP.». Denominación: 48% del nombre del inventario explicado por el texto de SAP y 48% a la inversa. La coincidencia de denominación no alcanza para dar la identificación por confirmada.</t>
  </si>
  <si>
    <t xml:space="preserve">1060-380</t>
  </si>
  <si>
    <t xml:space="preserve">380</t>
  </si>
  <si>
    <t xml:space="preserve">VENDA CAMBRIC 20 CM</t>
  </si>
  <si>
    <t xml:space="preserve">longitud 20 cm</t>
  </si>
  <si>
    <t xml:space="preserve">2000526</t>
  </si>
  <si>
    <t xml:space="preserve">VENDA TIPO CAMBRIC X 20 CM</t>
  </si>
  <si>
    <t xml:space="preserve">Candidato 2000526 «VENDA TIPO CAMBRIC X 20 CM». Denominación: 100% del nombre del inventario explicado por el texto de SAP y 100% a la inversa. Atributos verificados: longitud. Sin contradicción en ningún atributo.</t>
  </si>
  <si>
    <t xml:space="preserve">1060-537</t>
  </si>
  <si>
    <t xml:space="preserve">537</t>
  </si>
  <si>
    <t xml:space="preserve">vía central</t>
  </si>
  <si>
    <t xml:space="preserve">BOLSO DE VIA AEREA AZUL</t>
  </si>
  <si>
    <t xml:space="preserve">Candidato 2000043 «BOLSO DE VIA AEREA AZUL». Denominación: 48% del nombre del inventario explicado por el texto de SAP y 28% a la inversa. La coincidencia de denominación no alcanza para dar la identificación por confirmada.</t>
  </si>
  <si>
    <t xml:space="preserve">1130-1</t>
  </si>
  <si>
    <t xml:space="preserve">1130</t>
  </si>
  <si>
    <t xml:space="preserve">Stock en Almacén · Almacén Base Salta</t>
  </si>
  <si>
    <t xml:space="preserve">1</t>
  </si>
  <si>
    <t xml:space="preserve">Abbocath N° 14</t>
  </si>
  <si>
    <t xml:space="preserve">1130-2</t>
  </si>
  <si>
    <t xml:space="preserve">Abbocath N° 16</t>
  </si>
  <si>
    <t xml:space="preserve">1130-3</t>
  </si>
  <si>
    <t xml:space="preserve">3</t>
  </si>
  <si>
    <t xml:space="preserve">Abbocath N° 18</t>
  </si>
  <si>
    <t xml:space="preserve">2000004</t>
  </si>
  <si>
    <t xml:space="preserve">CATETER INTRAVENOSO 18G T/ABBOCATH</t>
  </si>
  <si>
    <t xml:space="preserve">Candidato 2000004 «CATETER INTRAVENOSO 18G T/ABBOCATH». Denominación: 100% del nombre del inventario explicado por el texto de SAP y 32% a la inversa. Atributos verificados: calibre. Sin contradicción en ningún atributo.</t>
  </si>
  <si>
    <t xml:space="preserve">1130-4</t>
  </si>
  <si>
    <t xml:space="preserve">4</t>
  </si>
  <si>
    <t xml:space="preserve">Abbocath N° 20</t>
  </si>
  <si>
    <t xml:space="preserve">1130-5</t>
  </si>
  <si>
    <t xml:space="preserve">Abbocath N° 22</t>
  </si>
  <si>
    <t xml:space="preserve">1130-6</t>
  </si>
  <si>
    <t xml:space="preserve">6</t>
  </si>
  <si>
    <t xml:space="preserve">Abbocath N° 24</t>
  </si>
  <si>
    <t xml:space="preserve">calibre 24</t>
  </si>
  <si>
    <t xml:space="preserve">El candidato más parecido es 2000006 «CATETER INTRAVENOSO 22G T/ABBOCATH», pero difiere en calibre. No se asigna el código: una diferencia de presentación significa que no es el mismo material.</t>
  </si>
  <si>
    <t xml:space="preserve">1130-7</t>
  </si>
  <si>
    <t xml:space="preserve">7</t>
  </si>
  <si>
    <t xml:space="preserve">ACEMUK (N-Acetilcisteina) 600 Comprimidos efervecesntes</t>
  </si>
  <si>
    <t xml:space="preserve">forma comprimido · cantidad sin unidad 600</t>
  </si>
  <si>
    <t xml:space="preserve">ACEMUK 600MG</t>
  </si>
  <si>
    <t xml:space="preserve">Candidato 1000571 «ACEMUK 600MG». Denominación: 48% del nombre del inventario explicado por el texto de SAP y 100% a la inversa. El inventario físico declara la presentación y SAP no, así que la equivalencia no puede confirmarse con la información disponible.</t>
  </si>
  <si>
    <t xml:space="preserve">1130-9</t>
  </si>
  <si>
    <t xml:space="preserve">9</t>
  </si>
  <si>
    <t xml:space="preserve">Acetazolamida Comprimidos x 250mg</t>
  </si>
  <si>
    <t xml:space="preserve">concentración 250 mg · forma comprimido</t>
  </si>
  <si>
    <t xml:space="preserve">1000471</t>
  </si>
  <si>
    <t xml:space="preserve">ACETAZOLAMIDA 250 MG</t>
  </si>
  <si>
    <t xml:space="preserve">Candidato 1000471 «ACETAZOLAMIDA 250 MG». Denominación: 100% del nombre del inventario explicado por el texto de SAP y 100% a la inversa. Atributos verificados: concentración. Sin contradicción en ningún atributo.</t>
  </si>
  <si>
    <t xml:space="preserve">1130-10</t>
  </si>
  <si>
    <t xml:space="preserve">10</t>
  </si>
  <si>
    <t xml:space="preserve">Aciclovir crema Pomo 5,0% x10gr</t>
  </si>
  <si>
    <t xml:space="preserve">concentración 10 g, 5% · forma crema</t>
  </si>
  <si>
    <t xml:space="preserve">ACICLOVIR 5% CREMA X 10GR</t>
  </si>
  <si>
    <t xml:space="preserve">Candidato 1000695 «ACICLOVIR 5% CREMA X 10GR». Denominación: 31% del nombre del inventario explicado por el texto de SAP y 100% a la inversa. Atributos verificados: concentración, forma farmacéutica. La coincidencia de denominación no alcanza para dar la identificación por confirmada.</t>
  </si>
  <si>
    <t xml:space="preserve">1130-11</t>
  </si>
  <si>
    <t xml:space="preserve">11</t>
  </si>
  <si>
    <t xml:space="preserve">Aciclovir oral 400 mg Comprimidos</t>
  </si>
  <si>
    <t xml:space="preserve">concentración 400 mg · forma comprimido</t>
  </si>
  <si>
    <t xml:space="preserve">Aciclovir 400mg comp</t>
  </si>
  <si>
    <t xml:space="preserve">Candidato 1001250 «Aciclovir 400mg comp». Denominación: 48% del nombre del inventario explicado por el texto de SAP y 100% a la inversa. Atributos verificados: concentración, forma farmacéutica. La coincidencia de denominación no alcanza para dar la identificación por confirmada.</t>
  </si>
  <si>
    <t xml:space="preserve">1130-12</t>
  </si>
  <si>
    <t xml:space="preserve">Acido tranexamico 1 amp=5ml, 500mg/5ml</t>
  </si>
  <si>
    <t xml:space="preserve">concentración 500 mg/5 ml · forma ampolla · volumen 5 ml</t>
  </si>
  <si>
    <t xml:space="preserve">ACIDO TRANEXAMICO</t>
  </si>
  <si>
    <t xml:space="preserve">Candidato 1000660 «ACIDO TRANEXAMICO». Denominación: 100% del nombre del inventario explicado por el texto de SAP y 100% a la inversa. El inventario físico declara la presentación y SAP no, así que la equivalencia no puede confirmarse con la información disponible.</t>
  </si>
  <si>
    <t xml:space="preserve">1130-13</t>
  </si>
  <si>
    <t xml:space="preserve">13</t>
  </si>
  <si>
    <t xml:space="preserve">Adenosina 1 amp=2ml 3 mg/1ml</t>
  </si>
  <si>
    <t xml:space="preserve">concentración 3 mg/1 ml · forma ampolla · volumen 2 ml</t>
  </si>
  <si>
    <t xml:space="preserve">Candidato 1000304 «ADENOSINA 2 ML AMP 3 MG/1 ML». Denominación: 100% del nombre del inventario explicado por el texto de SAP y 100% a la inversa. Atributos verificados: concentración, forma farmacéutica, volumen / presentación. Sin contradicción en ningún atributo.</t>
  </si>
  <si>
    <t xml:space="preserve">1130-14</t>
  </si>
  <si>
    <t xml:space="preserve">Adrenalina 1 amp=1ml</t>
  </si>
  <si>
    <t xml:space="preserve">1130-322</t>
  </si>
  <si>
    <t xml:space="preserve">Aerocamara para adulto</t>
  </si>
  <si>
    <t xml:space="preserve">2000298</t>
  </si>
  <si>
    <t xml:space="preserve">AEROCAMARA ADULTO CON MASCARA</t>
  </si>
  <si>
    <t xml:space="preserve">Candidato 2000298 «AEROCAMARA ADULTO CON MASCARA». Denominación: 100% del nombre del inventario explicado por el texto de SAP y 70% a la inversa. Atributos verificados: población. Sin contradicción en ningún atributo.</t>
  </si>
  <si>
    <t xml:space="preserve">1130-15</t>
  </si>
  <si>
    <t xml:space="preserve">15</t>
  </si>
  <si>
    <t xml:space="preserve">Agua Oxigenada x 1 L.</t>
  </si>
  <si>
    <t xml:space="preserve">1000001</t>
  </si>
  <si>
    <t xml:space="preserve">Candidato 1000001 «AGUA OXIGENADA 10 VOL. X 1000ML». Denominación: 100% del nombre del inventario explicado por el texto de SAP y 63% a la inversa. Atributos verificados: volumen / presentación. Sin contradicción en ningún atributo.</t>
  </si>
  <si>
    <t xml:space="preserve">1130-16</t>
  </si>
  <si>
    <t xml:space="preserve">Agua Oxigenada x100 ml</t>
  </si>
  <si>
    <t xml:space="preserve">Candidato 1000004 «AGUA OXIGENADA 10 VOL. X 100ML». Denominación: 61% del nombre del inventario explicado por el texto de SAP y 63% a la inversa. Atributos verificados: volumen / presentación. La coincidencia de denominación no alcanza para dar la identificación por confirmada.</t>
  </si>
  <si>
    <t xml:space="preserve">1130-17</t>
  </si>
  <si>
    <t xml:space="preserve">17</t>
  </si>
  <si>
    <t xml:space="preserve">Agua para Inyectable 1 amp=10ml</t>
  </si>
  <si>
    <t xml:space="preserve">forma ampolla · volumen 10 ml</t>
  </si>
  <si>
    <t xml:space="preserve">1000003</t>
  </si>
  <si>
    <t xml:space="preserve">AGUA BIDESTILADA AMPOLLA POR 10ML</t>
  </si>
  <si>
    <t xml:space="preserve">Candidato 1000003 «AGUA BIDESTILADA AMPOLLA POR 10ML». Denominación: 100% del nombre del inventario explicado por el texto de SAP y 44% a la inversa. Atributos verificados: forma farmacéutica, volumen / presentación. Sin contradicción en ningún atributo.</t>
  </si>
  <si>
    <t xml:space="preserve">1130-19</t>
  </si>
  <si>
    <t xml:space="preserve">19</t>
  </si>
  <si>
    <t xml:space="preserve">1130-20</t>
  </si>
  <si>
    <t xml:space="preserve">1130-21</t>
  </si>
  <si>
    <t xml:space="preserve">21</t>
  </si>
  <si>
    <t xml:space="preserve">Agujas 40/12</t>
  </si>
  <si>
    <t xml:space="preserve">Candidato 1000772 «AGUJA 40/12». Denominación: 90% del nombre del inventario explicado por el texto de SAP y 90% a la inversa. Atributos verificados: calibre. Sin contradicción en ningún atributo.</t>
  </si>
  <si>
    <t xml:space="preserve">1130-22</t>
  </si>
  <si>
    <t xml:space="preserve">22</t>
  </si>
  <si>
    <t xml:space="preserve">1130-270</t>
  </si>
  <si>
    <t xml:space="preserve">Agujas epicraneales N°27</t>
  </si>
  <si>
    <t xml:space="preserve">calibre 27</t>
  </si>
  <si>
    <t xml:space="preserve">Candidato 1000772 «AGUJA 40/12». Denominación: 40% del nombre del inventario explicado por el texto de SAP y 90% a la inversa. El inventario físico declara la presentación y SAP no, así que la equivalencia no puede confirmarse con la información disponible.</t>
  </si>
  <si>
    <t xml:space="preserve">1130-23</t>
  </si>
  <si>
    <t xml:space="preserve">Alcohol 96% x 250 ml</t>
  </si>
  <si>
    <t xml:space="preserve">concentración 96% · volumen 250 ml</t>
  </si>
  <si>
    <t xml:space="preserve">1000097</t>
  </si>
  <si>
    <t xml:space="preserve">ALCOHOL AL 96% X 250ML</t>
  </si>
  <si>
    <t xml:space="preserve">Candidato 1000097 «ALCOHOL AL 96% X 250ML». Denominación: 100% del nombre del inventario explicado por el texto de SAP y 100% a la inversa. Atributos verificados: concentración, volumen / presentación. Sin contradicción en ningún atributo.</t>
  </si>
  <si>
    <t xml:space="preserve">1130-24</t>
  </si>
  <si>
    <t xml:space="preserve">24</t>
  </si>
  <si>
    <t xml:space="preserve">Alcohol 96% x1000 ml</t>
  </si>
  <si>
    <t xml:space="preserve">Candidato 1000053 «ALCOHOL AL 96% X 1000ML». Denominación: 41% del nombre del inventario explicado por el texto de SAP y 100% a la inversa. Atributos verificados: concentración, volumen / presentación. La coincidencia de denominación no alcanza para dar la identificación por confirmada.</t>
  </si>
  <si>
    <t xml:space="preserve">1130-26</t>
  </si>
  <si>
    <t xml:space="preserve">Alcohol 96% x500 ml</t>
  </si>
  <si>
    <t xml:space="preserve">Candidato 1000054 «ALCOHOL AL 96% X 500ML». Denominación: 41% del nombre del inventario explicado por el texto de SAP y 100% a la inversa. Atributos verificados: concentración, volumen / presentación. La coincidencia de denominación no alcanza para dar la identificación por confirmada.</t>
  </si>
  <si>
    <t xml:space="preserve">1130-318</t>
  </si>
  <si>
    <t xml:space="preserve">318</t>
  </si>
  <si>
    <t xml:space="preserve">Alcohol en gel 1000 ml</t>
  </si>
  <si>
    <t xml:space="preserve">forma crema · volumen 1000 ml</t>
  </si>
  <si>
    <t xml:space="preserve">Candidato 1000053 «ALCOHOL AL 96% X 1000ML». Denominación: 100% del nombre del inventario explicado por el texto de SAP y 100% a la inversa. Atributos verificados: volumen / presentación. Pero 1000017 «ALCOHOL AL 70% X 1000ML» es igual de plausible. Hay que elegir cuál corresponde.</t>
  </si>
  <si>
    <t xml:space="preserve">1130-27</t>
  </si>
  <si>
    <t xml:space="preserve">27</t>
  </si>
  <si>
    <t xml:space="preserve">Alcohol en gel 250 ml</t>
  </si>
  <si>
    <t xml:space="preserve">forma crema · volumen 250 ml</t>
  </si>
  <si>
    <t xml:space="preserve">1000043</t>
  </si>
  <si>
    <t xml:space="preserve">ALCOHOL EN GEL X 250ML</t>
  </si>
  <si>
    <t xml:space="preserve">Candidato 1000043 «ALCOHOL EN GEL X 250ML». Denominación: 100% del nombre del inventario explicado por el texto de SAP y 100% a la inversa. Atributos verificados: forma farmacéutica, volumen / presentación. Sin contradicción en ningún atributo.</t>
  </si>
  <si>
    <t xml:space="preserve">1130-28</t>
  </si>
  <si>
    <t xml:space="preserve">28</t>
  </si>
  <si>
    <t xml:space="preserve">Alcohol en gel 500 ml</t>
  </si>
  <si>
    <t xml:space="preserve">1130-272</t>
  </si>
  <si>
    <t xml:space="preserve">Alcohol etilico 70% 1Lts</t>
  </si>
  <si>
    <t xml:space="preserve">Candidato 1000017 «ALCOHOL AL 70% X 1000ML». Denominación: 25% del nombre del inventario explicado por el texto de SAP y 100% a la inversa. Atributos verificados: concentración, volumen / presentación. La coincidencia de denominación no alcanza para dar la identificación por confirmada.</t>
  </si>
  <si>
    <t xml:space="preserve">1130-29</t>
  </si>
  <si>
    <t xml:space="preserve">29</t>
  </si>
  <si>
    <t xml:space="preserve">Algodón (paquete)</t>
  </si>
  <si>
    <t xml:space="preserve">1130-30</t>
  </si>
  <si>
    <t xml:space="preserve">30</t>
  </si>
  <si>
    <t xml:space="preserve">Alprazolam comprimidos 0,5 mg</t>
  </si>
  <si>
    <t xml:space="preserve">concentración 0,5 mg · forma comprimido</t>
  </si>
  <si>
    <t xml:space="preserve">1130-313</t>
  </si>
  <si>
    <t xml:space="preserve">313</t>
  </si>
  <si>
    <t xml:space="preserve">Ambroxol/Loratadina</t>
  </si>
  <si>
    <t xml:space="preserve">AMBROXOL JBE X 100Ml</t>
  </si>
  <si>
    <t xml:space="preserve">Candidato 1005285 «AMBROXOL JBE X 100Ml». Denominación: 51% del nombre del inventario explicado por el texto de SAP y 100% a la inversa. Sap declara la presentación y el inventario físico no, así que la equivalencia no puede confirmarse con la información disponible.</t>
  </si>
  <si>
    <t xml:space="preserve">1130-31</t>
  </si>
  <si>
    <t xml:space="preserve">31</t>
  </si>
  <si>
    <t xml:space="preserve">Ambroxol+butetamato jbe</t>
  </si>
  <si>
    <t xml:space="preserve">forma jarabe</t>
  </si>
  <si>
    <t xml:space="preserve">Candidato 1005285 «AMBROXOL JBE X 100Ml». Denominación: 45% del nombre del inventario explicado por el texto de SAP y 100% a la inversa. Atributos verificados: forma farmacéutica. La coincidencia de denominación no alcanza para dar la identificación por confirmada.</t>
  </si>
  <si>
    <t xml:space="preserve">1130-32</t>
  </si>
  <si>
    <t xml:space="preserve">Amiodarona 1 amp=3ml 150 mg/3ml</t>
  </si>
  <si>
    <t xml:space="preserve">concentración 150 mg/3 ml · forma ampolla · volumen 3 ml</t>
  </si>
  <si>
    <t xml:space="preserve">Candidato 1000005 «AMIODARONA 150MG AMPOLLA DE 3 ML INYEC». Denominación: 100% del nombre del inventario explicado por el texto de SAP y 100% a la inversa. Atributos verificados: forma farmacéutica, volumen / presentación. Sin contradicción en ningún atributo.</t>
  </si>
  <si>
    <t xml:space="preserve">1130-33</t>
  </si>
  <si>
    <t xml:space="preserve">33</t>
  </si>
  <si>
    <t xml:space="preserve">Amlodipina Comprimidos x 10mg</t>
  </si>
  <si>
    <t xml:space="preserve">1000387</t>
  </si>
  <si>
    <t xml:space="preserve">AMLODIPINA 10 mg COMPRIMIDOS</t>
  </si>
  <si>
    <t xml:space="preserve">Candidato 1000387 «AMLODIPINA 10 mg COMPRIMIDOS». Denominación: 100% del nombre del inventario explicado por el texto de SAP y 100% a la inversa. Atributos verificados: concentración, forma farmacéutica. Sin contradicción en ningún atributo.</t>
  </si>
  <si>
    <t xml:space="preserve">1130-34</t>
  </si>
  <si>
    <t xml:space="preserve">Amlodipina Comprimidos x 5 mg</t>
  </si>
  <si>
    <t xml:space="preserve">concentración 5 mg · forma comprimido</t>
  </si>
  <si>
    <t xml:space="preserve">1000340</t>
  </si>
  <si>
    <t xml:space="preserve">AMLODIPINA COMP. 5MG</t>
  </si>
  <si>
    <t xml:space="preserve">Candidato 1000340 «AMLODIPINA COMP. 5MG». Denominación: 100% del nombre del inventario explicado por el texto de SAP y 100% a la inversa. Atributos verificados: concentración, forma farmacéutica. Sin contradicción en ningún atributo.</t>
  </si>
  <si>
    <t xml:space="preserve">1130-36</t>
  </si>
  <si>
    <t xml:space="preserve">36</t>
  </si>
  <si>
    <t xml:space="preserve">Amoxicilina + Clavulanato Comprimidos X 1g</t>
  </si>
  <si>
    <t xml:space="preserve">1005299</t>
  </si>
  <si>
    <t xml:space="preserve">AMOXICILINA +AC. CLAVULONICO 1GR COMP</t>
  </si>
  <si>
    <t xml:space="preserve">Candidato 1005299 «AMOXICILINA +AC. CLAVULONICO 1GR COMP». Denominación: 94% del nombre del inventario explicado por el texto de SAP y 94% a la inversa. Atributos verificados: concentración, forma farmacéutica. Sin contradicción en ningún atributo.</t>
  </si>
  <si>
    <t xml:space="preserve">1130-384</t>
  </si>
  <si>
    <t xml:space="preserve">Amoxicilina 500 mg</t>
  </si>
  <si>
    <t xml:space="preserve">Candidato 1005358 «AMOXICILINA  500 MGR». Denominación: 100% del nombre del inventario explicado por el texto de SAP y 47% a la inversa. Atributos verificados: concentración. Pero 1000468 «AMOXICILINA  500 MGR» es igual de plausible. Hay que elegir cuál corresponde.</t>
  </si>
  <si>
    <t xml:space="preserve">1130-35</t>
  </si>
  <si>
    <t xml:space="preserve">35</t>
  </si>
  <si>
    <t xml:space="preserve">Amoxicilina Comp. X1gr</t>
  </si>
  <si>
    <t xml:space="preserve">AMOXICILINA 1 GR</t>
  </si>
  <si>
    <t xml:space="preserve">Candidato 1000175 «AMOXICILINA 1 GR». Denominación: 43% del nombre del inventario explicado por el texto de SAP y 100% a la inversa. Atributos verificados: concentración. La coincidencia de denominación no alcanza para dar la identificación por confirmada.</t>
  </si>
  <si>
    <t xml:space="preserve">1130-273</t>
  </si>
  <si>
    <t xml:space="preserve">Antiparras transparentes</t>
  </si>
  <si>
    <t xml:space="preserve">ANTIPARRAS DE SEGURIDAD</t>
  </si>
  <si>
    <t xml:space="preserve">Candidato 3000901 «ANTIPARRAS DE SEGURIDAD». Denominación: 50% del nombre del inventario explicado por el texto de SAP y 62% a la inversa. La coincidencia de denominación no alcanza para dar la identificación por confirmada.</t>
  </si>
  <si>
    <t xml:space="preserve">1130-37</t>
  </si>
  <si>
    <t xml:space="preserve">37</t>
  </si>
  <si>
    <t xml:space="preserve">Apósitos estériles</t>
  </si>
  <si>
    <t xml:space="preserve">Candidato 2000095 «APOSITO NO ESTERIL (G+A) 10X20CM». Denominación: 53% del nombre del inventario explicado por el texto de SAP y 43% a la inversa. Sap declara la presentación y el inventario físico no, así que la equivalencia no puede confirmarse con la información disponible.</t>
  </si>
  <si>
    <t xml:space="preserve">1130-410</t>
  </si>
  <si>
    <t xml:space="preserve">410</t>
  </si>
  <si>
    <t xml:space="preserve">Aspirina comprimidos 100mg</t>
  </si>
  <si>
    <t xml:space="preserve">1000136</t>
  </si>
  <si>
    <t xml:space="preserve">Candidato 1000136 «ASPIRINA DE 100 MG». Denominación: 100% del nombre del inventario explicado por el texto de SAP y 100% a la inversa. Atributos verificados: concentración. Sin contradicción en ningún atributo.</t>
  </si>
  <si>
    <t xml:space="preserve">1130-38</t>
  </si>
  <si>
    <t xml:space="preserve">38</t>
  </si>
  <si>
    <t xml:space="preserve">Aspirina Comprimidos x 500mg</t>
  </si>
  <si>
    <t xml:space="preserve">SONDA DE ASPIRACION K-9 SIN REGULADOR</t>
  </si>
  <si>
    <t xml:space="preserve">Candidato 2000300 «SONDA DE ASPIRACION K-9 SIN REGULADOR». Denominación: 90% del nombre del inventario explicado por el texto de SAP y 31% a la inversa. El inventario físico declara la presentación y SAP no, así que la equivalencia no puede confirmarse con la información disponible.</t>
  </si>
  <si>
    <t xml:space="preserve">1130-291</t>
  </si>
  <si>
    <t xml:space="preserve">291</t>
  </si>
  <si>
    <t xml:space="preserve">Atenolol 25mg Comp</t>
  </si>
  <si>
    <t xml:space="preserve">concentración 25 mg · forma comprimido</t>
  </si>
  <si>
    <t xml:space="preserve">El candidato más parecido es 1000422 «ATENOLOL 50 mg», pero difiere en concentración. No se asigna el código: una diferencia de presentación significa que no es el mismo material.</t>
  </si>
  <si>
    <t xml:space="preserve">1130-41</t>
  </si>
  <si>
    <t xml:space="preserve">41</t>
  </si>
  <si>
    <t xml:space="preserve">Azitromicina Comprimidos x 500mg</t>
  </si>
  <si>
    <t xml:space="preserve">1130-42</t>
  </si>
  <si>
    <t xml:space="preserve">42</t>
  </si>
  <si>
    <t xml:space="preserve">Bajalenguas</t>
  </si>
  <si>
    <t xml:space="preserve">1130-403</t>
  </si>
  <si>
    <t xml:space="preserve">403</t>
  </si>
  <si>
    <t xml:space="preserve">Barbijo N95</t>
  </si>
  <si>
    <t xml:space="preserve">Candidato 2001251 «BARBIJO KN95». Denominación: 47% del nombre del inventario explicado por el texto de SAP y 47% a la inversa. La coincidencia de denominación no alcanza para dar la identificación por confirmada.</t>
  </si>
  <si>
    <t xml:space="preserve">1130-43</t>
  </si>
  <si>
    <t xml:space="preserve">43</t>
  </si>
  <si>
    <t xml:space="preserve">Barbijos quirúrgicos pqte 50u.</t>
  </si>
  <si>
    <t xml:space="preserve">cantidad sin unidad 50</t>
  </si>
  <si>
    <t xml:space="preserve">Candidato 2001378 «TIJERA QUIRURGICA». Denominación: 22% del nombre del inventario explicado por el texto de SAP y 47% a la inversa. El inventario físico declara la presentación y SAP no, así que la equivalencia no puede confirmarse con la información disponible.</t>
  </si>
  <si>
    <t xml:space="preserve">1130-44</t>
  </si>
  <si>
    <t xml:space="preserve">44</t>
  </si>
  <si>
    <t xml:space="preserve">Betametasona Crema</t>
  </si>
  <si>
    <t xml:space="preserve">forma crema</t>
  </si>
  <si>
    <t xml:space="preserve">1000827</t>
  </si>
  <si>
    <t xml:space="preserve">BETAMETASONA 15G CREMA</t>
  </si>
  <si>
    <t xml:space="preserve">Candidato 1000827 «BETAMETASONA 15G CREMA». Denominación: 100% del nombre del inventario explicado por el texto de SAP y 100% a la inversa. Atributos verificados: forma farmacéutica. Sin contradicción en ningún atributo.</t>
  </si>
  <si>
    <t xml:space="preserve">1130-45</t>
  </si>
  <si>
    <t xml:space="preserve">45</t>
  </si>
  <si>
    <t xml:space="preserve">Betametasona inyectable 4mg/1ml amp</t>
  </si>
  <si>
    <t xml:space="preserve">concentración 4 mg/1 ml · forma ampolla</t>
  </si>
  <si>
    <t xml:space="preserve">1000533</t>
  </si>
  <si>
    <t xml:space="preserve">BETAMETASONA A+F AMPOLLA</t>
  </si>
  <si>
    <t xml:space="preserve">Candidato 1000533 «BETAMETASONA A+F AMPOLLA». Denominación: 100% del nombre del inventario explicado por el texto de SAP y 100% a la inversa. Atributos verificados: forma farmacéutica. Sin contradicción en ningún atributo.</t>
  </si>
  <si>
    <t xml:space="preserve">1130-46</t>
  </si>
  <si>
    <t xml:space="preserve">46</t>
  </si>
  <si>
    <t xml:space="preserve">Bicarbonato de sodio 1 fco =100ml /8.4gr</t>
  </si>
  <si>
    <t xml:space="preserve">concentración 8,4 g · forma frasco · volumen 100 ml</t>
  </si>
  <si>
    <t xml:space="preserve">2000012</t>
  </si>
  <si>
    <t xml:space="preserve">Candidato 2000012 «BICARBONATO DE SODIO 100 ML». Denominación: 100% del nombre del inventario explicado por el texto de SAP y 100% a la inversa. Atributos verificados: volumen / presentación. Sin contradicción en ningún atributo.</t>
  </si>
  <si>
    <t xml:space="preserve">1130-47</t>
  </si>
  <si>
    <t xml:space="preserve">47</t>
  </si>
  <si>
    <t xml:space="preserve">Bisturi</t>
  </si>
  <si>
    <t xml:space="preserve">Candidato 2000456 «HOJA DE BISTURI Nº 15». Denominación: 100% del nombre del inventario explicado por el texto de SAP y 48% a la inversa. Sap declara la presentación y el inventario físico no, así que la equivalencia no puede confirmarse con la información disponible.</t>
  </si>
  <si>
    <t xml:space="preserve">1130-48</t>
  </si>
  <si>
    <t xml:space="preserve">48</t>
  </si>
  <si>
    <t xml:space="preserve">Bolsa Colectora p/orina</t>
  </si>
  <si>
    <t xml:space="preserve">1130-49</t>
  </si>
  <si>
    <t xml:space="preserve">49</t>
  </si>
  <si>
    <t xml:space="preserve">Bromhexina Jbe</t>
  </si>
  <si>
    <t xml:space="preserve">1000837</t>
  </si>
  <si>
    <t xml:space="preserve">BROMHEXINA 120ML JARABE</t>
  </si>
  <si>
    <t xml:space="preserve">Candidato 1000837 «BROMHEXINA 120ML JARABE». Denominación: 100% del nombre del inventario explicado por el texto de SAP y 100% a la inversa. Atributos verificados: forma farmacéutica. Sin contradicción en ningún atributo.</t>
  </si>
  <si>
    <t xml:space="preserve">1130-383</t>
  </si>
  <si>
    <t xml:space="preserve">Budesonide gts 20ml para NBZ</t>
  </si>
  <si>
    <t xml:space="preserve">Candidato 1005182 «BUDESONIDE AEROSOL 200MCG X 200DOSIS». Denominación: 33% del nombre del inventario explicado por el texto de SAP y 47% a la inversa. El inventario físico declara la presentación y SAP no, así que la equivalencia no puede confirmarse con la información disponible.</t>
  </si>
  <si>
    <t xml:space="preserve">1130-407</t>
  </si>
  <si>
    <t xml:space="preserve">407</t>
  </si>
  <si>
    <t xml:space="preserve">Budesonide mcg/ aerosol 200 dosis</t>
  </si>
  <si>
    <t xml:space="preserve">forma aerosol · cantidad sin unidad 200</t>
  </si>
  <si>
    <t xml:space="preserve">forma farmacéutica, cantidad o dosis sin unidad</t>
  </si>
  <si>
    <t xml:space="preserve">Candidato 1005182 «BUDESONIDE AEROSOL 200MCG X 200DOSIS». Denominación: 33% del nombre del inventario explicado por el texto de SAP y 47% a la inversa. Atributos verificados: forma farmacéutica, cantidad o dosis sin unidad. La coincidencia de denominación no alcanza para dar la identificación por confirmada.</t>
  </si>
  <si>
    <t xml:space="preserve">1130-54</t>
  </si>
  <si>
    <t xml:space="preserve">54</t>
  </si>
  <si>
    <t xml:space="preserve">Caja quirurgica</t>
  </si>
  <si>
    <t xml:space="preserve">Candidato 2001378 «TIJERA QUIRURGICA». Denominación: 100% del nombre del inventario explicado por el texto de SAP y 53% a la inversa. La coincidencia de denominación no alcanza para dar la identificación por confirmada.</t>
  </si>
  <si>
    <t xml:space="preserve">1130-55</t>
  </si>
  <si>
    <t xml:space="preserve">55</t>
  </si>
  <si>
    <t xml:space="preserve">Campo Esteril</t>
  </si>
  <si>
    <t xml:space="preserve">Candidato 2002575 «CAMPO QUIRURGICO ESTERIL 60X60CM». Denominación: 100% del nombre del inventario explicado por el texto de SAP y 32% a la inversa. Sap declara la presentación y el inventario físico no, así que la equivalencia no puede confirmarse con la información disponible.</t>
  </si>
  <si>
    <t xml:space="preserve">1130-258</t>
  </si>
  <si>
    <t xml:space="preserve">258</t>
  </si>
  <si>
    <t xml:space="preserve">Canula de Guedel 100mm</t>
  </si>
  <si>
    <t xml:space="preserve">2000404</t>
  </si>
  <si>
    <t xml:space="preserve">CANULA DE GUEDEL 10CM N4 ROJO</t>
  </si>
  <si>
    <t xml:space="preserve">Candidato 2000404 «CANULA DE GUEDEL 10CM N4 ROJO». Denominación: 100% del nombre del inventario explicado por el texto de SAP y 57% a la inversa. Atributos verificados: longitud. Sin contradicción en ningún atributo.</t>
  </si>
  <si>
    <t xml:space="preserve">1130-412</t>
  </si>
  <si>
    <t xml:space="preserve">Canula de Guedel 120mm</t>
  </si>
  <si>
    <t xml:space="preserve">longitud 12 cm</t>
  </si>
  <si>
    <t xml:space="preserve">2001254</t>
  </si>
  <si>
    <t xml:space="preserve">CANULA DE GUEDEL 12CM N5 NARANJA</t>
  </si>
  <si>
    <t xml:space="preserve">Candidato 2001254 «CANULA DE GUEDEL 12CM N5 NARANJA». Denominación: 100% del nombre del inventario explicado por el texto de SAP y 67% a la inversa. Atributos verificados: longitud. Sin contradicción en ningún atributo.</t>
  </si>
  <si>
    <t xml:space="preserve">1130-312</t>
  </si>
  <si>
    <t xml:space="preserve">Canula de Guedel 80mm</t>
  </si>
  <si>
    <t xml:space="preserve">longitud 8 cm</t>
  </si>
  <si>
    <t xml:space="preserve">CANULA O2 SILMAG COD 230-12</t>
  </si>
  <si>
    <t xml:space="preserve">Candidato 2000349 «CANULA O2 SILMAG COD 230-12». Denominación: 47% del nombre del inventario explicado por el texto de SAP y 25% a la inversa. El inventario físico declara la presentación y SAP no, así que la equivalencia no puede confirmarse con la información disponible.</t>
  </si>
  <si>
    <t xml:space="preserve">1130-304</t>
  </si>
  <si>
    <t xml:space="preserve">304</t>
  </si>
  <si>
    <t xml:space="preserve">Canula de guedel 90mm</t>
  </si>
  <si>
    <t xml:space="preserve">longitud 9 cm</t>
  </si>
  <si>
    <t xml:space="preserve">1130-56</t>
  </si>
  <si>
    <t xml:space="preserve">56</t>
  </si>
  <si>
    <t xml:space="preserve">Canula nasal para oxigeno</t>
  </si>
  <si>
    <t xml:space="preserve">Candidato 2000103 «CANULA NASAL O2T SIL 100% COD 230-09 PED». Denominación: 63% del nombre del inventario explicado por el texto de SAP y 28% a la inversa. Sap declara la presentación y el inventario físico no, así que la equivalencia no puede confirmarse con la información disponible.</t>
  </si>
  <si>
    <t xml:space="preserve">1130-414</t>
  </si>
  <si>
    <t xml:space="preserve">414</t>
  </si>
  <si>
    <t xml:space="preserve">Canula Nasofaringea 24fr N5.5ml</t>
  </si>
  <si>
    <t xml:space="preserve">volumen 5,5 ml · cantidad sin unidad 24</t>
  </si>
  <si>
    <t xml:space="preserve">KIT CANULAS NASOFARINGEAS (GUEDEL)</t>
  </si>
  <si>
    <t xml:space="preserve">Candidato 2000658 «KIT CANULAS NASOFARINGEAS (GUEDEL)». Denominación: 54% del nombre del inventario explicado por el texto de SAP y 63% a la inversa. El inventario físico declara la presentación y SAP no, así que la equivalencia no puede confirmarse con la información disponible.</t>
  </si>
  <si>
    <t xml:space="preserve">1130-415</t>
  </si>
  <si>
    <t xml:space="preserve">415</t>
  </si>
  <si>
    <t xml:space="preserve">Canula Nasofaringea 28fr N6.5</t>
  </si>
  <si>
    <t xml:space="preserve">1130-416</t>
  </si>
  <si>
    <t xml:space="preserve">416</t>
  </si>
  <si>
    <t xml:space="preserve">Canula Nasofaringea 32fr N7.5</t>
  </si>
  <si>
    <t xml:space="preserve">1130-417</t>
  </si>
  <si>
    <t xml:space="preserve">Canula Nasofaringea30fr N7.0</t>
  </si>
  <si>
    <t xml:space="preserve">Candidato 2000658 «KIT CANULAS NASOFARINGEAS (GUEDEL)». Denominación: 90% del nombre del inventario explicado por el texto de SAP y 63% a la inversa. La coincidencia de denominación no alcanza para dar la identificación por confirmada.</t>
  </si>
  <si>
    <t xml:space="preserve">1130-57</t>
  </si>
  <si>
    <t xml:space="preserve">57</t>
  </si>
  <si>
    <t xml:space="preserve">Canula Yankauer con tubo de conexion</t>
  </si>
  <si>
    <t xml:space="preserve">1130-58</t>
  </si>
  <si>
    <t xml:space="preserve">58</t>
  </si>
  <si>
    <t xml:space="preserve">Caramelos con Antibioticos Caramelos</t>
  </si>
  <si>
    <t xml:space="preserve">COLIRIO ANTIBIOTICO GOTAS</t>
  </si>
  <si>
    <t xml:space="preserve">Candidato 1000189 «COLIRIO ANTIBIOTICO GOTAS». Denominación: 31% del nombre del inventario explicado por el texto de SAP y 90% a la inversa. La coincidencia de denominación no alcanza para dar la identificación por confirmada.</t>
  </si>
  <si>
    <t xml:space="preserve">1130-408</t>
  </si>
  <si>
    <t xml:space="preserve">408</t>
  </si>
  <si>
    <t xml:space="preserve">Carbon activado</t>
  </si>
  <si>
    <t xml:space="preserve">CARBON ACTIVADO 250MG COMPRIMIDOS</t>
  </si>
  <si>
    <t xml:space="preserve">Candidato 1000503 «CARBON ACTIVADO 250MG COMPRIMIDOS». Denominación: 100% del nombre del inventario explicado por el texto de SAP y 100% a la inversa. Sap declara la presentación y el inventario físico no, así que la equivalencia no puede confirmarse con la información disponible.</t>
  </si>
  <si>
    <t xml:space="preserve">1130-61</t>
  </si>
  <si>
    <t xml:space="preserve">61</t>
  </si>
  <si>
    <t xml:space="preserve">Carboximetilcisteina/dextrometorfano bromhidrato jbe 100ml</t>
  </si>
  <si>
    <t xml:space="preserve">forma jarabe · volumen 100 ml</t>
  </si>
  <si>
    <t xml:space="preserve">El candidato más parecido es 1000288 «SOLUCIÓN DEXTROSA AL 25% 500 CC», pero difiere en volumen / presentación. No se asigna el código: una diferencia de presentación significa que no es el mismo material.</t>
  </si>
  <si>
    <t xml:space="preserve">1130-63</t>
  </si>
  <si>
    <t xml:space="preserve">63</t>
  </si>
  <si>
    <t xml:space="preserve">Ceftriaxona fco ampolla</t>
  </si>
  <si>
    <t xml:space="preserve">forma ampolla, frasco</t>
  </si>
  <si>
    <t xml:space="preserve">1000663</t>
  </si>
  <si>
    <t xml:space="preserve">CEFTRIAXONA 1G FRA.AMPOLLA</t>
  </si>
  <si>
    <t xml:space="preserve">Candidato 1000663 «CEFTRIAXONA 1G FRA.AMPOLLA». Denominación: 100% del nombre del inventario explicado por el texto de SAP y 48% a la inversa. Atributos verificados: forma farmacéutica. Sin contradicción en ningún atributo.</t>
  </si>
  <si>
    <t xml:space="preserve">1130-402</t>
  </si>
  <si>
    <t xml:space="preserve">402</t>
  </si>
  <si>
    <t xml:space="preserve">Cetirizina diclorhidrato 10 mg</t>
  </si>
  <si>
    <t xml:space="preserve">concentración 10 mg</t>
  </si>
  <si>
    <t xml:space="preserve">DICLOFENAC GEL</t>
  </si>
  <si>
    <t xml:space="preserve">Candidato 1000250 «DICLOFENAC GEL». Denominación: 45% del nombre del inventario explicado por el texto de SAP y 90% a la inversa. El inventario físico declara la presentación y SAP no, así que la equivalencia no puede confirmarse con la información disponible.</t>
  </si>
  <si>
    <t xml:space="preserve">1130-67</t>
  </si>
  <si>
    <t xml:space="preserve">67</t>
  </si>
  <si>
    <t xml:space="preserve">Cinta Hipoalergénica 1,25cmx9m</t>
  </si>
  <si>
    <t xml:space="preserve">1130-68</t>
  </si>
  <si>
    <t xml:space="preserve">68</t>
  </si>
  <si>
    <t xml:space="preserve">Cinta Hipoalergénica 2,5cmx9m</t>
  </si>
  <si>
    <t xml:space="preserve">1130-69</t>
  </si>
  <si>
    <t xml:space="preserve">69</t>
  </si>
  <si>
    <t xml:space="preserve">Cinta Hipoalergénica 5cmx9m</t>
  </si>
  <si>
    <t xml:space="preserve">1130-70</t>
  </si>
  <si>
    <t xml:space="preserve">70</t>
  </si>
  <si>
    <t xml:space="preserve">Ciprofloxacina + Dexametasona Gotas oftálmicas x5ml</t>
  </si>
  <si>
    <t xml:space="preserve">Candidato 1000478 «DEXAMETASONA 8MG/2ML AMP(DESCONTINUADO)». Denominación: 21% del nombre del inventario explicado por el texto de SAP y 100% a la inversa. Atributos verificados: forma farmacéutica. La coincidencia de denominación no alcanza para dar la identificación por confirmada.</t>
  </si>
  <si>
    <t xml:space="preserve">1130-72</t>
  </si>
  <si>
    <t xml:space="preserve">72</t>
  </si>
  <si>
    <t xml:space="preserve">Ciprofloxacina Comprimidos x 500mg</t>
  </si>
  <si>
    <t xml:space="preserve">1130-398</t>
  </si>
  <si>
    <t xml:space="preserve">398</t>
  </si>
  <si>
    <t xml:space="preserve">Ciprofloxacina/Hidrocortisona gtas oticas</t>
  </si>
  <si>
    <t xml:space="preserve">CIPROFLOXACINA + HIDROCORTISONA 5ML</t>
  </si>
  <si>
    <t xml:space="preserve">Candidato 1005229 «CIPROFLOXACINA + HIDROCORTISONA 5ML». Denominación: 46% del nombre del inventario explicado por el texto de SAP y 100% a la inversa. Sap declara la presentación y el inventario físico no, así que la equivalencia no puede confirmarse con la información disponible.</t>
  </si>
  <si>
    <t xml:space="preserve">1130-378</t>
  </si>
  <si>
    <t xml:space="preserve">Circuito p/respirador s/ valvula espiratoria</t>
  </si>
  <si>
    <t xml:space="preserve">Candidato 2001024 «VALVULA ESPIRATORIA». Denominación: 51% del nombre del inventario explicado por el texto de SAP y 100% a la inversa. La coincidencia de denominación no alcanza para dar la identificación por confirmada.</t>
  </si>
  <si>
    <t xml:space="preserve">1130-73</t>
  </si>
  <si>
    <t xml:space="preserve">Claritromicina Comprimidos x 500mg</t>
  </si>
  <si>
    <t xml:space="preserve">1000526</t>
  </si>
  <si>
    <t xml:space="preserve">Candidato 1000526 «CLARITROMICINA 500 COMPRIMIDOS». Denominación: 100% del nombre del inventario explicado por el texto de SAP y 100% a la inversa. Atributos verificados: forma farmacéutica. Sin contradicción en ningún atributo.</t>
  </si>
  <si>
    <t xml:space="preserve">1130-418</t>
  </si>
  <si>
    <t xml:space="preserve">Clindamicina ampolla 600mg</t>
  </si>
  <si>
    <t xml:space="preserve">concentración 600 mg · forma ampolla</t>
  </si>
  <si>
    <t xml:space="preserve">1001249</t>
  </si>
  <si>
    <t xml:space="preserve">Clindamicina 300mgs caps</t>
  </si>
  <si>
    <t xml:space="preserve">Candidato 1001249 «Clindamicina 300mgs caps». Denominación: 100% del nombre del inventario explicado por el texto de SAP y 46% a la inversa. Atributos verificados: forma farmacéutica. Sin contradicción en ningún atributo.</t>
  </si>
  <si>
    <t xml:space="preserve">1130-74</t>
  </si>
  <si>
    <t xml:space="preserve">74</t>
  </si>
  <si>
    <t xml:space="preserve">Clindamicina capsulas</t>
  </si>
  <si>
    <t xml:space="preserve">forma capsula</t>
  </si>
  <si>
    <t xml:space="preserve">1130-75</t>
  </si>
  <si>
    <t xml:space="preserve">75</t>
  </si>
  <si>
    <t xml:space="preserve">Clonazepam comprimidos 2mg</t>
  </si>
  <si>
    <t xml:space="preserve">Candidato 1005103 «CLONAZEPAM 2MG COMPRIMIDO». Denominación: 100% del nombre del inventario explicado por el texto de SAP y 100% a la inversa. Atributos verificados: concentración, forma farmacéutica. Sin contradicción en ningún atributo.</t>
  </si>
  <si>
    <t xml:space="preserve">1130-307</t>
  </si>
  <si>
    <t xml:space="preserve">CLONAZEPAN 0,5 mg</t>
  </si>
  <si>
    <t xml:space="preserve">concentración 0,5 mg</t>
  </si>
  <si>
    <t xml:space="preserve">1005104</t>
  </si>
  <si>
    <t xml:space="preserve">CLONAZEPAM 0.5MG COMPRIMIDO</t>
  </si>
  <si>
    <t xml:space="preserve">Candidato 1005104 «CLONAZEPAM 0.5MG COMPRIMIDO». Denominación: 90% del nombre del inventario explicado por el texto de SAP y 90% a la inversa. Atributos verificados: concentración. Sin contradicción en ningún atributo.</t>
  </si>
  <si>
    <t xml:space="preserve">1130-76</t>
  </si>
  <si>
    <t xml:space="preserve">76</t>
  </si>
  <si>
    <t xml:space="preserve">Clopidogrel Comprimidos x 75mg</t>
  </si>
  <si>
    <t xml:space="preserve">1000488</t>
  </si>
  <si>
    <t xml:space="preserve">CLOPIDOGREL 75MG COMP</t>
  </si>
  <si>
    <t xml:space="preserve">Candidato 1000488 «CLOPIDOGREL 75MG COMP». Denominación: 100% del nombre del inventario explicado por el texto de SAP y 100% a la inversa. Atributos verificados: concentración, forma farmacéutica. Sin contradicción en ningún atributo.</t>
  </si>
  <si>
    <t xml:space="preserve">1130-400</t>
  </si>
  <si>
    <t xml:space="preserve">400</t>
  </si>
  <si>
    <t xml:space="preserve">Clorhidrato de Labetalol 20mg</t>
  </si>
  <si>
    <t xml:space="preserve">concentración 20 mg</t>
  </si>
  <si>
    <t xml:space="preserve">LABETALOL 20MG AMPOLLA</t>
  </si>
  <si>
    <t xml:space="preserve">Candidato 1000634 «LABETALOL 20MG AMPOLLA». Denominación: 53% del nombre del inventario explicado por el texto de SAP y 100% a la inversa. Atributos verificados: concentración. La coincidencia de denominación no alcanza para dar la identificación por confirmada.</t>
  </si>
  <si>
    <t xml:space="preserve">1130-149</t>
  </si>
  <si>
    <t xml:space="preserve">149</t>
  </si>
  <si>
    <t xml:space="preserve">Cloruro de Sodio 25ml spray nasal</t>
  </si>
  <si>
    <t xml:space="preserve">forma aerosol · volumen 25 ml</t>
  </si>
  <si>
    <t xml:space="preserve">Candidato 1001013 «SODIO CLORURO 25ML SPRAY». Denominación: 66% del nombre del inventario explicado por el texto de SAP y 100% a la inversa. Atributos verificados: forma farmacéutica, volumen / presentación. La coincidencia de denominación no alcanza para dar la identificación por confirmada.</t>
  </si>
  <si>
    <t xml:space="preserve">1130-301</t>
  </si>
  <si>
    <t xml:space="preserve">Clotrimazol Crema 1% x 20gr</t>
  </si>
  <si>
    <t xml:space="preserve">concentración 1%, 20 g · forma crema</t>
  </si>
  <si>
    <t xml:space="preserve">1000870</t>
  </si>
  <si>
    <t xml:space="preserve">CLOTRIMAZOL 1% 20 GR CREMA</t>
  </si>
  <si>
    <t xml:space="preserve">Candidato 1000870 «CLOTRIMAZOL 1% 20 GR CREMA». Denominación: 100% del nombre del inventario explicado por el texto de SAP y 100% a la inversa. Atributos verificados: concentración, forma farmacéutica. Sin contradicción en ningún atributo.</t>
  </si>
  <si>
    <t xml:space="preserve">1130-296</t>
  </si>
  <si>
    <t xml:space="preserve">296</t>
  </si>
  <si>
    <t xml:space="preserve">Cofias</t>
  </si>
  <si>
    <t xml:space="preserve">Candidato 2000366 «COFIA PLISADA 20GR. BLANCA C/AJUST ELAST». Denominación: 90% del nombre del inventario explicado por el texto de SAP y 20% a la inversa. Sap declara la presentación y el inventario físico no, así que la equivalencia no puede confirmarse con la información disponible.</t>
  </si>
  <si>
    <t xml:space="preserve">1130-79</t>
  </si>
  <si>
    <t xml:space="preserve">79</t>
  </si>
  <si>
    <t xml:space="preserve">Colirio (Nafazolina- Feniramina) gotas oftalmicas x 15 ml</t>
  </si>
  <si>
    <t xml:space="preserve">Candidato 1000615 «GOTAS OFTALMICAS CON GLICERINA». Denominación: 100% del nombre del inventario explicado por el texto de SAP y 46% a la inversa. Atributos verificados: forma farmacéutica. Sin contradicción en ningún atributo.</t>
  </si>
  <si>
    <t xml:space="preserve">1130-329</t>
  </si>
  <si>
    <t xml:space="preserve">Collar Cervical TU regulable</t>
  </si>
  <si>
    <t xml:space="preserve">Candidato 2000049 «COLLAR CERVICAL CHICO». Denominación: 61% del nombre del inventario explicado por el texto de SAP y 64% a la inversa. La coincidencia de denominación no alcanza para dar la identificación por confirmada.</t>
  </si>
  <si>
    <t xml:space="preserve">1130-81</t>
  </si>
  <si>
    <t xml:space="preserve">81</t>
  </si>
  <si>
    <t xml:space="preserve">Collarín Cervical T. M</t>
  </si>
  <si>
    <t xml:space="preserve">Candidato 2000049 «COLLAR CERVICAL CHICO». Denominación: 95% del nombre del inventario explicado por el texto de SAP y 61% a la inversa. La coincidencia de denominación no alcanza para dar la identificación por confirmada.</t>
  </si>
  <si>
    <t xml:space="preserve">1130-82</t>
  </si>
  <si>
    <t xml:space="preserve">82</t>
  </si>
  <si>
    <t xml:space="preserve">Collarín Cervical T. Philadelphia CH</t>
  </si>
  <si>
    <t xml:space="preserve">Candidato 2000049 «COLLAR CERVICAL CHICO». Denominación: 60% del nombre del inventario explicado por el texto de SAP y 61% a la inversa. La coincidencia de denominación no alcanza para dar la identificación por confirmada.</t>
  </si>
  <si>
    <t xml:space="preserve">1130-83</t>
  </si>
  <si>
    <t xml:space="preserve">Collarín Cervical T. Philadelphia G</t>
  </si>
  <si>
    <t xml:space="preserve">1130-84</t>
  </si>
  <si>
    <t xml:space="preserve">84</t>
  </si>
  <si>
    <t xml:space="preserve">Contractil (Ácido ascórbico + Extracto Seco de Ruscus Aculeatus + Hesperidina Metilchalcona) Comprimidos</t>
  </si>
  <si>
    <t xml:space="preserve">1000562</t>
  </si>
  <si>
    <t xml:space="preserve">CONTRACTIL (FLEBOCONSTRICTOR) COMP</t>
  </si>
  <si>
    <t xml:space="preserve">Candidato 1000562 «CONTRACTIL (FLEBOCONSTRICTOR) COMP». Denominación: 100% del nombre del inventario explicado por el texto de SAP y 100% a la inversa. Atributos verificados: forma farmacéutica. Sin contradicción en ningún atributo.</t>
  </si>
  <si>
    <t xml:space="preserve">1130-85</t>
  </si>
  <si>
    <t xml:space="preserve">85</t>
  </si>
  <si>
    <t xml:space="preserve">Contractil crema rectal (Ácido ascórbico + Extracto Seco de Ruscus Aculeatus + Hesperidina Metilchalcona)</t>
  </si>
  <si>
    <t xml:space="preserve">PINZA RECTA COMUN</t>
  </si>
  <si>
    <t xml:space="preserve">Candidato 1000647 «PINZA RECTA COMUN». Denominación: 48% del nombre del inventario explicado por el texto de SAP y 48% a la inversa. La coincidencia de denominación no alcanza para dar la identificación por confirmada.</t>
  </si>
  <si>
    <t xml:space="preserve">1130-419</t>
  </si>
  <si>
    <t xml:space="preserve">419</t>
  </si>
  <si>
    <t xml:space="preserve">Corteroid (betametasona fosfato/acetato) fco ampolla</t>
  </si>
  <si>
    <t xml:space="preserve">El candidato más parecido es 1000180 «HISTAMINO CORTEROID L COMPRIMIDO», pero difiere en forma farmacéutica. No se asigna el código: una diferencia de presentación significa que no es el mismo material.</t>
  </si>
  <si>
    <t xml:space="preserve">1130-86</t>
  </si>
  <si>
    <t xml:space="preserve">86</t>
  </si>
  <si>
    <t xml:space="preserve">Crema de Bismuto susp. x90ml</t>
  </si>
  <si>
    <t xml:space="preserve">forma crema · volumen 90 ml</t>
  </si>
  <si>
    <t xml:space="preserve">1130-87</t>
  </si>
  <si>
    <t xml:space="preserve">87</t>
  </si>
  <si>
    <t xml:space="preserve">Crema dermica Miclogen Antimicotico pomo 20gr</t>
  </si>
  <si>
    <t xml:space="preserve">concentración 20 g · forma crema</t>
  </si>
  <si>
    <t xml:space="preserve">1130-88</t>
  </si>
  <si>
    <t xml:space="preserve">88</t>
  </si>
  <si>
    <t xml:space="preserve">Curitas</t>
  </si>
  <si>
    <t xml:space="preserve">1130-89</t>
  </si>
  <si>
    <t xml:space="preserve">89</t>
  </si>
  <si>
    <t xml:space="preserve">Descongestivo PC</t>
  </si>
  <si>
    <t xml:space="preserve">1130-389</t>
  </si>
  <si>
    <t xml:space="preserve">389</t>
  </si>
  <si>
    <t xml:space="preserve">Dexametasona comp 4 mg</t>
  </si>
  <si>
    <t xml:space="preserve">1000529</t>
  </si>
  <si>
    <t xml:space="preserve">DEXAMETASONA 4 MG COMPRIMIDOS</t>
  </si>
  <si>
    <t xml:space="preserve">Candidato 1000529 «DEXAMETASONA 4 MG COMPRIMIDOS». Denominación: 100% del nombre del inventario explicado por el texto de SAP y 100% a la inversa. Atributos verificados: concentración, forma farmacéutica. Sin contradicción en ningún atributo.</t>
  </si>
  <si>
    <t xml:space="preserve">1130-91</t>
  </si>
  <si>
    <t xml:space="preserve">91</t>
  </si>
  <si>
    <t xml:space="preserve">Dexametasona comprimidos 0,5 mgr</t>
  </si>
  <si>
    <t xml:space="preserve">DEXAMETASONA 0.5MG COMPRIMIDOS</t>
  </si>
  <si>
    <t xml:space="preserve">Candidato 1000440 «DEXAMETASONA 0.5MG COMPRIMIDOS». Denominación: 43% del nombre del inventario explicado por el texto de SAP y 100% a la inversa. Atributos verificados: concentración, forma farmacéutica. La coincidencia de denominación no alcanza para dar la identificación por confirmada.</t>
  </si>
  <si>
    <t xml:space="preserve">1130-92</t>
  </si>
  <si>
    <t xml:space="preserve">92</t>
  </si>
  <si>
    <t xml:space="preserve">Dexametasona inyectable 1 amp=2ml x8mg</t>
  </si>
  <si>
    <t xml:space="preserve">Candidato 1000478 «DEXAMETASONA 8MG/2ML AMP(DESCONTINUADO)». Denominación: 40% del nombre del inventario explicado por el texto de SAP y 100% a la inversa. Atributos verificados: forma farmacéutica. La coincidencia de denominación no alcanza para dar la identificación por confirmada.</t>
  </si>
  <si>
    <t xml:space="preserve">1130-94</t>
  </si>
  <si>
    <t xml:space="preserve">94</t>
  </si>
  <si>
    <t xml:space="preserve">Dextrosa al 5% 500ml Baxter 500ml</t>
  </si>
  <si>
    <t xml:space="preserve">concentración 5% · volumen 500 ml</t>
  </si>
  <si>
    <t xml:space="preserve">SOLUCIÓN DEXTROSA AL 5% DE 500 CC</t>
  </si>
  <si>
    <t xml:space="preserve">Candidato 1005357 «SOLUCIÓN DEXTROSA AL 5% DE 500 CC». Denominación: 48% del nombre del inventario explicado por el texto de SAP y 100% a la inversa. Atributos verificados: concentración, volumen / presentación. La coincidencia de denominación no alcanza para dar la identificación por confirmada.</t>
  </si>
  <si>
    <t xml:space="preserve">1130-95</t>
  </si>
  <si>
    <t xml:space="preserve">95</t>
  </si>
  <si>
    <t xml:space="preserve">Diazepam 1 amp=2ml x10mg</t>
  </si>
  <si>
    <t xml:space="preserve">Candidato 1000021 «DIAZEPAM 10MG AMPOLLA DE 2ML INYECTABLE». Denominación: 49% del nombre del inventario explicado por el texto de SAP y 100% a la inversa. Atributos verificados: concentración, forma farmacéutica, volumen / presentación. La coincidencia de denominación no alcanza para dar la identificación por confirmada.</t>
  </si>
  <si>
    <t xml:space="preserve">1130-390</t>
  </si>
  <si>
    <t xml:space="preserve">Diclofenac - Vitamina B12- Betametasona Comprimido</t>
  </si>
  <si>
    <t xml:space="preserve">DICLOFENAC 50MG COMPRIMIDO</t>
  </si>
  <si>
    <t xml:space="preserve">Candidato 1000373 «DICLOFENAC 50MG COMPRIMIDO». Denominación: 21% del nombre del inventario explicado por el texto de SAP y 100% a la inversa. Atributos verificados: forma farmacéutica. La coincidencia de denominación no alcanza para dar la identificación por confirmada.</t>
  </si>
  <si>
    <t xml:space="preserve">1130-96</t>
  </si>
  <si>
    <t xml:space="preserve">96</t>
  </si>
  <si>
    <t xml:space="preserve">Diclofenac + Pridinol Compromidos x50/4mg</t>
  </si>
  <si>
    <t xml:space="preserve">DICLOFENAC 50MG + PRIDINOL 4MG</t>
  </si>
  <si>
    <t xml:space="preserve">Candidato 1000520 «DICLOFENAC 50MG + PRIDINOL 4MG». Denominación: 43% del nombre del inventario explicado por el texto de SAP y 100% a la inversa. Atributos verificados: concentración. La coincidencia de denominación no alcanza para dar la identificación por confirmada.</t>
  </si>
  <si>
    <t xml:space="preserve">1130-388</t>
  </si>
  <si>
    <t xml:space="preserve">388</t>
  </si>
  <si>
    <t xml:space="preserve">Diclofenac gel (dietilamina 1,16%)</t>
  </si>
  <si>
    <t xml:space="preserve">concentración 1,16% · forma crema</t>
  </si>
  <si>
    <t xml:space="preserve">1000250</t>
  </si>
  <si>
    <t xml:space="preserve">Candidato 1000250 «DICLOFENAC GEL». Denominación: 100% del nombre del inventario explicado por el texto de SAP y 100% a la inversa. Atributos verificados: forma farmacéutica. Sin contradicción en ningún atributo.</t>
  </si>
  <si>
    <t xml:space="preserve">1130-97</t>
  </si>
  <si>
    <t xml:space="preserve">97</t>
  </si>
  <si>
    <t xml:space="preserve">Diclofenac inyectable 1 amp=3ml x 75mg</t>
  </si>
  <si>
    <t xml:space="preserve">1130-98</t>
  </si>
  <si>
    <t xml:space="preserve">98</t>
  </si>
  <si>
    <t xml:space="preserve">Diclofenac Sodico comprimidos x100mg</t>
  </si>
  <si>
    <t xml:space="preserve">El candidato más parecido es 1000352 «DICLOFENAC SÓDICO 75 mg (DIOXAFLEX 75)», pero difiere en concentración. No se asigna el código: una diferencia de presentación significa que no es el mismo material.</t>
  </si>
  <si>
    <t xml:space="preserve">1130-99</t>
  </si>
  <si>
    <t xml:space="preserve">99</t>
  </si>
  <si>
    <t xml:space="preserve">Diclofenac Sódico Comprimidos x75mg</t>
  </si>
  <si>
    <t xml:space="preserve">DICLOFENAC 75MG 30 COMPRIMIDOS</t>
  </si>
  <si>
    <t xml:space="preserve">Candidato 1000885 «DICLOFENAC 75MG 30 COMPRIMIDOS». Denominación: 26% del nombre del inventario explicado por el texto de SAP y 100% a la inversa. Atributos verificados: concentración, forma farmacéutica. La coincidencia de denominación no alcanza para dar la identificación por confirmada.</t>
  </si>
  <si>
    <t xml:space="preserve">1130-101</t>
  </si>
  <si>
    <t xml:space="preserve">Difenhidramina amp Ampolla x 10 mg</t>
  </si>
  <si>
    <t xml:space="preserve">Candidato 1005131 «DIFENHIDRAMINA 10 MG AMPOLLAS». Denominación: 100% del nombre del inventario explicado por el texto de SAP y 100% a la inversa. Atributos verificados: concentración, forma farmacéutica. Pero 1000008 «DIFENHIDRAMINA 10MG AMPOLLA DE 1ML» es igual de plausible. Hay que elegir cuál corresponde.</t>
  </si>
  <si>
    <t xml:space="preserve">1130-102</t>
  </si>
  <si>
    <t xml:space="preserve">102</t>
  </si>
  <si>
    <t xml:space="preserve">Difenhidramina Comprimidos x 50mg</t>
  </si>
  <si>
    <t xml:space="preserve">1130-266</t>
  </si>
  <si>
    <t xml:space="preserve">Digoxina 0.25mg/ml</t>
  </si>
  <si>
    <t xml:space="preserve">concentración 0,25 mg/1 ml</t>
  </si>
  <si>
    <t xml:space="preserve">Candidato 1000063 «DIGOXINA 0,25 MG/ML AMPOLLA DE 1ML». Denominación: 100% del nombre del inventario explicado por el texto de SAP y 100% a la inversa. Atributos verificados: concentración. Sin contradicción en ningún atributo.</t>
  </si>
  <si>
    <t xml:space="preserve">1130-104</t>
  </si>
  <si>
    <t xml:space="preserve">104</t>
  </si>
  <si>
    <t xml:space="preserve">Dimenhidrinato Comprimidos x 50mg</t>
  </si>
  <si>
    <t xml:space="preserve">1000391</t>
  </si>
  <si>
    <t xml:space="preserve">DIMENHIDRINATO LAFEDAR COMP</t>
  </si>
  <si>
    <t xml:space="preserve">Candidato 1000391 «DIMENHIDRINATO LAFEDAR COMP». Denominación: 100% del nombre del inventario explicado por el texto de SAP y 48% a la inversa. Atributos verificados: forma farmacéutica. Sin contradicción en ningún atributo.</t>
  </si>
  <si>
    <t xml:space="preserve">1130-287</t>
  </si>
  <si>
    <t xml:space="preserve">Dinitrato de Isosorbide 5mg comp SBL</t>
  </si>
  <si>
    <t xml:space="preserve">DINITRATO DE ISOSORBIDE 5 MG COMP SL</t>
  </si>
  <si>
    <t xml:space="preserve">Candidato 1000011 «DINITRATO DE ISOSORBIDE 5 MG COMP SL». Denominación: 64% del nombre del inventario explicado por el texto de SAP y 100% a la inversa. Atributos verificados: concentración, forma farmacéutica. La coincidencia de denominación no alcanza para dar la identificación por confirmada.</t>
  </si>
  <si>
    <t xml:space="preserve">1130-105</t>
  </si>
  <si>
    <t xml:space="preserve">105</t>
  </si>
  <si>
    <t xml:space="preserve">Dipirona comprimidos x500mg</t>
  </si>
  <si>
    <t xml:space="preserve">DIPIRONA 500MG COMPRIMIDOS</t>
  </si>
  <si>
    <t xml:space="preserve">Candidato 1005149 «DIPIRONA 500MG COMPRIMIDOS». Denominación: 42% del nombre del inventario explicado por el texto de SAP y 100% a la inversa. Atributos verificados: concentración, forma farmacéutica. La coincidencia de denominación no alcanza para dar la identificación por confirmada.</t>
  </si>
  <si>
    <t xml:space="preserve">1130-106</t>
  </si>
  <si>
    <t xml:space="preserve">106</t>
  </si>
  <si>
    <t xml:space="preserve">Dipirona inyectable 1amp=2ml 1gr</t>
  </si>
  <si>
    <t xml:space="preserve">Candidato 1000022 «DIPIRONA 1G AMPOLLA DE 2ML INYECTABLE». Denominación: 44% del nombre del inventario explicado por el texto de SAP y 100% a la inversa. Atributos verificados: concentración, forma farmacéutica, volumen / presentación. La coincidencia de denominación no alcanza para dar la identificación por confirmada.</t>
  </si>
  <si>
    <t xml:space="preserve">1130-109</t>
  </si>
  <si>
    <t xml:space="preserve">109</t>
  </si>
  <si>
    <t xml:space="preserve">Dopamina, clorhidrato 1 amp=5ml/200mg</t>
  </si>
  <si>
    <t xml:space="preserve">concentración 200 mg · forma ampolla · volumen 5 ml</t>
  </si>
  <si>
    <t xml:space="preserve">DOPAMINA 200MG AMPOLLA I.V DE 5 ML</t>
  </si>
  <si>
    <t xml:space="preserve">Candidato 1000023 «DOPAMINA 200MG AMPOLLA I.V DE 5 ML». Denominación: 53% del nombre del inventario explicado por el texto de SAP y 100% a la inversa. Atributos verificados: concentración, forma farmacéutica, volumen / presentación. La coincidencia de denominación no alcanza para dar la identificación por confirmada.</t>
  </si>
  <si>
    <t xml:space="preserve">1130-421</t>
  </si>
  <si>
    <t xml:space="preserve">421</t>
  </si>
  <si>
    <t xml:space="preserve">1130-111</t>
  </si>
  <si>
    <t xml:space="preserve">111</t>
  </si>
  <si>
    <t xml:space="preserve">Enalapril Comprimidos x 10mg</t>
  </si>
  <si>
    <t xml:space="preserve">1130-112</t>
  </si>
  <si>
    <t xml:space="preserve">112</t>
  </si>
  <si>
    <t xml:space="preserve">Enemol Pomos</t>
  </si>
  <si>
    <t xml:space="preserve">ENEMOL 135ML</t>
  </si>
  <si>
    <t xml:space="preserve">Candidato 1000572 «ENEMOL 135ML». Denominación: 47% del nombre del inventario explicado por el texto de SAP y 100% a la inversa. Sap declara la presentación y el inventario físico no, así que la equivalencia no puede confirmarse con la información disponible.</t>
  </si>
  <si>
    <t xml:space="preserve">1130-119</t>
  </si>
  <si>
    <t xml:space="preserve">119</t>
  </si>
  <si>
    <t xml:space="preserve">Famotidina Comprimidos x 20mg</t>
  </si>
  <si>
    <t xml:space="preserve">1130-103</t>
  </si>
  <si>
    <t xml:space="preserve">103</t>
  </si>
  <si>
    <t xml:space="preserve">Fenitoina 1 amp=2ml x100mg</t>
  </si>
  <si>
    <t xml:space="preserve">concentración 100 mg · forma ampolla · volumen 2 ml</t>
  </si>
  <si>
    <t xml:space="preserve">FENITOINA 100MG /2ML AMPOLLA</t>
  </si>
  <si>
    <t xml:space="preserve">Candidato 1000103 «FENITOINA 100MG /2ML AMPOLLA». Denominación: 50% del nombre del inventario explicado por el texto de SAP y 100% a la inversa. Atributos verificados: forma farmacéutica. La coincidencia de denominación no alcanza para dar la identificación por confirmada.</t>
  </si>
  <si>
    <t xml:space="preserve">1130-122</t>
  </si>
  <si>
    <t xml:space="preserve">Film-parche</t>
  </si>
  <si>
    <t xml:space="preserve">forma parche</t>
  </si>
  <si>
    <t xml:space="preserve">APOSITO TRANSP HIPOALERGIC FILM DE 10CM</t>
  </si>
  <si>
    <t xml:space="preserve">Candidato 2000221 «APOSITO TRANSP HIPOALERGIC FILM DE 10CM». Denominación: 100% del nombre del inventario explicado por el texto de SAP y 25% a la inversa. Sap declara la presentación y el inventario físico no, así que la equivalencia no puede confirmarse con la información disponible.</t>
  </si>
  <si>
    <t xml:space="preserve">1130-123</t>
  </si>
  <si>
    <t xml:space="preserve">Flumazenil 1 amp=5ml x0,5ml</t>
  </si>
  <si>
    <t xml:space="preserve">forma ampolla · volumen 0,5 ml, 5 ml</t>
  </si>
  <si>
    <t xml:space="preserve">Candidato 1000404 «FLUMAZENIL AMP 5 ML». Denominación: 100% del nombre del inventario explicado por el texto de SAP y 100% a la inversa. Atributos verificados: forma farmacéutica, volumen / presentación. Sin contradicción en ningún atributo.</t>
  </si>
  <si>
    <t xml:space="preserve">1130-124</t>
  </si>
  <si>
    <t xml:space="preserve">Fluticasona Azelastina spray nasal 12ml/12,36g 120 dosis</t>
  </si>
  <si>
    <t xml:space="preserve">concentración 12,36 g · forma aerosol · volumen 12 ml · calibre 36G · cantidad sin unidad 120</t>
  </si>
  <si>
    <t xml:space="preserve">1130-422</t>
  </si>
  <si>
    <t xml:space="preserve">422</t>
  </si>
  <si>
    <t xml:space="preserve">Frasco esteril para orina</t>
  </si>
  <si>
    <t xml:space="preserve">2000143</t>
  </si>
  <si>
    <t xml:space="preserve">Candidato 2000143 «FRASCO DE ORINA ESTERIL». Denominación: 100% del nombre del inventario explicado por el texto de SAP y 100% a la inversa. Atributos verificados: forma farmacéutica. Sin contradicción en ningún atributo.</t>
  </si>
  <si>
    <t xml:space="preserve">1130-125</t>
  </si>
  <si>
    <t xml:space="preserve">Furosemida 1 amp=2ml x 20mg</t>
  </si>
  <si>
    <t xml:space="preserve">concentración 20 mg · forma ampolla · volumen 2 ml</t>
  </si>
  <si>
    <t xml:space="preserve">1130-274</t>
  </si>
  <si>
    <t xml:space="preserve">Gafas transparentes</t>
  </si>
  <si>
    <t xml:space="preserve">1130-128</t>
  </si>
  <si>
    <t xml:space="preserve">128</t>
  </si>
  <si>
    <t xml:space="preserve">Gasa Furacinada caja</t>
  </si>
  <si>
    <t xml:space="preserve">GASA FURACINADA  AL  0.2%</t>
  </si>
  <si>
    <t xml:space="preserve">Candidato 1000024 «GASA FURACINADA  AL  0.2%». Denominación: 100% del nombre del inventario explicado por el texto de SAP y 100% a la inversa. Sap declara la presentación y el inventario físico no, así que la equivalencia no puede confirmarse con la información disponible.</t>
  </si>
  <si>
    <t xml:space="preserve">1130-129</t>
  </si>
  <si>
    <t xml:space="preserve">129</t>
  </si>
  <si>
    <t xml:space="preserve">Gasas 10 x 10</t>
  </si>
  <si>
    <t xml:space="preserve">1130-331</t>
  </si>
  <si>
    <t xml:space="preserve">Gasas Hemostaticas 10x20cm</t>
  </si>
  <si>
    <t xml:space="preserve">medidas 10 × 20</t>
  </si>
  <si>
    <t xml:space="preserve">Candidato 2000095 «APOSITO NO ESTERIL (G+A) 10X20CM». Denominación: 31% del nombre del inventario explicado por el texto de SAP y 53% a la inversa. Atributos verificados: medidas. La coincidencia de denominación no alcanza para dar la identificación por confirmada.</t>
  </si>
  <si>
    <t xml:space="preserve">1130-423</t>
  </si>
  <si>
    <t xml:space="preserve">Gel conductor 5kg</t>
  </si>
  <si>
    <t xml:space="preserve">forma crema · cantidad sin unidad 5</t>
  </si>
  <si>
    <t xml:space="preserve">Candidato 1000162 «GEL CONDUCTOR KINESIO». Denominación: 48% del nombre del inventario explicado por el texto de SAP y 48% a la inversa. Atributos verificados: forma farmacéutica. La coincidencia de denominación no alcanza para dar la identificación por confirmada.</t>
  </si>
  <si>
    <t xml:space="preserve">1130-131</t>
  </si>
  <si>
    <t xml:space="preserve">Glucometro</t>
  </si>
  <si>
    <t xml:space="preserve">1130-393</t>
  </si>
  <si>
    <t xml:space="preserve">Gluconato de calcio amp 40mg/10ml</t>
  </si>
  <si>
    <t xml:space="preserve">concentración 40 mg/10 ml · forma ampolla</t>
  </si>
  <si>
    <t xml:space="preserve">1130-132</t>
  </si>
  <si>
    <t xml:space="preserve">132</t>
  </si>
  <si>
    <t xml:space="preserve">Glucosado hipertónico al 25% 1 amp=10ml 250mg/1ml</t>
  </si>
  <si>
    <t xml:space="preserve">concentración 25%, 250 mg/1 ml · forma ampolla · volumen 10 ml</t>
  </si>
  <si>
    <t xml:space="preserve">1000078</t>
  </si>
  <si>
    <t xml:space="preserve">SOLUCION GLUCOSADA HIPERTONICA 25% AMP</t>
  </si>
  <si>
    <t xml:space="preserve">Candidato 1000078 «SOLUCION GLUCOSADA HIPERTONICA 25% AMP». Denominación: 90% del nombre del inventario explicado por el texto de SAP y 90% a la inversa. Atributos verificados: concentración, forma farmacéutica. Sin contradicción en ningún atributo.</t>
  </si>
  <si>
    <t xml:space="preserve">1130-133</t>
  </si>
  <si>
    <t xml:space="preserve">133</t>
  </si>
  <si>
    <t xml:space="preserve">Guantes de latex chico no esteriles</t>
  </si>
  <si>
    <t xml:space="preserve">GUANTE ESTERIL Nº 7</t>
  </si>
  <si>
    <t xml:space="preserve">Candidato 2002459 «GUANTE ESTERIL Nº 7». Denominación: 19% del nombre del inventario explicado por el texto de SAP y 90% a la inversa. Sap declara la presentación y el inventario físico no, así que la equivalencia no puede confirmarse con la información disponible.</t>
  </si>
  <si>
    <t xml:space="preserve">1130-134</t>
  </si>
  <si>
    <t xml:space="preserve">134</t>
  </si>
  <si>
    <t xml:space="preserve">Guantes de latex grande no esteril</t>
  </si>
  <si>
    <t xml:space="preserve">Candidato 2002459 «GUANTE ESTERIL Nº 7». Denominación: 26% del nombre del inventario explicado por el texto de SAP y 90% a la inversa. Sap declara la presentación y el inventario físico no, así que la equivalencia no puede confirmarse con la información disponible.</t>
  </si>
  <si>
    <t xml:space="preserve">1130-135</t>
  </si>
  <si>
    <t xml:space="preserve">Guantes de latex mediano no esteril</t>
  </si>
  <si>
    <t xml:space="preserve">Candidato 2002459 «GUANTE ESTERIL Nº 7». Denominación: 24% del nombre del inventario explicado por el texto de SAP y 90% a la inversa. Sap declara la presentación y el inventario físico no, así que la equivalencia no puede confirmarse con la información disponible.</t>
  </si>
  <si>
    <t xml:space="preserve">1130-136</t>
  </si>
  <si>
    <t xml:space="preserve">136</t>
  </si>
  <si>
    <t xml:space="preserve">Guantes estériles 6.5</t>
  </si>
  <si>
    <t xml:space="preserve">1130-137</t>
  </si>
  <si>
    <t xml:space="preserve">Guantes esteriles 7.5</t>
  </si>
  <si>
    <t xml:space="preserve">1130-138</t>
  </si>
  <si>
    <t xml:space="preserve">138</t>
  </si>
  <si>
    <t xml:space="preserve">Guantes Estériles 8.0</t>
  </si>
  <si>
    <t xml:space="preserve">1130-319</t>
  </si>
  <si>
    <t xml:space="preserve">Guia de intubacion EICHMAN</t>
  </si>
  <si>
    <t xml:space="preserve">Candidato 2000023 «GUIA MACROGOTERO Nª14». Denominación: 29% del nombre del inventario explicado por el texto de SAP y 47% a la inversa. Sap declara la presentación y el inventario físico no, así que la equivalencia no puede confirmarse con la información disponible.</t>
  </si>
  <si>
    <t xml:space="preserve">1130-139</t>
  </si>
  <si>
    <t xml:space="preserve">139</t>
  </si>
  <si>
    <t xml:space="preserve">1130-140</t>
  </si>
  <si>
    <t xml:space="preserve">140</t>
  </si>
  <si>
    <t xml:space="preserve">Guia Microgotero</t>
  </si>
  <si>
    <t xml:space="preserve">Candidato 2000024 «GUIA MICROGOTERO Nº17». Denominación: 100% del nombre del inventario explicado por el texto de SAP y 100% a la inversa. Sap declara la presentación y el inventario físico no, así que la equivalencia no puede confirmarse con la información disponible.</t>
  </si>
  <si>
    <t xml:space="preserve">1130-141</t>
  </si>
  <si>
    <t xml:space="preserve">141</t>
  </si>
  <si>
    <t xml:space="preserve">Haloperidol 1 amp=1ml</t>
  </si>
  <si>
    <t xml:space="preserve">1130-397</t>
  </si>
  <si>
    <t xml:space="preserve">Heparina 5000ul/5 ml</t>
  </si>
  <si>
    <t xml:space="preserve">volumen 5 ml · cantidad sin unidad 5000</t>
  </si>
  <si>
    <t xml:space="preserve">1000118</t>
  </si>
  <si>
    <t xml:space="preserve">Candidato 1000118 «HEPARINA SODICA 5000UN/ML 5ML FAMP». Denominación: 95% del nombre del inventario explicado por el texto de SAP y 47% a la inversa. Atributos verificados: volumen / presentación, cantidad o dosis sin unidad. Sin contradicción en ningún atributo.</t>
  </si>
  <si>
    <t xml:space="preserve">1130-142</t>
  </si>
  <si>
    <t xml:space="preserve">142</t>
  </si>
  <si>
    <t xml:space="preserve">Hidroclorotiazida Comprimidosx 50mg</t>
  </si>
  <si>
    <t xml:space="preserve">concentración 50 mg</t>
  </si>
  <si>
    <t xml:space="preserve">Candidato 1000651 «HIDROCLOROTIAZIDA COMP». Denominación: 48% del nombre del inventario explicado por el texto de SAP y 100% a la inversa. El inventario físico declara la presentación y SAP no, así que la equivalencia no puede confirmarse con la información disponible.</t>
  </si>
  <si>
    <t xml:space="preserve">1130-143</t>
  </si>
  <si>
    <t xml:space="preserve">143</t>
  </si>
  <si>
    <t xml:space="preserve">Hidrocortisona 1 fco amp polvo p/rest x100mg</t>
  </si>
  <si>
    <t xml:space="preserve">concentración 100 mg · forma ampolla, frasco, sobre</t>
  </si>
  <si>
    <t xml:space="preserve">HIDROCORTISONA 100MG AMP</t>
  </si>
  <si>
    <t xml:space="preserve">Candidato 1005330 «HIDROCORTISONA 100MG AMP». Denominación: 30% del nombre del inventario explicado por el texto de SAP y 100% a la inversa. Atributos verificados: concentración, forma farmacéutica. La coincidencia de denominación no alcanza para dar la identificación por confirmada.</t>
  </si>
  <si>
    <t xml:space="preserve">1130-391</t>
  </si>
  <si>
    <t xml:space="preserve">Hidrocortisona 500mg fco ampolla</t>
  </si>
  <si>
    <t xml:space="preserve">concentración 500 mg · forma ampolla, frasco</t>
  </si>
  <si>
    <t xml:space="preserve">1130-297</t>
  </si>
  <si>
    <t xml:space="preserve">297</t>
  </si>
  <si>
    <t xml:space="preserve">Hilo de sutura N°3</t>
  </si>
  <si>
    <t xml:space="preserve">HILO DE SUTURA SUPRALON 5</t>
  </si>
  <si>
    <t xml:space="preserve">Candidato 2001233 «HILO DE SUTURA SUPRALON 5». Denominación: 100% del nombre del inventario explicado por el texto de SAP y 63% a la inversa. El inventario físico declara la presentación y SAP no, así que la equivalencia no puede confirmarse con la información disponible.</t>
  </si>
  <si>
    <t xml:space="preserve">1130-147</t>
  </si>
  <si>
    <t xml:space="preserve">Hilo Sutura Atramat N° 5</t>
  </si>
  <si>
    <t xml:space="preserve">Candidato 2001233 «HILO DE SUTURA SUPRALON 5». Denominación: 62% del nombre del inventario explicado por el texto de SAP y 63% a la inversa. El inventario físico declara la presentación y SAP no, así que la equivalencia no puede confirmarse con la información disponible.</t>
  </si>
  <si>
    <t xml:space="preserve">1130-385</t>
  </si>
  <si>
    <t xml:space="preserve">Hioscina 1 amp x 20mg</t>
  </si>
  <si>
    <t xml:space="preserve">concentración 20 mg · forma ampolla</t>
  </si>
  <si>
    <t xml:space="preserve">Candidato 1001231 «HIOSCINA 20 MG AMP cjax100». Denominación: 100% del nombre del inventario explicado por el texto de SAP y 42% a la inversa. Atributos verificados: concentración, forma farmacéutica. Pero 1000059 «BUTIL BROMURO DE HIOSCINA 20MG AMPOLLA» es igual de plausible. Hay que elegir cuál corresponde.</t>
  </si>
  <si>
    <t xml:space="preserve">1130-50</t>
  </si>
  <si>
    <t xml:space="preserve">Hioscina 20mg + Dipirona 2500mg. 1 amp</t>
  </si>
  <si>
    <t xml:space="preserve">concentración 2,5 g, 20 mg · forma ampolla</t>
  </si>
  <si>
    <t xml:space="preserve">HIOSCINA 20 MG AMP cjax100</t>
  </si>
  <si>
    <t xml:space="preserve">Candidato 1001231 «HIOSCINA 20 MG AMP cjax100». Denominación: 50% del nombre del inventario explicado por el texto de SAP y 42% a la inversa. Atributos verificados: concentración, forma farmacéutica. La coincidencia de denominación no alcanza para dar la identificación por confirmada.</t>
  </si>
  <si>
    <t xml:space="preserve">1130-51</t>
  </si>
  <si>
    <t xml:space="preserve">51</t>
  </si>
  <si>
    <t xml:space="preserve">Hioscina Comprimidos x 10 mg</t>
  </si>
  <si>
    <t xml:space="preserve">1005326</t>
  </si>
  <si>
    <t xml:space="preserve">BUTIL BROMURO DE HIOSCINA 10MG COMP</t>
  </si>
  <si>
    <t xml:space="preserve">Candidato 1005326 «BUTIL BROMURO DE HIOSCINA 10MG COMP». Denominación: 100% del nombre del inventario explicado por el texto de SAP y 30% a la inversa. Atributos verificados: concentración, forma farmacéutica. Sin contradicción en ningún atributo.</t>
  </si>
  <si>
    <t xml:space="preserve">1130-151</t>
  </si>
  <si>
    <t xml:space="preserve">151</t>
  </si>
  <si>
    <t xml:space="preserve">Ibuprofeno comprimidos x 400mg</t>
  </si>
  <si>
    <t xml:space="preserve">Candidato 1000046 «IBUPROFENO 400 MG COMPRIMIDOS». Denominación: 100% del nombre del inventario explicado por el texto de SAP y 100% a la inversa. Atributos verificados: concentración, forma farmacéutica. Sin contradicción en ningún atributo.</t>
  </si>
  <si>
    <t xml:space="preserve">1130-150</t>
  </si>
  <si>
    <t xml:space="preserve">Ibuprofeno Comprimidos x 600mg</t>
  </si>
  <si>
    <t xml:space="preserve">1130-153</t>
  </si>
  <si>
    <t xml:space="preserve">Ipratropio bromuro 1 fco gotero=20ml</t>
  </si>
  <si>
    <t xml:space="preserve">forma frasco · volumen 20 ml</t>
  </si>
  <si>
    <t xml:space="preserve">IPRATROPIO SOL. X 20ML</t>
  </si>
  <si>
    <t xml:space="preserve">Candidato 1001128 «IPRATROPIO SOL. X 20ML». Denominación: 34% del nombre del inventario explicado por el texto de SAP y 52% a la inversa. Atributos verificados: forma farmacéutica, volumen / presentación. La coincidencia de denominación no alcanza para dar la identificación por confirmada.</t>
  </si>
  <si>
    <t xml:space="preserve">1130-154</t>
  </si>
  <si>
    <t xml:space="preserve">154</t>
  </si>
  <si>
    <t xml:space="preserve">Candidato 2000451 «JERINGA DE 1ML C AGUJA 25G». Denominación: 90% del nombre del inventario explicado por el texto de SAP y 46% a la inversa. Atributos verificados: volumen / presentación. Pero 2000412 «JERINGA INSULINA x 1cc» es igual de plausible. Hay que elegir cuál corresponde.</t>
  </si>
  <si>
    <t xml:space="preserve">1130-155</t>
  </si>
  <si>
    <t xml:space="preserve">155</t>
  </si>
  <si>
    <t xml:space="preserve">1130-156</t>
  </si>
  <si>
    <t xml:space="preserve">156</t>
  </si>
  <si>
    <t xml:space="preserve">1130-158</t>
  </si>
  <si>
    <t xml:space="preserve">158</t>
  </si>
  <si>
    <t xml:space="preserve">1130-159</t>
  </si>
  <si>
    <t xml:space="preserve">159</t>
  </si>
  <si>
    <t xml:space="preserve">Jeringas 60 cc</t>
  </si>
  <si>
    <t xml:space="preserve">2000165</t>
  </si>
  <si>
    <t xml:space="preserve">JERINGA 50/60 ML DESC. ESTERIL</t>
  </si>
  <si>
    <t xml:space="preserve">Candidato 2000165 «JERINGA 50/60 ML DESC. ESTERIL». Denominación: 90% del nombre del inventario explicado por el texto de SAP y 38% a la inversa. Atributos verificados: volumen / presentación. Sin contradicción en ningún atributo.</t>
  </si>
  <si>
    <t xml:space="preserve">1130-275</t>
  </si>
  <si>
    <t xml:space="preserve">Jeringas 60 cc Tummy</t>
  </si>
  <si>
    <t xml:space="preserve">El candidato más parecido es 2000029 «JERINGA 20 ML», pero difiere en volumen / presentación. No se asigna el código: una diferencia de presentación significa que no es el mismo material.</t>
  </si>
  <si>
    <t xml:space="preserve">1130-160</t>
  </si>
  <si>
    <t xml:space="preserve">Ketorolac 1 amp=30 mgr x 1ml</t>
  </si>
  <si>
    <t xml:space="preserve">KETOROLAC 30 MG/2ML AMP</t>
  </si>
  <si>
    <t xml:space="preserve">Candidato 1001291 «KETOROLAC 30 MG/2ML AMP». Denominación: 47% del nombre del inventario explicado por el texto de SAP y 100% a la inversa. Atributos verificados: forma farmacéutica. La coincidencia de denominación no alcanza para dar la identificación por confirmada.</t>
  </si>
  <si>
    <t xml:space="preserve">1130-161</t>
  </si>
  <si>
    <t xml:space="preserve">161</t>
  </si>
  <si>
    <t xml:space="preserve">Ketorolac comp comprimidos x 20mg</t>
  </si>
  <si>
    <t xml:space="preserve">1130-162</t>
  </si>
  <si>
    <t xml:space="preserve">162</t>
  </si>
  <si>
    <t xml:space="preserve">Ketorolac S/L Comprimidos x 10mg sl</t>
  </si>
  <si>
    <t xml:space="preserve">1130-163</t>
  </si>
  <si>
    <t xml:space="preserve">163</t>
  </si>
  <si>
    <t xml:space="preserve">Lactulon (Lactulon) 250 ml Frascos</t>
  </si>
  <si>
    <t xml:space="preserve">volumen 250 ml</t>
  </si>
  <si>
    <t xml:space="preserve">LACTULON JARABE</t>
  </si>
  <si>
    <t xml:space="preserve">Candidato 1000624 «LACTULON JARABE». Denominación: 48% del nombre del inventario explicado por el texto de SAP y 100% a la inversa. El inventario físico declara la presentación y SAP no, así que la equivalencia no puede confirmarse con la información disponible.</t>
  </si>
  <si>
    <t xml:space="preserve">1130-424</t>
  </si>
  <si>
    <t xml:space="preserve">424</t>
  </si>
  <si>
    <t xml:space="preserve">Lagingoscopio pediatrico c/ 3 ramas rectas</t>
  </si>
  <si>
    <t xml:space="preserve">población pediatrico · cantidad sin unidad 3</t>
  </si>
  <si>
    <t xml:space="preserve">Candidato 2000036 «TENSIOMETRO PEDIATRICO». Denominación: 22% del nombre del inventario explicado por el texto de SAP y 50% a la inversa. Atributos verificados: población. La coincidencia de denominación no alcanza para dar la identificación por confirmada.</t>
  </si>
  <si>
    <t xml:space="preserve">1130-164</t>
  </si>
  <si>
    <t xml:space="preserve">164</t>
  </si>
  <si>
    <t xml:space="preserve">Lagrimas Artificiales gotas oftalmicas x 15ml</t>
  </si>
  <si>
    <t xml:space="preserve">Candidato 1001112 «PH LAGRIMAS 15ML GOTAS». Denominación: 32% del nombre del inventario explicado por el texto de SAP y 100% a la inversa. Atributos verificados: forma farmacéutica, volumen / presentación. La coincidencia de denominación no alcanza para dar la identificación por confirmada.</t>
  </si>
  <si>
    <t xml:space="preserve">1130-165</t>
  </si>
  <si>
    <t xml:space="preserve">Laringoscopio adulto de tres ramas</t>
  </si>
  <si>
    <t xml:space="preserve">1000027</t>
  </si>
  <si>
    <t xml:space="preserve">LARINGOSCOPIO ADULTO DE TRES RAMAS</t>
  </si>
  <si>
    <t xml:space="preserve">Candidato 1000027 «LARINGOSCOPIO ADULTO DE TRES RAMAS». Denominación: 100% del nombre del inventario explicado por el texto de SAP y 100% a la inversa. Atributos verificados: población. Sin contradicción en ningún atributo.</t>
  </si>
  <si>
    <t xml:space="preserve">1130-168</t>
  </si>
  <si>
    <t xml:space="preserve">168</t>
  </si>
  <si>
    <t xml:space="preserve">Lidocaina 2% 1 amp=5ml</t>
  </si>
  <si>
    <t xml:space="preserve">concentración 2% · forma ampolla · volumen 5 ml</t>
  </si>
  <si>
    <t xml:space="preserve">1001306</t>
  </si>
  <si>
    <t xml:space="preserve">LIDOCAINA 2% 5 ML AMPOLLA</t>
  </si>
  <si>
    <t xml:space="preserve">Candidato 1001306 «LIDOCAINA 2% 5 ML AMPOLLA». Denominación: 100% del nombre del inventario explicado por el texto de SAP y 100% a la inversa. Atributos verificados: concentración, forma farmacéutica, volumen / presentación. Sin contradicción en ningún atributo.</t>
  </si>
  <si>
    <t xml:space="preserve">1130-169</t>
  </si>
  <si>
    <t xml:space="preserve">169</t>
  </si>
  <si>
    <t xml:space="preserve">Lidocaina fco ampolla 20ml</t>
  </si>
  <si>
    <t xml:space="preserve">forma ampolla, frasco · volumen 20 ml</t>
  </si>
  <si>
    <t xml:space="preserve">Candidato 1000082 «LIDOCAINA AL 2% SIN EPINEFRINA AMPOLLA». Denominación: 100% del nombre del inventario explicado por el texto de SAP y 46% a la inversa. Atributos verificados: forma farmacéutica. Pero 2001616 «LIDOCAINA C/EPINEFRINA 2% 20 ML» es igual de plausible. Hay que elegir cuál corresponde.</t>
  </si>
  <si>
    <t xml:space="preserve">1130-170</t>
  </si>
  <si>
    <t xml:space="preserve">Lidocaina jalea pomo</t>
  </si>
  <si>
    <t xml:space="preserve">Candidato 1000095 «LIDOCAINA AL 2% JALEA». Denominación: 65% del nombre del inventario explicado por el texto de SAP y 100% a la inversa. Sap declara la presentación y el inventario físico no, así que la equivalencia no puede confirmarse con la información disponible.</t>
  </si>
  <si>
    <t xml:space="preserve">1130-425</t>
  </si>
  <si>
    <t xml:space="preserve">425</t>
  </si>
  <si>
    <t xml:space="preserve">Linterna de examinacion</t>
  </si>
  <si>
    <t xml:space="preserve">Candidato 2000483 «LINTERNA LAPICERA». Denominación: 54% del nombre del inventario explicado por el texto de SAP y 48% a la inversa. La coincidencia de denominación no alcanza para dar la identificación por confirmada.</t>
  </si>
  <si>
    <t xml:space="preserve">1130-171</t>
  </si>
  <si>
    <t xml:space="preserve">171</t>
  </si>
  <si>
    <t xml:space="preserve">Llave de 3 vias</t>
  </si>
  <si>
    <t xml:space="preserve">1130-172</t>
  </si>
  <si>
    <t xml:space="preserve">172</t>
  </si>
  <si>
    <t xml:space="preserve">Loperamida Comprimidos x 2mg</t>
  </si>
  <si>
    <t xml:space="preserve">1130-173</t>
  </si>
  <si>
    <t xml:space="preserve">Loratadina Comprimidos 10mgr</t>
  </si>
  <si>
    <t xml:space="preserve">LORATADINA 10 MG COMP</t>
  </si>
  <si>
    <t xml:space="preserve">Candidato 1000144 «LORATADINA 10 MG COMP». Denominación: 43% del nombre del inventario explicado por el texto de SAP y 100% a la inversa. Atributos verificados: concentración, forma farmacéutica. La coincidencia de denominación no alcanza para dar la identificación por confirmada.</t>
  </si>
  <si>
    <t xml:space="preserve">1130-175</t>
  </si>
  <si>
    <t xml:space="preserve">175</t>
  </si>
  <si>
    <t xml:space="preserve">Lorazepam comprimidos 1mgr SL</t>
  </si>
  <si>
    <t xml:space="preserve">LORAZEPAM SL COMP X 1MG</t>
  </si>
  <si>
    <t xml:space="preserve">Candidato 1005331 «LORAZEPAM SL COMP X 1MG». Denominación: 45% del nombre del inventario explicado por el texto de SAP y 100% a la inversa. Atributos verificados: concentración, forma farmacéutica. La coincidencia de denominación no alcanza para dar la identificación por confirmada.</t>
  </si>
  <si>
    <t xml:space="preserve">1130-176</t>
  </si>
  <si>
    <t xml:space="preserve">176</t>
  </si>
  <si>
    <t xml:space="preserve">Losartan Comprimidos x 50mg</t>
  </si>
  <si>
    <t xml:space="preserve">1130-178</t>
  </si>
  <si>
    <t xml:space="preserve">178</t>
  </si>
  <si>
    <t xml:space="preserve">Manometro</t>
  </si>
  <si>
    <t xml:space="preserve">Candidato 2000297 «REGULADOR 02 C/MANOMETRO A208 VAL 0-15». Denominación: 100% del nombre del inventario explicado por el texto de SAP y 24% a la inversa. Sap declara la presentación y el inventario físico no, así que la equivalencia no puede confirmarse con la información disponible.</t>
  </si>
  <si>
    <t xml:space="preserve">1130-179</t>
  </si>
  <si>
    <t xml:space="preserve">Manometro para tubo ultraliviano</t>
  </si>
  <si>
    <t xml:space="preserve">1130-180</t>
  </si>
  <si>
    <t xml:space="preserve">180</t>
  </si>
  <si>
    <t xml:space="preserve">Manta Termica</t>
  </si>
  <si>
    <t xml:space="preserve">1130-404</t>
  </si>
  <si>
    <t xml:space="preserve">404</t>
  </si>
  <si>
    <t xml:space="preserve">Mascara Laringea N 3</t>
  </si>
  <si>
    <t xml:space="preserve">1130-405</t>
  </si>
  <si>
    <t xml:space="preserve">405</t>
  </si>
  <si>
    <t xml:space="preserve">Mascara Laringea N 4</t>
  </si>
  <si>
    <t xml:space="preserve">1130-406</t>
  </si>
  <si>
    <t xml:space="preserve">406</t>
  </si>
  <si>
    <t xml:space="preserve">Mascara Laringea N 5</t>
  </si>
  <si>
    <t xml:space="preserve">1130-181</t>
  </si>
  <si>
    <t xml:space="preserve">181</t>
  </si>
  <si>
    <t xml:space="preserve">Mascara NBZ</t>
  </si>
  <si>
    <t xml:space="preserve">Candidato 2000090 «MASCARA PARA NEBULIZAR ADULTO». Denominación: 42% del nombre del inventario explicado por el texto de SAP y 51% a la inversa. Sap declara la presentación y el inventario físico no, así que la equivalencia no puede confirmarse con la información disponible.</t>
  </si>
  <si>
    <t xml:space="preserve">1130-327</t>
  </si>
  <si>
    <t xml:space="preserve">Mascara Pocket Adulto</t>
  </si>
  <si>
    <t xml:space="preserve">Candidato 2000090 «MASCARA PARA NEBULIZAR ADULTO». Denominación: 59% del nombre del inventario explicado por el texto de SAP y 100% a la inversa. Atributos verificados: población. La coincidencia de denominación no alcanza para dar la identificación por confirmada.</t>
  </si>
  <si>
    <t xml:space="preserve">1130-182</t>
  </si>
  <si>
    <t xml:space="preserve">182</t>
  </si>
  <si>
    <t xml:space="preserve">Máscaras para oxigeno c/ reservorio</t>
  </si>
  <si>
    <t xml:space="preserve">Candidato 2000363 «MASCARA PARA O2 ADULTO CON RESERVORIO». Denominación: 65% del nombre del inventario explicado por el texto de SAP y 68% a la inversa. Sap declara la presentación y el inventario físico no, así que la equivalencia no puede confirmarse con la información disponible.</t>
  </si>
  <si>
    <t xml:space="preserve">1130-409</t>
  </si>
  <si>
    <t xml:space="preserve">409</t>
  </si>
  <si>
    <t xml:space="preserve">Melatonina 3mg comprimido</t>
  </si>
  <si>
    <t xml:space="preserve">concentración 3 mg · forma comprimido</t>
  </si>
  <si>
    <t xml:space="preserve">1000961</t>
  </si>
  <si>
    <t xml:space="preserve">MELATONINA x 30 COMPRIMIDOS</t>
  </si>
  <si>
    <t xml:space="preserve">Candidato 1000961 «MELATONINA x 30 COMPRIMIDOS». Denominación: 100% del nombre del inventario explicado por el texto de SAP y 100% a la inversa. Atributos verificados: forma farmacéutica. Sin contradicción en ningún atributo.</t>
  </si>
  <si>
    <t xml:space="preserve">1130-183</t>
  </si>
  <si>
    <t xml:space="preserve">183</t>
  </si>
  <si>
    <t xml:space="preserve">Metoclopramida 1 amp=2ml x10mg</t>
  </si>
  <si>
    <t xml:space="preserve">Candidato 1000105 «METOCLOPRAMIDA 10MG/2ML AMPOLLA». Denominación: 46% del nombre del inventario explicado por el texto de SAP y 100% a la inversa. Atributos verificados: forma farmacéutica. La coincidencia de denominación no alcanza para dar la identificación por confirmada.</t>
  </si>
  <si>
    <t xml:space="preserve">1130-184</t>
  </si>
  <si>
    <t xml:space="preserve">184</t>
  </si>
  <si>
    <t xml:space="preserve">Metoclopramida Comp Comprimidos x 10mg</t>
  </si>
  <si>
    <t xml:space="preserve">1130-260</t>
  </si>
  <si>
    <t xml:space="preserve">Metoclopramida subl. 10 mgs</t>
  </si>
  <si>
    <t xml:space="preserve">Candidato 1000105 «METOCLOPRAMIDA 10MG/2ML AMPOLLA». Denominación: 29% del nombre del inventario explicado por el texto de SAP y 100% a la inversa. El inventario físico declara la presentación y SAP no, así que la equivalencia no puede confirmarse con la información disponible.</t>
  </si>
  <si>
    <t xml:space="preserve">1130-185</t>
  </si>
  <si>
    <t xml:space="preserve">Midazolam 1 amp=3ml/15mg</t>
  </si>
  <si>
    <t xml:space="preserve">concentración 15 mg · forma ampolla · volumen 3 ml</t>
  </si>
  <si>
    <t xml:space="preserve">1130-186</t>
  </si>
  <si>
    <t xml:space="preserve">186</t>
  </si>
  <si>
    <t xml:space="preserve">Migral (ergotamina antimigrañoso) Comprimidos</t>
  </si>
  <si>
    <t xml:space="preserve">1000193</t>
  </si>
  <si>
    <t xml:space="preserve">MIGRAL COMPRIMIDO</t>
  </si>
  <si>
    <t xml:space="preserve">Candidato 1000193 «MIGRAL COMPRIMIDO». Denominación: 100% del nombre del inventario explicado por el texto de SAP y 100% a la inversa. Atributos verificados: forma farmacéutica. Sin contradicción en ningún atributo.</t>
  </si>
  <si>
    <t xml:space="preserve">1130-382</t>
  </si>
  <si>
    <t xml:space="preserve">382</t>
  </si>
  <si>
    <t xml:space="preserve">Monitrato de Isorsobida comp 20mg</t>
  </si>
  <si>
    <t xml:space="preserve">BOLSO MONITOR</t>
  </si>
  <si>
    <t xml:space="preserve">Candidato 2001539 «BOLSO MONITOR». Denominación: 45% del nombre del inventario explicado por el texto de SAP y 48% a la inversa. El inventario físico declara la presentación y SAP no, así que la equivalencia no puede confirmarse con la información disponible.</t>
  </si>
  <si>
    <t xml:space="preserve">1130-144</t>
  </si>
  <si>
    <t xml:space="preserve">144</t>
  </si>
  <si>
    <t xml:space="preserve">Mylanta masticable (Hidroxido Al + Hidróxido Mg)</t>
  </si>
  <si>
    <t xml:space="preserve">MYLANTA TABLETAS COMPRIMIDOS</t>
  </si>
  <si>
    <t xml:space="preserve">Candidato 1000183 «MYLANTA TABLETAS COMPRIMIDOS». Denominación: 46% del nombre del inventario explicado por el texto de SAP y 100% a la inversa. La coincidencia de denominación no alcanza para dar la identificación por confirmada.</t>
  </si>
  <si>
    <t xml:space="preserve">1130-188</t>
  </si>
  <si>
    <t xml:space="preserve">Nalbufina 1 amp=1ml/10mg</t>
  </si>
  <si>
    <t xml:space="preserve">1130-189</t>
  </si>
  <si>
    <t xml:space="preserve">189</t>
  </si>
  <si>
    <t xml:space="preserve">Naloxona 1 amp=1ml x0,4mg</t>
  </si>
  <si>
    <t xml:space="preserve">1130-399</t>
  </si>
  <si>
    <t xml:space="preserve">Nitroglicerina</t>
  </si>
  <si>
    <t xml:space="preserve">Candidato 1000013 «NITROGLICERINA 25 MG AMPOLLA». Denominación: 100% del nombre del inventario explicado por el texto de SAP y 100% a la inversa. Sap declara la presentación y el inventario físico no, así que la equivalencia no puede confirmarse con la información disponible.</t>
  </si>
  <si>
    <t xml:space="preserve">1130-190</t>
  </si>
  <si>
    <t xml:space="preserve">190</t>
  </si>
  <si>
    <t xml:space="preserve">Noradrenalina 1 amp=4ml/4mg</t>
  </si>
  <si>
    <t xml:space="preserve">concentración 4 mg · forma ampolla · volumen 4 ml</t>
  </si>
  <si>
    <t xml:space="preserve">El candidato más parecido es 1000295 «NORADRENALINA 1MG AMPOLLA DE 1 ML INYEC», pero difiere en concentración, volumen / presentación. No se asigna el código: una diferencia de presentación significa que no es el mismo material.</t>
  </si>
  <si>
    <t xml:space="preserve">1130-276</t>
  </si>
  <si>
    <t xml:space="preserve">Norfloxacina 400mg</t>
  </si>
  <si>
    <t xml:space="preserve">1001210</t>
  </si>
  <si>
    <t xml:space="preserve">Norfloxacina comprimidos 400mg</t>
  </si>
  <si>
    <t xml:space="preserve">Candidato 1001210 «Norfloxacina comprimidos 400mg». Denominación: 100% del nombre del inventario explicado por el texto de SAP y 100% a la inversa. Atributos verificados: concentración. Sin contradicción en ningún atributo.</t>
  </si>
  <si>
    <t xml:space="preserve">1130-191</t>
  </si>
  <si>
    <t xml:space="preserve">191</t>
  </si>
  <si>
    <t xml:space="preserve">Omeprazol 1 fco amp polvo p/rest 40mg/ml</t>
  </si>
  <si>
    <t xml:space="preserve">concentración 40 mg/1 ml · forma ampolla, frasco, sobre</t>
  </si>
  <si>
    <t xml:space="preserve">Candidato 1000524 «OMEPRAZOL DE 40 MG AMPOLLAS». Denominación: 46% del nombre del inventario explicado por el texto de SAP y 100% a la inversa. Atributos verificados: forma farmacéutica. La coincidencia de denominación no alcanza para dar la identificación por confirmada.</t>
  </si>
  <si>
    <t xml:space="preserve">1130-192</t>
  </si>
  <si>
    <t xml:space="preserve">192</t>
  </si>
  <si>
    <t xml:space="preserve">Omeprazol comp Comprimidos x 20mg</t>
  </si>
  <si>
    <t xml:space="preserve">1130-193</t>
  </si>
  <si>
    <t xml:space="preserve">193</t>
  </si>
  <si>
    <t xml:space="preserve">Oralsone Topic</t>
  </si>
  <si>
    <t xml:space="preserve">1000792</t>
  </si>
  <si>
    <t xml:space="preserve">ORALSONE MAX TOPIC</t>
  </si>
  <si>
    <t xml:space="preserve">Candidato 1000792 «ORALSONE MAX TOPIC». Denominación: 100% del nombre del inventario explicado por el texto de SAP y 65% a la inversa. Sin contradicción en ningún atributo.</t>
  </si>
  <si>
    <t xml:space="preserve">1130-321</t>
  </si>
  <si>
    <t xml:space="preserve">Otoscopio C/Pilas</t>
  </si>
  <si>
    <t xml:space="preserve">Candidato 2000470 «OTOSCOPIO». Denominación: 48% del nombre del inventario explicado por el texto de SAP y 100% a la inversa. La coincidencia de denominación no alcanza para dar la identificación por confirmada.</t>
  </si>
  <si>
    <t xml:space="preserve">1130-194</t>
  </si>
  <si>
    <t xml:space="preserve">194</t>
  </si>
  <si>
    <t xml:space="preserve">Oximetro</t>
  </si>
  <si>
    <t xml:space="preserve">Candidato 2001219 «OXIMETRO DE PULSO». Denominación: 100% del nombre del inventario explicado por el texto de SAP y 47% a la inversa. La coincidencia de denominación no alcanza para dar la identificación por confirmada.</t>
  </si>
  <si>
    <t xml:space="preserve">1130-195</t>
  </si>
  <si>
    <t xml:space="preserve">195</t>
  </si>
  <si>
    <t xml:space="preserve">Oximetro de pulso digital</t>
  </si>
  <si>
    <t xml:space="preserve">Candidato 2001219 «OXIMETRO DE PULSO». Denominación: 67% del nombre del inventario explicado por el texto de SAP y 100% a la inversa. La coincidencia de denominación no alcanza para dar la identificación por confirmada.</t>
  </si>
  <si>
    <t xml:space="preserve">1130-328</t>
  </si>
  <si>
    <t xml:space="preserve">Papel para ECG</t>
  </si>
  <si>
    <t xml:space="preserve">PINZA PARA ECG (JUEGO POR 4 UNIDADES)</t>
  </si>
  <si>
    <t xml:space="preserve">Candidato 2000694 «PINZA PARA ECG (JUEGO POR 4 UNIDADES)». Denominación: 44% del nombre del inventario explicado por el texto de SAP y 51% a la inversa. Sap declara la presentación y el inventario físico no, así que la equivalencia no puede confirmarse con la información disponible.</t>
  </si>
  <si>
    <t xml:space="preserve">1130-197</t>
  </si>
  <si>
    <t xml:space="preserve">197</t>
  </si>
  <si>
    <t xml:space="preserve">Paracetamol comprimidos 1gr</t>
  </si>
  <si>
    <t xml:space="preserve">Candidato 1000470 «PARACETAMOL COMP 1 GRAMO». Denominación: 100% del nombre del inventario explicado por el texto de SAP y 44% a la inversa. Atributos verificados: concentración, forma farmacéutica. Sin contradicción en ningún atributo.</t>
  </si>
  <si>
    <t xml:space="preserve">1130-198</t>
  </si>
  <si>
    <t xml:space="preserve">198</t>
  </si>
  <si>
    <t xml:space="preserve">Paracetamol comprimidos 500mg</t>
  </si>
  <si>
    <t xml:space="preserve">Candidato 1000030 «PARACETAMOL COMPRIMIDOS POR 500MG». Denominación: 100% del nombre del inventario explicado por el texto de SAP y 100% a la inversa. Atributos verificados: concentración, forma farmacéutica. Sin contradicción en ningún atributo.</t>
  </si>
  <si>
    <t xml:space="preserve">1130-200</t>
  </si>
  <si>
    <t xml:space="preserve">200</t>
  </si>
  <si>
    <t xml:space="preserve">Penicilina Benzatinica fco ampolla 2400000UI</t>
  </si>
  <si>
    <t xml:space="preserve">concentración 2,4e+06 UI · forma ampolla, frasco</t>
  </si>
  <si>
    <t xml:space="preserve">Candidato 1000484 «PENICILINA G BENZATINICA 2.400.000 U.I». Denominación: 100% del nombre del inventario explicado por el texto de SAP y 100% a la inversa. El inventario físico declara la presentación y SAP no, así que la equivalencia no puede confirmarse con la información disponible.</t>
  </si>
  <si>
    <t xml:space="preserve">1130-201</t>
  </si>
  <si>
    <t xml:space="preserve">201</t>
  </si>
  <si>
    <t xml:space="preserve">Pervinox 1 lt</t>
  </si>
  <si>
    <t xml:space="preserve">1130-202</t>
  </si>
  <si>
    <t xml:space="preserve">202</t>
  </si>
  <si>
    <t xml:space="preserve">Pervinox 100 ml</t>
  </si>
  <si>
    <t xml:space="preserve">1130-203</t>
  </si>
  <si>
    <t xml:space="preserve">203</t>
  </si>
  <si>
    <t xml:space="preserve">Piecidex terbinafina 1% promo</t>
  </si>
  <si>
    <t xml:space="preserve">concentración 1%</t>
  </si>
  <si>
    <t xml:space="preserve">PIECIDEX</t>
  </si>
  <si>
    <t xml:space="preserve">Candidato 1000759 «PIECIDEX». Denominación: 32% del nombre del inventario explicado por el texto de SAP y 100% a la inversa. El inventario físico declara la presentación y SAP no, así que la equivalencia no puede confirmarse con la información disponible.</t>
  </si>
  <si>
    <t xml:space="preserve">1130-332</t>
  </si>
  <si>
    <t xml:space="preserve">332</t>
  </si>
  <si>
    <t xml:space="preserve">Pinza de Magill 20cm</t>
  </si>
  <si>
    <t xml:space="preserve">Candidato 2000063 «PINZA MAGILL PEDIATRICA». Denominación: 100% del nombre del inventario explicado por el texto de SAP y 66% a la inversa. El inventario físico declara la presentación y SAP no, así que la equivalencia no puede confirmarse con la información disponible.</t>
  </si>
  <si>
    <t xml:space="preserve">1130-426</t>
  </si>
  <si>
    <t xml:space="preserve">426</t>
  </si>
  <si>
    <t xml:space="preserve">Prolongadores largos</t>
  </si>
  <si>
    <t xml:space="preserve">PROLONGADOR PT26 150CM</t>
  </si>
  <si>
    <t xml:space="preserve">Candidato 2002568 «PROLONGADOR PT26 150CM». Denominación: 45% del nombre del inventario explicado por el texto de SAP y 42% a la inversa. Sap declara la presentación y el inventario físico no, así que la equivalencia no puede confirmarse con la información disponible.</t>
  </si>
  <si>
    <t xml:space="preserve">1130-427</t>
  </si>
  <si>
    <t xml:space="preserve">427</t>
  </si>
  <si>
    <t xml:space="preserve">Protector Solar fps80</t>
  </si>
  <si>
    <t xml:space="preserve">Candidato 1000371 «PROTECTOR SOLAR». Denominación: 64% del nombre del inventario explicado por el texto de SAP y 100% a la inversa. La coincidencia de denominación no alcanza para dar la identificación por confirmada.</t>
  </si>
  <si>
    <t xml:space="preserve">1130-206</t>
  </si>
  <si>
    <t xml:space="preserve">Pulmonix(Paracet 556mg, Bromhex 8mg, Lorat 2,5mg,Pseudo60mg) Comprimidos</t>
  </si>
  <si>
    <t xml:space="preserve">concentración 2,5 mg, 556 mg, 60 mg, 8 mg · forma comprimido</t>
  </si>
  <si>
    <t xml:space="preserve">1001297</t>
  </si>
  <si>
    <t xml:space="preserve">Candidato 1001297 «PULMONIX ANTIGRIP 20 COMP». Denominación: 100% del nombre del inventario explicado por el texto de SAP y 48% a la inversa. Atributos verificados: forma farmacéutica. Sin contradicción en ningún atributo.</t>
  </si>
  <si>
    <t xml:space="preserve">1130-386</t>
  </si>
  <si>
    <t xml:space="preserve">Ranitidina 50mg x 5ml</t>
  </si>
  <si>
    <t xml:space="preserve">concentración 50 mg · volumen 5 ml</t>
  </si>
  <si>
    <t xml:space="preserve">1000595</t>
  </si>
  <si>
    <t xml:space="preserve">RANITIDINA 50MG AMP 5ML</t>
  </si>
  <si>
    <t xml:space="preserve">Candidato 1000595 «RANITIDINA 50MG AMP 5ML». Denominación: 100% del nombre del inventario explicado por el texto de SAP y 100% a la inversa. Atributos verificados: concentración, volumen / presentación. Sin contradicción en ningún atributo.</t>
  </si>
  <si>
    <t xml:space="preserve">1130-323</t>
  </si>
  <si>
    <t xml:space="preserve">323</t>
  </si>
  <si>
    <t xml:space="preserve">Regulador de Flujo/Goteo</t>
  </si>
  <si>
    <t xml:space="preserve">Candidato 2001234 «REGULADOR DE FLUJO». Denominación: 64% del nombre del inventario explicado por el texto de SAP y 100% a la inversa. La coincidencia de denominación no alcanza para dar la identificación por confirmada.</t>
  </si>
  <si>
    <t xml:space="preserve">1130-207</t>
  </si>
  <si>
    <t xml:space="preserve">207</t>
  </si>
  <si>
    <t xml:space="preserve">Resucitador Manual Tipo Ambu</t>
  </si>
  <si>
    <t xml:space="preserve">BOLSA DE RESUCITACION MANUAL (TIPO AMBU)</t>
  </si>
  <si>
    <t xml:space="preserve">Candidato 2000039 «BOLSA DE RESUCITACION MANUAL (TIPO AMBU)». Denominación: 60% del nombre del inventario explicado por el texto de SAP y 65% a la inversa. La coincidencia de denominación no alcanza para dar la identificación por confirmada.</t>
  </si>
  <si>
    <t xml:space="preserve">1130-208</t>
  </si>
  <si>
    <t xml:space="preserve">208</t>
  </si>
  <si>
    <t xml:space="preserve">1130-210</t>
  </si>
  <si>
    <t xml:space="preserve">210</t>
  </si>
  <si>
    <t xml:space="preserve">Rosuvastatina Comprimidos x 40mg</t>
  </si>
  <si>
    <t xml:space="preserve">concentración 40 mg · forma comprimido</t>
  </si>
  <si>
    <t xml:space="preserve">1130-212</t>
  </si>
  <si>
    <t xml:space="preserve">Sabana descartable</t>
  </si>
  <si>
    <t xml:space="preserve">Candidato 2000463 «SABANAS ESTERILES DESCARTABLES». Denominación: 90% del nombre del inventario explicado por el texto de SAP y 53% a la inversa. La coincidencia de denominación no alcanza para dar la identificación por confirmada.</t>
  </si>
  <si>
    <t xml:space="preserve">1130-213</t>
  </si>
  <si>
    <t xml:space="preserve">213</t>
  </si>
  <si>
    <t xml:space="preserve">Salbutamol 100 mcg Inhal. Aer. x 200 Dosis + aplic.</t>
  </si>
  <si>
    <t xml:space="preserve">1130-214</t>
  </si>
  <si>
    <t xml:space="preserve">214</t>
  </si>
  <si>
    <t xml:space="preserve">Salbutamol solución p/neb gotas 5mg/ml</t>
  </si>
  <si>
    <t xml:space="preserve">concentración 5 mg/1 ml · forma gotas, solucion</t>
  </si>
  <si>
    <t xml:space="preserve">Candidato 1000093 «SALBUTAMOL 0,5% GOTAS FRASCO DE 20ML». Denominación: 46% del nombre del inventario explicado por el texto de SAP y 100% a la inversa. Atributos verificados: forma farmacéutica. La coincidencia de denominación no alcanza para dar la identificación por confirmada.</t>
  </si>
  <si>
    <t xml:space="preserve">1130-215</t>
  </si>
  <si>
    <t xml:space="preserve">215</t>
  </si>
  <si>
    <t xml:space="preserve">Sales de rehidratación Polvo oral</t>
  </si>
  <si>
    <t xml:space="preserve">Candidato 1001118 «SALES REHIDRATANTES SOBRE POLVO». Denominación: 63% del nombre del inventario explicado por el texto de SAP y 95% a la inversa. Atributos verificados: forma farmacéutica. La coincidencia de denominación no alcanza para dar la identificación por confirmada.</t>
  </si>
  <si>
    <t xml:space="preserve">1130-216</t>
  </si>
  <si>
    <t xml:space="preserve">Simeticona comprimidos x200mg</t>
  </si>
  <si>
    <t xml:space="preserve">El candidato más parecido es 1001211 «Simeticona comprimidos 250mg», pero difiere en concentración. No se asigna el código: una diferencia de presentación significa que no es el mismo material.</t>
  </si>
  <si>
    <t xml:space="preserve">1130-217</t>
  </si>
  <si>
    <t xml:space="preserve">217</t>
  </si>
  <si>
    <t xml:space="preserve">Sincerum Gotas Oticas x 5 ml</t>
  </si>
  <si>
    <t xml:space="preserve">Candidato 1000723 «SINCERUM GOTAS». Denominación: 50% del nombre del inventario explicado por el texto de SAP y 100% a la inversa. Atributos verificados: forma farmacéutica. La coincidencia de denominación no alcanza para dar la identificación por confirmada.</t>
  </si>
  <si>
    <t xml:space="preserve">1130-428</t>
  </si>
  <si>
    <t xml:space="preserve">428</t>
  </si>
  <si>
    <t xml:space="preserve">Sol Fca x 100ml sachet</t>
  </si>
  <si>
    <t xml:space="preserve">forma sobre · volumen 100 ml</t>
  </si>
  <si>
    <t xml:space="preserve">LACRIGESTINA LAGRIMAS SOL. OFTALMOLOG</t>
  </si>
  <si>
    <t xml:space="preserve">Candidato 1005277 «LACRIGESTINA LAGRIMAS SOL. OFTALMOLOG». Denominación: 45% del nombre del inventario explicado por el texto de SAP y 23% a la inversa. Atributos verificados: forma farmacéutica. La coincidencia de denominación no alcanza para dar la identificación por confirmada.</t>
  </si>
  <si>
    <t xml:space="preserve">1130-218</t>
  </si>
  <si>
    <t xml:space="preserve">218</t>
  </si>
  <si>
    <t xml:space="preserve">Solucion fisiológica 500ml Baxter 500ml</t>
  </si>
  <si>
    <t xml:space="preserve">Candidato 1000089 «SOLUCION FISIOLOGICA DE 500CC». Denominación: 47% del nombre del inventario explicado por el texto de SAP y 100% a la inversa. Atributos verificados: forma farmacéutica, volumen / presentación. La coincidencia de denominación no alcanza para dar la identificación por confirmada.</t>
  </si>
  <si>
    <t xml:space="preserve">1130-219</t>
  </si>
  <si>
    <t xml:space="preserve">219</t>
  </si>
  <si>
    <t xml:space="preserve">Solucion Fisiologica x 100ml gotero</t>
  </si>
  <si>
    <t xml:space="preserve">Candidato 1000112 «SOLUCION FISIOLOGICA X 100ML». Denominación: 46% del nombre del inventario explicado por el texto de SAP y 100% a la inversa. Atributos verificados: forma farmacéutica, volumen / presentación. La coincidencia de denominación no alcanza para dar la identificación por confirmada.</t>
  </si>
  <si>
    <t xml:space="preserve">1130-220</t>
  </si>
  <si>
    <t xml:space="preserve">220</t>
  </si>
  <si>
    <t xml:space="preserve">Solución ringer lactato 500ml Baxter 500ml</t>
  </si>
  <si>
    <t xml:space="preserve">Candidato 1000035 «SOLUCIÓN RINGER LACTATO 500 ML». Denominación: 68% del nombre del inventario explicado por el texto de SAP y 100% a la inversa. Atributos verificados: forma farmacéutica, volumen / presentación. La coincidencia de denominación no alcanza para dar la identificación por confirmada.</t>
  </si>
  <si>
    <t xml:space="preserve">1130-429</t>
  </si>
  <si>
    <t xml:space="preserve">429</t>
  </si>
  <si>
    <t xml:space="preserve">Sonda de Aspiracion K29</t>
  </si>
  <si>
    <t xml:space="preserve">Candidato 2001863 «SONDA P/ ASPIRACION K29». Denominación: 100% del nombre del inventario explicado por el texto de SAP y 100% a la inversa. Atributos verificados: modelo / referencia. Sin contradicción en ningún atributo.</t>
  </si>
  <si>
    <t xml:space="preserve">1130-430</t>
  </si>
  <si>
    <t xml:space="preserve">430</t>
  </si>
  <si>
    <t xml:space="preserve">Sonda de Aspiracion K30</t>
  </si>
  <si>
    <t xml:space="preserve">Candidato 2001866 «SONDA P/ ASPIRACION K30». Denominación: 100% del nombre del inventario explicado por el texto de SAP y 100% a la inversa. Atributos verificados: modelo / referencia. Sin contradicción en ningún atributo.</t>
  </si>
  <si>
    <t xml:space="preserve">1130-431</t>
  </si>
  <si>
    <t xml:space="preserve">431</t>
  </si>
  <si>
    <t xml:space="preserve">Sonda Foley Fr 14</t>
  </si>
  <si>
    <t xml:space="preserve">cantidad sin unidad 14</t>
  </si>
  <si>
    <t xml:space="preserve">Candidato 2001555 «SONDA T/K-27». Denominación: 41% del nombre del inventario explicado por el texto de SAP y 100% a la inversa. El inventario físico declara la presentación y SAP no, así que la equivalencia no puede confirmarse con la información disponible.</t>
  </si>
  <si>
    <t xml:space="preserve">1130-221</t>
  </si>
  <si>
    <t xml:space="preserve">221</t>
  </si>
  <si>
    <t xml:space="preserve">Sonda Foley Fr 16</t>
  </si>
  <si>
    <t xml:space="preserve">1130-222</t>
  </si>
  <si>
    <t xml:space="preserve">222</t>
  </si>
  <si>
    <t xml:space="preserve">Sonda Foley Fr 18</t>
  </si>
  <si>
    <t xml:space="preserve">1130-223</t>
  </si>
  <si>
    <t xml:space="preserve">223</t>
  </si>
  <si>
    <t xml:space="preserve">Sonda Foley Fr 20</t>
  </si>
  <si>
    <t xml:space="preserve">cantidad sin unidad 20</t>
  </si>
  <si>
    <t xml:space="preserve">1130-432</t>
  </si>
  <si>
    <t xml:space="preserve">432</t>
  </si>
  <si>
    <t xml:space="preserve">Sonda Gastrica Fr 12</t>
  </si>
  <si>
    <t xml:space="preserve">cantidad sin unidad 12</t>
  </si>
  <si>
    <t xml:space="preserve">Candidato 2001555 «SONDA T/K-27». Denominación: 38% del nombre del inventario explicado por el texto de SAP y 100% a la inversa. El inventario físico declara la presentación y SAP no, así que la equivalencia no puede confirmarse con la información disponible.</t>
  </si>
  <si>
    <t xml:space="preserve">1130-224</t>
  </si>
  <si>
    <t xml:space="preserve">224</t>
  </si>
  <si>
    <t xml:space="preserve">Sonda Gastrica Fr 16</t>
  </si>
  <si>
    <t xml:space="preserve">1130-225</t>
  </si>
  <si>
    <t xml:space="preserve">225</t>
  </si>
  <si>
    <t xml:space="preserve">Sonda Gastrica Fr 5</t>
  </si>
  <si>
    <t xml:space="preserve">1130-306</t>
  </si>
  <si>
    <t xml:space="preserve">306</t>
  </si>
  <si>
    <t xml:space="preserve">SONDA NASOGASTRICA K11 o 18FR</t>
  </si>
  <si>
    <t xml:space="preserve">modelo K11 · cantidad sin unidad 18</t>
  </si>
  <si>
    <t xml:space="preserve">El candidato más parecido es 2000867 «SONDA NASOGASTRICA K-10», pero difiere en modelo / referencia. No se asigna el código: una diferencia de presentación significa que no es el mismo material.</t>
  </si>
  <si>
    <t xml:space="preserve">1130-227</t>
  </si>
  <si>
    <t xml:space="preserve">227</t>
  </si>
  <si>
    <t xml:space="preserve">Steri-Strip</t>
  </si>
  <si>
    <t xml:space="preserve">STERI STRIP 3M REF 1547</t>
  </si>
  <si>
    <t xml:space="preserve">Candidato 2000033 «STERI STRIP 3M REF 1547». Denominación: 100% del nombre del inventario explicado por el texto de SAP y 66% a la inversa. Sap declara la presentación y el inventario físico no, así que la equivalencia no puede confirmarse con la información disponible.</t>
  </si>
  <si>
    <t xml:space="preserve">1130-325</t>
  </si>
  <si>
    <t xml:space="preserve">Suero antiofidico polivalente</t>
  </si>
  <si>
    <t xml:space="preserve">Candidato 1000174 «SUERO ANTIOFIDICO AMP». Denominación: 65% del nombre del inventario explicado por el texto de SAP y 100% a la inversa. La coincidencia de denominación no alcanza para dar la identificación por confirmada.</t>
  </si>
  <si>
    <t xml:space="preserve">1130-288</t>
  </si>
  <si>
    <t xml:space="preserve">Sulfadiazina de Plata 30mg</t>
  </si>
  <si>
    <t xml:space="preserve">concentración 30 mg</t>
  </si>
  <si>
    <t xml:space="preserve">SULFADIZINA+VITAMINA A+LIDOCAINA 30mgr</t>
  </si>
  <si>
    <t xml:space="preserve">Candidato 1005242 «SULFADIZINA+VITAMINA A+LIDOCAINA 30mgr». Denominación: 47% del nombre del inventario explicado por el texto de SAP y 22% a la inversa. Atributos verificados: concentración. La coincidencia de denominación no alcanza para dar la identificación por confirmada.</t>
  </si>
  <si>
    <t xml:space="preserve">1130-228</t>
  </si>
  <si>
    <t xml:space="preserve">Sulfadiazina de Plata 400gr</t>
  </si>
  <si>
    <t xml:space="preserve">concentración 400 g</t>
  </si>
  <si>
    <t xml:space="preserve">Candidato 1000534 «SULFADIAZINA DE PLATA CREMA X 400 GR». Denominación: 100% del nombre del inventario explicado por el texto de SAP y 100% a la inversa. Atributos verificados: concentración. Pero 1000117 «SULFADIZINA DE PLATA X 400GR» es igual de plausible. Hay que elegir cuál corresponde.</t>
  </si>
  <si>
    <t xml:space="preserve">1130-230</t>
  </si>
  <si>
    <t xml:space="preserve">230</t>
  </si>
  <si>
    <t xml:space="preserve">Sulfato de Atropina (Klonatropina) 1 amp=1 ml</t>
  </si>
  <si>
    <t xml:space="preserve">Candidato 1000007 «ATROPINA 1MG AMPOLLA DE 1ML». Denominación: 51% del nombre del inventario explicado por el texto de SAP y 100% a la inversa. Atributos verificados: forma farmacéutica, volumen / presentación. La coincidencia de denominación no alcanza para dar la identificación por confirmada.</t>
  </si>
  <si>
    <t xml:space="preserve">1130-231</t>
  </si>
  <si>
    <t xml:space="preserve">231</t>
  </si>
  <si>
    <t xml:space="preserve">Sulfato de Magnesio al 25% 1 amp=5ml</t>
  </si>
  <si>
    <t xml:space="preserve">concentración 25% · forma ampolla · volumen 5 ml</t>
  </si>
  <si>
    <t xml:space="preserve">Candidato 1000671 «SULFATO DE MAGNESIO AL 25% AMP». Denominación: 100% del nombre del inventario explicado por el texto de SAP y 100% a la inversa. Atributos verificados: concentración, forma farmacéutica. Sin contradicción en ningún atributo.</t>
  </si>
  <si>
    <t xml:space="preserve">1130-233</t>
  </si>
  <si>
    <t xml:space="preserve">233</t>
  </si>
  <si>
    <t xml:space="preserve">Tensiometro Manual</t>
  </si>
  <si>
    <t xml:space="preserve">Candidato 2000035 «TENSIOMETRO ADULTO». Denominación: 51% del nombre del inventario explicado por el texto de SAP y 56% a la inversa. Sap declara la presentación y el inventario físico no, así que la equivalencia no puede confirmarse con la información disponible.</t>
  </si>
  <si>
    <t xml:space="preserve">1130-234</t>
  </si>
  <si>
    <t xml:space="preserve">234</t>
  </si>
  <si>
    <t xml:space="preserve">Termometro axilar</t>
  </si>
  <si>
    <t xml:space="preserve">Candidato 2000037 «TERMOMETRO DIGITAL». Denominación: 45% del nombre del inventario explicado por el texto de SAP y 49% a la inversa. La coincidencia de denominación no alcanza para dar la identificación por confirmada.</t>
  </si>
  <si>
    <t xml:space="preserve">1130-277</t>
  </si>
  <si>
    <t xml:space="preserve">Termometro Infrarojo</t>
  </si>
  <si>
    <t xml:space="preserve">1130-235</t>
  </si>
  <si>
    <t xml:space="preserve">235</t>
  </si>
  <si>
    <t xml:space="preserve">Tetrahidrozolina clorhidrato 0,5 mg Gotas Oftalmicas x 15 ml</t>
  </si>
  <si>
    <t xml:space="preserve">concentración 0,5 mg · forma gotas · volumen 15 ml</t>
  </si>
  <si>
    <t xml:space="preserve">TETRAHIDROZOLINA GTAS 15 ML</t>
  </si>
  <si>
    <t xml:space="preserve">Candidato 1000390 «TETRAHIDROZOLINA GTAS 15 ML». Denominación: 37% del nombre del inventario explicado por el texto de SAP y 50% a la inversa. Atributos verificados: volumen / presentación. La coincidencia de denominación no alcanza para dar la identificación por confirmada.</t>
  </si>
  <si>
    <t xml:space="preserve">1130-434</t>
  </si>
  <si>
    <t xml:space="preserve">434</t>
  </si>
  <si>
    <t xml:space="preserve">Tijera de trauma 18cm</t>
  </si>
  <si>
    <t xml:space="preserve">longitud 18 cm</t>
  </si>
  <si>
    <t xml:space="preserve">GEL REFRIGERANTE PARA TRAUMATOLOGIA</t>
  </si>
  <si>
    <t xml:space="preserve">Candidato 1000367 «GEL REFRIGERANTE PARA TRAUMATOLOGIA». Denominación: 50% del nombre del inventario explicado por el texto de SAP y 45% a la inversa. El inventario físico declara la presentación y SAP no, así que la equivalencia no puede confirmarse con la información disponible.</t>
  </si>
  <si>
    <t xml:space="preserve">1130-236</t>
  </si>
  <si>
    <t xml:space="preserve">236</t>
  </si>
  <si>
    <t xml:space="preserve">Tijera de Mayo</t>
  </si>
  <si>
    <t xml:space="preserve">TIJERA  DE MAYO RECTA</t>
  </si>
  <si>
    <t xml:space="preserve">Candidato 1000049 «TIJERA  DE MAYO RECTA». Denominación: 100% del nombre del inventario explicado por el texto de SAP y 65% a la inversa. La coincidencia de denominación no alcanza para dar la identificación por confirmada.</t>
  </si>
  <si>
    <t xml:space="preserve">1130-237</t>
  </si>
  <si>
    <t xml:space="preserve">237</t>
  </si>
  <si>
    <t xml:space="preserve">Tiras reactivas FREESTYLE</t>
  </si>
  <si>
    <t xml:space="preserve">Candidato 2000306 «TIRAS REACTIVAS». Denominación: 65% del nombre del inventario explicado por el texto de SAP y 100% a la inversa. La coincidencia de denominación no alcanza para dar la identificación por confirmada.</t>
  </si>
  <si>
    <t xml:space="preserve">1130-239</t>
  </si>
  <si>
    <t xml:space="preserve">239</t>
  </si>
  <si>
    <t xml:space="preserve">Tobramicina+Dexametasona gotas oftalmicas x5ml</t>
  </si>
  <si>
    <t xml:space="preserve">Candidato 1000478 «DEXAMETASONA 8MG/2ML AMP(DESCONTINUADO)». Denominación: 20% del nombre del inventario explicado por el texto de SAP y 100% a la inversa. Atributos verificados: forma farmacéutica. La coincidencia de denominación no alcanza para dar la identificación por confirmada.</t>
  </si>
  <si>
    <t xml:space="preserve">1130-401</t>
  </si>
  <si>
    <t xml:space="preserve">Torniquete</t>
  </si>
  <si>
    <t xml:space="preserve">1130-240</t>
  </si>
  <si>
    <t xml:space="preserve">240</t>
  </si>
  <si>
    <t xml:space="preserve">Tramadol clorhidrato 1 amp=2ml/100mg</t>
  </si>
  <si>
    <t xml:space="preserve">Candidato 1000600 «TRAMADOL CLORHIDRATO 100MG AMP 2ML». Denominación: 100% del nombre del inventario explicado por el texto de SAP y 100% a la inversa. Atributos verificados: concentración, forma farmacéutica, volumen / presentación. Sin contradicción en ningún atributo.</t>
  </si>
  <si>
    <t xml:space="preserve">1130-341</t>
  </si>
  <si>
    <t xml:space="preserve">Tramadol clorhidrato gotas 100mg/10ml</t>
  </si>
  <si>
    <t xml:space="preserve">concentración 100 mg/10 ml · forma gotas</t>
  </si>
  <si>
    <t xml:space="preserve">Candidato 1000600 «TRAMADOL CLORHIDRATO 100MG AMP 2ML». Denominación: 100% del nombre del inventario explicado por el texto de SAP y 100% a la inversa. Atributos verificados: forma farmacéutica. Sin contradicción en ningún atributo.</t>
  </si>
  <si>
    <t xml:space="preserve">1130-241</t>
  </si>
  <si>
    <t xml:space="preserve">241</t>
  </si>
  <si>
    <t xml:space="preserve">Trimebutina-Simeticona comprimido x200mg /120mg</t>
  </si>
  <si>
    <t xml:space="preserve">concentración 120 mg, 200 mg · forma comprimido</t>
  </si>
  <si>
    <t xml:space="preserve">TRIMEBUTINA+SIMETICONA 200MG/120MG 30 CO</t>
  </si>
  <si>
    <t xml:space="preserve">Candidato 1001039 «TRIMEBUTINA+SIMETICONA 200MG/120MG 30 CO». Denominación: 66% del nombre del inventario explicado por el texto de SAP y 100% a la inversa. Atributos verificados: concentración. La coincidencia de denominación no alcanza para dar la identificación por confirmada.</t>
  </si>
  <si>
    <t xml:space="preserve">1130-435</t>
  </si>
  <si>
    <t xml:space="preserve">435</t>
  </si>
  <si>
    <t xml:space="preserve">Trimetoprina / sulfametoxazol, Comprimidos x 800 mg/160 mg</t>
  </si>
  <si>
    <t xml:space="preserve">concentración 160 mg · forma comprimido · cantidad sin unidad 800</t>
  </si>
  <si>
    <t xml:space="preserve">1005227</t>
  </si>
  <si>
    <t xml:space="preserve">SULFAMETOXAZOL + TRIMETOPRIMA 800 + 160M</t>
  </si>
  <si>
    <t xml:space="preserve">Candidato 1005227 «SULFAMETOXAZOL + TRIMETOPRIMA 800 + 160M». Denominación: 95% del nombre del inventario explicado por el texto de SAP y 62% a la inversa. Atributos verificados: cantidad o dosis sin unidad. Sin contradicción en ningún atributo.</t>
  </si>
  <si>
    <t xml:space="preserve">1130-436</t>
  </si>
  <si>
    <t xml:space="preserve">436</t>
  </si>
  <si>
    <t xml:space="preserve">Tubo endotraqueal Fr 22 N5.5</t>
  </si>
  <si>
    <t xml:space="preserve">cantidad sin unidad 22</t>
  </si>
  <si>
    <t xml:space="preserve">Candidato 2000074 «TUBO ENDOTRAQ. Nº 5 C/BALON». Denominación: 94% del nombre del inventario explicado por el texto de SAP y 62% a la inversa. El inventario físico declara la presentación y SAP no, así que la equivalencia no puede confirmarse con la información disponible.</t>
  </si>
  <si>
    <t xml:space="preserve">1130-437</t>
  </si>
  <si>
    <t xml:space="preserve">437</t>
  </si>
  <si>
    <t xml:space="preserve">Tubo endotraqueal Fr 24 N6</t>
  </si>
  <si>
    <t xml:space="preserve">cantidad sin unidad 24</t>
  </si>
  <si>
    <t xml:space="preserve">1130-243</t>
  </si>
  <si>
    <t xml:space="preserve">243</t>
  </si>
  <si>
    <t xml:space="preserve">Tubo endotraqueal Fr 28 N7</t>
  </si>
  <si>
    <t xml:space="preserve">1130-244</t>
  </si>
  <si>
    <t xml:space="preserve">Tubo endotraqueal Fr 30 N7.5</t>
  </si>
  <si>
    <t xml:space="preserve">cantidad sin unidad 30</t>
  </si>
  <si>
    <t xml:space="preserve">1130-245</t>
  </si>
  <si>
    <t xml:space="preserve">245</t>
  </si>
  <si>
    <t xml:space="preserve">Tubo endotraqueal Fr 32 N8</t>
  </si>
  <si>
    <t xml:space="preserve">1130-246</t>
  </si>
  <si>
    <t xml:space="preserve">Tubo endotraqueal Fr 34 N8.5</t>
  </si>
  <si>
    <t xml:space="preserve">cantidad sin unidad 34</t>
  </si>
  <si>
    <t xml:space="preserve">1130-247</t>
  </si>
  <si>
    <t xml:space="preserve">Vaselina 1000 ml</t>
  </si>
  <si>
    <t xml:space="preserve">Candidato 1000039 «VASELINA SOLIDA POR 1 KG». Denominación: 100% del nombre del inventario explicado por el texto de SAP y 49% a la inversa. El inventario físico declara la presentación y SAP no, así que la equivalencia no puede confirmarse con la información disponible.</t>
  </si>
  <si>
    <t xml:space="preserve">1130-352</t>
  </si>
  <si>
    <t xml:space="preserve">Vaselina Solida 60mg</t>
  </si>
  <si>
    <t xml:space="preserve">concentración 60 mg</t>
  </si>
  <si>
    <t xml:space="preserve">1130-278</t>
  </si>
  <si>
    <t xml:space="preserve">Vaselina solida x 1 kg</t>
  </si>
  <si>
    <t xml:space="preserve">1000039</t>
  </si>
  <si>
    <t xml:space="preserve">Candidato 1000039 «VASELINA SOLIDA POR 1 KG». Denominación: 100% del nombre del inventario explicado por el texto de SAP y 100% a la inversa. Sin contradicción en ningún atributo.</t>
  </si>
  <si>
    <t xml:space="preserve">1130-280</t>
  </si>
  <si>
    <t xml:space="preserve">Venda de 20 cm</t>
  </si>
  <si>
    <t xml:space="preserve">Candidato 2000526 «VENDA TIPO CAMBRIC X 20 CM». Denominación: 100% del nombre del inventario explicado por el texto de SAP y 48% a la inversa. Atributos verificados: longitud. Sin contradicción en ningún atributo.</t>
  </si>
  <si>
    <t xml:space="preserve">1130-440</t>
  </si>
  <si>
    <t xml:space="preserve">440</t>
  </si>
  <si>
    <t xml:space="preserve">Venda de 7 cm</t>
  </si>
  <si>
    <t xml:space="preserve">Candidato 2002475 «VENDAS TIPO CAMBRIC - 7CM». Denominación: 90% del nombre del inventario explicado por el texto de SAP y 48% a la inversa. Atributos verificados: longitud. Sin contradicción en ningún atributo.</t>
  </si>
  <si>
    <t xml:space="preserve">1130-441</t>
  </si>
  <si>
    <t xml:space="preserve">441</t>
  </si>
  <si>
    <t xml:space="preserve">Venda de 7 cm deportivas</t>
  </si>
  <si>
    <t xml:space="preserve">Candidato 2002475 «VENDAS TIPO CAMBRIC - 7CM». Denominación: 38% del nombre del inventario explicado por el texto de SAP y 48% a la inversa. Atributos verificados: longitud. La coincidencia de denominación no alcanza para dar la identificación por confirmada.</t>
  </si>
  <si>
    <t xml:space="preserve">1130-249</t>
  </si>
  <si>
    <t xml:space="preserve">Vendas de 10 cm</t>
  </si>
  <si>
    <t xml:space="preserve">Candidato 2000079 «VENDA TIPO CAMBRIC X 10 CM». Denominación: 90% del nombre del inventario explicado por el texto de SAP y 43% a la inversa. Atributos verificados: longitud. Sin contradicción en ningún atributo.</t>
  </si>
  <si>
    <t xml:space="preserve">1130-250</t>
  </si>
  <si>
    <t xml:space="preserve">250</t>
  </si>
  <si>
    <t xml:space="preserve">Vendas de 5 cm</t>
  </si>
  <si>
    <t xml:space="preserve">Candidato 2000314 «VENDA TIPO CAMBRIC X 5 CM». Denominación: 90% del nombre del inventario explicado por el texto de SAP y 43% a la inversa. Atributos verificados: longitud. Pero 2000080 «VENDA TIPO CAMBRIC X 5 CM» es igual de plausible. Hay que elegir cuál corresponde.</t>
  </si>
  <si>
    <t xml:space="preserve">1130-251</t>
  </si>
  <si>
    <t xml:space="preserve">251</t>
  </si>
  <si>
    <t xml:space="preserve">Vitamina K 1amp=10mlx10mg</t>
  </si>
  <si>
    <t xml:space="preserve">concentración 10 mg · forma ampolla · modelo K1 · cantidad sin unidad 10</t>
  </si>
  <si>
    <t xml:space="preserve">SAP-1120-2001555</t>
  </si>
  <si>
    <t xml:space="preserve">Citado como posible equivalencia en un caso a revisar</t>
  </si>
  <si>
    <t xml:space="preserve">SAP</t>
  </si>
  <si>
    <t xml:space="preserve">Bajada de stock por centro al 02/10</t>
  </si>
  <si>
    <t xml:space="preserve">2001555</t>
  </si>
  <si>
    <t xml:space="preserve">Ningún ítem del inventario físico de esta base se identificó con este material. Tampoco se identificó en las otras bases relevadas. Atención: aparece como posible equivalencia en un caso pendiente de revisión. Conviene resolver ese caso antes de proponer la baja.</t>
  </si>
  <si>
    <t xml:space="preserve">SAP-1120-2000158</t>
  </si>
  <si>
    <t xml:space="preserve">Proponer baja en SAP</t>
  </si>
  <si>
    <t xml:space="preserve">2000158</t>
  </si>
  <si>
    <t xml:space="preserve">GUANTES DE EXAMINACIÓN TALLE M</t>
  </si>
  <si>
    <t xml:space="preserve">Ningún ítem del inventario físico de esta base se identificó con este material. Tampoco se identificó en las otras bases relevadas.</t>
  </si>
  <si>
    <t xml:space="preserve">SAP-1060-2000158</t>
  </si>
  <si>
    <t xml:space="preserve">SAP-1130-2000158</t>
  </si>
  <si>
    <t xml:space="preserve">SAP-1120-2000363</t>
  </si>
  <si>
    <t xml:space="preserve">2000363</t>
  </si>
  <si>
    <t xml:space="preserve">SAP-1060-2000363</t>
  </si>
  <si>
    <t xml:space="preserve">SAP-1130-2000363</t>
  </si>
  <si>
    <t xml:space="preserve">SAP-1120-2000011</t>
  </si>
  <si>
    <t xml:space="preserve">2000011</t>
  </si>
  <si>
    <t xml:space="preserve">SAP-1060-2000011</t>
  </si>
  <si>
    <t xml:space="preserve">SAP-1130-2000011</t>
  </si>
  <si>
    <t xml:space="preserve">SAP-1060-2000270</t>
  </si>
  <si>
    <t xml:space="preserve">Ningún ítem del inventario físico de esta base se identificó con este material. Sí está identificado en San Juan, así que el código está en uso: la baja sería sólo del stock de esta base, no del material.</t>
  </si>
  <si>
    <t xml:space="preserve">SAP-1130-2000270</t>
  </si>
  <si>
    <t xml:space="preserve">SAP-1120-2000041</t>
  </si>
  <si>
    <t xml:space="preserve">2000041</t>
  </si>
  <si>
    <t xml:space="preserve">BARBIJO TRIPLE RECTO C/ELÁSTI</t>
  </si>
  <si>
    <t xml:space="preserve">SAP-1060-2000041</t>
  </si>
  <si>
    <t xml:space="preserve">SAP-1130-2000041</t>
  </si>
  <si>
    <t xml:space="preserve">SAP-1120-2000023</t>
  </si>
  <si>
    <t xml:space="preserve">2000023</t>
  </si>
  <si>
    <t xml:space="preserve">SAP-1060-2000023</t>
  </si>
  <si>
    <t xml:space="preserve">SAP-1130-2000023</t>
  </si>
  <si>
    <t xml:space="preserve">SAP-1060-1000182</t>
  </si>
  <si>
    <t xml:space="preserve">Ningún ítem del inventario físico de esta base se identificó con este material. Sí está identificado en San Juan, así que el código está en uso: la baja sería sólo del stock de esta base, no del material. Atención: aparece como posible equivalencia en un caso pendiente de revisión. Conviene resolver ese caso antes de proponer la baja.</t>
  </si>
  <si>
    <t xml:space="preserve">SAP-1130-1000182</t>
  </si>
  <si>
    <t xml:space="preserve">SAP-1060-1000124</t>
  </si>
  <si>
    <t xml:space="preserve">Ningún ítem del inventario físico de esta base se identificó con este material. Sí está identificado en Salta, San Juan, así que el código está en uso: la baja sería sólo del stock de esta base, no del material. Atención: aparece como posible equivalencia en un caso pendiente de revisión. Conviene resolver ese caso antes de proponer la baja.</t>
  </si>
  <si>
    <t xml:space="preserve">SAP-1120-1000478</t>
  </si>
  <si>
    <t xml:space="preserve">1000478</t>
  </si>
  <si>
    <t xml:space="preserve">SAP-1060-1000478</t>
  </si>
  <si>
    <t xml:space="preserve">SAP-1130-1000478</t>
  </si>
  <si>
    <t xml:space="preserve">SAP-1120-1000105</t>
  </si>
  <si>
    <t xml:space="preserve">Ningún ítem del inventario físico de esta base se identificó con este material. Sí está identificado en Neuquén, así que el código está en uso: la baja sería sólo del stock de esta base, no del material.</t>
  </si>
  <si>
    <t xml:space="preserve">SAP-1130-1000105</t>
  </si>
  <si>
    <t xml:space="preserve">Ningún ítem del inventario físico de esta base se identificó con este material. Sí está identificado en Neuquén, así que el código está en uso: la baja sería sólo del stock de esta base, no del material. Atención: aparece como posible equivalencia en un caso pendiente de revisión. Conviene resolver ese caso antes de proponer la baja.</t>
  </si>
  <si>
    <t xml:space="preserve">SAP-1120-1000144</t>
  </si>
  <si>
    <t xml:space="preserve">1000144</t>
  </si>
  <si>
    <t xml:space="preserve">SAP-1060-1000144</t>
  </si>
  <si>
    <t xml:space="preserve">SAP-1130-1000144</t>
  </si>
  <si>
    <t xml:space="preserve">SAP-1060-1000129</t>
  </si>
  <si>
    <t xml:space="preserve">Ningún ítem del inventario físico de esta base se identificó con este material. Sí está identificado en Salta, San Juan, así que el código está en uso: la baja sería sólo del stock de esta base, no del material.</t>
  </si>
  <si>
    <t xml:space="preserve">SAP-1060-2000007</t>
  </si>
  <si>
    <t xml:space="preserve">SAP-1120-1000125</t>
  </si>
  <si>
    <t xml:space="preserve">1000125</t>
  </si>
  <si>
    <t xml:space="preserve">DICLOFENAC 75 MG COMPRIMIDOS</t>
  </si>
  <si>
    <t xml:space="preserve">SAP-1060-1000125</t>
  </si>
  <si>
    <t xml:space="preserve">SAP-1130-1000125</t>
  </si>
  <si>
    <t xml:space="preserve">SAP-1120-1000816</t>
  </si>
  <si>
    <t xml:space="preserve">1000816</t>
  </si>
  <si>
    <t xml:space="preserve">AMOXICILINA+AC.CLA 875MG/125MG x 14 COMP</t>
  </si>
  <si>
    <t xml:space="preserve">SAP-1130-1000816</t>
  </si>
  <si>
    <t xml:space="preserve">SAP-1120-1000196</t>
  </si>
  <si>
    <t xml:space="preserve">1000196</t>
  </si>
  <si>
    <t xml:space="preserve">KETOROLAC 30 MG/1ML AMP</t>
  </si>
  <si>
    <t xml:space="preserve">SAP-1060-1000196</t>
  </si>
  <si>
    <t xml:space="preserve">SAP-1130-1000196</t>
  </si>
  <si>
    <t xml:space="preserve">SAP-1060-2000005</t>
  </si>
  <si>
    <t xml:space="preserve">SAP-1120-2000522</t>
  </si>
  <si>
    <t xml:space="preserve">2000522</t>
  </si>
  <si>
    <t xml:space="preserve">APOSITO 10X20 SYRA</t>
  </si>
  <si>
    <t xml:space="preserve">SAP-1120-1000529</t>
  </si>
  <si>
    <t xml:space="preserve">Ningún ítem del inventario físico de esta base se identificó con este material. Sí está identificado en Salta, así que el código está en uso: la baja sería sólo del stock de esta base, no del material.</t>
  </si>
  <si>
    <t xml:space="preserve">SAP-1120-1001297</t>
  </si>
  <si>
    <t xml:space="preserve">Ningún ítem del inventario físico de esta base se identificó con este material. Sí está identificado en Salta, así que el código está en uso: la baja sería sólo del stock de esta base, no del material. Atención: aparece como posible equivalencia en un caso pendiente de revisión. Conviene resolver ese caso antes de proponer la baja.</t>
  </si>
  <si>
    <t xml:space="preserve">SAP-1120-2001536</t>
  </si>
  <si>
    <t xml:space="preserve">2001536</t>
  </si>
  <si>
    <t xml:space="preserve">CATETER ARGYLE N° 20</t>
  </si>
  <si>
    <t xml:space="preserve">SAP-1120-2000157</t>
  </si>
  <si>
    <t xml:space="preserve">2000157</t>
  </si>
  <si>
    <t xml:space="preserve">GUANTES DE EXAMINACIÓN TALLE L</t>
  </si>
  <si>
    <t xml:space="preserve">SAP-1060-2000157</t>
  </si>
  <si>
    <t xml:space="preserve">SAP-1130-2000157</t>
  </si>
  <si>
    <t xml:space="preserve">SAP-1060-1000022</t>
  </si>
  <si>
    <t xml:space="preserve">SAP-1130-1000022</t>
  </si>
  <si>
    <t xml:space="preserve">SAP-1120-2000022</t>
  </si>
  <si>
    <t xml:space="preserve">2000022</t>
  </si>
  <si>
    <t xml:space="preserve">GUANTES ESTERILES Nº 8 POR PAR</t>
  </si>
  <si>
    <t xml:space="preserve">SAP-1060-2000022</t>
  </si>
  <si>
    <t xml:space="preserve">SAP-1130-2000022</t>
  </si>
  <si>
    <t xml:space="preserve">SAP-1120-2001554</t>
  </si>
  <si>
    <t xml:space="preserve">2001554</t>
  </si>
  <si>
    <t xml:space="preserve">CATETER ARGYLE N° 22</t>
  </si>
  <si>
    <t xml:space="preserve">SAP-1120-2001709</t>
  </si>
  <si>
    <t xml:space="preserve">2001709</t>
  </si>
  <si>
    <t xml:space="preserve">INSYTE 20MG 1.16</t>
  </si>
  <si>
    <t xml:space="preserve">SAP-1120-1000977</t>
  </si>
  <si>
    <t xml:space="preserve">1000977</t>
  </si>
  <si>
    <t xml:space="preserve">OMEPRAZOL 20MG 30U CAPSULAS</t>
  </si>
  <si>
    <t xml:space="preserve">SAP-1120-2000021</t>
  </si>
  <si>
    <t xml:space="preserve">2000021</t>
  </si>
  <si>
    <t xml:space="preserve">GUANTES ESTERILES Nº 7.5 POR PAR</t>
  </si>
  <si>
    <t xml:space="preserve">SAP-1060-2000021</t>
  </si>
  <si>
    <t xml:space="preserve">SAP-1130-2000021</t>
  </si>
  <si>
    <t xml:space="preserve">SAP-1120-2001761</t>
  </si>
  <si>
    <t xml:space="preserve">SAP-1130-2001761</t>
  </si>
  <si>
    <t xml:space="preserve">SAP-1060-1000597</t>
  </si>
  <si>
    <t xml:space="preserve">SAP-1120-1001129</t>
  </si>
  <si>
    <t xml:space="preserve">1001129</t>
  </si>
  <si>
    <t xml:space="preserve">BUCOANGIN CARAM ANTIB X9</t>
  </si>
  <si>
    <t xml:space="preserve">SAP-1130-1001129</t>
  </si>
  <si>
    <t xml:space="preserve">SAP-1120-1000122</t>
  </si>
  <si>
    <t xml:space="preserve">1000122</t>
  </si>
  <si>
    <t xml:space="preserve">METOCLOPRAMIDA DE 10MG SL</t>
  </si>
  <si>
    <t xml:space="preserve">SAP-1060-1000122</t>
  </si>
  <si>
    <t xml:space="preserve">SAP-1130-1000122</t>
  </si>
  <si>
    <t xml:space="preserve">SAP-1120-1005260</t>
  </si>
  <si>
    <t xml:space="preserve">1005260</t>
  </si>
  <si>
    <t xml:space="preserve">KETOROLAC 20MG SUBLINGUAL</t>
  </si>
  <si>
    <t xml:space="preserve">SAP-1120-1000059</t>
  </si>
  <si>
    <t xml:space="preserve">1000059</t>
  </si>
  <si>
    <t xml:space="preserve">BUTIL BROMURO DE HIOSCINA 20MG AMPOLLA</t>
  </si>
  <si>
    <t xml:space="preserve">SAP-1060-1000059</t>
  </si>
  <si>
    <t xml:space="preserve">SAP-1130-1000059</t>
  </si>
  <si>
    <t xml:space="preserve">SAP-1060-1000089</t>
  </si>
  <si>
    <t xml:space="preserve">SAP-1130-1000089</t>
  </si>
  <si>
    <t xml:space="preserve">SAP-1120-1000520</t>
  </si>
  <si>
    <t xml:space="preserve">1000520</t>
  </si>
  <si>
    <t xml:space="preserve">SAP-1120-1000783</t>
  </si>
  <si>
    <t xml:space="preserve">1000783</t>
  </si>
  <si>
    <t xml:space="preserve">HYPERSOL SOLUC X 25ML</t>
  </si>
  <si>
    <t xml:space="preserve">SAP-1120-1001291</t>
  </si>
  <si>
    <t xml:space="preserve">1001291</t>
  </si>
  <si>
    <t xml:space="preserve">SAP-1120-2001414</t>
  </si>
  <si>
    <t xml:space="preserve">2001414</t>
  </si>
  <si>
    <t xml:space="preserve">AGUJA HIPODERMICA 18G x 1 ½ - 40/12</t>
  </si>
  <si>
    <t xml:space="preserve">SAP-1120-2000462</t>
  </si>
  <si>
    <t xml:space="preserve">SAP-1120-1000145</t>
  </si>
  <si>
    <t xml:space="preserve">1000145</t>
  </si>
  <si>
    <t xml:space="preserve">DEXAMETASONA 0,5 MG COMP</t>
  </si>
  <si>
    <t xml:space="preserve">SAP-1130-1000145</t>
  </si>
  <si>
    <t xml:space="preserve">SAP-1060-1000530</t>
  </si>
  <si>
    <t xml:space="preserve">SAP-1120-1005149</t>
  </si>
  <si>
    <t xml:space="preserve">1005149</t>
  </si>
  <si>
    <t xml:space="preserve">SAP-1120-2001553</t>
  </si>
  <si>
    <t xml:space="preserve">2001553</t>
  </si>
  <si>
    <t xml:space="preserve">CATETER ARGYLE N° 18</t>
  </si>
  <si>
    <t xml:space="preserve">SAP-1120-1000570</t>
  </si>
  <si>
    <t xml:space="preserve">1000570</t>
  </si>
  <si>
    <t xml:space="preserve">SAP-1120-1000561</t>
  </si>
  <si>
    <t xml:space="preserve">1000561</t>
  </si>
  <si>
    <t xml:space="preserve">SAP-1130-1000561</t>
  </si>
  <si>
    <t xml:space="preserve">SAP-1120-1005308</t>
  </si>
  <si>
    <t xml:space="preserve">1005308</t>
  </si>
  <si>
    <t xml:space="preserve">DIPIRONA 400MG COMPRIMIDOS</t>
  </si>
  <si>
    <t xml:space="preserve">SAP-1130-1005308</t>
  </si>
  <si>
    <t xml:space="preserve">SAP-1120-1005326</t>
  </si>
  <si>
    <t xml:space="preserve">SAP-1130-1000035</t>
  </si>
  <si>
    <t xml:space="preserve">Ningún ítem del inventario físico de esta base se identificó con este material. Sí está identificado en Neuquén, San Juan, así que el código está en uso: la baja sería sólo del stock de esta base, no del material. Atención: aparece como posible equivalencia en un caso pendiente de revisión. Conviene resolver ese caso antes de proponer la baja.</t>
  </si>
  <si>
    <t xml:space="preserve">SAP-1120-1000094</t>
  </si>
  <si>
    <t xml:space="preserve">1000094</t>
  </si>
  <si>
    <t xml:space="preserve">DEXAMETASONA INY 4MG/ML AMPOLLA</t>
  </si>
  <si>
    <t xml:space="preserve">SAP-1060-1000094</t>
  </si>
  <si>
    <t xml:space="preserve">SAP-1130-1000094</t>
  </si>
  <si>
    <t xml:space="preserve">SAP-1120-1000103</t>
  </si>
  <si>
    <t xml:space="preserve">1000103</t>
  </si>
  <si>
    <t xml:space="preserve">SAP-1060-1000103</t>
  </si>
  <si>
    <t xml:space="preserve">SAP-1130-1000103</t>
  </si>
  <si>
    <t xml:space="preserve">SAP-1060-1000485</t>
  </si>
  <si>
    <t xml:space="preserve">SAP-1120-1000889</t>
  </si>
  <si>
    <t xml:space="preserve">1000889</t>
  </si>
  <si>
    <t xml:space="preserve">DICLOFENAC+PRIDINOL COMPRIMIDOS</t>
  </si>
  <si>
    <t xml:space="preserve">SAP-1130-1000889</t>
  </si>
  <si>
    <t xml:space="preserve">SAP-1120-1005236</t>
  </si>
  <si>
    <t xml:space="preserve">1005236</t>
  </si>
  <si>
    <t xml:space="preserve">ECAPRILAT 10 MG COMP</t>
  </si>
  <si>
    <t xml:space="preserve">SAP-1120-1005285</t>
  </si>
  <si>
    <t xml:space="preserve">1005285</t>
  </si>
  <si>
    <t xml:space="preserve">SAP-1120-2000128</t>
  </si>
  <si>
    <t xml:space="preserve">2000128</t>
  </si>
  <si>
    <t xml:space="preserve">ELECTRODOS 3M PARCHES P/CABLE PACIENTE</t>
  </si>
  <si>
    <t xml:space="preserve">SAP-1060-2000128</t>
  </si>
  <si>
    <t xml:space="preserve">SAP-1120-2000354</t>
  </si>
  <si>
    <t xml:space="preserve">2000354</t>
  </si>
  <si>
    <t xml:space="preserve">APOSITO ESTERIL (G+A) 10X20CM</t>
  </si>
  <si>
    <t xml:space="preserve">SAP-1060-2000354</t>
  </si>
  <si>
    <t xml:space="preserve">SAP-1130-2000354</t>
  </si>
  <si>
    <t xml:space="preserve">SAP-1120-1000143</t>
  </si>
  <si>
    <t xml:space="preserve">1000143</t>
  </si>
  <si>
    <t xml:space="preserve">BUTIL BROMURO DE HIOSCINA COMPRIMIDO</t>
  </si>
  <si>
    <t xml:space="preserve">SAP-1060-1000143</t>
  </si>
  <si>
    <t xml:space="preserve">SAP-1130-1000143</t>
  </si>
  <si>
    <t xml:space="preserve">SAP-1120-1000204</t>
  </si>
  <si>
    <t xml:space="preserve">1000204</t>
  </si>
  <si>
    <t xml:space="preserve">AMOXICILINA  850 MG COMPRIMIDOS</t>
  </si>
  <si>
    <t xml:space="preserve">SAP-1120-1000136</t>
  </si>
  <si>
    <t xml:space="preserve">SAP-1060-1000136</t>
  </si>
  <si>
    <t xml:space="preserve">SAP-1120-1005142</t>
  </si>
  <si>
    <t xml:space="preserve">1005142</t>
  </si>
  <si>
    <t xml:space="preserve">KLONADRYL ANT 50MG COMP</t>
  </si>
  <si>
    <t xml:space="preserve">SAP-1120-3000886</t>
  </si>
  <si>
    <t xml:space="preserve">No concluir · fuera del alcance</t>
  </si>
  <si>
    <t xml:space="preserve">No es medicamento ni descartable: Indumentaria</t>
  </si>
  <si>
    <t xml:space="preserve">3000886</t>
  </si>
  <si>
    <t xml:space="preserve">MEDIAS TERMICAS LARGAS</t>
  </si>
  <si>
    <t xml:space="preserve">Es un material de tipo Indumentaria. El inventario relevado es de Farmacia, así que este material nunca iba a figurar en él: su ausencia no permite concluir nada y no se propone ninguna baja.</t>
  </si>
  <si>
    <t xml:space="preserve">SAP-1130-3000886</t>
  </si>
  <si>
    <t xml:space="preserve">SAP-1120-1000509</t>
  </si>
  <si>
    <t xml:space="preserve">1000509</t>
  </si>
  <si>
    <t xml:space="preserve">DICLOFENAC + PRIDINOL</t>
  </si>
  <si>
    <t xml:space="preserve">SAP-1060-1000509</t>
  </si>
  <si>
    <t xml:space="preserve">SAP-1130-1000509</t>
  </si>
  <si>
    <t xml:space="preserve">SAP-1120-1005092</t>
  </si>
  <si>
    <t xml:space="preserve">1005092</t>
  </si>
  <si>
    <t xml:space="preserve">BUTEFINA 500MG X 80COMP</t>
  </si>
  <si>
    <t xml:space="preserve">SAP-1120-1000753</t>
  </si>
  <si>
    <t xml:space="preserve">1000753</t>
  </si>
  <si>
    <t xml:space="preserve">MEDPREDNISONA</t>
  </si>
  <si>
    <t xml:space="preserve">SAP-1120-2001218</t>
  </si>
  <si>
    <t xml:space="preserve">2001218</t>
  </si>
  <si>
    <t xml:space="preserve">CATETER IV N° 16</t>
  </si>
  <si>
    <t xml:space="preserve">SAP-1120-2000185</t>
  </si>
  <si>
    <t xml:space="preserve">2000185</t>
  </si>
  <si>
    <t xml:space="preserve">PROLONGADOR DE JERINGA BT 26 X 1.5 MTRS</t>
  </si>
  <si>
    <t xml:space="preserve">SAP-1120-3000884</t>
  </si>
  <si>
    <t xml:space="preserve">3000884</t>
  </si>
  <si>
    <t xml:space="preserve">PASA MONTAÑAS TERMICOS</t>
  </si>
  <si>
    <t xml:space="preserve">SAP-1130-3000884</t>
  </si>
  <si>
    <t xml:space="preserve">SAP-1120-1000524</t>
  </si>
  <si>
    <t xml:space="preserve">1000524</t>
  </si>
  <si>
    <t xml:space="preserve">SAP-1120-1000901</t>
  </si>
  <si>
    <t xml:space="preserve">1000901</t>
  </si>
  <si>
    <t xml:space="preserve">ESOMEPRAZOL 40MG 28U CAPSULAS</t>
  </si>
  <si>
    <t xml:space="preserve">SAP-1120-1001106</t>
  </si>
  <si>
    <t xml:space="preserve">1001106</t>
  </si>
  <si>
    <t xml:space="preserve">MEPREDNISONA 8MG COMP.</t>
  </si>
  <si>
    <t xml:space="preserve">SAP-1120-1005284</t>
  </si>
  <si>
    <t xml:space="preserve">1005284</t>
  </si>
  <si>
    <t xml:space="preserve">AMBROXOL + BUTEMAT JBE X 120Ml</t>
  </si>
  <si>
    <t xml:space="preserve">SAP-1120-3002055</t>
  </si>
  <si>
    <t xml:space="preserve">3002055</t>
  </si>
  <si>
    <t xml:space="preserve">MAMELUCO DESCARTABLE</t>
  </si>
  <si>
    <t xml:space="preserve">SAP-1120-3001446</t>
  </si>
  <si>
    <t xml:space="preserve">3001446</t>
  </si>
  <si>
    <t xml:space="preserve">GUANTES TERMICOS IMPERMEABLES</t>
  </si>
  <si>
    <t xml:space="preserve">SAP-1130-3001446</t>
  </si>
  <si>
    <t xml:space="preserve">SAP-1120-1001053</t>
  </si>
  <si>
    <t xml:space="preserve">1001053</t>
  </si>
  <si>
    <t xml:space="preserve">Ambroxol susp x 120ml</t>
  </si>
  <si>
    <t xml:space="preserve">SAP-1120-1000595</t>
  </si>
  <si>
    <t xml:space="preserve">SAP-1120-1005158</t>
  </si>
  <si>
    <t xml:space="preserve">1005158</t>
  </si>
  <si>
    <t xml:space="preserve">ACETILCISTEINA 600MG SOBRES X10UN</t>
  </si>
  <si>
    <t xml:space="preserve">SAP-1120-1005243</t>
  </si>
  <si>
    <t xml:space="preserve">1005243</t>
  </si>
  <si>
    <t xml:space="preserve">ATORVASTATINA 10MG COMP</t>
  </si>
  <si>
    <t xml:space="preserve">SAP-1120-1000752</t>
  </si>
  <si>
    <t xml:space="preserve">1000752</t>
  </si>
  <si>
    <t xml:space="preserve">SALES DE HIDRATACION</t>
  </si>
  <si>
    <t xml:space="preserve">SAP-1120-1001195</t>
  </si>
  <si>
    <t xml:space="preserve">1001195</t>
  </si>
  <si>
    <t xml:space="preserve">Omeprazol 20mg x14 caps</t>
  </si>
  <si>
    <t xml:space="preserve">SAP-1130-1001195</t>
  </si>
  <si>
    <t xml:space="preserve">SAP-1130-1000021</t>
  </si>
  <si>
    <t xml:space="preserve">SAP-1120-1000098</t>
  </si>
  <si>
    <t xml:space="preserve">Ningún ítem del inventario físico de esta base se identificó con este material. Sí está identificado en Neuquén, Salta, así que el código está en uso: la baja sería sólo del stock de esta base, no del material.</t>
  </si>
  <si>
    <t xml:space="preserve">SAP-1120-1000384</t>
  </si>
  <si>
    <t xml:space="preserve">1000384</t>
  </si>
  <si>
    <t xml:space="preserve">RANITIDINA 50 MG AMP</t>
  </si>
  <si>
    <t xml:space="preserve">SAP-1060-1000384</t>
  </si>
  <si>
    <t xml:space="preserve">SAP-1120-1000387</t>
  </si>
  <si>
    <t xml:space="preserve">SAP-1060-1000387</t>
  </si>
  <si>
    <t xml:space="preserve">SAP-1120-1000422</t>
  </si>
  <si>
    <t xml:space="preserve">1000422</t>
  </si>
  <si>
    <t xml:space="preserve">ATENOLOL 50 mg</t>
  </si>
  <si>
    <t xml:space="preserve">SAP-1060-1000422</t>
  </si>
  <si>
    <t xml:space="preserve">SAP-1120-1001013</t>
  </si>
  <si>
    <t xml:space="preserve">1001013</t>
  </si>
  <si>
    <t xml:space="preserve">SAP-1120-1001233</t>
  </si>
  <si>
    <t xml:space="preserve">1001233</t>
  </si>
  <si>
    <t xml:space="preserve">SAP-1130-1001233</t>
  </si>
  <si>
    <t xml:space="preserve">SAP-1120-1005131</t>
  </si>
  <si>
    <t xml:space="preserve">1005131</t>
  </si>
  <si>
    <t xml:space="preserve">DIFENHIDRAMINA 10 MG AMPOLLAS</t>
  </si>
  <si>
    <t xml:space="preserve">SAP-1130-1005131</t>
  </si>
  <si>
    <t xml:space="preserve">SAP-1120-1005140</t>
  </si>
  <si>
    <t xml:space="preserve">1005140</t>
  </si>
  <si>
    <t xml:space="preserve">ENALAPRIL 10MG X 10COMP</t>
  </si>
  <si>
    <t xml:space="preserve">SAP-1130-1005140</t>
  </si>
  <si>
    <t xml:space="preserve">SAP-1120-1005227</t>
  </si>
  <si>
    <t xml:space="preserve">SAP-1060-2000060</t>
  </si>
  <si>
    <t xml:space="preserve">SAP-1120-2000079</t>
  </si>
  <si>
    <t xml:space="preserve">SAP-1120-2000090</t>
  </si>
  <si>
    <t xml:space="preserve">2000090</t>
  </si>
  <si>
    <t xml:space="preserve">SAP-1060-2000090</t>
  </si>
  <si>
    <t xml:space="preserve">SAP-1130-2000090</t>
  </si>
  <si>
    <t xml:space="preserve">SAP-1120-2001133</t>
  </si>
  <si>
    <t xml:space="preserve">2001133</t>
  </si>
  <si>
    <t xml:space="preserve">SAP-1060-2001133</t>
  </si>
  <si>
    <t xml:space="preserve">SAP-1120-2001464</t>
  </si>
  <si>
    <t xml:space="preserve">2001464</t>
  </si>
  <si>
    <t xml:space="preserve">ELECTRODOS ECG</t>
  </si>
  <si>
    <t xml:space="preserve">SAP-1120-2001773</t>
  </si>
  <si>
    <t xml:space="preserve">2001773</t>
  </si>
  <si>
    <t xml:space="preserve">INSYTE 16G 1.77</t>
  </si>
  <si>
    <t xml:space="preserve">SAP-1120-2002292</t>
  </si>
  <si>
    <t xml:space="preserve">2002292</t>
  </si>
  <si>
    <t xml:space="preserve">CUBRECAMILLA ELAST. 0.90X2,00MT AZUL MDC</t>
  </si>
  <si>
    <t xml:space="preserve">SAP-1120-CR-13A</t>
  </si>
  <si>
    <t xml:space="preserve">No es medicamento ni descartable: Equipamiento</t>
  </si>
  <si>
    <t xml:space="preserve">CR-13A</t>
  </si>
  <si>
    <t xml:space="preserve">Es un material de tipo Equipamiento. El inventario relevado es de Farmacia, así que este material nunca iba a figurar en él: su ausencia no permite concluir nada y no se propone ninguna baja.</t>
  </si>
  <si>
    <t xml:space="preserve">SAP-1060-1000486</t>
  </si>
  <si>
    <t xml:space="preserve">SAP-1120-2000900</t>
  </si>
  <si>
    <t xml:space="preserve">2000900</t>
  </si>
  <si>
    <t xml:space="preserve">SAP-1060-2000900</t>
  </si>
  <si>
    <t xml:space="preserve">SAP-1130-2000900</t>
  </si>
  <si>
    <t xml:space="preserve">SAP-1120-2000412</t>
  </si>
  <si>
    <t xml:space="preserve">2000412</t>
  </si>
  <si>
    <t xml:space="preserve">JERINGA INSULINA x 1cc</t>
  </si>
  <si>
    <t xml:space="preserve">SAP-1060-2000412</t>
  </si>
  <si>
    <t xml:space="preserve">SAP-1060-1000017</t>
  </si>
  <si>
    <t xml:space="preserve">SAP-1130-1000017</t>
  </si>
  <si>
    <t xml:space="preserve">SAP-1120-1000495</t>
  </si>
  <si>
    <t xml:space="preserve">SAP-1120-1000108</t>
  </si>
  <si>
    <t xml:space="preserve">SAP-1120-1000526</t>
  </si>
  <si>
    <t xml:space="preserve">SAP-1060-1000526</t>
  </si>
  <si>
    <t xml:space="preserve">SAP-1120-1001249</t>
  </si>
  <si>
    <t xml:space="preserve">SAP-1120-1000476</t>
  </si>
  <si>
    <t xml:space="preserve">1000476</t>
  </si>
  <si>
    <t xml:space="preserve">PARACETAMOL GRIP NF COMPRIMIDOS</t>
  </si>
  <si>
    <t xml:space="preserve">SAP-1120-1000670</t>
  </si>
  <si>
    <t xml:space="preserve">1000670</t>
  </si>
  <si>
    <t xml:space="preserve">PARACETAMOL + BROMEXINA COMP.</t>
  </si>
  <si>
    <t xml:space="preserve">SAP-1120-1000870</t>
  </si>
  <si>
    <t xml:space="preserve">SAP-1120-1000488</t>
  </si>
  <si>
    <t xml:space="preserve">SAP-1120-2000221</t>
  </si>
  <si>
    <t xml:space="preserve">2000221</t>
  </si>
  <si>
    <t xml:space="preserve">SAP-1120-1000250</t>
  </si>
  <si>
    <t xml:space="preserve">SAP-1120-1000007</t>
  </si>
  <si>
    <t xml:space="preserve">SAP-1130-1000007</t>
  </si>
  <si>
    <t xml:space="preserve">SAP-1120-1000033</t>
  </si>
  <si>
    <t xml:space="preserve">1000033</t>
  </si>
  <si>
    <t xml:space="preserve">SAP-1060-1000033</t>
  </si>
  <si>
    <t xml:space="preserve">SAP-1120-1000100</t>
  </si>
  <si>
    <t xml:space="preserve">SAP-1120-1000244</t>
  </si>
  <si>
    <t xml:space="preserve">1000244</t>
  </si>
  <si>
    <t xml:space="preserve">Hioscina Butilbromuro 10 mg,Dipirona AMP</t>
  </si>
  <si>
    <t xml:space="preserve">SAP-1060-1000244</t>
  </si>
  <si>
    <t xml:space="preserve">SAP-1130-1000244</t>
  </si>
  <si>
    <t xml:space="preserve">SAP-1120-1000372</t>
  </si>
  <si>
    <t xml:space="preserve">1000372</t>
  </si>
  <si>
    <t xml:space="preserve">BARRA LABIAL PROTECTORA</t>
  </si>
  <si>
    <t xml:space="preserve">SAP-1120-1005103</t>
  </si>
  <si>
    <t xml:space="preserve">SAP-1120-1005276</t>
  </si>
  <si>
    <t xml:space="preserve">1005276</t>
  </si>
  <si>
    <t xml:space="preserve">LORAZEPAM 2.5MG COMP</t>
  </si>
  <si>
    <t xml:space="preserve">SAP-1060-2000003</t>
  </si>
  <si>
    <t xml:space="preserve">SAP-1120-3001350</t>
  </si>
  <si>
    <t xml:space="preserve">3001350</t>
  </si>
  <si>
    <t xml:space="preserve">GUANTE DE NITRILO TEJIDO</t>
  </si>
  <si>
    <t xml:space="preserve">SAP-1130-3001350</t>
  </si>
  <si>
    <t xml:space="preserve">SAP-1120-3002056</t>
  </si>
  <si>
    <t xml:space="preserve">3002056</t>
  </si>
  <si>
    <t xml:space="preserve">GUANTES DE VAQUETA (PAR)</t>
  </si>
  <si>
    <t xml:space="preserve">SAP-1130-3002056</t>
  </si>
  <si>
    <t xml:space="preserve">SAP-1120-1000371</t>
  </si>
  <si>
    <t xml:space="preserve">1000371</t>
  </si>
  <si>
    <t xml:space="preserve">SAP-1120-1000784</t>
  </si>
  <si>
    <t xml:space="preserve">1000784</t>
  </si>
  <si>
    <t xml:space="preserve">LAGRIMAS NATURALES GOTAS OFTALM</t>
  </si>
  <si>
    <t xml:space="preserve">SAP-1060-1000784</t>
  </si>
  <si>
    <t xml:space="preserve">SAP-1120-1000016</t>
  </si>
  <si>
    <t xml:space="preserve">1000016</t>
  </si>
  <si>
    <t xml:space="preserve">AGUA BIDESTILADA AMPOLLA POR 5ML</t>
  </si>
  <si>
    <t xml:space="preserve">SAP-1060-1000016</t>
  </si>
  <si>
    <t xml:space="preserve">SAP-1120-1000078</t>
  </si>
  <si>
    <t xml:space="preserve">SAP-1060-1000078</t>
  </si>
  <si>
    <t xml:space="preserve">SAP-1120-1000290</t>
  </si>
  <si>
    <t xml:space="preserve">1000290</t>
  </si>
  <si>
    <t xml:space="preserve">SAP-1060-1000290</t>
  </si>
  <si>
    <t xml:space="preserve">SAP-1130-1000290</t>
  </si>
  <si>
    <t xml:space="preserve">SAP-1120-1000600</t>
  </si>
  <si>
    <t xml:space="preserve">SAP-1120-1001169</t>
  </si>
  <si>
    <t xml:space="preserve">1001169</t>
  </si>
  <si>
    <t xml:space="preserve">SILDENAFIL PREP MAGISTRAL</t>
  </si>
  <si>
    <t xml:space="preserve">SAP-1120-1001254</t>
  </si>
  <si>
    <t xml:space="preserve">1001254</t>
  </si>
  <si>
    <t xml:space="preserve">DEXAMETASONA 8 MG COMP</t>
  </si>
  <si>
    <t xml:space="preserve">SAP-1120-1001289</t>
  </si>
  <si>
    <t xml:space="preserve">1001289</t>
  </si>
  <si>
    <t xml:space="preserve">SAP-1120-1005217</t>
  </si>
  <si>
    <t xml:space="preserve">1005217</t>
  </si>
  <si>
    <t xml:space="preserve">NAFAZOLINA SOLUC X 20ML</t>
  </si>
  <si>
    <t xml:space="preserve">SAP-1120-1005278</t>
  </si>
  <si>
    <t xml:space="preserve">1005278</t>
  </si>
  <si>
    <t xml:space="preserve">PARAC+PSEUDO+BROMH GRIP COMP</t>
  </si>
  <si>
    <t xml:space="preserve">SAP-1130-1005278</t>
  </si>
  <si>
    <t xml:space="preserve">SAP-1120-2000024</t>
  </si>
  <si>
    <t xml:space="preserve">2000024</t>
  </si>
  <si>
    <t xml:space="preserve">SAP-1060-2000024</t>
  </si>
  <si>
    <t xml:space="preserve">SAP-1120-2000026</t>
  </si>
  <si>
    <t xml:space="preserve">2000026</t>
  </si>
  <si>
    <t xml:space="preserve">JERINGA TUBERCULINA X 1 CC</t>
  </si>
  <si>
    <t xml:space="preserve">SAP-1060-2000026</t>
  </si>
  <si>
    <t xml:space="preserve">SAP-1130-2000026</t>
  </si>
  <si>
    <t xml:space="preserve">SAP-1120-2000165</t>
  </si>
  <si>
    <t xml:space="preserve">SAP-1120-2002459</t>
  </si>
  <si>
    <t xml:space="preserve">2002459</t>
  </si>
  <si>
    <t xml:space="preserve">SAP-1060-1000058</t>
  </si>
  <si>
    <t xml:space="preserve">SAP-1120-1000511</t>
  </si>
  <si>
    <t xml:space="preserve">1000511</t>
  </si>
  <si>
    <t xml:space="preserve">REFRIANEX COMPUESTO</t>
  </si>
  <si>
    <t xml:space="preserve">SAP-1060-1000511</t>
  </si>
  <si>
    <t xml:space="preserve">SAP-1120-1005232</t>
  </si>
  <si>
    <t xml:space="preserve">1005232</t>
  </si>
  <si>
    <t xml:space="preserve">CIPROFLOXACINA+DEXAMETASONA GTS OFT</t>
  </si>
  <si>
    <t xml:space="preserve">SAP-1130-1005232</t>
  </si>
  <si>
    <t xml:space="preserve">SAP-1120-1000683</t>
  </si>
  <si>
    <t xml:space="preserve">1000683</t>
  </si>
  <si>
    <t xml:space="preserve">FENITOINA 50MG/2ML AMPOLLA</t>
  </si>
  <si>
    <t xml:space="preserve">SAP-1120-1001104</t>
  </si>
  <si>
    <t xml:space="preserve">1001104</t>
  </si>
  <si>
    <t xml:space="preserve">TOBRAMICINA 5ML OFT GTS</t>
  </si>
  <si>
    <t xml:space="preserve">SAP-1060-1001104</t>
  </si>
  <si>
    <t xml:space="preserve">SAP-1120-2000020</t>
  </si>
  <si>
    <t xml:space="preserve">2000020</t>
  </si>
  <si>
    <t xml:space="preserve">TUBO ENDOTRAQ N° 8.5 C/BALON</t>
  </si>
  <si>
    <t xml:space="preserve">SAP-1060-2000020</t>
  </si>
  <si>
    <t xml:space="preserve">SAP-1130-2000020</t>
  </si>
  <si>
    <t xml:space="preserve">SAP-1120-2000143</t>
  </si>
  <si>
    <t xml:space="preserve">SAP-1120-3001547</t>
  </si>
  <si>
    <t xml:space="preserve">3001547</t>
  </si>
  <si>
    <t xml:space="preserve">ANTIPARRA C/INSERTO CC BANDA/PATILLA CLA</t>
  </si>
  <si>
    <t xml:space="preserve">SAP-1120-1000043</t>
  </si>
  <si>
    <t xml:space="preserve">SAP-1060-1000043</t>
  </si>
  <si>
    <t xml:space="preserve">SAP-1060-1000063</t>
  </si>
  <si>
    <t xml:space="preserve">SAP-1060-1001118</t>
  </si>
  <si>
    <t xml:space="preserve">SAP-1130-1001118</t>
  </si>
  <si>
    <t xml:space="preserve">SAP-1120-1005242</t>
  </si>
  <si>
    <t xml:space="preserve">1005242</t>
  </si>
  <si>
    <t xml:space="preserve">SAP-1120-2000870</t>
  </si>
  <si>
    <t xml:space="preserve">2000870</t>
  </si>
  <si>
    <t xml:space="preserve">SAP-1060-2000870</t>
  </si>
  <si>
    <t xml:space="preserve">SAP-1060-2000038</t>
  </si>
  <si>
    <t xml:space="preserve">SAP-1130-2000038</t>
  </si>
  <si>
    <t xml:space="preserve">SAP-1120-1000497</t>
  </si>
  <si>
    <t xml:space="preserve">SAP-1130-1000497</t>
  </si>
  <si>
    <t xml:space="preserve">SAP-1120-1000672</t>
  </si>
  <si>
    <t xml:space="preserve">SAP-1130-1000672</t>
  </si>
  <si>
    <t xml:space="preserve">SAP-1120-2000206</t>
  </si>
  <si>
    <t xml:space="preserve">2000206</t>
  </si>
  <si>
    <t xml:space="preserve">SAP-1060-2000206</t>
  </si>
  <si>
    <t xml:space="preserve">SAP-1120-1000353</t>
  </si>
  <si>
    <t xml:space="preserve">1000353</t>
  </si>
  <si>
    <t xml:space="preserve">LORATADINA+BETAMETASONA(HISTAMINOCORTERO</t>
  </si>
  <si>
    <t xml:space="preserve">SAP-1060-1000353</t>
  </si>
  <si>
    <t xml:space="preserve">SAP-1130-1000353</t>
  </si>
  <si>
    <t xml:space="preserve">SAP-1130-1000013</t>
  </si>
  <si>
    <t xml:space="preserve">SAP-1120-1000351</t>
  </si>
  <si>
    <t xml:space="preserve">1000351</t>
  </si>
  <si>
    <t xml:space="preserve">DICLOFENACSODICO75mg+VITB 12+BETAMETASON</t>
  </si>
  <si>
    <t xml:space="preserve">SAP-1060-1000351</t>
  </si>
  <si>
    <t xml:space="preserve">SAP-1130-1000351</t>
  </si>
  <si>
    <t xml:space="preserve">SAP-1120-1000443</t>
  </si>
  <si>
    <t xml:space="preserve">1000443</t>
  </si>
  <si>
    <t xml:space="preserve">HIOSCINA BUTILBROMURO INYECTABLE</t>
  </si>
  <si>
    <t xml:space="preserve">SAP-1120-1000684</t>
  </si>
  <si>
    <t xml:space="preserve">1000684</t>
  </si>
  <si>
    <t xml:space="preserve">SAP-1130-1000684</t>
  </si>
  <si>
    <t xml:space="preserve">SAP-1120-1000725</t>
  </si>
  <si>
    <t xml:space="preserve">1000725</t>
  </si>
  <si>
    <t xml:space="preserve">ATORVASTATINA 20MG</t>
  </si>
  <si>
    <t xml:space="preserve">SAP-1120-1001315</t>
  </si>
  <si>
    <t xml:space="preserve">1001315</t>
  </si>
  <si>
    <t xml:space="preserve">SAP-1120-1005144</t>
  </si>
  <si>
    <t xml:space="preserve">1005144</t>
  </si>
  <si>
    <t xml:space="preserve">VASELINA SOLIDA POR 50 GRS</t>
  </si>
  <si>
    <t xml:space="preserve">SAP-1130-1005144</t>
  </si>
  <si>
    <t xml:space="preserve">SAP-1120-1005292</t>
  </si>
  <si>
    <t xml:space="preserve">1005292</t>
  </si>
  <si>
    <t xml:space="preserve">BISOPROLOL 5MG X 10COMP</t>
  </si>
  <si>
    <t xml:space="preserve">SAP-1120-1005301</t>
  </si>
  <si>
    <t xml:space="preserve">1005301</t>
  </si>
  <si>
    <t xml:space="preserve">BICARBONATO DE SODIO 20GRS</t>
  </si>
  <si>
    <t xml:space="preserve">SAP-1120-2000014</t>
  </si>
  <si>
    <t xml:space="preserve">2000014</t>
  </si>
  <si>
    <t xml:space="preserve">DESCARTADOR DE PUNZANTES CHICO DE 1/2LT</t>
  </si>
  <si>
    <t xml:space="preserve">SAP-1120-2000484</t>
  </si>
  <si>
    <t xml:space="preserve">2000484</t>
  </si>
  <si>
    <t xml:space="preserve">SUJETADOR C/VELCRO LARGO</t>
  </si>
  <si>
    <t xml:space="preserve">SAP-1060-2000484</t>
  </si>
  <si>
    <t xml:space="preserve">SAP-1130-2000484</t>
  </si>
  <si>
    <t xml:space="preserve">SAP-1120-1005230</t>
  </si>
  <si>
    <t xml:space="preserve">1005230</t>
  </si>
  <si>
    <t xml:space="preserve">BETAMETASONA+LORATADINA X 20 COMP</t>
  </si>
  <si>
    <t xml:space="preserve">SAP-1120-1000010</t>
  </si>
  <si>
    <t xml:space="preserve">Ningún ítem del inventario físico de esta base se identificó con este material. Sí está identificado en Neuquén, Salta, así que el código está en uso: la baja sería sólo del stock de esta base, no del material. Atención: aparece como posible equivalencia en un caso pendiente de revisión. Conviene resolver ese caso antes de proponer la baja.</t>
  </si>
  <si>
    <t xml:space="preserve">SAP-1120-1005203</t>
  </si>
  <si>
    <t xml:space="preserve">1005203</t>
  </si>
  <si>
    <t xml:space="preserve">BETAMETASONA+GENTA+CLOTRIMAZOL CREMA</t>
  </si>
  <si>
    <t xml:space="preserve">SAP-1120-3000714</t>
  </si>
  <si>
    <t xml:space="preserve">3000714</t>
  </si>
  <si>
    <t xml:space="preserve">PANTALON CARGO ANTI DESGARRO T44</t>
  </si>
  <si>
    <t xml:space="preserve">SAP-1060-3000714</t>
  </si>
  <si>
    <t xml:space="preserve">SAP-1130-3000714</t>
  </si>
  <si>
    <t xml:space="preserve">SAP-1060-1000053</t>
  </si>
  <si>
    <t xml:space="preserve">SAP-1130-1000053</t>
  </si>
  <si>
    <t xml:space="preserve">SAP-1120-1000097</t>
  </si>
  <si>
    <t xml:space="preserve">SAP-1060-1000097</t>
  </si>
  <si>
    <t xml:space="preserve">SAP-1120-1005261</t>
  </si>
  <si>
    <t xml:space="preserve">1005261</t>
  </si>
  <si>
    <t xml:space="preserve">SAP-1120-2001391</t>
  </si>
  <si>
    <t xml:space="preserve">2001391</t>
  </si>
  <si>
    <t xml:space="preserve">TELA ADHE MICROPORE 5CM - 3M 1530-2</t>
  </si>
  <si>
    <t xml:space="preserve">SAP-1120-2001760</t>
  </si>
  <si>
    <t xml:space="preserve">2001760</t>
  </si>
  <si>
    <t xml:space="preserve">BETASONE G RETARD AMP</t>
  </si>
  <si>
    <t xml:space="preserve">SAP-1120-3001433</t>
  </si>
  <si>
    <t xml:space="preserve">3001433</t>
  </si>
  <si>
    <t xml:space="preserve">CHOMBA NEGRA S</t>
  </si>
  <si>
    <t xml:space="preserve">SAP-1060-3001433</t>
  </si>
  <si>
    <t xml:space="preserve">SAP-1130-3001433</t>
  </si>
  <si>
    <t xml:space="preserve">SAP-1120-2000004</t>
  </si>
  <si>
    <t xml:space="preserve">SAP-1060-2000004</t>
  </si>
  <si>
    <t xml:space="preserve">SAP-1120-1000698</t>
  </si>
  <si>
    <t xml:space="preserve">1000698</t>
  </si>
  <si>
    <t xml:space="preserve">ANTIHEMORROIDAL CREMA X 20GR</t>
  </si>
  <si>
    <t xml:space="preserve">SAP-1120-2000392</t>
  </si>
  <si>
    <t xml:space="preserve">2000392</t>
  </si>
  <si>
    <t xml:space="preserve">GUANTES DE EXAMINACION NITRILO TALLE M</t>
  </si>
  <si>
    <t xml:space="preserve">SAP-1120-1000023</t>
  </si>
  <si>
    <t xml:space="preserve">1000023</t>
  </si>
  <si>
    <t xml:space="preserve">SAP-1120-1000121</t>
  </si>
  <si>
    <t xml:space="preserve">1000121</t>
  </si>
  <si>
    <t xml:space="preserve">BETAMETASONA 0,5MG/ML DE 20 ML</t>
  </si>
  <si>
    <t xml:space="preserve">SAP-1120-1000634</t>
  </si>
  <si>
    <t xml:space="preserve">1000634</t>
  </si>
  <si>
    <t xml:space="preserve">SAP-1120-1000938</t>
  </si>
  <si>
    <t xml:space="preserve">1000938</t>
  </si>
  <si>
    <t xml:space="preserve">LACTULOSA 65G 120ML JARABE</t>
  </si>
  <si>
    <t xml:space="preserve">SAP-1130-1000938</t>
  </si>
  <si>
    <t xml:space="preserve">SAP-1120-1001237</t>
  </si>
  <si>
    <t xml:space="preserve">1001237</t>
  </si>
  <si>
    <t xml:space="preserve">SAP-1130-1001237</t>
  </si>
  <si>
    <t xml:space="preserve">SAP-1120-1001268</t>
  </si>
  <si>
    <t xml:space="preserve">1001268</t>
  </si>
  <si>
    <t xml:space="preserve">DEXTROSA 10% X 500ML</t>
  </si>
  <si>
    <t xml:space="preserve">SAP-1120-1005141</t>
  </si>
  <si>
    <t xml:space="preserve">1005141</t>
  </si>
  <si>
    <t xml:space="preserve">ETOMIDATO 20MG AMP</t>
  </si>
  <si>
    <t xml:space="preserve">SAP-1120-1005293</t>
  </si>
  <si>
    <t xml:space="preserve">1005293</t>
  </si>
  <si>
    <t xml:space="preserve">DECIDEX X 10CAPS</t>
  </si>
  <si>
    <t xml:space="preserve">SAP-1120-1005327</t>
  </si>
  <si>
    <t xml:space="preserve">1005327</t>
  </si>
  <si>
    <t xml:space="preserve">CLOTRIMAZOL 100MG OVULO</t>
  </si>
  <si>
    <t xml:space="preserve">SAP-1120-2000015</t>
  </si>
  <si>
    <t xml:space="preserve">2000015</t>
  </si>
  <si>
    <t xml:space="preserve">MANDRIL P/LARINGO ADULTO ESTERIL</t>
  </si>
  <si>
    <t xml:space="preserve">SAP-1060-2000015</t>
  </si>
  <si>
    <t xml:space="preserve">SAP-1120-2000052</t>
  </si>
  <si>
    <t xml:space="preserve">2000052</t>
  </si>
  <si>
    <t xml:space="preserve">DESCARTADOR GRANDE MODELO E4</t>
  </si>
  <si>
    <t xml:space="preserve">SAP-1060-2000052</t>
  </si>
  <si>
    <t xml:space="preserve">SAP-1120-2000100</t>
  </si>
  <si>
    <t xml:space="preserve">2000100</t>
  </si>
  <si>
    <t xml:space="preserve">SAP-1060-2000100</t>
  </si>
  <si>
    <t xml:space="preserve">SAP-1130-2000100</t>
  </si>
  <si>
    <t xml:space="preserve">SAP-1120-2000532</t>
  </si>
  <si>
    <t xml:space="preserve">2000532</t>
  </si>
  <si>
    <t xml:space="preserve">SAP-1060-2000532</t>
  </si>
  <si>
    <t xml:space="preserve">SAP-1130-2000532</t>
  </si>
  <si>
    <t xml:space="preserve">SAP-1120-2001084</t>
  </si>
  <si>
    <t xml:space="preserve">2001084</t>
  </si>
  <si>
    <t xml:space="preserve">APOSITO 10X10 SYRA</t>
  </si>
  <si>
    <t xml:space="preserve">SAP-1060-2001084</t>
  </si>
  <si>
    <t xml:space="preserve">SAP-1120-2001530</t>
  </si>
  <si>
    <t xml:space="preserve">2001530</t>
  </si>
  <si>
    <t xml:space="preserve">SONDA ASP CAMP QUIRUR T-K/67</t>
  </si>
  <si>
    <t xml:space="preserve">SAP-1130-2001530</t>
  </si>
  <si>
    <t xml:space="preserve">SAP-1120-2002587</t>
  </si>
  <si>
    <t xml:space="preserve">2002587</t>
  </si>
  <si>
    <t xml:space="preserve">VENDA OVATA 15CM</t>
  </si>
  <si>
    <t xml:space="preserve">SAP-1120-3000712</t>
  </si>
  <si>
    <t xml:space="preserve">3000712</t>
  </si>
  <si>
    <t xml:space="preserve">PANTALON CARGO ANTI DESGARRO T42</t>
  </si>
  <si>
    <t xml:space="preserve">SAP-1060-3000712</t>
  </si>
  <si>
    <t xml:space="preserve">SAP-1130-3000712</t>
  </si>
  <si>
    <t xml:space="preserve">SAP-1120-3001548</t>
  </si>
  <si>
    <t xml:space="preserve">3001548</t>
  </si>
  <si>
    <t xml:space="preserve">ANTIPARRA C/INSERTO CC BANDA/PATILLA OSC</t>
  </si>
  <si>
    <t xml:space="preserve">SAP-1120-1005111</t>
  </si>
  <si>
    <t xml:space="preserve">1005111</t>
  </si>
  <si>
    <t xml:space="preserve">AMBROXOL HCL 20mg/5ml JARABE</t>
  </si>
  <si>
    <t xml:space="preserve">SAP-1120-1005277</t>
  </si>
  <si>
    <t xml:space="preserve">1005277</t>
  </si>
  <si>
    <t xml:space="preserve">SAP-1120-2000033</t>
  </si>
  <si>
    <t xml:space="preserve">2000033</t>
  </si>
  <si>
    <t xml:space="preserve">SAP-1060-2000033</t>
  </si>
  <si>
    <t xml:space="preserve">SAP-1130-2000033</t>
  </si>
  <si>
    <t xml:space="preserve">SAP-1120-2001912</t>
  </si>
  <si>
    <t xml:space="preserve">2001912</t>
  </si>
  <si>
    <t xml:space="preserve">TWIST SCREEN SALIVA</t>
  </si>
  <si>
    <t xml:space="preserve">SAP-1120-3000709</t>
  </si>
  <si>
    <t xml:space="preserve">3000709</t>
  </si>
  <si>
    <t xml:space="preserve">PANTALON CARGO ANTI DESGARRO T40</t>
  </si>
  <si>
    <t xml:space="preserve">SAP-1060-3000709</t>
  </si>
  <si>
    <t xml:space="preserve">SAP-1130-3000709</t>
  </si>
  <si>
    <t xml:space="preserve">SAP-1120-1000087</t>
  </si>
  <si>
    <t xml:space="preserve">SAP-1130-1000087</t>
  </si>
  <si>
    <t xml:space="preserve">SAP-1120-3001434</t>
  </si>
  <si>
    <t xml:space="preserve">3001434</t>
  </si>
  <si>
    <t xml:space="preserve">CHOMBA NEGRA M</t>
  </si>
  <si>
    <t xml:space="preserve">SAP-1060-3001434</t>
  </si>
  <si>
    <t xml:space="preserve">SAP-1130-3001434</t>
  </si>
  <si>
    <t xml:space="preserve">SAP-1060-1000004</t>
  </si>
  <si>
    <t xml:space="preserve">SAP-1130-1000004</t>
  </si>
  <si>
    <t xml:space="preserve">SAP-1120-1000165</t>
  </si>
  <si>
    <t xml:space="preserve">1000165</t>
  </si>
  <si>
    <t xml:space="preserve">ISOPROTERENOL 1MG AMP</t>
  </si>
  <si>
    <t xml:space="preserve">SAP-1060-1000165</t>
  </si>
  <si>
    <t xml:space="preserve">SAP-1120-1000167</t>
  </si>
  <si>
    <t xml:space="preserve">1000167</t>
  </si>
  <si>
    <t xml:space="preserve">HALOPIDOL 5 MG AMP</t>
  </si>
  <si>
    <t xml:space="preserve">SAP-1060-1000381</t>
  </si>
  <si>
    <t xml:space="preserve">SAP-1120-1000664</t>
  </si>
  <si>
    <t xml:space="preserve">1000664</t>
  </si>
  <si>
    <t xml:space="preserve">CIPROFLOXACINA + DEXAMETASONA</t>
  </si>
  <si>
    <t xml:space="preserve">SAP-1120-1000665</t>
  </si>
  <si>
    <t xml:space="preserve">1000665</t>
  </si>
  <si>
    <t xml:space="preserve">CLOTRIMAZOL CREMA</t>
  </si>
  <si>
    <t xml:space="preserve">SAP-1120-1000695</t>
  </si>
  <si>
    <t xml:space="preserve">1000695</t>
  </si>
  <si>
    <t xml:space="preserve">SAP-1130-1000695</t>
  </si>
  <si>
    <t xml:space="preserve">SAP-1120-1000723</t>
  </si>
  <si>
    <t xml:space="preserve">1000723</t>
  </si>
  <si>
    <t xml:space="preserve">SAP-1120-1000919</t>
  </si>
  <si>
    <t xml:space="preserve">1000919</t>
  </si>
  <si>
    <t xml:space="preserve">ACIDO FUSIDICO 15G CREMA</t>
  </si>
  <si>
    <t xml:space="preserve">SAP-1120-1001001</t>
  </si>
  <si>
    <t xml:space="preserve">1001001</t>
  </si>
  <si>
    <t xml:space="preserve">SAP-1120-2000422</t>
  </si>
  <si>
    <t xml:space="preserve">2000422</t>
  </si>
  <si>
    <t xml:space="preserve">DESCARTADOR EXCELENT E-1 X 1 LTR</t>
  </si>
  <si>
    <t xml:space="preserve">SAP-1060-2000422</t>
  </si>
  <si>
    <t xml:space="preserve">SAP-1120-2000936</t>
  </si>
  <si>
    <t xml:space="preserve">2000936</t>
  </si>
  <si>
    <t xml:space="preserve">SONDA T/K-29 SHINOBI</t>
  </si>
  <si>
    <t xml:space="preserve">SAP-1130-2000936</t>
  </si>
  <si>
    <t xml:space="preserve">SAP-1120-2002612</t>
  </si>
  <si>
    <t xml:space="preserve">2002612</t>
  </si>
  <si>
    <t xml:space="preserve">STERI STRIP 3M SUTURA 5T SOB. 3X7,5MM</t>
  </si>
  <si>
    <t xml:space="preserve">SAP-1120-2002613</t>
  </si>
  <si>
    <t xml:space="preserve">2002613</t>
  </si>
  <si>
    <t xml:space="preserve">STERI STRIP 3M SUTURA 5T SOB. 6.3X7,6MM</t>
  </si>
  <si>
    <t xml:space="preserve">SAP-1120-2002614</t>
  </si>
  <si>
    <t xml:space="preserve">2002614</t>
  </si>
  <si>
    <t xml:space="preserve">STERI STRIP 3M SUTURA 5T SOB. 60.3X102MM</t>
  </si>
  <si>
    <t xml:space="preserve">SAP-1120-3001438</t>
  </si>
  <si>
    <t xml:space="preserve">3001438</t>
  </si>
  <si>
    <t xml:space="preserve">CHOMBA NEGRA XXL</t>
  </si>
  <si>
    <t xml:space="preserve">SAP-1060-3001438</t>
  </si>
  <si>
    <t xml:space="preserve">SAP-1130-3001438</t>
  </si>
  <si>
    <t xml:space="preserve">SAP-1120-2000396</t>
  </si>
  <si>
    <t xml:space="preserve">2000396</t>
  </si>
  <si>
    <t xml:space="preserve">MASCARA LARINGEA Nº 3</t>
  </si>
  <si>
    <t xml:space="preserve">SAP-1060-2000396</t>
  </si>
  <si>
    <t xml:space="preserve">SAP-1120-3001340</t>
  </si>
  <si>
    <t xml:space="preserve">3001340</t>
  </si>
  <si>
    <t xml:space="preserve">PANTALON IMPERMEABLE S</t>
  </si>
  <si>
    <t xml:space="preserve">SAP-1130-3001340</t>
  </si>
  <si>
    <t xml:space="preserve">SAP-1120-1000496</t>
  </si>
  <si>
    <t xml:space="preserve">1000496</t>
  </si>
  <si>
    <t xml:space="preserve">NITROFURAZONA APÓS X 2O</t>
  </si>
  <si>
    <t xml:space="preserve">SAP-1120-1000792</t>
  </si>
  <si>
    <t xml:space="preserve">SAP-1120-1000830</t>
  </si>
  <si>
    <t xml:space="preserve">1000830</t>
  </si>
  <si>
    <t xml:space="preserve">BETAMETASONA+GENTA+MICON 20G CREMA</t>
  </si>
  <si>
    <t xml:space="preserve">SAP-1060-1000830</t>
  </si>
  <si>
    <t xml:space="preserve">SAP-1130-1000830</t>
  </si>
  <si>
    <t xml:space="preserve">SAP-1120-2001013</t>
  </si>
  <si>
    <t xml:space="preserve">2001013</t>
  </si>
  <si>
    <t xml:space="preserve">TELA ADHE 3M MICROPORE 1530-1 2.5CM</t>
  </si>
  <si>
    <t xml:space="preserve">SAP-1120-2001551</t>
  </si>
  <si>
    <t xml:space="preserve">2001551</t>
  </si>
  <si>
    <t xml:space="preserve">PROLONGADOR PT35 150CM</t>
  </si>
  <si>
    <t xml:space="preserve">SAP-1130-2001551</t>
  </si>
  <si>
    <t xml:space="preserve">SAP-1120-3001463</t>
  </si>
  <si>
    <t xml:space="preserve">3001463</t>
  </si>
  <si>
    <t xml:space="preserve">CONJUNTO PRIMERA PIEL XL</t>
  </si>
  <si>
    <t xml:space="preserve">SAP-1060-3001463</t>
  </si>
  <si>
    <t xml:space="preserve">SAP-1130-3001463</t>
  </si>
  <si>
    <t xml:space="preserve">SAP-1120-3001543</t>
  </si>
  <si>
    <t xml:space="preserve">3001543</t>
  </si>
  <si>
    <t xml:space="preserve">CAMPERA DE POLAR C/LOGO + REFLEC XXL</t>
  </si>
  <si>
    <t xml:space="preserve">SAP-1120-3000914</t>
  </si>
  <si>
    <t xml:space="preserve">3000914</t>
  </si>
  <si>
    <t xml:space="preserve">BOTIN DE SEGURIDAD T42</t>
  </si>
  <si>
    <t xml:space="preserve">SAP-1060-3000914</t>
  </si>
  <si>
    <t xml:space="preserve">SAP-1130-3000914</t>
  </si>
  <si>
    <t xml:space="preserve">SAP-1120-1000093</t>
  </si>
  <si>
    <t xml:space="preserve">1000093</t>
  </si>
  <si>
    <t xml:space="preserve">SAP-1060-1000093</t>
  </si>
  <si>
    <t xml:space="preserve">SAP-1120-1000162</t>
  </si>
  <si>
    <t xml:space="preserve">1000162</t>
  </si>
  <si>
    <t xml:space="preserve">SAP-1060-1000162</t>
  </si>
  <si>
    <t xml:space="preserve">SAP-1120-1000288</t>
  </si>
  <si>
    <t xml:space="preserve">1000288</t>
  </si>
  <si>
    <t xml:space="preserve">SOLUCIÓN DEXTROSA AL 25% 500 CC</t>
  </si>
  <si>
    <t xml:space="preserve">SAP-1060-1000288</t>
  </si>
  <si>
    <t xml:space="preserve">SAP-1120-1000309</t>
  </si>
  <si>
    <t xml:space="preserve">1000309</t>
  </si>
  <si>
    <t xml:space="preserve">LORAZEPAM AMP 4mg/1ml</t>
  </si>
  <si>
    <t xml:space="preserve">SAP-1130-1000309</t>
  </si>
  <si>
    <t xml:space="preserve">SAP-1120-1000391</t>
  </si>
  <si>
    <t xml:space="preserve">SAP-1120-1000581</t>
  </si>
  <si>
    <t xml:space="preserve">1000581</t>
  </si>
  <si>
    <t xml:space="preserve">DECIDEX COMPUESTO</t>
  </si>
  <si>
    <t xml:space="preserve">SAP-1120-1000614</t>
  </si>
  <si>
    <t xml:space="preserve">1000614</t>
  </si>
  <si>
    <t xml:space="preserve">BUSCAPINA PERLAS</t>
  </si>
  <si>
    <t xml:space="preserve">SAP-1130-1000614</t>
  </si>
  <si>
    <t xml:space="preserve">SAP-1120-1000624</t>
  </si>
  <si>
    <t xml:space="preserve">1000624</t>
  </si>
  <si>
    <t xml:space="preserve">SAP-1130-1000624</t>
  </si>
  <si>
    <t xml:space="preserve">SAP-1120-1000671</t>
  </si>
  <si>
    <t xml:space="preserve">SAP-1120-1000731</t>
  </si>
  <si>
    <t xml:space="preserve">1000731</t>
  </si>
  <si>
    <t xml:space="preserve">SAP-1120-1001217</t>
  </si>
  <si>
    <t xml:space="preserve">1001217</t>
  </si>
  <si>
    <t xml:space="preserve">AC. POLIACRILICO  10GR GEL</t>
  </si>
  <si>
    <t xml:space="preserve">SAP-1120-1005160</t>
  </si>
  <si>
    <t xml:space="preserve">1005160</t>
  </si>
  <si>
    <t xml:space="preserve">SINAMIDA CREMA X 15GRS</t>
  </si>
  <si>
    <t xml:space="preserve">SAP-1120-1005248</t>
  </si>
  <si>
    <t xml:space="preserve">SAP-1120-2000018</t>
  </si>
  <si>
    <t xml:space="preserve">2000018</t>
  </si>
  <si>
    <t xml:space="preserve">TUBO ENDOTRAQ N° 6.5 C/BALON</t>
  </si>
  <si>
    <t xml:space="preserve">SAP-1060-2000018</t>
  </si>
  <si>
    <t xml:space="preserve">SAP-1120-2000078</t>
  </si>
  <si>
    <t xml:space="preserve">2000078</t>
  </si>
  <si>
    <t xml:space="preserve">TUBO ENDOTRAQ N° 8 C/BALON</t>
  </si>
  <si>
    <t xml:space="preserve">SAP-1060-2000078</t>
  </si>
  <si>
    <t xml:space="preserve">SAP-1130-2000078</t>
  </si>
  <si>
    <t xml:space="preserve">SAP-1120-2000205</t>
  </si>
  <si>
    <t xml:space="preserve">2000205</t>
  </si>
  <si>
    <t xml:space="preserve">TELA ADHE HIPOALERGENICA DE SEDA 5CM</t>
  </si>
  <si>
    <t xml:space="preserve">SAP-1060-2000205</t>
  </si>
  <si>
    <t xml:space="preserve">SAP-1120-2000220</t>
  </si>
  <si>
    <t xml:space="preserve">2000220</t>
  </si>
  <si>
    <t xml:space="preserve">JERINGA DE 60CC CON PICO THOMEY</t>
  </si>
  <si>
    <t xml:space="preserve">SAP-1060-2000220</t>
  </si>
  <si>
    <t xml:space="preserve">SAP-1130-2000220</t>
  </si>
  <si>
    <t xml:space="preserve">SAP-1120-2000330</t>
  </si>
  <si>
    <t xml:space="preserve">2000330</t>
  </si>
  <si>
    <t xml:space="preserve">SONDA FOLEY 2 VIAS Nº 18 100% SILICONA</t>
  </si>
  <si>
    <t xml:space="preserve">SAP-1060-2000330</t>
  </si>
  <si>
    <t xml:space="preserve">SAP-1120-2000938</t>
  </si>
  <si>
    <t xml:space="preserve">2000938</t>
  </si>
  <si>
    <t xml:space="preserve">SONDA T/K-10 SHINOBI</t>
  </si>
  <si>
    <t xml:space="preserve">SAP-1060-2000938</t>
  </si>
  <si>
    <t xml:space="preserve">SAP-1120-2002477</t>
  </si>
  <si>
    <t xml:space="preserve">2002477</t>
  </si>
  <si>
    <t xml:space="preserve">CANULA DE GUEDEL 60MM NEGRO</t>
  </si>
  <si>
    <t xml:space="preserve">SAP-1120-3001332</t>
  </si>
  <si>
    <t xml:space="preserve">3001332</t>
  </si>
  <si>
    <t xml:space="preserve">CAMPERA ALTA MONTAÑA S</t>
  </si>
  <si>
    <t xml:space="preserve">SAP-1120-3001549</t>
  </si>
  <si>
    <t xml:space="preserve">3001549</t>
  </si>
  <si>
    <t xml:space="preserve">CRAMPONES PARA NIEVE</t>
  </si>
  <si>
    <t xml:space="preserve">SAP-1120-2000398</t>
  </si>
  <si>
    <t xml:space="preserve">SAP-1130-2000398</t>
  </si>
  <si>
    <t xml:space="preserve">SAP-1120-2001219</t>
  </si>
  <si>
    <t xml:space="preserve">SAP-1120-1000424</t>
  </si>
  <si>
    <t xml:space="preserve">1000424</t>
  </si>
  <si>
    <t xml:space="preserve">QURA PLUS</t>
  </si>
  <si>
    <t xml:space="preserve">SAP-1060-1000424</t>
  </si>
  <si>
    <t xml:space="preserve">SAP-1120-1000748</t>
  </si>
  <si>
    <t xml:space="preserve">1000748</t>
  </si>
  <si>
    <t xml:space="preserve">BENCIDAMINA COMP</t>
  </si>
  <si>
    <t xml:space="preserve">SAP-1120-1000757</t>
  </si>
  <si>
    <t xml:space="preserve">1000757</t>
  </si>
  <si>
    <t xml:space="preserve">ENTEROGERMINA</t>
  </si>
  <si>
    <t xml:space="preserve">SAP-1120-3001347</t>
  </si>
  <si>
    <t xml:space="preserve">3001347</t>
  </si>
  <si>
    <t xml:space="preserve">CHALECO REFLECTIVO S</t>
  </si>
  <si>
    <t xml:space="preserve">SAP-1060-3001347</t>
  </si>
  <si>
    <t xml:space="preserve">SAP-1130-3001347</t>
  </si>
  <si>
    <t xml:space="preserve">SAP-1120-3001439</t>
  </si>
  <si>
    <t xml:space="preserve">3001439</t>
  </si>
  <si>
    <t xml:space="preserve">CHOMBA NEGRA XXXL</t>
  </si>
  <si>
    <t xml:space="preserve">SAP-1060-3001439</t>
  </si>
  <si>
    <t xml:space="preserve">SAP-1130-3001439</t>
  </si>
  <si>
    <t xml:space="preserve">SAP-1120-3001469</t>
  </si>
  <si>
    <t xml:space="preserve">3001469</t>
  </si>
  <si>
    <t xml:space="preserve">CHALECO REFLECTIVO XXL</t>
  </si>
  <si>
    <t xml:space="preserve">SAP-1060-3001469</t>
  </si>
  <si>
    <t xml:space="preserve">SAP-1130-3001469</t>
  </si>
  <si>
    <t xml:space="preserve">SAP-1120-1005279</t>
  </si>
  <si>
    <t xml:space="preserve">1005279</t>
  </si>
  <si>
    <t xml:space="preserve">AGUA OXIGENADA 10VOL X 500CC</t>
  </si>
  <si>
    <t xml:space="preserve">SAP-1120-2001232</t>
  </si>
  <si>
    <t xml:space="preserve">2001232</t>
  </si>
  <si>
    <t xml:space="preserve">HILO DE SUTURA SUPRALON 4</t>
  </si>
  <si>
    <t xml:space="preserve">SAP-1130-2001232</t>
  </si>
  <si>
    <t xml:space="preserve">SAP-1120-2002615</t>
  </si>
  <si>
    <t xml:space="preserve">2002615</t>
  </si>
  <si>
    <t xml:space="preserve">VARA/INTROD. ESCHMANN ADULT 70</t>
  </si>
  <si>
    <t xml:space="preserve">SAP-1120-3001334</t>
  </si>
  <si>
    <t xml:space="preserve">3001334</t>
  </si>
  <si>
    <t xml:space="preserve">CAMPERA ALTA MONTAÑA M</t>
  </si>
  <si>
    <t xml:space="preserve">SAP-1120-3001544</t>
  </si>
  <si>
    <t xml:space="preserve">3001544</t>
  </si>
  <si>
    <t xml:space="preserve">CAMPERA DE POLAR C/LOGO + REFLEC XXXL</t>
  </si>
  <si>
    <t xml:space="preserve">SAP-1120-1000885</t>
  </si>
  <si>
    <t xml:space="preserve">1000885</t>
  </si>
  <si>
    <t xml:space="preserve">SAP-1130-1000885</t>
  </si>
  <si>
    <t xml:space="preserve">SAP-1120-2000553</t>
  </si>
  <si>
    <t xml:space="preserve">2000553</t>
  </si>
  <si>
    <t xml:space="preserve">SAP-1060-2000553</t>
  </si>
  <si>
    <t xml:space="preserve">SAP-1130-2000553</t>
  </si>
  <si>
    <t xml:space="preserve">SAP-1120-2002511</t>
  </si>
  <si>
    <t xml:space="preserve">2002511</t>
  </si>
  <si>
    <t xml:space="preserve">VALVAS LARINGOSCOPIO McGRATH COVIDEN</t>
  </si>
  <si>
    <t xml:space="preserve">SAP-1120-3001215</t>
  </si>
  <si>
    <t xml:space="preserve">3001215</t>
  </si>
  <si>
    <t xml:space="preserve">BOTAS CAÑA ALTA IMPERMEABLE TERM. T36</t>
  </si>
  <si>
    <t xml:space="preserve">SAP-1120-3001221</t>
  </si>
  <si>
    <t xml:space="preserve">3001221</t>
  </si>
  <si>
    <t xml:space="preserve">BOTAS CAÑA ALTA IMPERMEABLE TERM. T42</t>
  </si>
  <si>
    <t xml:space="preserve">SAP-1120-3001341</t>
  </si>
  <si>
    <t xml:space="preserve">3001341</t>
  </si>
  <si>
    <t xml:space="preserve">PANTALON IMPERMEABLE M</t>
  </si>
  <si>
    <t xml:space="preserve">SAP-1130-3001341</t>
  </si>
  <si>
    <t xml:space="preserve">SAP-1120-3001413</t>
  </si>
  <si>
    <t xml:space="preserve">3001413</t>
  </si>
  <si>
    <t xml:space="preserve">CAMPERA DE POLAR C/LOGO + REFLEC  XL</t>
  </si>
  <si>
    <t xml:space="preserve">SAP-1130-3001413</t>
  </si>
  <si>
    <t xml:space="preserve">SAP-1120-3001437</t>
  </si>
  <si>
    <t xml:space="preserve">3001437</t>
  </si>
  <si>
    <t xml:space="preserve">CHOMBA NEGRA XL</t>
  </si>
  <si>
    <t xml:space="preserve">SAP-1060-3001437</t>
  </si>
  <si>
    <t xml:space="preserve">SAP-1130-3001437</t>
  </si>
  <si>
    <t xml:space="preserve">SAP-1120-3002062</t>
  </si>
  <si>
    <t xml:space="preserve">3002062</t>
  </si>
  <si>
    <t xml:space="preserve">CAMPERA ALTA MONTAÑA M GEO GORETEX</t>
  </si>
  <si>
    <t xml:space="preserve">SAP-1120-3002063</t>
  </si>
  <si>
    <t xml:space="preserve">3002063</t>
  </si>
  <si>
    <t xml:space="preserve">CAMPERA ALTA MONTAÑA S GEO GORETEX</t>
  </si>
  <si>
    <t xml:space="preserve">SAP-1120-3002068</t>
  </si>
  <si>
    <t xml:space="preserve">3002068</t>
  </si>
  <si>
    <t xml:space="preserve">JARDINERO S GEO GORETEX</t>
  </si>
  <si>
    <t xml:space="preserve">SAP-1120-3002069</t>
  </si>
  <si>
    <t xml:space="preserve">3002069</t>
  </si>
  <si>
    <t xml:space="preserve">JARDINERO M GEO GORETEX</t>
  </si>
  <si>
    <t xml:space="preserve">SAP-1120-3002074</t>
  </si>
  <si>
    <t xml:space="preserve">3002074</t>
  </si>
  <si>
    <t xml:space="preserve">CAMPERA POLARTEC QUEHUAR 8 PRO TS</t>
  </si>
  <si>
    <t xml:space="preserve">SAP-1120-3002075</t>
  </si>
  <si>
    <t xml:space="preserve">3002075</t>
  </si>
  <si>
    <t xml:space="preserve">CAMPERA POLARTEC QUEHUAR 8 PRO TM</t>
  </si>
  <si>
    <t xml:space="preserve">SAP-1120-1000062</t>
  </si>
  <si>
    <t xml:space="preserve">1000062</t>
  </si>
  <si>
    <t xml:space="preserve">CLORHEXIDINA AL 4% X 500ML JABONOSA</t>
  </si>
  <si>
    <t xml:space="preserve">SAP-1120-1000135</t>
  </si>
  <si>
    <t xml:space="preserve">1000135</t>
  </si>
  <si>
    <t xml:space="preserve">VASELINA LIQUIDA DE 250 ML</t>
  </si>
  <si>
    <t xml:space="preserve">SAP-1060-1000135</t>
  </si>
  <si>
    <t xml:space="preserve">SAP-1120-1000174</t>
  </si>
  <si>
    <t xml:space="preserve">1000174</t>
  </si>
  <si>
    <t xml:space="preserve">SAP-1060-1000174</t>
  </si>
  <si>
    <t xml:space="preserve">SAP-1120-1000611</t>
  </si>
  <si>
    <t xml:space="preserve">1000611</t>
  </si>
  <si>
    <t xml:space="preserve">CIPROFLOXACINO 200MG SACHET x 100ML</t>
  </si>
  <si>
    <t xml:space="preserve">SAP-1120-1000886</t>
  </si>
  <si>
    <t xml:space="preserve">1000886</t>
  </si>
  <si>
    <t xml:space="preserve">DICLOFENAC DIETILAMINA 50MG GEL</t>
  </si>
  <si>
    <t xml:space="preserve">SAP-1120-1001271</t>
  </si>
  <si>
    <t xml:space="preserve">1001271</t>
  </si>
  <si>
    <t xml:space="preserve">SULFADIZINA DE PLATA X 30GRS</t>
  </si>
  <si>
    <t xml:space="preserve">SAP-1120-1005150</t>
  </si>
  <si>
    <t xml:space="preserve">1005150</t>
  </si>
  <si>
    <t xml:space="preserve">FOSF.MONO+F.SODIO ENEMA X135ML</t>
  </si>
  <si>
    <t xml:space="preserve">SAP-1120-1005226</t>
  </si>
  <si>
    <t xml:space="preserve">1005226</t>
  </si>
  <si>
    <t xml:space="preserve">FILTRO P/ANEST HME</t>
  </si>
  <si>
    <t xml:space="preserve">SAP-1120-2000016</t>
  </si>
  <si>
    <t xml:space="preserve">2000016</t>
  </si>
  <si>
    <t xml:space="preserve">SAP-1060-2000016</t>
  </si>
  <si>
    <t xml:space="preserve">SAP-1120-2000039</t>
  </si>
  <si>
    <t xml:space="preserve">2000039</t>
  </si>
  <si>
    <t xml:space="preserve">SAP-1060-2000039</t>
  </si>
  <si>
    <t xml:space="preserve">SAP-1130-2000039</t>
  </si>
  <si>
    <t xml:space="preserve">SAP-1120-2001794</t>
  </si>
  <si>
    <t xml:space="preserve">2001794</t>
  </si>
  <si>
    <t xml:space="preserve">GUANTE EXAMINACION NITRILO CHICO</t>
  </si>
  <si>
    <t xml:space="preserve">SAP-1120-2001910</t>
  </si>
  <si>
    <t xml:space="preserve">2001910</t>
  </si>
  <si>
    <t xml:space="preserve">MATETIN PLASTICO 6BJAS C/APERTURA SUP</t>
  </si>
  <si>
    <t xml:space="preserve">SAP-1120-3000217</t>
  </si>
  <si>
    <t xml:space="preserve">3000217</t>
  </si>
  <si>
    <t xml:space="preserve">BOTIN DE SEGURIDAD T38</t>
  </si>
  <si>
    <t xml:space="preserve">SAP-1060-3000217</t>
  </si>
  <si>
    <t xml:space="preserve">SAP-1130-3000217</t>
  </si>
  <si>
    <t xml:space="preserve">SAP-1120-3000219</t>
  </si>
  <si>
    <t xml:space="preserve">3000219</t>
  </si>
  <si>
    <t xml:space="preserve">BOTIN DE SEGURIDAD T41</t>
  </si>
  <si>
    <t xml:space="preserve">SAP-1060-3000219</t>
  </si>
  <si>
    <t xml:space="preserve">SAP-1130-3000219</t>
  </si>
  <si>
    <t xml:space="preserve">SAP-1120-3000252</t>
  </si>
  <si>
    <t xml:space="preserve">3000252</t>
  </si>
  <si>
    <t xml:space="preserve">BOTIN DE SEGURIDAD T40</t>
  </si>
  <si>
    <t xml:space="preserve">SAP-1060-3000252</t>
  </si>
  <si>
    <t xml:space="preserve">SAP-1130-3000252</t>
  </si>
  <si>
    <t xml:space="preserve">SAP-1120-3000526</t>
  </si>
  <si>
    <t xml:space="preserve">3000526</t>
  </si>
  <si>
    <t xml:space="preserve">PROTECTOR AUDITIVO P/CASCO SORDINA</t>
  </si>
  <si>
    <t xml:space="preserve">SAP-1060-3000526</t>
  </si>
  <si>
    <t xml:space="preserve">SAP-1130-3000526</t>
  </si>
  <si>
    <t xml:space="preserve">SAP-1120-3001218</t>
  </si>
  <si>
    <t xml:space="preserve">3001218</t>
  </si>
  <si>
    <t xml:space="preserve">BOTAS CAÑA ALTA IMPERMEABLE TERM. T39</t>
  </si>
  <si>
    <t xml:space="preserve">SAP-1120-3001222</t>
  </si>
  <si>
    <t xml:space="preserve">3001222</t>
  </si>
  <si>
    <t xml:space="preserve">BOTAS CAÑA ALTA IMPERMEABLE TERM. T43</t>
  </si>
  <si>
    <t xml:space="preserve">SAP-1120-3001436</t>
  </si>
  <si>
    <t xml:space="preserve">3001436</t>
  </si>
  <si>
    <t xml:space="preserve">CHOMBA NEGRA L</t>
  </si>
  <si>
    <t xml:space="preserve">SAP-1060-3001436</t>
  </si>
  <si>
    <t xml:space="preserve">SAP-1130-3001436</t>
  </si>
  <si>
    <t xml:space="preserve">SAP-1120-3001460</t>
  </si>
  <si>
    <t xml:space="preserve">3001460</t>
  </si>
  <si>
    <t xml:space="preserve">CONJUNTO PRIMERA PIEL S</t>
  </si>
  <si>
    <t xml:space="preserve">SAP-1060-3001460</t>
  </si>
  <si>
    <t xml:space="preserve">SAP-1130-3001460</t>
  </si>
  <si>
    <t xml:space="preserve">SAP-1120-3001461</t>
  </si>
  <si>
    <t xml:space="preserve">3001461</t>
  </si>
  <si>
    <t xml:space="preserve">CONJUNTO PRIMERA PIEL M</t>
  </si>
  <si>
    <t xml:space="preserve">SAP-1060-3001461</t>
  </si>
  <si>
    <t xml:space="preserve">SAP-1130-3001461</t>
  </si>
  <si>
    <t xml:space="preserve">SAP-1120-1000112</t>
  </si>
  <si>
    <t xml:space="preserve">1000112</t>
  </si>
  <si>
    <t xml:space="preserve">SAP-1130-1000112</t>
  </si>
  <si>
    <t xml:space="preserve">SAP-1120-1000567</t>
  </si>
  <si>
    <t xml:space="preserve">1000567</t>
  </si>
  <si>
    <t xml:space="preserve">CLINDAMICINA 100MG</t>
  </si>
  <si>
    <t xml:space="preserve">SAP-1120-1005235</t>
  </si>
  <si>
    <t xml:space="preserve">1005235</t>
  </si>
  <si>
    <t xml:space="preserve">MEPREDNISONA 8MG X 20COMP</t>
  </si>
  <si>
    <t xml:space="preserve">SAP-1120-2000076</t>
  </si>
  <si>
    <t xml:space="preserve">2000076</t>
  </si>
  <si>
    <t xml:space="preserve">TUBO ENDOTRAQ N° 6 C/BALON</t>
  </si>
  <si>
    <t xml:space="preserve">SAP-1060-2000076</t>
  </si>
  <si>
    <t xml:space="preserve">SAP-1120-2000077</t>
  </si>
  <si>
    <t xml:space="preserve">2000077</t>
  </si>
  <si>
    <t xml:space="preserve">TUBO ENDOTRAQ Nº 7 C/BALON</t>
  </si>
  <si>
    <t xml:space="preserve">SAP-1060-2000077</t>
  </si>
  <si>
    <t xml:space="preserve">SAP-1120-2000403</t>
  </si>
  <si>
    <t xml:space="preserve">2000403</t>
  </si>
  <si>
    <t xml:space="preserve">CANULA DE GUEDEL 90CM N2 AMARILLO</t>
  </si>
  <si>
    <t xml:space="preserve">SAP-1060-2000403</t>
  </si>
  <si>
    <t xml:space="preserve">SAP-1130-2000403</t>
  </si>
  <si>
    <t xml:space="preserve">SAP-1120-3000216</t>
  </si>
  <si>
    <t xml:space="preserve">3000216</t>
  </si>
  <si>
    <t xml:space="preserve">BOTIN DE SEGURIDAD T37</t>
  </si>
  <si>
    <t xml:space="preserve">SAP-1060-3000216</t>
  </si>
  <si>
    <t xml:space="preserve">SAP-1130-3000216</t>
  </si>
  <si>
    <t xml:space="preserve">SAP-1120-3000915</t>
  </si>
  <si>
    <t xml:space="preserve">3000915</t>
  </si>
  <si>
    <t xml:space="preserve">BOTIN DE SEGURIDAD T43</t>
  </si>
  <si>
    <t xml:space="preserve">SAP-1060-3000915</t>
  </si>
  <si>
    <t xml:space="preserve">SAP-1130-3000915</t>
  </si>
  <si>
    <t xml:space="preserve">SAP-1120-3001337</t>
  </si>
  <si>
    <t xml:space="preserve">3001337</t>
  </si>
  <si>
    <t xml:space="preserve">CAMPERA ALTA MONTAÑA XXL</t>
  </si>
  <si>
    <t xml:space="preserve">SAP-1120-3001345</t>
  </si>
  <si>
    <t xml:space="preserve">3001345</t>
  </si>
  <si>
    <t xml:space="preserve">PANTALON IMPERMEABLE XXXL</t>
  </si>
  <si>
    <t xml:space="preserve">SAP-1130-3001345</t>
  </si>
  <si>
    <t xml:space="preserve">SAP-1120-3001465</t>
  </si>
  <si>
    <t xml:space="preserve">3001465</t>
  </si>
  <si>
    <t xml:space="preserve">CONJUNTO PRIMERA PIEL XXXL</t>
  </si>
  <si>
    <t xml:space="preserve">SAP-1060-3001465</t>
  </si>
  <si>
    <t xml:space="preserve">SAP-1130-3001465</t>
  </si>
  <si>
    <t xml:space="preserve">SAP-1120-3001466</t>
  </si>
  <si>
    <t xml:space="preserve">3001466</t>
  </si>
  <si>
    <t xml:space="preserve">CHALECO REFLECTIVO M</t>
  </si>
  <si>
    <t xml:space="preserve">SAP-1060-3001466</t>
  </si>
  <si>
    <t xml:space="preserve">SAP-1130-3001466</t>
  </si>
  <si>
    <t xml:space="preserve">SAP-1120-3001470</t>
  </si>
  <si>
    <t xml:space="preserve">3001470</t>
  </si>
  <si>
    <t xml:space="preserve">CHALECO REFLECTIVO XXXL</t>
  </si>
  <si>
    <t xml:space="preserve">SAP-1060-3001470</t>
  </si>
  <si>
    <t xml:space="preserve">SAP-1130-3001470</t>
  </si>
  <si>
    <t xml:space="preserve">SAP-1120-3002060</t>
  </si>
  <si>
    <t xml:space="preserve">3002060</t>
  </si>
  <si>
    <t xml:space="preserve">CAMPERA ALTA MONTAÑA XL GEO GORETEX</t>
  </si>
  <si>
    <t xml:space="preserve">SAP-1120-3002061</t>
  </si>
  <si>
    <t xml:space="preserve">3002061</t>
  </si>
  <si>
    <t xml:space="preserve">CAMPERA ALTA MONTAÑA L GEO GORETEX</t>
  </si>
  <si>
    <t xml:space="preserve">SAP-1120-3002070</t>
  </si>
  <si>
    <t xml:space="preserve">3002070</t>
  </si>
  <si>
    <t xml:space="preserve">JARDINERO L GEO GORETEX</t>
  </si>
  <si>
    <t xml:space="preserve">SAP-1120-3002071</t>
  </si>
  <si>
    <t xml:space="preserve">3002071</t>
  </si>
  <si>
    <t xml:space="preserve">JARDINERO XL GEO GORETEX</t>
  </si>
  <si>
    <t xml:space="preserve">SAP-1120-3002076</t>
  </si>
  <si>
    <t xml:space="preserve">3002076</t>
  </si>
  <si>
    <t xml:space="preserve">CAMPERA POLARTEC QUEHUAR 8 PRO TL</t>
  </si>
  <si>
    <t xml:space="preserve">SAP-1120-3002077</t>
  </si>
  <si>
    <t xml:space="preserve">3002077</t>
  </si>
  <si>
    <t xml:space="preserve">CAMPERA POLARTEC QUEHUAR 8 PRO TXL</t>
  </si>
  <si>
    <t xml:space="preserve">SAP-1120-1000027</t>
  </si>
  <si>
    <t xml:space="preserve">SAP-1060-1000027</t>
  </si>
  <si>
    <t xml:space="preserve">SAP-1120-1000118</t>
  </si>
  <si>
    <t xml:space="preserve">SAP-1120-1000158</t>
  </si>
  <si>
    <t xml:space="preserve">1000158</t>
  </si>
  <si>
    <t xml:space="preserve">FLUORESCEINA SODICA 0.25 %</t>
  </si>
  <si>
    <t xml:space="preserve">SAP-1060-1000158</t>
  </si>
  <si>
    <t xml:space="preserve">SAP-1120-1000183</t>
  </si>
  <si>
    <t xml:space="preserve">1000183</t>
  </si>
  <si>
    <t xml:space="preserve">SAP-1060-1000183</t>
  </si>
  <si>
    <t xml:space="preserve">SAP-1130-1000183</t>
  </si>
  <si>
    <t xml:space="preserve">SAP-1120-1000890</t>
  </si>
  <si>
    <t xml:space="preserve">1000890</t>
  </si>
  <si>
    <t xml:space="preserve">CALADRYL 70CR 70G CREMA</t>
  </si>
  <si>
    <t xml:space="preserve">SAP-1120-1001128</t>
  </si>
  <si>
    <t xml:space="preserve">1001128</t>
  </si>
  <si>
    <t xml:space="preserve">SAP-1120-1001250</t>
  </si>
  <si>
    <t xml:space="preserve">1001250</t>
  </si>
  <si>
    <t xml:space="preserve">SAP-1130-1001250</t>
  </si>
  <si>
    <t xml:space="preserve">SAP-1120-1001262</t>
  </si>
  <si>
    <t xml:space="preserve">1001262</t>
  </si>
  <si>
    <t xml:space="preserve">CATETER IV N14</t>
  </si>
  <si>
    <t xml:space="preserve">SAP-1130-1001262</t>
  </si>
  <si>
    <t xml:space="preserve">SAP-1120-1001300</t>
  </si>
  <si>
    <t xml:space="preserve">1001300</t>
  </si>
  <si>
    <t xml:space="preserve">PANCLO B12 COMP REC X20</t>
  </si>
  <si>
    <t xml:space="preserve">SAP-1120-1002229</t>
  </si>
  <si>
    <t xml:space="preserve">1002229</t>
  </si>
  <si>
    <t xml:space="preserve">DIABO 250mg x 50comp</t>
  </si>
  <si>
    <t xml:space="preserve">SAP-1120-1005135</t>
  </si>
  <si>
    <t xml:space="preserve">1005135</t>
  </si>
  <si>
    <t xml:space="preserve">factorex x 60comp</t>
  </si>
  <si>
    <t xml:space="preserve">SAP-1120-2000035</t>
  </si>
  <si>
    <t xml:space="preserve">2000035</t>
  </si>
  <si>
    <t xml:space="preserve">SAP-1060-2000035</t>
  </si>
  <si>
    <t xml:space="preserve">SAP-1130-2000035</t>
  </si>
  <si>
    <t xml:space="preserve">SAP-1120-2000397</t>
  </si>
  <si>
    <t xml:space="preserve">SAP-1120-2000942</t>
  </si>
  <si>
    <t xml:space="preserve">2000942</t>
  </si>
  <si>
    <t xml:space="preserve">AGUJA HIPODERMICA 21G x 2 - 50/8</t>
  </si>
  <si>
    <t xml:space="preserve">SAP-1120-2001523</t>
  </si>
  <si>
    <t xml:space="preserve">2001523</t>
  </si>
  <si>
    <t xml:space="preserve">CARTUCHO TROPONINA</t>
  </si>
  <si>
    <t xml:space="preserve">SAP-1120-2001538</t>
  </si>
  <si>
    <t xml:space="preserve">2001538</t>
  </si>
  <si>
    <t xml:space="preserve">GASA FURACINADA AL 0,2% x 20U</t>
  </si>
  <si>
    <t xml:space="preserve">SAP-1130-2001538</t>
  </si>
  <si>
    <t xml:space="preserve">SAP-1120-2002392</t>
  </si>
  <si>
    <t xml:space="preserve">2002392</t>
  </si>
  <si>
    <t xml:space="preserve">NOVADERM MICROPOROUS TAPE 2.5CMX9M X12U</t>
  </si>
  <si>
    <t xml:space="preserve">SAP-1120-3000215</t>
  </si>
  <si>
    <t xml:space="preserve">3000215</t>
  </si>
  <si>
    <t xml:space="preserve">BOTIN DE SEGURIDAD T36</t>
  </si>
  <si>
    <t xml:space="preserve">SAP-1060-3000215</t>
  </si>
  <si>
    <t xml:space="preserve">SAP-1130-3000215</t>
  </si>
  <si>
    <t xml:space="preserve">SAP-1120-3000218</t>
  </si>
  <si>
    <t xml:space="preserve">3000218</t>
  </si>
  <si>
    <t xml:space="preserve">BOTIN DE SEGURIDAD T39</t>
  </si>
  <si>
    <t xml:space="preserve">SAP-1060-3000218</t>
  </si>
  <si>
    <t xml:space="preserve">SAP-1130-3000218</t>
  </si>
  <si>
    <t xml:space="preserve">SAP-1120-3001217</t>
  </si>
  <si>
    <t xml:space="preserve">3001217</t>
  </si>
  <si>
    <t xml:space="preserve">BOTAS CAÑA ALTA IMPERMEABLE TERM. T38</t>
  </si>
  <si>
    <t xml:space="preserve">SAP-1120-3001219</t>
  </si>
  <si>
    <t xml:space="preserve">3001219</t>
  </si>
  <si>
    <t xml:space="preserve">BOTAS CAÑA ALTA IMPERMEABLE TERM. T40</t>
  </si>
  <si>
    <t xml:space="preserve">SAP-1120-3001223</t>
  </si>
  <si>
    <t xml:space="preserve">3001223</t>
  </si>
  <si>
    <t xml:space="preserve">BOTAS CAÑA ALTA IMPERMEABLE TERM. T44</t>
  </si>
  <si>
    <t xml:space="preserve">SAP-1120-3001283</t>
  </si>
  <si>
    <t xml:space="preserve">3001283</t>
  </si>
  <si>
    <t xml:space="preserve">ARNES CASCO DE SEGURIDAD</t>
  </si>
  <si>
    <t xml:space="preserve">SAP-1130-3001283</t>
  </si>
  <si>
    <t xml:space="preserve">SAP-1120-3001298</t>
  </si>
  <si>
    <t xml:space="preserve">3001298</t>
  </si>
  <si>
    <t xml:space="preserve">MENTONERA CASCO SEGURIDAD</t>
  </si>
  <si>
    <t xml:space="preserve">SAP-1060-3001298</t>
  </si>
  <si>
    <t xml:space="preserve">SAP-1130-3001298</t>
  </si>
  <si>
    <t xml:space="preserve">SAP-1120-3001338</t>
  </si>
  <si>
    <t xml:space="preserve">3001338</t>
  </si>
  <si>
    <t xml:space="preserve">CAMPERA ALTA MONTAÑA XXXL</t>
  </si>
  <si>
    <t xml:space="preserve">SAP-1120-3001462</t>
  </si>
  <si>
    <t xml:space="preserve">3001462</t>
  </si>
  <si>
    <t xml:space="preserve">CONJUNTO PRIMERA PIEL L</t>
  </si>
  <si>
    <t xml:space="preserve">SAP-1060-3001462</t>
  </si>
  <si>
    <t xml:space="preserve">SAP-1130-3001462</t>
  </si>
  <si>
    <t xml:space="preserve">SAP-1120-1000178</t>
  </si>
  <si>
    <t xml:space="preserve">1000178</t>
  </si>
  <si>
    <t xml:space="preserve">DRAMAMINE COMPRIMIDO</t>
  </si>
  <si>
    <t xml:space="preserve">SAP-1060-1000178</t>
  </si>
  <si>
    <t xml:space="preserve">SAP-1120-1000572</t>
  </si>
  <si>
    <t xml:space="preserve">1000572</t>
  </si>
  <si>
    <t xml:space="preserve">SAP-1120-1000660</t>
  </si>
  <si>
    <t xml:space="preserve">1000660</t>
  </si>
  <si>
    <t xml:space="preserve">SAP-1130-1000660</t>
  </si>
  <si>
    <t xml:space="preserve">SAP-1120-1001267</t>
  </si>
  <si>
    <t xml:space="preserve">1001267</t>
  </si>
  <si>
    <t xml:space="preserve">AMYLANTA COMP MAST FRUTI X24</t>
  </si>
  <si>
    <t xml:space="preserve">SAP-1130-1001267</t>
  </si>
  <si>
    <t xml:space="preserve">SAP-1120-1005121</t>
  </si>
  <si>
    <t xml:space="preserve">1005121</t>
  </si>
  <si>
    <t xml:space="preserve">BUENAS NOCHES X 30 COMP</t>
  </si>
  <si>
    <t xml:space="preserve">SAP-1120-1005148</t>
  </si>
  <si>
    <t xml:space="preserve">1005148</t>
  </si>
  <si>
    <t xml:space="preserve">ALMAXIMO MAST 50MG X 20COMP</t>
  </si>
  <si>
    <t xml:space="preserve">SAP-1120-1005354</t>
  </si>
  <si>
    <t xml:space="preserve">1005354</t>
  </si>
  <si>
    <t xml:space="preserve">DINITRATO DE ISOSORBIDE X 30COMP</t>
  </si>
  <si>
    <t xml:space="preserve">SAP-1120-2000102</t>
  </si>
  <si>
    <t xml:space="preserve">2000102</t>
  </si>
  <si>
    <t xml:space="preserve">CAMPOS ESTERILES 90x90</t>
  </si>
  <si>
    <t xml:space="preserve">SAP-1060-2000102</t>
  </si>
  <si>
    <t xml:space="preserve">SAP-1130-2000102</t>
  </si>
  <si>
    <t xml:space="preserve">SAP-1120-2000350</t>
  </si>
  <si>
    <t xml:space="preserve">2000350</t>
  </si>
  <si>
    <t xml:space="preserve">SAP-1060-2000350</t>
  </si>
  <si>
    <t xml:space="preserve">SAP-1130-2000350</t>
  </si>
  <si>
    <t xml:space="preserve">SAP-1120-2000619</t>
  </si>
  <si>
    <t xml:space="preserve">2000619</t>
  </si>
  <si>
    <t xml:space="preserve">CABLE PACIENTE ECG</t>
  </si>
  <si>
    <t xml:space="preserve">SAP-1060-2000619</t>
  </si>
  <si>
    <t xml:space="preserve">SAP-1120-3000524</t>
  </si>
  <si>
    <t xml:space="preserve">3000524</t>
  </si>
  <si>
    <t xml:space="preserve">CASCO DE SEGURIDAD + ARNES+MENTONERA</t>
  </si>
  <si>
    <t xml:space="preserve">SAP-1060-3000524</t>
  </si>
  <si>
    <t xml:space="preserve">SAP-1130-3000524</t>
  </si>
  <si>
    <t xml:space="preserve">SAP-1120-3000717</t>
  </si>
  <si>
    <t xml:space="preserve">3000717</t>
  </si>
  <si>
    <t xml:space="preserve">PANTALON CARGO ANTI DESGARRO T50</t>
  </si>
  <si>
    <t xml:space="preserve">SAP-1060-3000717</t>
  </si>
  <si>
    <t xml:space="preserve">SAP-1130-3000717</t>
  </si>
  <si>
    <t xml:space="preserve">SAP-1120-3000719</t>
  </si>
  <si>
    <t xml:space="preserve">3000719</t>
  </si>
  <si>
    <t xml:space="preserve">PANTALON CARGO ANTI DESGARRO T54</t>
  </si>
  <si>
    <t xml:space="preserve">SAP-1060-3000719</t>
  </si>
  <si>
    <t xml:space="preserve">SAP-1130-3000719</t>
  </si>
  <si>
    <t xml:space="preserve">SAP-1120-3000720</t>
  </si>
  <si>
    <t xml:space="preserve">3000720</t>
  </si>
  <si>
    <t xml:space="preserve">PANTALON CARGO ANTI DESGARRO T56</t>
  </si>
  <si>
    <t xml:space="preserve">SAP-1060-3000720</t>
  </si>
  <si>
    <t xml:space="preserve">SAP-1130-3000720</t>
  </si>
  <si>
    <t xml:space="preserve">SAP-1120-3000721</t>
  </si>
  <si>
    <t xml:space="preserve">3000721</t>
  </si>
  <si>
    <t xml:space="preserve">PANTALON CARGO ANTI DESGARRO T58</t>
  </si>
  <si>
    <t xml:space="preserve">SAP-1060-3000721</t>
  </si>
  <si>
    <t xml:space="preserve">SAP-1130-3000721</t>
  </si>
  <si>
    <t xml:space="preserve">SAP-1120-3001216</t>
  </si>
  <si>
    <t xml:space="preserve">3001216</t>
  </si>
  <si>
    <t xml:space="preserve">BOTAS CAÑA ALTA IMPERMEABLE TERM. T37</t>
  </si>
  <si>
    <t xml:space="preserve">SAP-1120-3001220</t>
  </si>
  <si>
    <t xml:space="preserve">3001220</t>
  </si>
  <si>
    <t xml:space="preserve">BOTAS CAÑA ALTA IMPERMEABLE TERM. T41</t>
  </si>
  <si>
    <t xml:space="preserve">SAP-1120-3001224</t>
  </si>
  <si>
    <t xml:space="preserve">3001224</t>
  </si>
  <si>
    <t xml:space="preserve">BOTAS CAÑA ALTA IMPERMEABLE TERM. T45</t>
  </si>
  <si>
    <t xml:space="preserve">SAP-1120-3001336</t>
  </si>
  <si>
    <t xml:space="preserve">3001336</t>
  </si>
  <si>
    <t xml:space="preserve">CAMPERA ALTA MONTAÑA XL</t>
  </si>
  <si>
    <t xml:space="preserve">SAP-1120-3001344</t>
  </si>
  <si>
    <t xml:space="preserve">3001344</t>
  </si>
  <si>
    <t xml:space="preserve">PANTALON IMPERMEABLE XXL</t>
  </si>
  <si>
    <t xml:space="preserve">SAP-1130-3001344</t>
  </si>
  <si>
    <t xml:space="preserve">SAP-1120-3001464</t>
  </si>
  <si>
    <t xml:space="preserve">3001464</t>
  </si>
  <si>
    <t xml:space="preserve">CONJUNTO PRIMERA PIEL XXL</t>
  </si>
  <si>
    <t xml:space="preserve">SAP-1060-3001464</t>
  </si>
  <si>
    <t xml:space="preserve">SAP-1130-3001464</t>
  </si>
  <si>
    <t xml:space="preserve">SAP-1120-3001467</t>
  </si>
  <si>
    <t xml:space="preserve">3001467</t>
  </si>
  <si>
    <t xml:space="preserve">CHALECO REFLECTIVO L</t>
  </si>
  <si>
    <t xml:space="preserve">SAP-1060-3001467</t>
  </si>
  <si>
    <t xml:space="preserve">SAP-1130-3001467</t>
  </si>
  <si>
    <t xml:space="preserve">SAP-1120-3001468</t>
  </si>
  <si>
    <t xml:space="preserve">3001468</t>
  </si>
  <si>
    <t xml:space="preserve">CHALECO REFLECTIVO XL</t>
  </si>
  <si>
    <t xml:space="preserve">SAP-1060-3001468</t>
  </si>
  <si>
    <t xml:space="preserve">SAP-1130-3001468</t>
  </si>
  <si>
    <t xml:space="preserve">SAP-1120-3002058</t>
  </si>
  <si>
    <t xml:space="preserve">3002058</t>
  </si>
  <si>
    <t xml:space="preserve">CAMPERA ALTA MONTAÑA XXL GEO GORETEX</t>
  </si>
  <si>
    <t xml:space="preserve">SAP-1120-3002072</t>
  </si>
  <si>
    <t xml:space="preserve">3002072</t>
  </si>
  <si>
    <t xml:space="preserve">JARDINERO XXL GEO GORETEX</t>
  </si>
  <si>
    <t xml:space="preserve">SAP-1120-3002078</t>
  </si>
  <si>
    <t xml:space="preserve">3002078</t>
  </si>
  <si>
    <t xml:space="preserve">CAMPERA POLARTEC QUEHUAR 8 PRO TXXL</t>
  </si>
  <si>
    <t xml:space="preserve">SAP-1120-1000019</t>
  </si>
  <si>
    <t xml:space="preserve">1000019</t>
  </si>
  <si>
    <t xml:space="preserve">SAP-1060-1000019</t>
  </si>
  <si>
    <t xml:space="preserve">SAP-1120-1000029</t>
  </si>
  <si>
    <t xml:space="preserve">1000029</t>
  </si>
  <si>
    <t xml:space="preserve">ORINAL MASCULINO (PAPAGAYO)</t>
  </si>
  <si>
    <t xml:space="preserve">SAP-1060-1000029</t>
  </si>
  <si>
    <t xml:space="preserve">SAP-1120-1000193</t>
  </si>
  <si>
    <t xml:space="preserve">SAP-1060-1000193</t>
  </si>
  <si>
    <t xml:space="preserve">SAP-1120-1000471</t>
  </si>
  <si>
    <t xml:space="preserve">SAP-1120-1000480</t>
  </si>
  <si>
    <t xml:space="preserve">1000480</t>
  </si>
  <si>
    <t xml:space="preserve">SAP-1060-1000480</t>
  </si>
  <si>
    <t xml:space="preserve">SAP-1130-1000480</t>
  </si>
  <si>
    <t xml:space="preserve">SAP-1120-1000527</t>
  </si>
  <si>
    <t xml:space="preserve">1000527</t>
  </si>
  <si>
    <t xml:space="preserve">AMOXIDAL CLAVULANICO 1 G</t>
  </si>
  <si>
    <t xml:space="preserve">SAP-1060-1000527</t>
  </si>
  <si>
    <t xml:space="preserve">SAP-1120-1000562</t>
  </si>
  <si>
    <t xml:space="preserve">SAP-1120-1000625</t>
  </si>
  <si>
    <t xml:space="preserve">1000625</t>
  </si>
  <si>
    <t xml:space="preserve">DAFLON 500MG COMP</t>
  </si>
  <si>
    <t xml:space="preserve">SAP-1120-1000673</t>
  </si>
  <si>
    <t xml:space="preserve">1000673</t>
  </si>
  <si>
    <t xml:space="preserve">TRAMADOL + PARACETAMOL COMP.</t>
  </si>
  <si>
    <t xml:space="preserve">SAP-1120-1000699</t>
  </si>
  <si>
    <t xml:space="preserve">1000699</t>
  </si>
  <si>
    <t xml:space="preserve">VITACORTIL CR X 20GR</t>
  </si>
  <si>
    <t xml:space="preserve">SAP-1120-1000790</t>
  </si>
  <si>
    <t xml:space="preserve">1000790</t>
  </si>
  <si>
    <t xml:space="preserve">SAP-1120-1001083</t>
  </si>
  <si>
    <t xml:space="preserve">1001083</t>
  </si>
  <si>
    <t xml:space="preserve">ALCON LAGRIMAS II 15ML</t>
  </si>
  <si>
    <t xml:space="preserve">SAP-1130-1001083</t>
  </si>
  <si>
    <t xml:space="preserve">SAP-1120-1001251</t>
  </si>
  <si>
    <t xml:space="preserve">1001251</t>
  </si>
  <si>
    <t xml:space="preserve">AC TOLFENAMICO 200mg caps</t>
  </si>
  <si>
    <t xml:space="preserve">SAP-1120-1001288</t>
  </si>
  <si>
    <t xml:space="preserve">1001288</t>
  </si>
  <si>
    <t xml:space="preserve">FLEXIDOL 15mg COMP X 30comp</t>
  </si>
  <si>
    <t xml:space="preserve">SAP-1120-1001290</t>
  </si>
  <si>
    <t xml:space="preserve">1001290</t>
  </si>
  <si>
    <t xml:space="preserve">MEDOCOR SUBLINGUAL 5 MG X 30COMP</t>
  </si>
  <si>
    <t xml:space="preserve">SAP-1060-1001290</t>
  </si>
  <si>
    <t xml:space="preserve">SAP-1120-1001292</t>
  </si>
  <si>
    <t xml:space="preserve">1001292</t>
  </si>
  <si>
    <t xml:space="preserve">Miopropan S comp x30un</t>
  </si>
  <si>
    <t xml:space="preserve">SAP-1120-1001294</t>
  </si>
  <si>
    <t xml:space="preserve">1001294</t>
  </si>
  <si>
    <t xml:space="preserve">Miopropan S comp x 60un</t>
  </si>
  <si>
    <t xml:space="preserve">SAP-1120-1005104</t>
  </si>
  <si>
    <t xml:space="preserve">SAP-1120-1005272</t>
  </si>
  <si>
    <t xml:space="preserve">1005272</t>
  </si>
  <si>
    <t xml:space="preserve">METALYSE 50GR AMP (10000U)</t>
  </si>
  <si>
    <t xml:space="preserve">SAP-1120-1005331</t>
  </si>
  <si>
    <t xml:space="preserve">1005331</t>
  </si>
  <si>
    <t xml:space="preserve">SAP-1120-1005352</t>
  </si>
  <si>
    <t xml:space="preserve">1005352</t>
  </si>
  <si>
    <t xml:space="preserve">ENOXAPARINA 60MG JER. PRELLENADA X 10UN</t>
  </si>
  <si>
    <t xml:space="preserve">SAP-1120-1005353</t>
  </si>
  <si>
    <t xml:space="preserve">1005353</t>
  </si>
  <si>
    <t xml:space="preserve">INSULINA ASPARTICA CART X5UN</t>
  </si>
  <si>
    <t xml:space="preserve">SAP-1120-2000497</t>
  </si>
  <si>
    <t xml:space="preserve">2000497</t>
  </si>
  <si>
    <t xml:space="preserve">PIE DE SUERO</t>
  </si>
  <si>
    <t xml:space="preserve">SAP-1060-2000497</t>
  </si>
  <si>
    <t xml:space="preserve">SAP-1130-2000497</t>
  </si>
  <si>
    <t xml:space="preserve">SAP-1120-2001233</t>
  </si>
  <si>
    <t xml:space="preserve">2001233</t>
  </si>
  <si>
    <t xml:space="preserve">SAP-1130-2001233</t>
  </si>
  <si>
    <t xml:space="preserve">SAP-1120-2001327</t>
  </si>
  <si>
    <t xml:space="preserve">2001327</t>
  </si>
  <si>
    <t xml:space="preserve">TIRAS REACTIVAS FREESTYLE OPTIUM S/CODIF</t>
  </si>
  <si>
    <t xml:space="preserve">SAP-1120-2001522</t>
  </si>
  <si>
    <t xml:space="preserve">2001522</t>
  </si>
  <si>
    <t xml:space="preserve">CARTUCHO EG7+</t>
  </si>
  <si>
    <t xml:space="preserve">SAP-1120-2001766</t>
  </si>
  <si>
    <t xml:space="preserve">2001766</t>
  </si>
  <si>
    <t xml:space="preserve">SONDA INHALACION DE 02 K29</t>
  </si>
  <si>
    <t xml:space="preserve">SAP-1120-2002590</t>
  </si>
  <si>
    <t xml:space="preserve">2002590</t>
  </si>
  <si>
    <t xml:space="preserve">BATERIA LARINGOSCOPIO McGRATH COVIDEN</t>
  </si>
  <si>
    <t xml:space="preserve">SAP-1120-2002619</t>
  </si>
  <si>
    <t xml:space="preserve">2002619</t>
  </si>
  <si>
    <t xml:space="preserve">SPONGOSTAN 7*5 1CM</t>
  </si>
  <si>
    <t xml:space="preserve">SAP-1120-3000715</t>
  </si>
  <si>
    <t xml:space="preserve">3000715</t>
  </si>
  <si>
    <t xml:space="preserve">PANTALON CARGO ANTI DESGARRO T46</t>
  </si>
  <si>
    <t xml:space="preserve">SAP-1060-3000715</t>
  </si>
  <si>
    <t xml:space="preserve">SAP-1130-3000715</t>
  </si>
  <si>
    <t xml:space="preserve">SAP-1120-3001335</t>
  </si>
  <si>
    <t xml:space="preserve">3001335</t>
  </si>
  <si>
    <t xml:space="preserve">CAMPERA ALTA MONTAÑA L</t>
  </si>
  <si>
    <t xml:space="preserve">SAP-1120-1000131</t>
  </si>
  <si>
    <t xml:space="preserve">1000131</t>
  </si>
  <si>
    <t xml:space="preserve">CORREAS VELCRO TABLA LARGAS DIAGONALES</t>
  </si>
  <si>
    <t xml:space="preserve">SAP-1060-1000131</t>
  </si>
  <si>
    <t xml:space="preserve">SAP-1120-CT0999RS</t>
  </si>
  <si>
    <t xml:space="preserve">CT0999RS</t>
  </si>
  <si>
    <t xml:space="preserve">DEA SEMI MINDRAY MODELO BENEHEART C1A D</t>
  </si>
  <si>
    <t xml:space="preserve">SAP-1130-2001249</t>
  </si>
  <si>
    <t xml:space="preserve">SAP-1060-2000952</t>
  </si>
  <si>
    <t xml:space="preserve">2000952</t>
  </si>
  <si>
    <t xml:space="preserve">BOQUILLAS DESCARTABLE ALCOHOLIMETROS</t>
  </si>
  <si>
    <t xml:space="preserve">SAP-1060-2000299</t>
  </si>
  <si>
    <t xml:space="preserve">2000299</t>
  </si>
  <si>
    <t xml:space="preserve">GASA ESTERIL 10X10 - SYRA</t>
  </si>
  <si>
    <t xml:space="preserve">SAP-1060-2000306</t>
  </si>
  <si>
    <t xml:space="preserve">2000306</t>
  </si>
  <si>
    <t xml:space="preserve">SAP-1130-2000306</t>
  </si>
  <si>
    <t xml:space="preserve">SAP-1060-1000449</t>
  </si>
  <si>
    <t xml:space="preserve">1000449</t>
  </si>
  <si>
    <t xml:space="preserve">DEXALERGIN COMPRIMIDOS</t>
  </si>
  <si>
    <t xml:space="preserve">SAP-1060-2000138</t>
  </si>
  <si>
    <t xml:space="preserve">2000138</t>
  </si>
  <si>
    <t xml:space="preserve">HISOPOS COMUNES</t>
  </si>
  <si>
    <t xml:space="preserve">SAP-1060-1000199</t>
  </si>
  <si>
    <t xml:space="preserve">1000199</t>
  </si>
  <si>
    <t xml:space="preserve">GLUCONATO DE CALCIO</t>
  </si>
  <si>
    <t xml:space="preserve">SAP-1130-1000199</t>
  </si>
  <si>
    <t xml:space="preserve">SAP-1060-1000066</t>
  </si>
  <si>
    <t xml:space="preserve">1000066</t>
  </si>
  <si>
    <t xml:space="preserve">ENALAPRIL MALEATO 10MG COMPRIMIDO</t>
  </si>
  <si>
    <t xml:space="preserve">SAP-1130-1000066</t>
  </si>
  <si>
    <t xml:space="preserve">SAP-1060-2000281</t>
  </si>
  <si>
    <t xml:space="preserve">2000281</t>
  </si>
  <si>
    <t xml:space="preserve">GASA ESTERIL 10X10 LA CEADE</t>
  </si>
  <si>
    <t xml:space="preserve">SAP-1060-2000048</t>
  </si>
  <si>
    <t xml:space="preserve">2000048</t>
  </si>
  <si>
    <t xml:space="preserve">CAMISOLIN AZUL 25GR PUÑO C/ELASTICO 1MT</t>
  </si>
  <si>
    <t xml:space="preserve">SAP-1060-2000147</t>
  </si>
  <si>
    <t xml:space="preserve">2000147</t>
  </si>
  <si>
    <t xml:space="preserve">GASA ESTERIL 10X10 GASANA</t>
  </si>
  <si>
    <t xml:space="preserve">SAP-1060-1001312</t>
  </si>
  <si>
    <t xml:space="preserve">1001312</t>
  </si>
  <si>
    <t xml:space="preserve">GASA SOBRE 10x10</t>
  </si>
  <si>
    <t xml:space="preserve">SAP-1060-2000081</t>
  </si>
  <si>
    <t xml:space="preserve">2000081</t>
  </si>
  <si>
    <t xml:space="preserve">VENDA TIPO CAMBRIC X  7.5 cm</t>
  </si>
  <si>
    <t xml:space="preserve">SAP-1060-1000431</t>
  </si>
  <si>
    <t xml:space="preserve">1000431</t>
  </si>
  <si>
    <t xml:space="preserve">SAP-1130-1000431</t>
  </si>
  <si>
    <t xml:space="preserve">SAP-1060-2000473</t>
  </si>
  <si>
    <t xml:space="preserve">2000473</t>
  </si>
  <si>
    <t xml:space="preserve">PILA AA</t>
  </si>
  <si>
    <t xml:space="preserve">SAP-1060-1000011</t>
  </si>
  <si>
    <t xml:space="preserve">1000011</t>
  </si>
  <si>
    <t xml:space="preserve">SAP-1130-1000011</t>
  </si>
  <si>
    <t xml:space="preserve">SAP-1060-1000181</t>
  </si>
  <si>
    <t xml:space="preserve">1000181</t>
  </si>
  <si>
    <t xml:space="preserve">LOPERAMIDA COMPRIMIDO</t>
  </si>
  <si>
    <t xml:space="preserve">SAP-1130-1000181</t>
  </si>
  <si>
    <t xml:space="preserve">SAP-1060-2000148</t>
  </si>
  <si>
    <t xml:space="preserve">2000148</t>
  </si>
  <si>
    <t xml:space="preserve">GASA ESTERIL 10X10CM - IGALTEX</t>
  </si>
  <si>
    <t xml:space="preserve">SAP-1060-1000532</t>
  </si>
  <si>
    <t xml:space="preserve">1000532</t>
  </si>
  <si>
    <t xml:space="preserve">BUSCAPINA COMPUESTA COMRIMIDOS</t>
  </si>
  <si>
    <t xml:space="preserve">SAP-1060-2000101</t>
  </si>
  <si>
    <t xml:space="preserve">2000101</t>
  </si>
  <si>
    <t xml:space="preserve">BOLSA ROJA GRANDE</t>
  </si>
  <si>
    <t xml:space="preserve">SAP-1130-2000101</t>
  </si>
  <si>
    <t xml:space="preserve">SAP-1060-1000107</t>
  </si>
  <si>
    <t xml:space="preserve">1000107</t>
  </si>
  <si>
    <t xml:space="preserve">ACIDO ACETIL SALICILICO 500MG COMPRIMIDO</t>
  </si>
  <si>
    <t xml:space="preserve">SAP-1060-2000034</t>
  </si>
  <si>
    <t xml:space="preserve">SAP-1130-1000090</t>
  </si>
  <si>
    <t xml:space="preserve">SAP-1060-1000343</t>
  </si>
  <si>
    <t xml:space="preserve">1000343</t>
  </si>
  <si>
    <t xml:space="preserve">ENALAPRIL MALEATO 5MG COMPRIMIDO</t>
  </si>
  <si>
    <t xml:space="preserve">SAP-1060-2000472</t>
  </si>
  <si>
    <t xml:space="preserve">2000472</t>
  </si>
  <si>
    <t xml:space="preserve">SAP-1130-2000472</t>
  </si>
  <si>
    <t xml:space="preserve">SAP-1060-2001251</t>
  </si>
  <si>
    <t xml:space="preserve">2001251</t>
  </si>
  <si>
    <t xml:space="preserve">SAP-1060-1000170</t>
  </si>
  <si>
    <t xml:space="preserve">1000170</t>
  </si>
  <si>
    <t xml:space="preserve">SAP-1060-2000096</t>
  </si>
  <si>
    <t xml:space="preserve">2000096</t>
  </si>
  <si>
    <t xml:space="preserve">APOSITO NO ESTERIL (G+A) 15X20CM</t>
  </si>
  <si>
    <t xml:space="preserve">SAP-1060-2000366</t>
  </si>
  <si>
    <t xml:space="preserve">2000366</t>
  </si>
  <si>
    <t xml:space="preserve">SAP-1130-2000366</t>
  </si>
  <si>
    <t xml:space="preserve">SAP-1060-1000205</t>
  </si>
  <si>
    <t xml:space="preserve">1000205</t>
  </si>
  <si>
    <t xml:space="preserve">BAÑO OCULAR POEN 80 ML</t>
  </si>
  <si>
    <t xml:space="preserve">SAP-1060-1000294</t>
  </si>
  <si>
    <t xml:space="preserve">1000294</t>
  </si>
  <si>
    <t xml:space="preserve">IBUPROFENO AMP 400MG/3ML</t>
  </si>
  <si>
    <t xml:space="preserve">SAP-1060-2000095</t>
  </si>
  <si>
    <t xml:space="preserve">2000095</t>
  </si>
  <si>
    <t xml:space="preserve">SAP-1060-2001240</t>
  </si>
  <si>
    <t xml:space="preserve">2001240</t>
  </si>
  <si>
    <t xml:space="preserve">TEST ANTIGENO PANBIO COVID</t>
  </si>
  <si>
    <t xml:space="preserve">SAP-1060-1000426</t>
  </si>
  <si>
    <t xml:space="preserve">1000426</t>
  </si>
  <si>
    <t xml:space="preserve">SAP-1130-1000426</t>
  </si>
  <si>
    <t xml:space="preserve">SAP-1060-2000080</t>
  </si>
  <si>
    <t xml:space="preserve">2000080</t>
  </si>
  <si>
    <t xml:space="preserve">VENDA TIPO CAMBRIC X 5 CM</t>
  </si>
  <si>
    <t xml:space="preserve">SAP-1060-1000082</t>
  </si>
  <si>
    <t xml:space="preserve">1000082</t>
  </si>
  <si>
    <t xml:space="preserve">LIDOCAINA AL 2% SIN EPINEFRINA AMPOLLA</t>
  </si>
  <si>
    <t xml:space="preserve">SAP-1060-1001236</t>
  </si>
  <si>
    <t xml:space="preserve">1001236</t>
  </si>
  <si>
    <t xml:space="preserve">RELIVERAN COMP X 10</t>
  </si>
  <si>
    <t xml:space="preserve">SAP-1060-2000031</t>
  </si>
  <si>
    <t xml:space="preserve">SAP-1060-2000278</t>
  </si>
  <si>
    <t xml:space="preserve">2000278</t>
  </si>
  <si>
    <t xml:space="preserve">APOS ESTERIL (G+A) 10X20 IGALTEX S/POUCH</t>
  </si>
  <si>
    <t xml:space="preserve">SAP-1060-2000658</t>
  </si>
  <si>
    <t xml:space="preserve">2000658</t>
  </si>
  <si>
    <t xml:space="preserve">SAP-1060-2001051</t>
  </si>
  <si>
    <t xml:space="preserve">2001051</t>
  </si>
  <si>
    <t xml:space="preserve">SUTURA MONONYLON 3-0 AGUJA REDONDA</t>
  </si>
  <si>
    <t xml:space="preserve">SAP-1060-1000173</t>
  </si>
  <si>
    <t xml:space="preserve">1000173</t>
  </si>
  <si>
    <t xml:space="preserve">BAYASPIRINA COMPRIMIDOS</t>
  </si>
  <si>
    <t xml:space="preserve">SAP-1060-2000939</t>
  </si>
  <si>
    <t xml:space="preserve">2000939</t>
  </si>
  <si>
    <t xml:space="preserve">SONDA T/K-11 SHINOBI</t>
  </si>
  <si>
    <t xml:space="preserve">SAP-1060-2000402</t>
  </si>
  <si>
    <t xml:space="preserve">2000402</t>
  </si>
  <si>
    <t xml:space="preserve">CANULA DE GUEDEL 80CM N1.5 VERDE</t>
  </si>
  <si>
    <t xml:space="preserve">SAP-1130-2000402</t>
  </si>
  <si>
    <t xml:space="preserve">SAP-1060-1000177</t>
  </si>
  <si>
    <t xml:space="preserve">1000177</t>
  </si>
  <si>
    <t xml:space="preserve">DIPIRONA COMPRIMIDO</t>
  </si>
  <si>
    <t xml:space="preserve">SAP-1060-2001752</t>
  </si>
  <si>
    <t xml:space="preserve">2001752</t>
  </si>
  <si>
    <t xml:space="preserve">TEST 6 DROGAS x saliva</t>
  </si>
  <si>
    <t xml:space="preserve">SAP-1060-1000003</t>
  </si>
  <si>
    <t xml:space="preserve">SAP-1060-1000008</t>
  </si>
  <si>
    <t xml:space="preserve">1000008</t>
  </si>
  <si>
    <t xml:space="preserve">DIFENHIDRAMINA 10MG AMPOLLA DE 1ML</t>
  </si>
  <si>
    <t xml:space="preserve">SAP-1060-1000171</t>
  </si>
  <si>
    <t xml:space="preserve">1000171</t>
  </si>
  <si>
    <t xml:space="preserve">RANITIDINA 300 MG AMP</t>
  </si>
  <si>
    <t xml:space="preserve">SAP-1060-1000425</t>
  </si>
  <si>
    <t xml:space="preserve">1000425</t>
  </si>
  <si>
    <t xml:space="preserve">KLOSIDOL (TRAMADOL) 5ml Ampolla</t>
  </si>
  <si>
    <t xml:space="preserve">SAP-1060-1000451</t>
  </si>
  <si>
    <t xml:space="preserve">1000451</t>
  </si>
  <si>
    <t xml:space="preserve">SAP-1060-1000525</t>
  </si>
  <si>
    <t xml:space="preserve">1000525</t>
  </si>
  <si>
    <t xml:space="preserve">OMEPRAZOL DE 40 MG COMPRIMIDOS</t>
  </si>
  <si>
    <t xml:space="preserve">SAP-1060-1000648</t>
  </si>
  <si>
    <t xml:space="preserve">1000648</t>
  </si>
  <si>
    <t xml:space="preserve">BISOPROLOL COMP</t>
  </si>
  <si>
    <t xml:space="preserve">SAP-1060-1000730</t>
  </si>
  <si>
    <t xml:space="preserve">1000730</t>
  </si>
  <si>
    <t xml:space="preserve">SUPRADYN</t>
  </si>
  <si>
    <t xml:space="preserve">SAP-1060-2000002</t>
  </si>
  <si>
    <t xml:space="preserve">SAP-1060-2000300</t>
  </si>
  <si>
    <t xml:space="preserve">2000300</t>
  </si>
  <si>
    <t xml:space="preserve">SAP-1130-2000300</t>
  </si>
  <si>
    <t xml:space="preserve">SAP-1060-2000404</t>
  </si>
  <si>
    <t xml:space="preserve">SAP-1060-2000019</t>
  </si>
  <si>
    <t xml:space="preserve">2000019</t>
  </si>
  <si>
    <t xml:space="preserve">TUBO ENDOTRAQ N° 7.5 C/BALON</t>
  </si>
  <si>
    <t xml:space="preserve">SAP-1130-2000019</t>
  </si>
  <si>
    <t xml:space="preserve">SAP-1060-2000089</t>
  </si>
  <si>
    <t xml:space="preserve">2000089</t>
  </si>
  <si>
    <t xml:space="preserve">GUANTES ESTERILES Nº 8.5 POR PAR</t>
  </si>
  <si>
    <t xml:space="preserve">SAP-1060-2000867</t>
  </si>
  <si>
    <t xml:space="preserve">SAP-1130-2000867</t>
  </si>
  <si>
    <t xml:space="preserve">SAP-1060-1000651</t>
  </si>
  <si>
    <t xml:space="preserve">SAP-1060-1000295</t>
  </si>
  <si>
    <t xml:space="preserve">1000295</t>
  </si>
  <si>
    <t xml:space="preserve">SAP-1130-1000295</t>
  </si>
  <si>
    <t xml:space="preserve">SAP-1060-1000001</t>
  </si>
  <si>
    <t xml:space="preserve">SAP-1060-1000128</t>
  </si>
  <si>
    <t xml:space="preserve">1000128</t>
  </si>
  <si>
    <t xml:space="preserve">TRAMADOL GOTAS</t>
  </si>
  <si>
    <t xml:space="preserve">SAP-1060-1000168</t>
  </si>
  <si>
    <t xml:space="preserve">1000168</t>
  </si>
  <si>
    <t xml:space="preserve">BICARBONATO DE SODIO SOL. 1 MOL. 100 CM3</t>
  </si>
  <si>
    <t xml:space="preserve">SAP-1130-1000168</t>
  </si>
  <si>
    <t xml:space="preserve">SAP-1060-1000402</t>
  </si>
  <si>
    <t xml:space="preserve">1000402</t>
  </si>
  <si>
    <t xml:space="preserve">SAP-1060-1000645</t>
  </si>
  <si>
    <t xml:space="preserve">1000645</t>
  </si>
  <si>
    <t xml:space="preserve">BIL 13 COMPRIMIDOS</t>
  </si>
  <si>
    <t xml:space="preserve">SAP-1060-1000652</t>
  </si>
  <si>
    <t xml:space="preserve">1000652</t>
  </si>
  <si>
    <t xml:space="preserve">ONDANSETRON AMP</t>
  </si>
  <si>
    <t xml:space="preserve">SAP-1060-1000653</t>
  </si>
  <si>
    <t xml:space="preserve">1000653</t>
  </si>
  <si>
    <t xml:space="preserve">PROPOFOL AMP</t>
  </si>
  <si>
    <t xml:space="preserve">SAP-1060-1000754</t>
  </si>
  <si>
    <t xml:space="preserve">1000754</t>
  </si>
  <si>
    <t xml:space="preserve">PLATSUL  30GR</t>
  </si>
  <si>
    <t xml:space="preserve">SAP-1060-2000156</t>
  </si>
  <si>
    <t xml:space="preserve">2000156</t>
  </si>
  <si>
    <t xml:space="preserve">SAP-1060-2000168</t>
  </si>
  <si>
    <t xml:space="preserve">2000168</t>
  </si>
  <si>
    <t xml:space="preserve">MASCARA PARA O2 ADULT C/INTERCAMBIADOR D</t>
  </si>
  <si>
    <t xml:space="preserve">SAP-1060-2000320</t>
  </si>
  <si>
    <t xml:space="preserve">2000320</t>
  </si>
  <si>
    <t xml:space="preserve">SONDA VESICAL Nº 10 DE LÁTEX</t>
  </si>
  <si>
    <t xml:space="preserve">SAP-1060-2000449</t>
  </si>
  <si>
    <t xml:space="preserve">2000449</t>
  </si>
  <si>
    <t xml:space="preserve">VENDA ELASTICA 10 CM x 2,5 MTS</t>
  </si>
  <si>
    <t xml:space="preserve">SAP-1130-2000449</t>
  </si>
  <si>
    <t xml:space="preserve">SAP-1060-2000662</t>
  </si>
  <si>
    <t xml:space="preserve">2000662</t>
  </si>
  <si>
    <t xml:space="preserve">MASCARA DE RESUCITACION POCKET CPR</t>
  </si>
  <si>
    <t xml:space="preserve">SAP-1060-2000245</t>
  </si>
  <si>
    <t xml:space="preserve">2000245</t>
  </si>
  <si>
    <t xml:space="preserve">SONDA DE ASPIRACION K-32P KOLLER</t>
  </si>
  <si>
    <t xml:space="preserve">SAP-1060-1000657</t>
  </si>
  <si>
    <t xml:space="preserve">1000657</t>
  </si>
  <si>
    <t xml:space="preserve">HEXALER PLUS</t>
  </si>
  <si>
    <t xml:space="preserve">SAP-1060-2000244</t>
  </si>
  <si>
    <t xml:space="preserve">2000244</t>
  </si>
  <si>
    <t xml:space="preserve">SONDA FOLEY 2 VIAS Nº16 DE LÁTEX</t>
  </si>
  <si>
    <t xml:space="preserve">SAP-1130-2000244</t>
  </si>
  <si>
    <t xml:space="preserve">SAP-1060-1000251</t>
  </si>
  <si>
    <t xml:space="preserve">1000251</t>
  </si>
  <si>
    <t xml:space="preserve">AMOXIXILINA 875 Mg (AMOXIDAL DUO)</t>
  </si>
  <si>
    <t xml:space="preserve">SAP-1060-1000179</t>
  </si>
  <si>
    <t xml:space="preserve">1000179</t>
  </si>
  <si>
    <t xml:space="preserve">FUROSEMIDA COMPRIMIDO</t>
  </si>
  <si>
    <t xml:space="preserve">SAP-1060-1000052</t>
  </si>
  <si>
    <t xml:space="preserve">SAP-1060-2000067</t>
  </si>
  <si>
    <t xml:space="preserve">2000067</t>
  </si>
  <si>
    <t xml:space="preserve">TUBO ENDOTRAQ. Nº 2 C/BALON</t>
  </si>
  <si>
    <t xml:space="preserve">SAP-1060-2000072</t>
  </si>
  <si>
    <t xml:space="preserve">2000072</t>
  </si>
  <si>
    <t xml:space="preserve">TUBO ENDOTRAQ. Nº 4 C/BALON</t>
  </si>
  <si>
    <t xml:space="preserve">SAP-1060-2000194</t>
  </si>
  <si>
    <t xml:space="preserve">2000194</t>
  </si>
  <si>
    <t xml:space="preserve">SONDA DE ASPIRACION K-32P TOM FAC C/REG</t>
  </si>
  <si>
    <t xml:space="preserve">SAP-1060-2000355</t>
  </si>
  <si>
    <t xml:space="preserve">2000355</t>
  </si>
  <si>
    <t xml:space="preserve">APOSITO ESTERIL (G+A) 15X20CM</t>
  </si>
  <si>
    <t xml:space="preserve">SAP-1060-2000868</t>
  </si>
  <si>
    <t xml:space="preserve">2000868</t>
  </si>
  <si>
    <t xml:space="preserve">DESCARTADOR C/TAPA GIRATORIA MOD M5 4.8L</t>
  </si>
  <si>
    <t xml:space="preserve">SAP-1130-2000868</t>
  </si>
  <si>
    <t xml:space="preserve">SAP-1060-2000659</t>
  </si>
  <si>
    <t xml:space="preserve">2000659</t>
  </si>
  <si>
    <t xml:space="preserve">SAP-1060-1000468</t>
  </si>
  <si>
    <t xml:space="preserve">1000468</t>
  </si>
  <si>
    <t xml:space="preserve">AMOXICILINA  500 MGR</t>
  </si>
  <si>
    <t xml:space="preserve">SAP-1060-2000073</t>
  </si>
  <si>
    <t xml:space="preserve">2000073</t>
  </si>
  <si>
    <t xml:space="preserve">TUBO ENDOTRAQ N° 4.5 C/BALON</t>
  </si>
  <si>
    <t xml:space="preserve">SAP-1060-3000435</t>
  </si>
  <si>
    <t xml:space="preserve">3000435</t>
  </si>
  <si>
    <t xml:space="preserve">Chaqueta Blanca ML yacimiento T XL</t>
  </si>
  <si>
    <t xml:space="preserve">SAP-1060-2000068</t>
  </si>
  <si>
    <t xml:space="preserve">2000068</t>
  </si>
  <si>
    <t xml:space="preserve">TUBO ENDOTRAQ. Nº 2.5 C/BALON</t>
  </si>
  <si>
    <t xml:space="preserve">SAP-1060-2000075</t>
  </si>
  <si>
    <t xml:space="preserve">2000075</t>
  </si>
  <si>
    <t xml:space="preserve">TUBO ENDOTRAQ N° 5.5 C/BALON</t>
  </si>
  <si>
    <t xml:space="preserve">SAP-1060-2001329</t>
  </si>
  <si>
    <t xml:space="preserve">2001329</t>
  </si>
  <si>
    <t xml:space="preserve">JUEGOS DE PERAS PRECORDIALES</t>
  </si>
  <si>
    <t xml:space="preserve">SAP-1060-1000659</t>
  </si>
  <si>
    <t xml:space="preserve">1000659</t>
  </si>
  <si>
    <t xml:space="preserve">BUSCA FEM COMP.</t>
  </si>
  <si>
    <t xml:space="preserve">SAP-1060-2000193</t>
  </si>
  <si>
    <t xml:space="preserve">2000193</t>
  </si>
  <si>
    <t xml:space="preserve">SONDA DE ASPIRACION K-29P KOLLER C/REG</t>
  </si>
  <si>
    <t xml:space="preserve">SAP-1060-2000438</t>
  </si>
  <si>
    <t xml:space="preserve">2000438</t>
  </si>
  <si>
    <t xml:space="preserve">TUBO ENDOTRAQ Nº 3.5 S/BALON</t>
  </si>
  <si>
    <t xml:space="preserve">SAP-1060-2000609</t>
  </si>
  <si>
    <t xml:space="preserve">2000609</t>
  </si>
  <si>
    <t xml:space="preserve">SABANA PARA QUEMADO CUERPO COMPLETO</t>
  </si>
  <si>
    <t xml:space="preserve">SAP-1060-2001254</t>
  </si>
  <si>
    <t xml:space="preserve">SAP-1060-2000094</t>
  </si>
  <si>
    <t xml:space="preserve">2000094</t>
  </si>
  <si>
    <t xml:space="preserve">TUBO ENDOTRAQ Nº 9 C/BALON</t>
  </si>
  <si>
    <t xml:space="preserve">SAP-1060-2000069</t>
  </si>
  <si>
    <t xml:space="preserve">2000069</t>
  </si>
  <si>
    <t xml:space="preserve">TUBO ENDOTRAQ. Nº 3 C/BALON</t>
  </si>
  <si>
    <t xml:space="preserve">SAP-1060-2000074</t>
  </si>
  <si>
    <t xml:space="preserve">2000074</t>
  </si>
  <si>
    <t xml:space="preserve">SAP-1060-2000414</t>
  </si>
  <si>
    <t xml:space="preserve">2000414</t>
  </si>
  <si>
    <t xml:space="preserve">CANULA DE GUEDEL 11CM N3 CELESTE</t>
  </si>
  <si>
    <t xml:space="preserve">SAP-1130-2000414</t>
  </si>
  <si>
    <t xml:space="preserve">SAP-1060-3000434</t>
  </si>
  <si>
    <t xml:space="preserve">3000434</t>
  </si>
  <si>
    <t xml:space="preserve">Chaqueta Blanca ML yacimiento T L</t>
  </si>
  <si>
    <t xml:space="preserve">SAP-1130-2000037</t>
  </si>
  <si>
    <t xml:space="preserve">SAP-1060-1000369</t>
  </si>
  <si>
    <t xml:space="preserve">1000369</t>
  </si>
  <si>
    <t xml:space="preserve">TOBRAMICINA+ DEX G</t>
  </si>
  <si>
    <t xml:space="preserve">SAP-1130-1000369</t>
  </si>
  <si>
    <t xml:space="preserve">SAP-1060-2000429</t>
  </si>
  <si>
    <t xml:space="preserve">2000429</t>
  </si>
  <si>
    <t xml:space="preserve">AGUJA HIPODERMICA 30G x ½ - 13/3</t>
  </si>
  <si>
    <t xml:space="preserve">SAP-1130-1000041</t>
  </si>
  <si>
    <t xml:space="preserve">SAP-1060-1000095</t>
  </si>
  <si>
    <t xml:space="preserve">1000095</t>
  </si>
  <si>
    <t xml:space="preserve">SAP-1130-1000095</t>
  </si>
  <si>
    <t xml:space="preserve">SAP-1060-1000406</t>
  </si>
  <si>
    <t xml:space="preserve">1000406</t>
  </si>
  <si>
    <t xml:space="preserve">FURASIN DE 1L</t>
  </si>
  <si>
    <t xml:space="preserve">SAP-1060-1000440</t>
  </si>
  <si>
    <t xml:space="preserve">1000440</t>
  </si>
  <si>
    <t xml:space="preserve">SAP-1060-1000656</t>
  </si>
  <si>
    <t xml:space="preserve">1000656</t>
  </si>
  <si>
    <t xml:space="preserve">HEXALER CORT</t>
  </si>
  <si>
    <t xml:space="preserve">SAP-1060-2000085</t>
  </si>
  <si>
    <t xml:space="preserve">2000085</t>
  </si>
  <si>
    <t xml:space="preserve">BOLSAS ROJA CHICAS CON CIERRE ZIPLOC</t>
  </si>
  <si>
    <t xml:space="preserve">SAP-1060-2000103</t>
  </si>
  <si>
    <t xml:space="preserve">2000103</t>
  </si>
  <si>
    <t xml:space="preserve">SAP-1060-2000291</t>
  </si>
  <si>
    <t xml:space="preserve">2000291</t>
  </si>
  <si>
    <t xml:space="preserve">AGUJA HUBER</t>
  </si>
  <si>
    <t xml:space="preserve">SAP-1060-2000314</t>
  </si>
  <si>
    <t xml:space="preserve">2000314</t>
  </si>
  <si>
    <t xml:space="preserve">SAP-1060-2000349</t>
  </si>
  <si>
    <t xml:space="preserve">2000349</t>
  </si>
  <si>
    <t xml:space="preserve">SAP-1060-2000364</t>
  </si>
  <si>
    <t xml:space="preserve">2000364</t>
  </si>
  <si>
    <t xml:space="preserve">MASCARA PARA O2 PEDIATRICA CON RESERVORI</t>
  </si>
  <si>
    <t xml:space="preserve">SAP-1130-2000364</t>
  </si>
  <si>
    <t xml:space="preserve">SAP-1060-2000371</t>
  </si>
  <si>
    <t xml:space="preserve">2000371</t>
  </si>
  <si>
    <t xml:space="preserve">BOLSA DE ORINA AMBULATORIA</t>
  </si>
  <si>
    <t xml:space="preserve">SAP-1060-2000474</t>
  </si>
  <si>
    <t xml:space="preserve">2000474</t>
  </si>
  <si>
    <t xml:space="preserve">SAP-1060-2000717</t>
  </si>
  <si>
    <t xml:space="preserve">2000717</t>
  </si>
  <si>
    <t xml:space="preserve">CIRCUITO ARM ADULTO LEISTUNG</t>
  </si>
  <si>
    <t xml:space="preserve">SAP-1060-2000980</t>
  </si>
  <si>
    <t xml:space="preserve">2000980</t>
  </si>
  <si>
    <t xml:space="preserve">BATERIAS 9 VOLTIOS</t>
  </si>
  <si>
    <t xml:space="preserve">SAP-1060-2001118</t>
  </si>
  <si>
    <t xml:space="preserve">2001118</t>
  </si>
  <si>
    <t xml:space="preserve">SAP-1060-2000491</t>
  </si>
  <si>
    <t xml:space="preserve">2000491</t>
  </si>
  <si>
    <t xml:space="preserve">BOLSA RESUCITACION MANUAL(TIPO AMBU)ADUL</t>
  </si>
  <si>
    <t xml:space="preserve">SAP-1130-2000491</t>
  </si>
  <si>
    <t xml:space="preserve">SAP-1060-1000410</t>
  </si>
  <si>
    <t xml:space="preserve">1000410</t>
  </si>
  <si>
    <t xml:space="preserve">DOPAMINA 200MG/5 ML</t>
  </si>
  <si>
    <t xml:space="preserve">SAP-1130-1000410</t>
  </si>
  <si>
    <t xml:space="preserve">SAP-1060-2001054</t>
  </si>
  <si>
    <t xml:space="preserve">2001054</t>
  </si>
  <si>
    <t xml:space="preserve">ALGODÓN HIDROFILO CLASICO X 300 Grs</t>
  </si>
  <si>
    <t xml:space="preserve">SAP-1060-1000026</t>
  </si>
  <si>
    <t xml:space="preserve">1000026</t>
  </si>
  <si>
    <t xml:space="preserve">HIDROCORTISONA 100 MG. (Fada / Richmond)</t>
  </si>
  <si>
    <t xml:space="preserve">SAP-1130-1000026</t>
  </si>
  <si>
    <t xml:space="preserve">SAP-1060-3000689</t>
  </si>
  <si>
    <t xml:space="preserve">3000689</t>
  </si>
  <si>
    <t xml:space="preserve">Chaqueta Chofer ML Gris yac T XXL</t>
  </si>
  <si>
    <t xml:space="preserve">SAP-1060-1000206</t>
  </si>
  <si>
    <t xml:space="preserve">1000206</t>
  </si>
  <si>
    <t xml:space="preserve">LIDOCAINA SPRAY SIN EPINEFRINA</t>
  </si>
  <si>
    <t xml:space="preserve">SAP-1060-1000655</t>
  </si>
  <si>
    <t xml:space="preserve">1000655</t>
  </si>
  <si>
    <t xml:space="preserve">DOMPERIDONA COMP.</t>
  </si>
  <si>
    <t xml:space="preserve">SAP-1060-2000066</t>
  </si>
  <si>
    <t xml:space="preserve">2000066</t>
  </si>
  <si>
    <t xml:space="preserve">SONDA FOLEY 100% SILICONA 2 VÍAS Nº18</t>
  </si>
  <si>
    <t xml:space="preserve">SAP-1060-2000294</t>
  </si>
  <si>
    <t xml:space="preserve">2000294</t>
  </si>
  <si>
    <t xml:space="preserve">SONDA URETRAL K-97 TOM-FAC</t>
  </si>
  <si>
    <t xml:space="preserve">SAP-1060-2001704</t>
  </si>
  <si>
    <t xml:space="preserve">2001704</t>
  </si>
  <si>
    <t xml:space="preserve">YERBA 500G</t>
  </si>
  <si>
    <t xml:space="preserve">SAP-1060-1000054</t>
  </si>
  <si>
    <t xml:space="preserve">SAP-1130-1000054</t>
  </si>
  <si>
    <t xml:space="preserve">SAP-1060-2001024</t>
  </si>
  <si>
    <t xml:space="preserve">2001024</t>
  </si>
  <si>
    <t xml:space="preserve">SAP-1060-2001052</t>
  </si>
  <si>
    <t xml:space="preserve">SAP-1060-2001053</t>
  </si>
  <si>
    <t xml:space="preserve">SAP-1060-1000175</t>
  </si>
  <si>
    <t xml:space="preserve">1000175</t>
  </si>
  <si>
    <t xml:space="preserve">SAP-1060-2000082</t>
  </si>
  <si>
    <t xml:space="preserve">2000082</t>
  </si>
  <si>
    <t xml:space="preserve">ROLLO PARA E.C.G DE 50X30CM</t>
  </si>
  <si>
    <t xml:space="preserve">SAP-1060-3000125</t>
  </si>
  <si>
    <t xml:space="preserve">3000125</t>
  </si>
  <si>
    <t xml:space="preserve">PANTALON CARGO AZUL T40</t>
  </si>
  <si>
    <t xml:space="preserve">SAP-1130-3000125</t>
  </si>
  <si>
    <t xml:space="preserve">SAP-1060-3000734</t>
  </si>
  <si>
    <t xml:space="preserve">3000734</t>
  </si>
  <si>
    <t xml:space="preserve">CHAQUETA GRIS MCORTA YACIMIENTO T XL</t>
  </si>
  <si>
    <t xml:space="preserve">SAP-1060-3001562</t>
  </si>
  <si>
    <t xml:space="preserve">3001562</t>
  </si>
  <si>
    <t xml:space="preserve">CAMPERON NARANJA DE GRAFA M</t>
  </si>
  <si>
    <t xml:space="preserve">SAP-1060-3001563</t>
  </si>
  <si>
    <t xml:space="preserve">3001563</t>
  </si>
  <si>
    <t xml:space="preserve">CAMPERON NARANJA DE GRAFA L</t>
  </si>
  <si>
    <t xml:space="preserve">SAP-1060-1000049</t>
  </si>
  <si>
    <t xml:space="preserve">1000049</t>
  </si>
  <si>
    <t xml:space="preserve">SAP-1130-1000049</t>
  </si>
  <si>
    <t xml:space="preserve">SAP-1060-1000163</t>
  </si>
  <si>
    <t xml:space="preserve">1000163</t>
  </si>
  <si>
    <t xml:space="preserve">ALCOHOL AL 96 % POR 100 ML</t>
  </si>
  <si>
    <t xml:space="preserve">SAP-1060-1000367</t>
  </si>
  <si>
    <t xml:space="preserve">1000367</t>
  </si>
  <si>
    <t xml:space="preserve">SAP-1060-1000117</t>
  </si>
  <si>
    <t xml:space="preserve">1000117</t>
  </si>
  <si>
    <t xml:space="preserve">SULFADIZINA DE PLATA X 400GR</t>
  </si>
  <si>
    <t xml:space="preserve">SAP-1060-3000696</t>
  </si>
  <si>
    <t xml:space="preserve">3000696</t>
  </si>
  <si>
    <t xml:space="preserve">Chaqueta Blanca ML yacimiento T S</t>
  </si>
  <si>
    <t xml:space="preserve">SAP-1060-3000966</t>
  </si>
  <si>
    <t xml:space="preserve">3000966</t>
  </si>
  <si>
    <t xml:space="preserve">CHAQUETA BLANCA ML YACIMIENTO XXXL</t>
  </si>
  <si>
    <t xml:space="preserve">SAP-1060-3001303</t>
  </si>
  <si>
    <t xml:space="preserve">3001303</t>
  </si>
  <si>
    <t xml:space="preserve">BUZO ALGODON AZUL C/LOGO L</t>
  </si>
  <si>
    <t xml:space="preserve">SAP-1060-1000324</t>
  </si>
  <si>
    <t xml:space="preserve">1000324</t>
  </si>
  <si>
    <t xml:space="preserve">GOTABIOTIC POEN</t>
  </si>
  <si>
    <t xml:space="preserve">SAP-1060-3000497</t>
  </si>
  <si>
    <t xml:space="preserve">3000497</t>
  </si>
  <si>
    <t xml:space="preserve">PANTALON JEAN C/LOGO YAC T40</t>
  </si>
  <si>
    <t xml:space="preserve">SAP-1060-3000440</t>
  </si>
  <si>
    <t xml:space="preserve">3000440</t>
  </si>
  <si>
    <t xml:space="preserve">Chaqueta Chofer ML Gris yac T S</t>
  </si>
  <si>
    <t xml:space="preserve">SAP-1060-1000065</t>
  </si>
  <si>
    <t xml:space="preserve">1000065</t>
  </si>
  <si>
    <t xml:space="preserve">DIPIRONA 2,5 MG AMP INYECTABLE</t>
  </si>
  <si>
    <t xml:space="preserve">SAP-1060-1000185</t>
  </si>
  <si>
    <t xml:space="preserve">1000185</t>
  </si>
  <si>
    <t xml:space="preserve">PLATSUL  X 100 CREMA</t>
  </si>
  <si>
    <t xml:space="preserve">SAP-1060-1000194</t>
  </si>
  <si>
    <t xml:space="preserve">1000194</t>
  </si>
  <si>
    <t xml:space="preserve">SAP-1060-1000441</t>
  </si>
  <si>
    <t xml:space="preserve">1000441</t>
  </si>
  <si>
    <t xml:space="preserve">SAP-1060-1000452</t>
  </si>
  <si>
    <t xml:space="preserve">1000452</t>
  </si>
  <si>
    <t xml:space="preserve">INSULINA RAPIDA LISPRO</t>
  </si>
  <si>
    <t xml:space="preserve">SAP-1060-1000649</t>
  </si>
  <si>
    <t xml:space="preserve">1000649</t>
  </si>
  <si>
    <t xml:space="preserve">GENTAMICINA CREMA</t>
  </si>
  <si>
    <t xml:space="preserve">SAP-1060-2000059</t>
  </si>
  <si>
    <t xml:space="preserve">2000059</t>
  </si>
  <si>
    <t xml:space="preserve">LAZO  DE GOMA POR MTS (HEMOSTATICO)</t>
  </si>
  <si>
    <t xml:space="preserve">SAP-1060-2000064</t>
  </si>
  <si>
    <t xml:space="preserve">2000064</t>
  </si>
  <si>
    <t xml:space="preserve">SAP-1060-2000065</t>
  </si>
  <si>
    <t xml:space="preserve">2000065</t>
  </si>
  <si>
    <t xml:space="preserve">SONDA NASOGASTRICA K-29P KOLLER</t>
  </si>
  <si>
    <t xml:space="preserve">SAP-1060-2000091</t>
  </si>
  <si>
    <t xml:space="preserve">2000091</t>
  </si>
  <si>
    <t xml:space="preserve">SONDA DE ASPIRACION K-10P</t>
  </si>
  <si>
    <t xml:space="preserve">SAP-1060-2000201</t>
  </si>
  <si>
    <t xml:space="preserve">2000201</t>
  </si>
  <si>
    <t xml:space="preserve">SONDA VESICAL DE 2 VIAS Nº 18 (LATEX)</t>
  </si>
  <si>
    <t xml:space="preserve">SAP-1060-2000305</t>
  </si>
  <si>
    <t xml:space="preserve">2000305</t>
  </si>
  <si>
    <t xml:space="preserve">SONDA KOLLER K-27 PED P/INHALACION DE O2</t>
  </si>
  <si>
    <t xml:space="preserve">SAP-1060-2000332</t>
  </si>
  <si>
    <t xml:space="preserve">2000332</t>
  </si>
  <si>
    <t xml:space="preserve">SONDA T/K 30P PVC EST P/ASP MUCUS TOMFAC</t>
  </si>
  <si>
    <t xml:space="preserve">SAP-1060-2000388</t>
  </si>
  <si>
    <t xml:space="preserve">2000388</t>
  </si>
  <si>
    <t xml:space="preserve">CANULA DE GUEDEL 70 MM N1 BLANCO</t>
  </si>
  <si>
    <t xml:space="preserve">SAP-1060-2000405</t>
  </si>
  <si>
    <t xml:space="preserve">2000405</t>
  </si>
  <si>
    <t xml:space="preserve">GASA PARAFINADA 10X40CM</t>
  </si>
  <si>
    <t xml:space="preserve">SAP-1060-2000451</t>
  </si>
  <si>
    <t xml:space="preserve">2000451</t>
  </si>
  <si>
    <t xml:space="preserve">SAP-1060-2000749</t>
  </si>
  <si>
    <t xml:space="preserve">2000749</t>
  </si>
  <si>
    <t xml:space="preserve">SET FERULAS RIGIDAS 4 PIEZAS</t>
  </si>
  <si>
    <t xml:space="preserve">SAP-1060-2001366</t>
  </si>
  <si>
    <t xml:space="preserve">2001366</t>
  </si>
  <si>
    <t xml:space="preserve">SAP-1130-2001366</t>
  </si>
  <si>
    <t xml:space="preserve">SAP-1060-3000878</t>
  </si>
  <si>
    <t xml:space="preserve">3000878</t>
  </si>
  <si>
    <t xml:space="preserve">REMERA PRIMERA PIEL TALLE 50</t>
  </si>
  <si>
    <t xml:space="preserve">SAP-1060-1000141</t>
  </si>
  <si>
    <t xml:space="preserve">1000141</t>
  </si>
  <si>
    <t xml:space="preserve">IODOPOVIDONA X 120ML</t>
  </si>
  <si>
    <t xml:space="preserve">SAP-1060-3000733</t>
  </si>
  <si>
    <t xml:space="preserve">3000733</t>
  </si>
  <si>
    <t xml:space="preserve">CHAQUETA GRIS MCORTA YACIMIENTO T L</t>
  </si>
  <si>
    <t xml:space="preserve">SAP-1060-3000716</t>
  </si>
  <si>
    <t xml:space="preserve">3000716</t>
  </si>
  <si>
    <t xml:space="preserve">PANTALON CARGO ANTI DESGARRO T48</t>
  </si>
  <si>
    <t xml:space="preserve">SAP-1130-3000716</t>
  </si>
  <si>
    <t xml:space="preserve">SAP-1060-3000730</t>
  </si>
  <si>
    <t xml:space="preserve">3000730</t>
  </si>
  <si>
    <t xml:space="preserve">CHAQUETA CELESTE MCORTA YACIMIENTO T XL</t>
  </si>
  <si>
    <t xml:space="preserve">SAP-1060-2000292</t>
  </si>
  <si>
    <t xml:space="preserve">2000292</t>
  </si>
  <si>
    <t xml:space="preserve">CIRCUITO PARA ARM ADULTO REF 5703</t>
  </si>
  <si>
    <t xml:space="preserve">SAP-1130-2000470</t>
  </si>
  <si>
    <t xml:space="preserve">SAP-1060-2001114</t>
  </si>
  <si>
    <t xml:space="preserve">2001114</t>
  </si>
  <si>
    <t xml:space="preserve">SAP-1060-3000916</t>
  </si>
  <si>
    <t xml:space="preserve">3000916</t>
  </si>
  <si>
    <t xml:space="preserve">BOTIN DE SEGURIDAD T44</t>
  </si>
  <si>
    <t xml:space="preserve">SAP-1130-3000916</t>
  </si>
  <si>
    <t xml:space="preserve">SAP-1060-3000698</t>
  </si>
  <si>
    <t xml:space="preserve">3000698</t>
  </si>
  <si>
    <t xml:space="preserve">Chaqueta Blanca ML yacimiento M</t>
  </si>
  <si>
    <t xml:space="preserve">SAP-1060-3000697</t>
  </si>
  <si>
    <t xml:space="preserve">3000697</t>
  </si>
  <si>
    <t xml:space="preserve">Chaqueta Blanca ML yacimiento T XXL</t>
  </si>
  <si>
    <t xml:space="preserve">SAP-1060-3000438</t>
  </si>
  <si>
    <t xml:space="preserve">3000438</t>
  </si>
  <si>
    <t xml:space="preserve">Chaqueta Celeste ML yacimiento XL</t>
  </si>
  <si>
    <t xml:space="preserve">SAP-1060-3000441</t>
  </si>
  <si>
    <t xml:space="preserve">3000441</t>
  </si>
  <si>
    <t xml:space="preserve">Chaqueta Chofer ML Gris yac T M</t>
  </si>
  <si>
    <t xml:space="preserve">SAP-1060-3000876</t>
  </si>
  <si>
    <t xml:space="preserve">3000876</t>
  </si>
  <si>
    <t xml:space="preserve">REMERA PRIMERA PIEL TALLE 46</t>
  </si>
  <si>
    <t xml:space="preserve">SAP-1060-3000437</t>
  </si>
  <si>
    <t xml:space="preserve">3000437</t>
  </si>
  <si>
    <t xml:space="preserve">Chaqueta celeste ML yacimiento L</t>
  </si>
  <si>
    <t xml:space="preserve">SAP-1060-1000134</t>
  </si>
  <si>
    <t xml:space="preserve">1000134</t>
  </si>
  <si>
    <t xml:space="preserve">SAP-1060-1000146</t>
  </si>
  <si>
    <t xml:space="preserve">1000146</t>
  </si>
  <si>
    <t xml:space="preserve">OXA B12 X 30COMP</t>
  </si>
  <si>
    <t xml:space="preserve">SAP-1060-1000184</t>
  </si>
  <si>
    <t xml:space="preserve">1000184</t>
  </si>
  <si>
    <t xml:space="preserve">RANITIDINA 300MG COMPRIMIDOS</t>
  </si>
  <si>
    <t xml:space="preserve">SAP-1060-1000646</t>
  </si>
  <si>
    <t xml:space="preserve">1000646</t>
  </si>
  <si>
    <t xml:space="preserve">FACTOR AG200 200MG COMPRIMIDOS</t>
  </si>
  <si>
    <t xml:space="preserve">SAP-1060-1001211</t>
  </si>
  <si>
    <t xml:space="preserve">1001211</t>
  </si>
  <si>
    <t xml:space="preserve">SAP-1130-1001211</t>
  </si>
  <si>
    <t xml:space="preserve">SAP-1060-2000384</t>
  </si>
  <si>
    <t xml:space="preserve">2000384</t>
  </si>
  <si>
    <t xml:space="preserve">SAP-1060-2000385</t>
  </si>
  <si>
    <t xml:space="preserve">2000385</t>
  </si>
  <si>
    <t xml:space="preserve">SAP-1130-2000385</t>
  </si>
  <si>
    <t xml:space="preserve">SAP-1060-2000483</t>
  </si>
  <si>
    <t xml:space="preserve">2000483</t>
  </si>
  <si>
    <t xml:space="preserve">SAP-1130-2000483</t>
  </si>
  <si>
    <t xml:space="preserve">SAP-1060-2000973</t>
  </si>
  <si>
    <t xml:space="preserve">2000973</t>
  </si>
  <si>
    <t xml:space="preserve">MANTA BURN FREE</t>
  </si>
  <si>
    <t xml:space="preserve">SAP-1060-3000965</t>
  </si>
  <si>
    <t xml:space="preserve">3000965</t>
  </si>
  <si>
    <t xml:space="preserve">CHAQUETA BLANCA ML YACIMIENTO XS</t>
  </si>
  <si>
    <t xml:space="preserve">SAP-1060-3000442</t>
  </si>
  <si>
    <t xml:space="preserve">3000442</t>
  </si>
  <si>
    <t xml:space="preserve">Chaqueta Chofer ML Gris yac T L</t>
  </si>
  <si>
    <t xml:space="preserve">SAP-1060-3000443</t>
  </si>
  <si>
    <t xml:space="preserve">3000443</t>
  </si>
  <si>
    <t xml:space="preserve">Chaqueta Chofer ML Gris yac T XL</t>
  </si>
  <si>
    <t xml:space="preserve">SAP-1060-2000043</t>
  </si>
  <si>
    <t xml:space="preserve">2000043</t>
  </si>
  <si>
    <t xml:space="preserve">SAP-1060-2001753</t>
  </si>
  <si>
    <t xml:space="preserve">2001753</t>
  </si>
  <si>
    <t xml:space="preserve">SAP-1060-3000436</t>
  </si>
  <si>
    <t xml:space="preserve">3000436</t>
  </si>
  <si>
    <t xml:space="preserve">Chaqueta Celeste ML yacimiento M</t>
  </si>
  <si>
    <t xml:space="preserve">SAP-1060-3000506</t>
  </si>
  <si>
    <t xml:space="preserve">3000506</t>
  </si>
  <si>
    <t xml:space="preserve">PANTALON JEAN C/LOGO YAC T56</t>
  </si>
  <si>
    <t xml:space="preserve">SAP-1060-3000708</t>
  </si>
  <si>
    <t xml:space="preserve">3000708</t>
  </si>
  <si>
    <t xml:space="preserve">PANTALON CARGO ANTI DESGARRO T38</t>
  </si>
  <si>
    <t xml:space="preserve">SAP-1130-3000708</t>
  </si>
  <si>
    <t xml:space="preserve">SAP-1060-3000731</t>
  </si>
  <si>
    <t xml:space="preserve">3000731</t>
  </si>
  <si>
    <t xml:space="preserve">CHAQUETA CELESTE MCORTA YACIMIENTO T XXL</t>
  </si>
  <si>
    <t xml:space="preserve">SAP-1060-3001304</t>
  </si>
  <si>
    <t xml:space="preserve">3001304</t>
  </si>
  <si>
    <t xml:space="preserve">BUZO ALGODON AZUL C/LOGO XL</t>
  </si>
  <si>
    <t xml:space="preserve">SAP-1060-3000732</t>
  </si>
  <si>
    <t xml:space="preserve">3000732</t>
  </si>
  <si>
    <t xml:space="preserve">CHAQUETA GRIS MCORTA YACIMIENTO T M</t>
  </si>
  <si>
    <t xml:space="preserve">SAP-1060-1000037</t>
  </si>
  <si>
    <t xml:space="preserve">1000037</t>
  </si>
  <si>
    <t xml:space="preserve">TUBO DE OXIGENO PORTATIL</t>
  </si>
  <si>
    <t xml:space="preserve">SAP-1060-3000729</t>
  </si>
  <si>
    <t xml:space="preserve">3000729</t>
  </si>
  <si>
    <t xml:space="preserve">CHAQUETA CELESTE MCORTA YACIMIENTO T L</t>
  </si>
  <si>
    <t xml:space="preserve">SAP-1060-1000113</t>
  </si>
  <si>
    <t xml:space="preserve">1000113</t>
  </si>
  <si>
    <t xml:space="preserve">SULFADIAZINA DE PLATA DF CREMA X 200G</t>
  </si>
  <si>
    <t xml:space="preserve">SAP-1060-1000139</t>
  </si>
  <si>
    <t xml:space="preserve">1000139</t>
  </si>
  <si>
    <t xml:space="preserve">DIAZEPAM 10MG COMPRIMIDOS</t>
  </si>
  <si>
    <t xml:space="preserve">SAP-1060-2000050</t>
  </si>
  <si>
    <t xml:space="preserve">2000050</t>
  </si>
  <si>
    <t xml:space="preserve">COLLAR CERV. GRANDE</t>
  </si>
  <si>
    <t xml:space="preserve">SAP-1060-2000093</t>
  </si>
  <si>
    <t xml:space="preserve">SAP-1060-2000209</t>
  </si>
  <si>
    <t xml:space="preserve">2000209</t>
  </si>
  <si>
    <t xml:space="preserve">TIJERA  PARA VENDAJES  (TRAUMA)</t>
  </si>
  <si>
    <t xml:space="preserve">SAP-1060-2000298</t>
  </si>
  <si>
    <t xml:space="preserve">SAP-1060-2000488</t>
  </si>
  <si>
    <t xml:space="preserve">2000488</t>
  </si>
  <si>
    <t xml:space="preserve">COLLAR CERVICAL EXTRA GRANDE</t>
  </si>
  <si>
    <t xml:space="preserve">SAP-1060-2000728</t>
  </si>
  <si>
    <t xml:space="preserve">2000728</t>
  </si>
  <si>
    <t xml:space="preserve">TABLA ESPINAL ADULTO PLASTICA</t>
  </si>
  <si>
    <t xml:space="preserve">SAP-1060-2000568</t>
  </si>
  <si>
    <t xml:space="preserve">2000568</t>
  </si>
  <si>
    <t xml:space="preserve">MORDILLOS DE FIJACION TUBO ENDOTRAQUEAL</t>
  </si>
  <si>
    <t xml:space="preserve">SAP-1130-2001515</t>
  </si>
  <si>
    <t xml:space="preserve">SAP-1060-3001302</t>
  </si>
  <si>
    <t xml:space="preserve">3001302</t>
  </si>
  <si>
    <t xml:space="preserve">BUZO ALGODON AZUL C/LOGO M</t>
  </si>
  <si>
    <t xml:space="preserve">SAP-1060-3001311</t>
  </si>
  <si>
    <t xml:space="preserve">3001311</t>
  </si>
  <si>
    <t xml:space="preserve">GUARDAPOLVO BLANCO MEDICO XL</t>
  </si>
  <si>
    <t xml:space="preserve">SAP-1060-2000087</t>
  </si>
  <si>
    <t xml:space="preserve">2000087</t>
  </si>
  <si>
    <t xml:space="preserve">SET FERULAS INFLABLES PARA MIEMBROS INF.</t>
  </si>
  <si>
    <t xml:space="preserve">SAP-1060-2000356</t>
  </si>
  <si>
    <t xml:space="preserve">2000356</t>
  </si>
  <si>
    <t xml:space="preserve">AGUJAS BARD TIPO HUBER REF 2206220</t>
  </si>
  <si>
    <t xml:space="preserve">SAP-1060-3000975</t>
  </si>
  <si>
    <t xml:space="preserve">3000975</t>
  </si>
  <si>
    <t xml:space="preserve">BOTIN DE SEGURIDAD T45</t>
  </si>
  <si>
    <t xml:space="preserve">SAP-1130-3000975</t>
  </si>
  <si>
    <t xml:space="preserve">SAP-1060-1000072</t>
  </si>
  <si>
    <t xml:space="preserve">1000072</t>
  </si>
  <si>
    <t xml:space="preserve">FRAZADA CON LOGO</t>
  </si>
  <si>
    <t xml:space="preserve">SAP-1060-1000130</t>
  </si>
  <si>
    <t xml:space="preserve">1000130</t>
  </si>
  <si>
    <t xml:space="preserve">SAP-1130-1000130</t>
  </si>
  <si>
    <t xml:space="preserve">SAP-1060-2000217</t>
  </si>
  <si>
    <t xml:space="preserve">2000217</t>
  </si>
  <si>
    <t xml:space="preserve">CUBRECAMILLA ELASTIZADA 0.90 X 2,00 MT</t>
  </si>
  <si>
    <t xml:space="preserve">SAP-1130-2000217</t>
  </si>
  <si>
    <t xml:space="preserve">SAP-1060-2001261</t>
  </si>
  <si>
    <t xml:space="preserve">2001261</t>
  </si>
  <si>
    <t xml:space="preserve">SAP-1060-2001401</t>
  </si>
  <si>
    <t xml:space="preserve">2001401</t>
  </si>
  <si>
    <t xml:space="preserve">TEST RAPIDO ANTIGENO COVID19</t>
  </si>
  <si>
    <t xml:space="preserve">SAP-1060-3001305</t>
  </si>
  <si>
    <t xml:space="preserve">3001305</t>
  </si>
  <si>
    <t xml:space="preserve">BUZO ALGODON AZUL C/LOGO XXL</t>
  </si>
  <si>
    <t xml:space="preserve">SAP-1060-1000086</t>
  </si>
  <si>
    <t xml:space="preserve">1000086</t>
  </si>
  <si>
    <t xml:space="preserve">PLATSUL CREMA X 300 GRS</t>
  </si>
  <si>
    <t xml:space="preserve">SAP-1130-1000086</t>
  </si>
  <si>
    <t xml:space="preserve">SAP-1060-3000976</t>
  </si>
  <si>
    <t xml:space="preserve">3000976</t>
  </si>
  <si>
    <t xml:space="preserve">BOTIN DE SEGURIDAD T46</t>
  </si>
  <si>
    <t xml:space="preserve">SAP-1130-3000976</t>
  </si>
  <si>
    <t xml:space="preserve">SAP-1060-3001056</t>
  </si>
  <si>
    <t xml:space="preserve">3001056</t>
  </si>
  <si>
    <t xml:space="preserve">MAMELUCO IGNIFUGO NOMEX 4.5 OZ TALLE L</t>
  </si>
  <si>
    <t xml:space="preserve">SAP-1060-3001580</t>
  </si>
  <si>
    <t xml:space="preserve">3001580</t>
  </si>
  <si>
    <t xml:space="preserve">PANTALON GABARDINA HOMBRE</t>
  </si>
  <si>
    <t xml:space="preserve">SAP-1060-3000130</t>
  </si>
  <si>
    <t xml:space="preserve">3000130</t>
  </si>
  <si>
    <t xml:space="preserve">PANTALON CARGO AZUL T50</t>
  </si>
  <si>
    <t xml:space="preserve">SAP-1060-1000127</t>
  </si>
  <si>
    <t xml:space="preserve">1000127</t>
  </si>
  <si>
    <t xml:space="preserve">MEDIDOR DE GLUCEMIA</t>
  </si>
  <si>
    <t xml:space="preserve">SAP-1060-1000503</t>
  </si>
  <si>
    <t xml:space="preserve">1000503</t>
  </si>
  <si>
    <t xml:space="preserve">SAP-1060-1000535</t>
  </si>
  <si>
    <t xml:space="preserve">1000535</t>
  </si>
  <si>
    <t xml:space="preserve">MEDIDOR GLUCEMIA FREESTYLE OPTIUM NEO H</t>
  </si>
  <si>
    <t xml:space="preserve">SAP-1060-1001210</t>
  </si>
  <si>
    <t xml:space="preserve">SAP-1060-2000071</t>
  </si>
  <si>
    <t xml:space="preserve">2000071</t>
  </si>
  <si>
    <t xml:space="preserve">BOLSO BIOSEGURIDAD</t>
  </si>
  <si>
    <t xml:space="preserve">SAP-1060-2000084</t>
  </si>
  <si>
    <t xml:space="preserve">2000084</t>
  </si>
  <si>
    <t xml:space="preserve">PARCHES PARA MARCAPASO</t>
  </si>
  <si>
    <t xml:space="preserve">SAP-1060-2000163</t>
  </si>
  <si>
    <t xml:space="preserve">2000163</t>
  </si>
  <si>
    <t xml:space="preserve">INFLADOR MANUAL PARA FERULA CON ADAPT.</t>
  </si>
  <si>
    <t xml:space="preserve">SAP-1060-2000341</t>
  </si>
  <si>
    <t xml:space="preserve">2000341</t>
  </si>
  <si>
    <t xml:space="preserve">ROLLO PARA  E.C.G 8 X 25</t>
  </si>
  <si>
    <t xml:space="preserve">SAP-1060-2000386</t>
  </si>
  <si>
    <t xml:space="preserve">2000386</t>
  </si>
  <si>
    <t xml:space="preserve">CANULA DE GUEDEL 40MM N000 ROSA</t>
  </si>
  <si>
    <t xml:space="preserve">SAP-1060-2000387</t>
  </si>
  <si>
    <t xml:space="preserve">2000387</t>
  </si>
  <si>
    <t xml:space="preserve">CANULA DE GUEDEL 50 MM N00 AZUL</t>
  </si>
  <si>
    <t xml:space="preserve">SAP-1060-2000480</t>
  </si>
  <si>
    <t xml:space="preserve">2000480</t>
  </si>
  <si>
    <t xml:space="preserve">INMOVILIZADOR ADULTO DE MUÑECA</t>
  </si>
  <si>
    <t xml:space="preserve">SAP-1060-2001377</t>
  </si>
  <si>
    <t xml:space="preserve">2001377</t>
  </si>
  <si>
    <t xml:space="preserve">TIJERA LISTER CURVA</t>
  </si>
  <si>
    <t xml:space="preserve">SAP-1060-2001770</t>
  </si>
  <si>
    <t xml:space="preserve">2001770</t>
  </si>
  <si>
    <t xml:space="preserve">OLIVAS P/ESTETOSCOPIO</t>
  </si>
  <si>
    <t xml:space="preserve">SAP-1060-3000127</t>
  </si>
  <si>
    <t xml:space="preserve">3000127</t>
  </si>
  <si>
    <t xml:space="preserve">PANTALON CARGO AZUL T44</t>
  </si>
  <si>
    <t xml:space="preserve">SAP-1130-3000127</t>
  </si>
  <si>
    <t xml:space="preserve">SAP-1060-3000439</t>
  </si>
  <si>
    <t xml:space="preserve">3000439</t>
  </si>
  <si>
    <t xml:space="preserve">Chaqueta Celeste ML yacimiento XXL</t>
  </si>
  <si>
    <t xml:space="preserve">SAP-1060-3000728</t>
  </si>
  <si>
    <t xml:space="preserve">3000728</t>
  </si>
  <si>
    <t xml:space="preserve">CHAQUETA CELESTE MCORTA YACIMIENTO T M</t>
  </si>
  <si>
    <t xml:space="preserve">SAP-1060-3000124</t>
  </si>
  <si>
    <t xml:space="preserve">3000124</t>
  </si>
  <si>
    <t xml:space="preserve">PANTALON CARGO AZUL T38</t>
  </si>
  <si>
    <t xml:space="preserve">SAP-1130-3000124</t>
  </si>
  <si>
    <t xml:space="preserve">SAP-1060-3000126</t>
  </si>
  <si>
    <t xml:space="preserve">3000126</t>
  </si>
  <si>
    <t xml:space="preserve">PANTALON CARGO AZUL T42</t>
  </si>
  <si>
    <t xml:space="preserve">SAP-1130-3000126</t>
  </si>
  <si>
    <t xml:space="preserve">SAP-1060-2000606</t>
  </si>
  <si>
    <t xml:space="preserve">2000606</t>
  </si>
  <si>
    <t xml:space="preserve">TERMOMETRO PARA HIPOTERMIA</t>
  </si>
  <si>
    <t xml:space="preserve">SAP-1060-3000499</t>
  </si>
  <si>
    <t xml:space="preserve">3000499</t>
  </si>
  <si>
    <t xml:space="preserve">PANTALON JEAN C/LOGO YAC T44</t>
  </si>
  <si>
    <t xml:space="preserve">SAP-1060-3000718</t>
  </si>
  <si>
    <t xml:space="preserve">3000718</t>
  </si>
  <si>
    <t xml:space="preserve">PANTALON CARGO ANTI DESGARRO T52</t>
  </si>
  <si>
    <t xml:space="preserve">SAP-1130-3000718</t>
  </si>
  <si>
    <t xml:space="preserve">SAP-1060-1000610</t>
  </si>
  <si>
    <t xml:space="preserve">1000610</t>
  </si>
  <si>
    <t xml:space="preserve">CALMURID CREMA X 20 GRS</t>
  </si>
  <si>
    <t xml:space="preserve">SAP-1060-3000131</t>
  </si>
  <si>
    <t xml:space="preserve">3000131</t>
  </si>
  <si>
    <t xml:space="preserve">PANTALON CARGO AZUL T52</t>
  </si>
  <si>
    <t xml:space="preserve">SAP-1060-3000190</t>
  </si>
  <si>
    <t xml:space="preserve">3000190</t>
  </si>
  <si>
    <t xml:space="preserve">CHOMBA BLANCA HBRE TL</t>
  </si>
  <si>
    <t xml:space="preserve">SAP-1060-3000700</t>
  </si>
  <si>
    <t xml:space="preserve">3000700</t>
  </si>
  <si>
    <t xml:space="preserve">Chaqueta Celeste ML yacimiento S</t>
  </si>
  <si>
    <t xml:space="preserve">SAP-1060-1000202</t>
  </si>
  <si>
    <t xml:space="preserve">1000202</t>
  </si>
  <si>
    <t xml:space="preserve">PINZA DE MAGUIL ADULTO</t>
  </si>
  <si>
    <t xml:space="preserve">SAP-1130-1000202</t>
  </si>
  <si>
    <t xml:space="preserve">SAP-1060-1000693</t>
  </si>
  <si>
    <t xml:space="preserve">1000693</t>
  </si>
  <si>
    <t xml:space="preserve">DOMPERIDONA AMP.</t>
  </si>
  <si>
    <t xml:space="preserve">SAP-1060-2000297</t>
  </si>
  <si>
    <t xml:space="preserve">2000297</t>
  </si>
  <si>
    <t xml:space="preserve">SAP-1060-3000504</t>
  </si>
  <si>
    <t xml:space="preserve">3000504</t>
  </si>
  <si>
    <t xml:space="preserve">PANTALON JEAN C/LOGO YAC T52</t>
  </si>
  <si>
    <t xml:space="preserve">SAP-1060-3000703</t>
  </si>
  <si>
    <t xml:space="preserve">3000703</t>
  </si>
  <si>
    <t xml:space="preserve">Chaqueta Celeste ML yacimiento XXXL</t>
  </si>
  <si>
    <t xml:space="preserve">SAP-1060-3000992</t>
  </si>
  <si>
    <t xml:space="preserve">3000992</t>
  </si>
  <si>
    <t xml:space="preserve">Chaqueta Chofer ML Gris yac XXXL</t>
  </si>
  <si>
    <t xml:space="preserve">SAP-1060-3001329</t>
  </si>
  <si>
    <t xml:space="preserve">3001329</t>
  </si>
  <si>
    <t xml:space="preserve">BOTIN DE SEGURIDAD T47</t>
  </si>
  <si>
    <t xml:space="preserve">SAP-1060-3001396</t>
  </si>
  <si>
    <t xml:space="preserve">3001396</t>
  </si>
  <si>
    <t xml:space="preserve">MAMELUCO IGNIFUGO NOMEX 4.5 OZ TALLE M</t>
  </si>
  <si>
    <t xml:space="preserve">SAP-1060-3001564</t>
  </si>
  <si>
    <t xml:space="preserve">3001564</t>
  </si>
  <si>
    <t xml:space="preserve">CAMPERON NARANJA DE GRAFA XL</t>
  </si>
  <si>
    <t xml:space="preserve">SAP-1060-3000132</t>
  </si>
  <si>
    <t xml:space="preserve">3000132</t>
  </si>
  <si>
    <t xml:space="preserve">PANTALON CARGO AZUL T54</t>
  </si>
  <si>
    <t xml:space="preserve">SAP-1130-3000132</t>
  </si>
  <si>
    <t xml:space="preserve">SAP-1060-3000189</t>
  </si>
  <si>
    <t xml:space="preserve">3000189</t>
  </si>
  <si>
    <t xml:space="preserve">CHOMBA BLANCA HBRE TM</t>
  </si>
  <si>
    <t xml:space="preserve">SAP-1060-3000411</t>
  </si>
  <si>
    <t xml:space="preserve">3000411</t>
  </si>
  <si>
    <t xml:space="preserve">PROTECTOR AUDITIVO TIPO COPA</t>
  </si>
  <si>
    <t xml:space="preserve">SAP-1130-3000411</t>
  </si>
  <si>
    <t xml:space="preserve">SAP-1060-3000574</t>
  </si>
  <si>
    <t xml:space="preserve">3000574</t>
  </si>
  <si>
    <t xml:space="preserve">CAMISETA POLERA AZUL FRANCIA T 3XL</t>
  </si>
  <si>
    <t xml:space="preserve">SAP-1060-3000630</t>
  </si>
  <si>
    <t xml:space="preserve">3000630</t>
  </si>
  <si>
    <t xml:space="preserve">Chomba Medico Blanca yacimiento T XXXL</t>
  </si>
  <si>
    <t xml:space="preserve">SAP-1060-3000823</t>
  </si>
  <si>
    <t xml:space="preserve">3000823</t>
  </si>
  <si>
    <t xml:space="preserve">CAPA IMPERMEABLE TALLE XL</t>
  </si>
  <si>
    <t xml:space="preserve">SAP-1060-3000949</t>
  </si>
  <si>
    <t xml:space="preserve">3000949</t>
  </si>
  <si>
    <t xml:space="preserve">CHAQUETA GRIS ML YACIMIENTO T XS</t>
  </si>
  <si>
    <t xml:space="preserve">SAP-1060-3001560</t>
  </si>
  <si>
    <t xml:space="preserve">3001560</t>
  </si>
  <si>
    <t xml:space="preserve">CAMPERON NARANJA DE GRAFA XS</t>
  </si>
  <si>
    <t xml:space="preserve">SAP-1060-3000300</t>
  </si>
  <si>
    <t xml:space="preserve">3000300</t>
  </si>
  <si>
    <t xml:space="preserve">CAMPERA SOFT SHELL GRIS ECA M</t>
  </si>
  <si>
    <t xml:space="preserve">SAP-1060-3001063</t>
  </si>
  <si>
    <t xml:space="preserve">3001063</t>
  </si>
  <si>
    <t xml:space="preserve">MAMELUCO IGNIFUGO NOMEX 6 OZ TALLE S</t>
  </si>
  <si>
    <t xml:space="preserve">SAP-1060-2000502</t>
  </si>
  <si>
    <t xml:space="preserve">2000502</t>
  </si>
  <si>
    <t xml:space="preserve">CLAMPS PARA ECG</t>
  </si>
  <si>
    <t xml:space="preserve">SAP-1060-2001861</t>
  </si>
  <si>
    <t xml:space="preserve">2001861</t>
  </si>
  <si>
    <t xml:space="preserve">SONDA P/ ALIMENTACION NASOGASTRICA K10</t>
  </si>
  <si>
    <t xml:space="preserve">SAP-1130-2001861</t>
  </si>
  <si>
    <t xml:space="preserve">SAP-1060-3000652</t>
  </si>
  <si>
    <t xml:space="preserve">3000652</t>
  </si>
  <si>
    <t xml:space="preserve">PANTALON JEAN C/LOGO YAC T46 DAMA</t>
  </si>
  <si>
    <t xml:space="preserve">SAP-1060-3000735</t>
  </si>
  <si>
    <t xml:space="preserve">3000735</t>
  </si>
  <si>
    <t xml:space="preserve">CHAQUETA GRIS MCORTA YACIMIENTO T XXL</t>
  </si>
  <si>
    <t xml:space="preserve">SAP-1060-3001301</t>
  </si>
  <si>
    <t xml:space="preserve">3001301</t>
  </si>
  <si>
    <t xml:space="preserve">BUZO ALGODON AZUL C/LOGO S</t>
  </si>
  <si>
    <t xml:space="preserve">SAP-1060-3001306</t>
  </si>
  <si>
    <t xml:space="preserve">3001306</t>
  </si>
  <si>
    <t xml:space="preserve">BUZO ALGODON AZUL C/LOGO XXXL</t>
  </si>
  <si>
    <t xml:space="preserve">SAP-1060-3001565</t>
  </si>
  <si>
    <t xml:space="preserve">3001565</t>
  </si>
  <si>
    <t xml:space="preserve">CAMPERON NARANJA DE GRAFA XXL</t>
  </si>
  <si>
    <t xml:space="preserve">SAP-1060-2001483</t>
  </si>
  <si>
    <t xml:space="preserve">2001483</t>
  </si>
  <si>
    <t xml:space="preserve">SAP-1060-3000505</t>
  </si>
  <si>
    <t xml:space="preserve">3000505</t>
  </si>
  <si>
    <t xml:space="preserve">PANTALON JEAN C/LOGO YAC T54</t>
  </si>
  <si>
    <t xml:space="preserve">SAP-1060-3000651</t>
  </si>
  <si>
    <t xml:space="preserve">3000651</t>
  </si>
  <si>
    <t xml:space="preserve">PANTALON JEAN C/LOGO YAC T44 DAMA</t>
  </si>
  <si>
    <t xml:space="preserve">SAP-1060-3001326</t>
  </si>
  <si>
    <t xml:space="preserve">3001326</t>
  </si>
  <si>
    <t xml:space="preserve">CAMPERA IGNIFUGA C/LOGO XL</t>
  </si>
  <si>
    <t xml:space="preserve">SAP-1060-1000116</t>
  </si>
  <si>
    <t xml:space="preserve">1000116</t>
  </si>
  <si>
    <t xml:space="preserve">SAP-1060-1000286</t>
  </si>
  <si>
    <t xml:space="preserve">1000286</t>
  </si>
  <si>
    <t xml:space="preserve">CLORURO DE POTASIO 15mEq/5ml</t>
  </si>
  <si>
    <t xml:space="preserve">SAP-1060-1005128</t>
  </si>
  <si>
    <t xml:space="preserve">1005128</t>
  </si>
  <si>
    <t xml:space="preserve">NAFAZOLINA</t>
  </si>
  <si>
    <t xml:space="preserve">SAP-1060-2000010</t>
  </si>
  <si>
    <t xml:space="preserve">2000010</t>
  </si>
  <si>
    <t xml:space="preserve">SAP-1060-2000912</t>
  </si>
  <si>
    <t xml:space="preserve">2000912</t>
  </si>
  <si>
    <t xml:space="preserve">CARGADOR P/ECG JOTATEC TAURUS TOUCH</t>
  </si>
  <si>
    <t xml:space="preserve">SAP-1060-2001039</t>
  </si>
  <si>
    <t xml:space="preserve">2001039</t>
  </si>
  <si>
    <t xml:space="preserve">BOLSO CARDIO CARDIOMAX EMERGENCIAS</t>
  </si>
  <si>
    <t xml:space="preserve">SAP-1130-2001121</t>
  </si>
  <si>
    <t xml:space="preserve">SAP-1060-2001512</t>
  </si>
  <si>
    <t xml:space="preserve">2001512</t>
  </si>
  <si>
    <t xml:space="preserve">TENSIOMETRO DIGITAL ADU.OMRON HEM-7130</t>
  </si>
  <si>
    <t xml:space="preserve">SAP-1060-2001539</t>
  </si>
  <si>
    <t xml:space="preserve">2001539</t>
  </si>
  <si>
    <t xml:space="preserve">SAP-1060-3000191</t>
  </si>
  <si>
    <t xml:space="preserve">3000191</t>
  </si>
  <si>
    <t xml:space="preserve">CHOMBA BLANCA HBRE TXL</t>
  </si>
  <si>
    <t xml:space="preserve">SAP-1060-3000192</t>
  </si>
  <si>
    <t xml:space="preserve">3000192</t>
  </si>
  <si>
    <t xml:space="preserve">CHOMBA BLANCA HBRE T2XL</t>
  </si>
  <si>
    <t xml:space="preserve">SAP-1060-3000508</t>
  </si>
  <si>
    <t xml:space="preserve">3000508</t>
  </si>
  <si>
    <t xml:space="preserve">PANTALON JEAN C/LOGO YAC T60</t>
  </si>
  <si>
    <t xml:space="preserve">SAP-1060-3000568</t>
  </si>
  <si>
    <t xml:space="preserve">3000568</t>
  </si>
  <si>
    <t xml:space="preserve">CHOMBA CELESTE ENFERMO YACIMIENTOS T3XL</t>
  </si>
  <si>
    <t xml:space="preserve">SAP-1060-3000948</t>
  </si>
  <si>
    <t xml:space="preserve">3000948</t>
  </si>
  <si>
    <t xml:space="preserve">CHAQUETA GRIS MCORTA YACIMIENTO T S</t>
  </si>
  <si>
    <t xml:space="preserve">SAP-1060-3000951</t>
  </si>
  <si>
    <t xml:space="preserve">3000951</t>
  </si>
  <si>
    <t xml:space="preserve">CHAQUETA GRIS MCORTA YACIMIENTO T 3XL</t>
  </si>
  <si>
    <t xml:space="preserve">SAP-1060-3001050</t>
  </si>
  <si>
    <t xml:space="preserve">3001050</t>
  </si>
  <si>
    <t xml:space="preserve">MAMELUCO IGNIFUGO NOMEX 4.5 OZ TALLE XL</t>
  </si>
  <si>
    <t xml:space="preserve">SAP-1060-3001561</t>
  </si>
  <si>
    <t xml:space="preserve">3001561</t>
  </si>
  <si>
    <t xml:space="preserve">CAMPERON NARANJA DE GRAFA S</t>
  </si>
  <si>
    <t xml:space="preserve">SAP-1060-2000051</t>
  </si>
  <si>
    <t xml:space="preserve">2000051</t>
  </si>
  <si>
    <t xml:space="preserve">COLLAR CERVICAL MEDIANO</t>
  </si>
  <si>
    <t xml:space="preserve">SAP-1130-2000051</t>
  </si>
  <si>
    <t xml:space="preserve">SAP-1060-3000534</t>
  </si>
  <si>
    <t xml:space="preserve">3000534</t>
  </si>
  <si>
    <t xml:space="preserve">CAMISA JEAN CLASICA T42</t>
  </si>
  <si>
    <t xml:space="preserve">SAP-1060-3001057</t>
  </si>
  <si>
    <t xml:space="preserve">3001057</t>
  </si>
  <si>
    <t xml:space="preserve">MAMELUCO IGNIFUGO NOMEX 4.5 OZ TALLE XXL</t>
  </si>
  <si>
    <t xml:space="preserve">SAP-1060-3001299</t>
  </si>
  <si>
    <t xml:space="preserve">3001299</t>
  </si>
  <si>
    <t xml:space="preserve">BUZO ALGODON AZUL C/LOGO XS</t>
  </si>
  <si>
    <t xml:space="preserve">SAP-1060-2000049</t>
  </si>
  <si>
    <t xml:space="preserve">2000049</t>
  </si>
  <si>
    <t xml:space="preserve">SAP-1060-2000086</t>
  </si>
  <si>
    <t xml:space="preserve">2000086</t>
  </si>
  <si>
    <t xml:space="preserve">COLLAR CERVICAL PEQUEÑO</t>
  </si>
  <si>
    <t xml:space="preserve">SAP-1060-2000145</t>
  </si>
  <si>
    <t xml:space="preserve">2000145</t>
  </si>
  <si>
    <t xml:space="preserve">SAP-1060-2000475</t>
  </si>
  <si>
    <t xml:space="preserve">2000475</t>
  </si>
  <si>
    <t xml:space="preserve">PILA  C 2</t>
  </si>
  <si>
    <t xml:space="preserve">SAP-1060-3000302</t>
  </si>
  <si>
    <t xml:space="preserve">3000302</t>
  </si>
  <si>
    <t xml:space="preserve">CAMPERA SOFT SHELL GRIS ECA XL</t>
  </si>
  <si>
    <t xml:space="preserve">SAP-1060-3000498</t>
  </si>
  <si>
    <t xml:space="preserve">3000498</t>
  </si>
  <si>
    <t xml:space="preserve">PANTALON JEAN C/LOGO YAC T42</t>
  </si>
  <si>
    <t xml:space="preserve">SAP-1060-3000507</t>
  </si>
  <si>
    <t xml:space="preserve">3000507</t>
  </si>
  <si>
    <t xml:space="preserve">PANTALON JEAN C/LOGO YAC T58</t>
  </si>
  <si>
    <t xml:space="preserve">SAP-1060-3000944</t>
  </si>
  <si>
    <t xml:space="preserve">3000944</t>
  </si>
  <si>
    <t xml:space="preserve">CHAQUETA CELESTE MCORTA YACIMIENTO T 3XL</t>
  </si>
  <si>
    <t xml:space="preserve">SAP-1060-3001534</t>
  </si>
  <si>
    <t xml:space="preserve">3001534</t>
  </si>
  <si>
    <t xml:space="preserve">ANTEOJO SOLUS IN/OUT + BANDA Y MARCO</t>
  </si>
  <si>
    <t xml:space="preserve">SAP-1060-3001594</t>
  </si>
  <si>
    <t xml:space="preserve">3001594</t>
  </si>
  <si>
    <t xml:space="preserve">CAMPERON NARANJA DE GRAFA XXXXL</t>
  </si>
  <si>
    <t xml:space="preserve">SAP-1060-1000099</t>
  </si>
  <si>
    <t xml:space="preserve">1000099</t>
  </si>
  <si>
    <t xml:space="preserve">SAP-1060-3000301</t>
  </si>
  <si>
    <t xml:space="preserve">3000301</t>
  </si>
  <si>
    <t xml:space="preserve">CAMPERA SOFT SHELL GRIS ECA L</t>
  </si>
  <si>
    <t xml:space="preserve">SAP-1060-3000503</t>
  </si>
  <si>
    <t xml:space="preserve">3000503</t>
  </si>
  <si>
    <t xml:space="preserve">PANTALON JEAN C/LOGO YAC T50</t>
  </si>
  <si>
    <t xml:space="preserve">SAP-1060-3000538</t>
  </si>
  <si>
    <t xml:space="preserve">3000538</t>
  </si>
  <si>
    <t xml:space="preserve">CAMISA JEAN CLASICA T48</t>
  </si>
  <si>
    <t xml:space="preserve">SAP-1060-3001495</t>
  </si>
  <si>
    <t xml:space="preserve">3001495</t>
  </si>
  <si>
    <t xml:space="preserve">CAMPERA SAN NICOLAS</t>
  </si>
  <si>
    <t xml:space="preserve">SAP-1060-3001522</t>
  </si>
  <si>
    <t xml:space="preserve">3001522</t>
  </si>
  <si>
    <t xml:space="preserve">AMBO VERDE T. S</t>
  </si>
  <si>
    <t xml:space="preserve">SAP-1060-1000533</t>
  </si>
  <si>
    <t xml:space="preserve">SAP-1060-2000876</t>
  </si>
  <si>
    <t xml:space="preserve">2000876</t>
  </si>
  <si>
    <t xml:space="preserve">PINZA PARA ECG (JUEGO POR 6 UNIDADES)</t>
  </si>
  <si>
    <t xml:space="preserve">SAP-1060-3000188</t>
  </si>
  <si>
    <t xml:space="preserve">3000188</t>
  </si>
  <si>
    <t xml:space="preserve">CHOMBA BLANCA HBRE TS</t>
  </si>
  <si>
    <t xml:space="preserve">SAP-1060-3000298</t>
  </si>
  <si>
    <t xml:space="preserve">3000298</t>
  </si>
  <si>
    <t xml:space="preserve">CAMPERA SOFT SHELL GRIS ECA XS</t>
  </si>
  <si>
    <t xml:space="preserve">SAP-1060-3000299</t>
  </si>
  <si>
    <t xml:space="preserve">3000299</t>
  </si>
  <si>
    <t xml:space="preserve">CAMPERA SOFT SHELL GRIS ECA S</t>
  </si>
  <si>
    <t xml:space="preserve">SAP-1060-3000659</t>
  </si>
  <si>
    <t xml:space="preserve">3000659</t>
  </si>
  <si>
    <t xml:space="preserve">PANTALON JEAN C/LOGO YAC T52 DAMA</t>
  </si>
  <si>
    <t xml:space="preserve">SAP-1060-3000706</t>
  </si>
  <si>
    <t xml:space="preserve">3000706</t>
  </si>
  <si>
    <t xml:space="preserve">PANTALON CARGO ANTI DESGARRO T36</t>
  </si>
  <si>
    <t xml:space="preserve">SAP-1060-3001214</t>
  </si>
  <si>
    <t xml:space="preserve">3001214</t>
  </si>
  <si>
    <t xml:space="preserve">MAMELUCO IGNIFUGO NOMEX 6 OZ TALLE XS</t>
  </si>
  <si>
    <t xml:space="preserve">SAP-1060-3001452</t>
  </si>
  <si>
    <t xml:space="preserve">3001452</t>
  </si>
  <si>
    <t xml:space="preserve">PANTALON JEAN C/LOGO YAC T36 DAMA</t>
  </si>
  <si>
    <t xml:space="preserve">SAP-1060-3001453</t>
  </si>
  <si>
    <t xml:space="preserve">3001453</t>
  </si>
  <si>
    <t xml:space="preserve">MAMELUCO IGNIFUGO NOMEX 9 OZ TALLE XXXL</t>
  </si>
  <si>
    <t xml:space="preserve">SAP-1060-1000644</t>
  </si>
  <si>
    <t xml:space="preserve">1000644</t>
  </si>
  <si>
    <t xml:space="preserve">SAP-1060-2000025</t>
  </si>
  <si>
    <t xml:space="preserve">2000025</t>
  </si>
  <si>
    <t xml:space="preserve">HOJA DE BISTURI Nº20</t>
  </si>
  <si>
    <t xml:space="preserve">SAP-1060-2000057</t>
  </si>
  <si>
    <t xml:space="preserve">2000057</t>
  </si>
  <si>
    <t xml:space="preserve">KIT DE OBSTETRICIA</t>
  </si>
  <si>
    <t xml:space="preserve">SAP-1060-2000063</t>
  </si>
  <si>
    <t xml:space="preserve">2000063</t>
  </si>
  <si>
    <t xml:space="preserve">SAP-1060-2000406</t>
  </si>
  <si>
    <t xml:space="preserve">2000406</t>
  </si>
  <si>
    <t xml:space="preserve">SONDA NASOGASTRICA K-33 KOLLER</t>
  </si>
  <si>
    <t xml:space="preserve">SAP-1060-2000453</t>
  </si>
  <si>
    <t xml:space="preserve">2000453</t>
  </si>
  <si>
    <t xml:space="preserve">HOJA DE BISTURI Nº 11</t>
  </si>
  <si>
    <t xml:space="preserve">SAP-1060-2001077</t>
  </si>
  <si>
    <t xml:space="preserve">2001077</t>
  </si>
  <si>
    <t xml:space="preserve">ELECTRODOS C/CONECTOR PARA DESFIBRILADOR</t>
  </si>
  <si>
    <t xml:space="preserve">SAP-1060-2001158</t>
  </si>
  <si>
    <t xml:space="preserve">2001158</t>
  </si>
  <si>
    <t xml:space="preserve">SENSOR PARA OXIMETRO NONIN</t>
  </si>
  <si>
    <t xml:space="preserve">SAP-1060-2001164</t>
  </si>
  <si>
    <t xml:space="preserve">2001164</t>
  </si>
  <si>
    <t xml:space="preserve">BOLSAS DE BIOSEGURIDAD</t>
  </si>
  <si>
    <t xml:space="preserve">SAP-1060-2001357</t>
  </si>
  <si>
    <t xml:space="preserve">2001357</t>
  </si>
  <si>
    <t xml:space="preserve">CRONOCORTEROID AMPOLLA</t>
  </si>
  <si>
    <t xml:space="preserve">SAP-1060-3000332</t>
  </si>
  <si>
    <t xml:space="preserve">3000332</t>
  </si>
  <si>
    <t xml:space="preserve">AMBO AZUL C/LOGO EMERG XL</t>
  </si>
  <si>
    <t xml:space="preserve">SAP-1060-3000650</t>
  </si>
  <si>
    <t xml:space="preserve">3000650</t>
  </si>
  <si>
    <t xml:space="preserve">PANTALON JEAN C/LOGO YAC T42 DAMA</t>
  </si>
  <si>
    <t xml:space="preserve">SAP-1060-3001324</t>
  </si>
  <si>
    <t xml:space="preserve">3001324</t>
  </si>
  <si>
    <t xml:space="preserve">CAMPERA IGNIFUGA C/LOGO M</t>
  </si>
  <si>
    <t xml:space="preserve">SAP-1060-CT0209RF</t>
  </si>
  <si>
    <t xml:space="preserve">CT0209RF</t>
  </si>
  <si>
    <t xml:space="preserve">PARCHES ADULTO DEA</t>
  </si>
  <si>
    <t xml:space="preserve">SAP-1060-1000780</t>
  </si>
  <si>
    <t xml:space="preserve">1000780</t>
  </si>
  <si>
    <t xml:space="preserve">ALTEPLASA AMP. X2</t>
  </si>
  <si>
    <t xml:space="preserve">SAP-1060-2001507</t>
  </si>
  <si>
    <t xml:space="preserve">2001507</t>
  </si>
  <si>
    <t xml:space="preserve">KIT BOTIQUIN PLASTICO 13.5X11X5CM C/INSU</t>
  </si>
  <si>
    <t xml:space="preserve">SAP-1060-3000183</t>
  </si>
  <si>
    <t xml:space="preserve">3000183</t>
  </si>
  <si>
    <t xml:space="preserve">CHOMBA BLANCA DAMA TL</t>
  </si>
  <si>
    <t xml:space="preserve">SAP-1060-3000202</t>
  </si>
  <si>
    <t xml:space="preserve">3000202</t>
  </si>
  <si>
    <t xml:space="preserve">AMBOS BLANCOS MEDICO TM</t>
  </si>
  <si>
    <t xml:space="preserve">SAP-1060-3000330</t>
  </si>
  <si>
    <t xml:space="preserve">3000330</t>
  </si>
  <si>
    <t xml:space="preserve">AMBO AZUL C/LOGO EMERG M</t>
  </si>
  <si>
    <t xml:space="preserve">SAP-1060-3000407</t>
  </si>
  <si>
    <t xml:space="preserve">3000407</t>
  </si>
  <si>
    <t xml:space="preserve">Faja Lumbar M</t>
  </si>
  <si>
    <t xml:space="preserve">SAP-1060-3000536</t>
  </si>
  <si>
    <t xml:space="preserve">3000536</t>
  </si>
  <si>
    <t xml:space="preserve">CAMISA JEAN CLASICA T46</t>
  </si>
  <si>
    <t xml:space="preserve">SAP-1060-3000655</t>
  </si>
  <si>
    <t xml:space="preserve">3000655</t>
  </si>
  <si>
    <t xml:space="preserve">PANTALON JEAN C/LOGO YAC T48 DAMA</t>
  </si>
  <si>
    <t xml:space="preserve">SAP-1060-3000660</t>
  </si>
  <si>
    <t xml:space="preserve">3000660</t>
  </si>
  <si>
    <t xml:space="preserve">PANTALON JEAN C/LOGO YAC T54 DAMA</t>
  </si>
  <si>
    <t xml:space="preserve">SAP-1060-3000699</t>
  </si>
  <si>
    <t xml:space="preserve">3000699</t>
  </si>
  <si>
    <t xml:space="preserve">Chaqueta Celeste ML yacimiento XS</t>
  </si>
  <si>
    <t xml:space="preserve">SAP-1060-3001116</t>
  </si>
  <si>
    <t xml:space="preserve">3001116</t>
  </si>
  <si>
    <t xml:space="preserve">CAMPERA POLAR NARANJA CON CAPUCHA T-2XL</t>
  </si>
  <si>
    <t xml:space="preserve">SAP-1060-3001442</t>
  </si>
  <si>
    <t xml:space="preserve">3001442</t>
  </si>
  <si>
    <t xml:space="preserve">CONJUNTO PRIMERA PIEL XS</t>
  </si>
  <si>
    <t xml:space="preserve">SAP-1060-3001523</t>
  </si>
  <si>
    <t xml:space="preserve">3001523</t>
  </si>
  <si>
    <t xml:space="preserve">CAMISA JEAN CLASICA T38</t>
  </si>
  <si>
    <t xml:space="preserve">SAP-1060-1000040</t>
  </si>
  <si>
    <t xml:space="preserve">1000040</t>
  </si>
  <si>
    <t xml:space="preserve">SAP-1060-1000510</t>
  </si>
  <si>
    <t xml:space="preserve">1000510</t>
  </si>
  <si>
    <t xml:space="preserve">POLIETILENGLICOL+PROPILENGLICOL SYSTANE</t>
  </si>
  <si>
    <t xml:space="preserve">SAP-1060-1000592</t>
  </si>
  <si>
    <t xml:space="preserve">1000592</t>
  </si>
  <si>
    <t xml:space="preserve">PLATSUL  X 200grs CREMA</t>
  </si>
  <si>
    <t xml:space="preserve">SAP-1060-2000565</t>
  </si>
  <si>
    <t xml:space="preserve">2000565</t>
  </si>
  <si>
    <t xml:space="preserve">Tabla para asistencia de RCP / Paro</t>
  </si>
  <si>
    <t xml:space="preserve">SAP-1060-3000182</t>
  </si>
  <si>
    <t xml:space="preserve">3000182</t>
  </si>
  <si>
    <t xml:space="preserve">CHOMBA BLANCA DAMA TM</t>
  </si>
  <si>
    <t xml:space="preserve">SAP-1060-3000246</t>
  </si>
  <si>
    <t xml:space="preserve">3000246</t>
  </si>
  <si>
    <t xml:space="preserve">BUZO POLAR AZUL L</t>
  </si>
  <si>
    <t xml:space="preserve">SAP-1060-3000303</t>
  </si>
  <si>
    <t xml:space="preserve">3000303</t>
  </si>
  <si>
    <t xml:space="preserve">CAMPERA SOFT SHELL GRIS ECA XXL</t>
  </si>
  <si>
    <t xml:space="preserve">SAP-1060-3000329</t>
  </si>
  <si>
    <t xml:space="preserve">3000329</t>
  </si>
  <si>
    <t xml:space="preserve">AMBO AZUL C/LOGO EMERG S</t>
  </si>
  <si>
    <t xml:space="preserve">SAP-1060-3000406</t>
  </si>
  <si>
    <t xml:space="preserve">3000406</t>
  </si>
  <si>
    <t xml:space="preserve">Faja Lumbar L</t>
  </si>
  <si>
    <t xml:space="preserve">SAP-1060-3000423</t>
  </si>
  <si>
    <t xml:space="preserve">3000423</t>
  </si>
  <si>
    <t xml:space="preserve">CHOMBA CELESTE ENFERMO YACIMIENTOS TXL</t>
  </si>
  <si>
    <t xml:space="preserve">SAP-1060-3000463</t>
  </si>
  <si>
    <t xml:space="preserve">3000463</t>
  </si>
  <si>
    <t xml:space="preserve">CAMPERON TRUKER GRIS YAC TM</t>
  </si>
  <si>
    <t xml:space="preserve">SAP-1060-3000509</t>
  </si>
  <si>
    <t xml:space="preserve">3000509</t>
  </si>
  <si>
    <t xml:space="preserve">PANTALON JEAN C/LOGO YAC T62</t>
  </si>
  <si>
    <t xml:space="preserve">SAP-1060-3000567</t>
  </si>
  <si>
    <t xml:space="preserve">3000567</t>
  </si>
  <si>
    <t xml:space="preserve">CHOMBA CELESTE ENFERMO YACIMIENTOS T2XL</t>
  </si>
  <si>
    <t xml:space="preserve">SAP-1060-3000877</t>
  </si>
  <si>
    <t xml:space="preserve">3000877</t>
  </si>
  <si>
    <t xml:space="preserve">REMERA PRIMERA PIEL TALLE 48</t>
  </si>
  <si>
    <t xml:space="preserve">SAP-1060-3000879</t>
  </si>
  <si>
    <t xml:space="preserve">3000879</t>
  </si>
  <si>
    <t xml:space="preserve">REMERA PRIMERA PIEL TALLE 52</t>
  </si>
  <si>
    <t xml:space="preserve">SAP-1060-3001066</t>
  </si>
  <si>
    <t xml:space="preserve">3001066</t>
  </si>
  <si>
    <t xml:space="preserve">PANTALON DE JEAN YAC TALLE 38 DAMA</t>
  </si>
  <si>
    <t xml:space="preserve">SAP-1060-3001115</t>
  </si>
  <si>
    <t xml:space="preserve">3001115</t>
  </si>
  <si>
    <t xml:space="preserve">CAMPERA POLAR NARANJA CON CAPUCHA T-XL</t>
  </si>
  <si>
    <t xml:space="preserve">SAP-1060-3001325</t>
  </si>
  <si>
    <t xml:space="preserve">3001325</t>
  </si>
  <si>
    <t xml:space="preserve">CAMPERA IGNIFUGA C/LOGO L</t>
  </si>
  <si>
    <t xml:space="preserve">SAP-1060-3001524</t>
  </si>
  <si>
    <t xml:space="preserve">3001524</t>
  </si>
  <si>
    <t xml:space="preserve">CAMISA JEAN CLASICA T40</t>
  </si>
  <si>
    <t xml:space="preserve">SAP-1060-2000447</t>
  </si>
  <si>
    <t xml:space="preserve">2000447</t>
  </si>
  <si>
    <t xml:space="preserve">CABLE SENSOR PARA OXIMETRO ADULTO</t>
  </si>
  <si>
    <t xml:space="preserve">SAP-1060-2000476</t>
  </si>
  <si>
    <t xml:space="preserve">2000476</t>
  </si>
  <si>
    <t xml:space="preserve">PORTA OBJETO</t>
  </si>
  <si>
    <t xml:space="preserve">SAP-1060-2000485</t>
  </si>
  <si>
    <t xml:space="preserve">2000485</t>
  </si>
  <si>
    <t xml:space="preserve">SAP-1060-2000694</t>
  </si>
  <si>
    <t xml:space="preserve">2000694</t>
  </si>
  <si>
    <t xml:space="preserve">SAP-1060-3000134</t>
  </si>
  <si>
    <t xml:space="preserve">3000134</t>
  </si>
  <si>
    <t xml:space="preserve">PANTALON CARGO AZUL T58</t>
  </si>
  <si>
    <t xml:space="preserve">SAP-1060-3000184</t>
  </si>
  <si>
    <t xml:space="preserve">3000184</t>
  </si>
  <si>
    <t xml:space="preserve">CHOMBA BLANCA DAMA TXL</t>
  </si>
  <si>
    <t xml:space="preserve">SAP-1060-3000193</t>
  </si>
  <si>
    <t xml:space="preserve">3000193</t>
  </si>
  <si>
    <t xml:space="preserve">CHOMBA BLANCA HBRE T3XL</t>
  </si>
  <si>
    <t xml:space="preserve">SAP-1060-3000331</t>
  </si>
  <si>
    <t xml:space="preserve">3000331</t>
  </si>
  <si>
    <t xml:space="preserve">AMBO AZUL C/LOGO EMERG L</t>
  </si>
  <si>
    <t xml:space="preserve">SAP-1060-3000410</t>
  </si>
  <si>
    <t xml:space="preserve">3000410</t>
  </si>
  <si>
    <t xml:space="preserve">Faja Lumbar XXL</t>
  </si>
  <si>
    <t xml:space="preserve">SAP-1060-3000500</t>
  </si>
  <si>
    <t xml:space="preserve">3000500</t>
  </si>
  <si>
    <t xml:space="preserve">PANTALON JEAN C/LOGO YAC T46</t>
  </si>
  <si>
    <t xml:space="preserve">SAP-1060-3000573</t>
  </si>
  <si>
    <t xml:space="preserve">3000573</t>
  </si>
  <si>
    <t xml:space="preserve">CAMISETA POLERA AZUL FRANCIA T 2XL</t>
  </si>
  <si>
    <t xml:space="preserve">SAP-1060-3001054</t>
  </si>
  <si>
    <t xml:space="preserve">3001054</t>
  </si>
  <si>
    <t xml:space="preserve">MAMELUCO IGNIFUGO NOMEX 6 OZ TALLE XXXXL</t>
  </si>
  <si>
    <t xml:space="preserve">SAP-1060-3001060</t>
  </si>
  <si>
    <t xml:space="preserve">3001060</t>
  </si>
  <si>
    <t xml:space="preserve">CAMPERA DE POLAR NARANJA CON CAPUCHA T-M</t>
  </si>
  <si>
    <t xml:space="preserve">SAP-1060-3001432</t>
  </si>
  <si>
    <t xml:space="preserve">3001432</t>
  </si>
  <si>
    <t xml:space="preserve">CHOMBA NEGRA XS</t>
  </si>
  <si>
    <t xml:space="preserve">SAP-1060-3001521</t>
  </si>
  <si>
    <t xml:space="preserve">3001521</t>
  </si>
  <si>
    <t xml:space="preserve">AMBO VERDE T. M</t>
  </si>
  <si>
    <t xml:space="preserve">SAP-1060-1000006</t>
  </si>
  <si>
    <t xml:space="preserve">1000006</t>
  </si>
  <si>
    <t xml:space="preserve">CLORPROMAZINA 25MG AMPOLLA DE 5 ML I.M</t>
  </si>
  <si>
    <t xml:space="preserve">SAP-1060-1000647</t>
  </si>
  <si>
    <t xml:space="preserve">1000647</t>
  </si>
  <si>
    <t xml:space="preserve">SAP-1060-1005146</t>
  </si>
  <si>
    <t xml:space="preserve">1005146</t>
  </si>
  <si>
    <t xml:space="preserve">ANPHOTEROL 200ML AEROSOL</t>
  </si>
  <si>
    <t xml:space="preserve">SAP-1130-1005146</t>
  </si>
  <si>
    <t xml:space="preserve">SAP-1060-2000228</t>
  </si>
  <si>
    <t xml:space="preserve">2000228</t>
  </si>
  <si>
    <t xml:space="preserve">GASA ESTERIL 15X15CM - GASANA</t>
  </si>
  <si>
    <t xml:space="preserve">SAP-1060-2000391</t>
  </si>
  <si>
    <t xml:space="preserve">2000391</t>
  </si>
  <si>
    <t xml:space="preserve">RESUCITADOR  NEO</t>
  </si>
  <si>
    <t xml:space="preserve">SAP-1060-2000463</t>
  </si>
  <si>
    <t xml:space="preserve">2000463</t>
  </si>
  <si>
    <t xml:space="preserve">SAP-1130-2000463</t>
  </si>
  <si>
    <t xml:space="preserve">SAP-1060-2000617</t>
  </si>
  <si>
    <t xml:space="preserve">2000617</t>
  </si>
  <si>
    <t xml:space="preserve">PINZA MANO IZQUIERDA DE DISECCION</t>
  </si>
  <si>
    <t xml:space="preserve">SAP-1060-2001386</t>
  </si>
  <si>
    <t xml:space="preserve">2001386</t>
  </si>
  <si>
    <t xml:space="preserve">PORTA BISTURI N°3</t>
  </si>
  <si>
    <t xml:space="preserve">SAP-1060-2001644</t>
  </si>
  <si>
    <t xml:space="preserve">2001644</t>
  </si>
  <si>
    <t xml:space="preserve">TORSO MANIQUI P/PRACTICAS</t>
  </si>
  <si>
    <t xml:space="preserve">SAP-1060-3000129</t>
  </si>
  <si>
    <t xml:space="preserve">3000129</t>
  </si>
  <si>
    <t xml:space="preserve">PANTALON CARGO AZUL T48</t>
  </si>
  <si>
    <t xml:space="preserve">SAP-1130-3000129</t>
  </si>
  <si>
    <t xml:space="preserve">SAP-1060-3000185</t>
  </si>
  <si>
    <t xml:space="preserve">3000185</t>
  </si>
  <si>
    <t xml:space="preserve">CHOMBA BLANCA DAMA T2XL</t>
  </si>
  <si>
    <t xml:space="preserve">SAP-1060-3000186</t>
  </si>
  <si>
    <t xml:space="preserve">3000186</t>
  </si>
  <si>
    <t xml:space="preserve">CHOMBA BLANCA DAMA T3XL</t>
  </si>
  <si>
    <t xml:space="preserve">SAP-1060-3000203</t>
  </si>
  <si>
    <t xml:space="preserve">3000203</t>
  </si>
  <si>
    <t xml:space="preserve">AMBOS BLANCOS MEDICO TXL</t>
  </si>
  <si>
    <t xml:space="preserve">SAP-1060-3000220</t>
  </si>
  <si>
    <t xml:space="preserve">3000220</t>
  </si>
  <si>
    <t xml:space="preserve">ZAPATOS DE SEGURIDAD T42</t>
  </si>
  <si>
    <t xml:space="preserve">SAP-1060-3000221</t>
  </si>
  <si>
    <t xml:space="preserve">3000221</t>
  </si>
  <si>
    <t xml:space="preserve">ZAPATOS DE SEGURIDAD T43</t>
  </si>
  <si>
    <t xml:space="preserve">SAP-1060-3000222</t>
  </si>
  <si>
    <t xml:space="preserve">3000222</t>
  </si>
  <si>
    <t xml:space="preserve">ZAPATOS DE SEGURIDAD T44</t>
  </si>
  <si>
    <t xml:space="preserve">SAP-1060-3000223</t>
  </si>
  <si>
    <t xml:space="preserve">3000223</t>
  </si>
  <si>
    <t xml:space="preserve">ZAPATOS DE SEGURIDAD T45</t>
  </si>
  <si>
    <t xml:space="preserve">SAP-1060-3000388</t>
  </si>
  <si>
    <t xml:space="preserve">3000388</t>
  </si>
  <si>
    <t xml:space="preserve">CHOMBA BLANCA HBRE T4XL</t>
  </si>
  <si>
    <t xml:space="preserve">SAP-1060-3000658</t>
  </si>
  <si>
    <t xml:space="preserve">3000658</t>
  </si>
  <si>
    <t xml:space="preserve">PANTALON JEAN C/LOGO YAC T50 DAMA</t>
  </si>
  <si>
    <t xml:space="preserve">SAP-1060-3000828</t>
  </si>
  <si>
    <t xml:space="preserve">3000828</t>
  </si>
  <si>
    <t xml:space="preserve">ZAPATOS DE SEGURIDAD T38</t>
  </si>
  <si>
    <t xml:space="preserve">SAP-1060-3000904</t>
  </si>
  <si>
    <t xml:space="preserve">3000904</t>
  </si>
  <si>
    <t xml:space="preserve">LOGO</t>
  </si>
  <si>
    <t xml:space="preserve">SAP-1130-3000904</t>
  </si>
  <si>
    <t xml:space="preserve">SAP-1060-3000942</t>
  </si>
  <si>
    <t xml:space="preserve">3000942</t>
  </si>
  <si>
    <t xml:space="preserve">CHAQUETA CELESTE MCORTA YACIMIENTO T S</t>
  </si>
  <si>
    <t xml:space="preserve">SAP-1060-3000943</t>
  </si>
  <si>
    <t xml:space="preserve">3000943</t>
  </si>
  <si>
    <t xml:space="preserve">CHAQUETA CELESTE MCORTA YACIMIENTO T XS</t>
  </si>
  <si>
    <t xml:space="preserve">SAP-1060-3001493</t>
  </si>
  <si>
    <t xml:space="preserve">3001493</t>
  </si>
  <si>
    <t xml:space="preserve">SAP-1060-3001494</t>
  </si>
  <si>
    <t xml:space="preserve">3001494</t>
  </si>
  <si>
    <t xml:space="preserve">CHOMBA HOMBRE</t>
  </si>
  <si>
    <t xml:space="preserve">SAP-1060-3001500</t>
  </si>
  <si>
    <t xml:space="preserve">3001500</t>
  </si>
  <si>
    <t xml:space="preserve">Sweatter San Nicolas</t>
  </si>
  <si>
    <t xml:space="preserve">SAP-1060-1000009</t>
  </si>
  <si>
    <t xml:space="preserve">1000009</t>
  </si>
  <si>
    <t xml:space="preserve">DIFENHIDRAMINA 10MG AMPOLLA DE 1 ML(Park</t>
  </si>
  <si>
    <t xml:space="preserve">SAP-1130-1000009</t>
  </si>
  <si>
    <t xml:space="preserve">SAP-1060-1000024</t>
  </si>
  <si>
    <t xml:space="preserve">1000024</t>
  </si>
  <si>
    <t xml:space="preserve">SAP-1060-1000110</t>
  </si>
  <si>
    <t xml:space="preserve">1000110</t>
  </si>
  <si>
    <t xml:space="preserve">SOLUCION FISIOLOGICA DE  5ML AMPOLLA</t>
  </si>
  <si>
    <t xml:space="preserve">SAP-1060-1000176</t>
  </si>
  <si>
    <t xml:space="preserve">1000176</t>
  </si>
  <si>
    <t xml:space="preserve">CURA PLUS COMPRIMIDO</t>
  </si>
  <si>
    <t xml:space="preserve">SAP-1060-1000180</t>
  </si>
  <si>
    <t xml:space="preserve">1000180</t>
  </si>
  <si>
    <t xml:space="preserve">HISTAMINO CORTEROID L COMPRIMIDO</t>
  </si>
  <si>
    <t xml:space="preserve">SAP-1060-1000186</t>
  </si>
  <si>
    <t xml:space="preserve">1000186</t>
  </si>
  <si>
    <t xml:space="preserve">XYLOPROCTO POMADA CREMA</t>
  </si>
  <si>
    <t xml:space="preserve">SAP-1060-1000188</t>
  </si>
  <si>
    <t xml:space="preserve">1000188</t>
  </si>
  <si>
    <t xml:space="preserve">MYLANTA SUSPENSIÓN SOLUCION</t>
  </si>
  <si>
    <t xml:space="preserve">SAP-1060-1000191</t>
  </si>
  <si>
    <t xml:space="preserve">1000191</t>
  </si>
  <si>
    <t xml:space="preserve">GOTAS LUBRICANTES GLICERINA 1% 10ML</t>
  </si>
  <si>
    <t xml:space="preserve">SAP-1060-1000203</t>
  </si>
  <si>
    <t xml:space="preserve">1000203</t>
  </si>
  <si>
    <t xml:space="preserve">GLUCONATO DE CA +2 AMPOLLAS</t>
  </si>
  <si>
    <t xml:space="preserve">SAP-1060-1000352</t>
  </si>
  <si>
    <t xml:space="preserve">1000352</t>
  </si>
  <si>
    <t xml:space="preserve">DICLOFENAC SÓDICO 75 mg (DIOXAFLEX 75)</t>
  </si>
  <si>
    <t xml:space="preserve">SAP-1060-2000017</t>
  </si>
  <si>
    <t xml:space="preserve">2000017</t>
  </si>
  <si>
    <t xml:space="preserve">ESTETOSCOPIO PEDIATRICO</t>
  </si>
  <si>
    <t xml:space="preserve">SAP-1060-2000036</t>
  </si>
  <si>
    <t xml:space="preserve">2000036</t>
  </si>
  <si>
    <t xml:space="preserve">SAP-1060-2000044</t>
  </si>
  <si>
    <t xml:space="preserve">2000044</t>
  </si>
  <si>
    <t xml:space="preserve">AGUJA PERICRANEAL 21G T/BUTTERFLY</t>
  </si>
  <si>
    <t xml:space="preserve">SAP-1060-2000046</t>
  </si>
  <si>
    <t xml:space="preserve">2000046</t>
  </si>
  <si>
    <t xml:space="preserve">AGUJA PERICRANEAL 25G T/BUTTERFLY</t>
  </si>
  <si>
    <t xml:space="preserve">SAP-1060-2000047</t>
  </si>
  <si>
    <t xml:space="preserve">2000047</t>
  </si>
  <si>
    <t xml:space="preserve">AGUJA PERICRANEAL 27G T/BUTTERFLY</t>
  </si>
  <si>
    <t xml:space="preserve">SAP-1060-2000061</t>
  </si>
  <si>
    <t xml:space="preserve">2000061</t>
  </si>
  <si>
    <t xml:space="preserve">MANDRIL ESTERIL PEDIATRICO 2MM</t>
  </si>
  <si>
    <t xml:space="preserve">SAP-1060-2000098</t>
  </si>
  <si>
    <t xml:space="preserve">2000098</t>
  </si>
  <si>
    <t xml:space="preserve">APOSITO QUIRURGICO ESTERIL 10X20CM-SYRA</t>
  </si>
  <si>
    <t xml:space="preserve">SAP-1060-2000167</t>
  </si>
  <si>
    <t xml:space="preserve">2000167</t>
  </si>
  <si>
    <t xml:space="preserve">MASCARA PARA NEBULIZAR PEDIATRICA</t>
  </si>
  <si>
    <t xml:space="preserve">SAP-1060-2000207</t>
  </si>
  <si>
    <t xml:space="preserve">2000207</t>
  </si>
  <si>
    <t xml:space="preserve">TELA ADH AL ZnO NO HIPOALERG 2.5CM</t>
  </si>
  <si>
    <t xml:space="preserve">SAP-1060-2000211</t>
  </si>
  <si>
    <t xml:space="preserve">2000211</t>
  </si>
  <si>
    <t xml:space="preserve">TUBULADURA PARA O2  DE 2 MTS</t>
  </si>
  <si>
    <t xml:space="preserve">SAP-1060-2000464</t>
  </si>
  <si>
    <t xml:space="preserve">2000464</t>
  </si>
  <si>
    <t xml:space="preserve">SAP-1060-2000471</t>
  </si>
  <si>
    <t xml:space="preserve">2000471</t>
  </si>
  <si>
    <t xml:space="preserve">SAP-1060-2000901</t>
  </si>
  <si>
    <t xml:space="preserve">2000901</t>
  </si>
  <si>
    <t xml:space="preserve">GASA ESTERIL 20X20CM</t>
  </si>
  <si>
    <t xml:space="preserve">SAP-1060-CT0207RS</t>
  </si>
  <si>
    <t xml:space="preserve">CT0207RS</t>
  </si>
  <si>
    <t xml:space="preserve">DEA SEMIAUTOMATICO CARDIAID D</t>
  </si>
  <si>
    <t xml:space="preserve">SAP-1060-GAB123</t>
  </si>
  <si>
    <t xml:space="preserve">GAB123</t>
  </si>
  <si>
    <t xml:space="preserve">GABINETE D</t>
  </si>
  <si>
    <t xml:space="preserve">SAP-1130-1000722</t>
  </si>
  <si>
    <t xml:space="preserve">1000722</t>
  </si>
  <si>
    <t xml:space="preserve">CARAMELOS ANTI FECOFAR</t>
  </si>
  <si>
    <t xml:space="preserve">SAP-1130-1000373</t>
  </si>
  <si>
    <t xml:space="preserve">1000373</t>
  </si>
  <si>
    <t xml:space="preserve">SAP-1130-1005273</t>
  </si>
  <si>
    <t xml:space="preserve">1005273</t>
  </si>
  <si>
    <t xml:space="preserve">DEXALERGIN 10MG COMP</t>
  </si>
  <si>
    <t xml:space="preserve">SAP-1130-1005334</t>
  </si>
  <si>
    <t xml:space="preserve">1005334</t>
  </si>
  <si>
    <t xml:space="preserve">LORATADINA 2 MG COMP</t>
  </si>
  <si>
    <t xml:space="preserve">SAP-1130-1001231</t>
  </si>
  <si>
    <t xml:space="preserve">1001231</t>
  </si>
  <si>
    <t xml:space="preserve">SAP-1130-2001334</t>
  </si>
  <si>
    <t xml:space="preserve">2001334</t>
  </si>
  <si>
    <t xml:space="preserve">TELA ADHE MICROPOROSA HIPOALER 5CM</t>
  </si>
  <si>
    <t xml:space="preserve">SAP-1130-1000571</t>
  </si>
  <si>
    <t xml:space="preserve">1000571</t>
  </si>
  <si>
    <t xml:space="preserve">SAP-1130-1000484</t>
  </si>
  <si>
    <t xml:space="preserve">1000484</t>
  </si>
  <si>
    <t xml:space="preserve">SAP-1130-1000635</t>
  </si>
  <si>
    <t xml:space="preserve">1000635</t>
  </si>
  <si>
    <t xml:space="preserve">TRAMADOL 50MG AMPOLLA</t>
  </si>
  <si>
    <t xml:space="preserve">SAP-1130-1001265</t>
  </si>
  <si>
    <t xml:space="preserve">1001265</t>
  </si>
  <si>
    <t xml:space="preserve">REPELENTE LOCION SPRAY 100ML</t>
  </si>
  <si>
    <t xml:space="preserve">SAP-1130-2001116</t>
  </si>
  <si>
    <t xml:space="preserve">2001116</t>
  </si>
  <si>
    <t xml:space="preserve">MICRONEBULIZADOR PEDIATRICO C/ MASC</t>
  </si>
  <si>
    <t xml:space="preserve">SAP-1130-2001853</t>
  </si>
  <si>
    <t xml:space="preserve">2001853</t>
  </si>
  <si>
    <t xml:space="preserve">JERINGA 60 ML PICO LUER SLIP</t>
  </si>
  <si>
    <t xml:space="preserve">SAP-1130-2002622</t>
  </si>
  <si>
    <t xml:space="preserve">2002622</t>
  </si>
  <si>
    <t xml:space="preserve">SAP-1130-2001278</t>
  </si>
  <si>
    <t xml:space="preserve">2001278</t>
  </si>
  <si>
    <t xml:space="preserve">TELA ADHE HIPOALERGENICA DE SEDA 2.5CM</t>
  </si>
  <si>
    <t xml:space="preserve">SAP-1130-1001024</t>
  </si>
  <si>
    <t xml:space="preserve">1001024</t>
  </si>
  <si>
    <t xml:space="preserve">SULFAMETOXAZOL+TRIMETO 80MG/400MG 20 COM</t>
  </si>
  <si>
    <t xml:space="preserve">SAP-1130-1005357</t>
  </si>
  <si>
    <t xml:space="preserve">1005357</t>
  </si>
  <si>
    <t xml:space="preserve">SAP-1130-2002586</t>
  </si>
  <si>
    <t xml:space="preserve">2002586</t>
  </si>
  <si>
    <t xml:space="preserve">GASA HEMOSTATICA</t>
  </si>
  <si>
    <t xml:space="preserve">SAP-1130-3000901</t>
  </si>
  <si>
    <t xml:space="preserve">3000901</t>
  </si>
  <si>
    <t xml:space="preserve">SAP-1130-1000390</t>
  </si>
  <si>
    <t xml:space="preserve">1000390</t>
  </si>
  <si>
    <t xml:space="preserve">SAP-1130-1000590</t>
  </si>
  <si>
    <t xml:space="preserve">1000590</t>
  </si>
  <si>
    <t xml:space="preserve">SAP-1130-1001112</t>
  </si>
  <si>
    <t xml:space="preserve">1001112</t>
  </si>
  <si>
    <t xml:space="preserve">SAP-1130-1005229</t>
  </si>
  <si>
    <t xml:space="preserve">1005229</t>
  </si>
  <si>
    <t xml:space="preserve">SAP-1130-3001137</t>
  </si>
  <si>
    <t xml:space="preserve">3001137</t>
  </si>
  <si>
    <t xml:space="preserve">CHOMBA GRIS YACIMIENTO TALLE M</t>
  </si>
  <si>
    <t xml:space="preserve">SAP-1130-3001553</t>
  </si>
  <si>
    <t xml:space="preserve">3001553</t>
  </si>
  <si>
    <t xml:space="preserve">CAMPERA POLAR AZUL XL</t>
  </si>
  <si>
    <t xml:space="preserve">SAP-1130-1005202</t>
  </si>
  <si>
    <t xml:space="preserve">1005202</t>
  </si>
  <si>
    <t xml:space="preserve">LABETALOL 5MG AMP</t>
  </si>
  <si>
    <t xml:space="preserve">SAP-1130-2001333</t>
  </si>
  <si>
    <t xml:space="preserve">2001333</t>
  </si>
  <si>
    <t xml:space="preserve">TELA ADHE MICROPOROSA HIPOALER 2.5CM</t>
  </si>
  <si>
    <t xml:space="preserve">SAP-1130-SAP11825</t>
  </si>
  <si>
    <t xml:space="preserve">No es medicamento ni descartable: Repuesto / seguridad</t>
  </si>
  <si>
    <t xml:space="preserve">SAP11825</t>
  </si>
  <si>
    <t xml:space="preserve">CHECK POINT 21MM</t>
  </si>
  <si>
    <t xml:space="preserve">Es un material de tipo Repuesto / seguridad. El inventario relevado es de Farmacia, así que este material nunca iba a figurar en él: su ausencia no permite concluir nada y no se propone ninguna baja.</t>
  </si>
  <si>
    <t xml:space="preserve">SAP-1130-1001186</t>
  </si>
  <si>
    <t xml:space="preserve">1001186</t>
  </si>
  <si>
    <t xml:space="preserve">MICONAZOL 2% Crema x 35g</t>
  </si>
  <si>
    <t xml:space="preserve">SAP-1130-1000147</t>
  </si>
  <si>
    <t xml:space="preserve">1000147</t>
  </si>
  <si>
    <t xml:space="preserve">RADITIDINA AMP</t>
  </si>
  <si>
    <t xml:space="preserve">SAP-1130-1000759</t>
  </si>
  <si>
    <t xml:space="preserve">1000759</t>
  </si>
  <si>
    <t xml:space="preserve">SAP-1130-2001616</t>
  </si>
  <si>
    <t xml:space="preserve">2001616</t>
  </si>
  <si>
    <t xml:space="preserve">LIDOCAINA C/EPINEFRINA 2% 20 ML</t>
  </si>
  <si>
    <t xml:space="preserve">SAP-1130-2002417</t>
  </si>
  <si>
    <t xml:space="preserve">2002417</t>
  </si>
  <si>
    <t xml:space="preserve">VASELINA SOLIDA X 60 GRS DROGAL</t>
  </si>
  <si>
    <t xml:space="preserve">SAP-1130-2002576</t>
  </si>
  <si>
    <t xml:space="preserve">2002576</t>
  </si>
  <si>
    <t xml:space="preserve">CAMPO QUIRURGICO ESTERIL 60X90CM</t>
  </si>
  <si>
    <t xml:space="preserve">SAP-1130-3001576</t>
  </si>
  <si>
    <t xml:space="preserve">3001576</t>
  </si>
  <si>
    <t xml:space="preserve">GUANTE VAQUETA</t>
  </si>
  <si>
    <t xml:space="preserve">SAP-1130-3001582</t>
  </si>
  <si>
    <t xml:space="preserve">3001582</t>
  </si>
  <si>
    <t xml:space="preserve">CASCO DE SEGURIDAD</t>
  </si>
  <si>
    <t xml:space="preserve">SAP-1130-SAP00984</t>
  </si>
  <si>
    <t xml:space="preserve">SAP00984</t>
  </si>
  <si>
    <t xml:space="preserve">GUANTES DE SEGURIDAD tejido</t>
  </si>
  <si>
    <t xml:space="preserve">SAP-1130-3001552</t>
  </si>
  <si>
    <t xml:space="preserve">3001552</t>
  </si>
  <si>
    <t xml:space="preserve">CAMPERA POLAR AZUL L</t>
  </si>
  <si>
    <t xml:space="preserve">SAP-1130-3001415</t>
  </si>
  <si>
    <t xml:space="preserve">3001415</t>
  </si>
  <si>
    <t xml:space="preserve">CAMPERA TERMICA C/LOGO + REFLEC</t>
  </si>
  <si>
    <t xml:space="preserve">SAP-1130-3001551</t>
  </si>
  <si>
    <t xml:space="preserve">3001551</t>
  </si>
  <si>
    <t xml:space="preserve">CAMPERA POLAR AZUL M</t>
  </si>
  <si>
    <t xml:space="preserve">SAP-1130-1000791</t>
  </si>
  <si>
    <t xml:space="preserve">1000791</t>
  </si>
  <si>
    <t xml:space="preserve">SOLUCION FISIOLOGICA 100ML</t>
  </si>
  <si>
    <t xml:space="preserve">SAP-1130-1000985</t>
  </si>
  <si>
    <t xml:space="preserve">1000985</t>
  </si>
  <si>
    <t xml:space="preserve">PANTENOL+POLIACRILICO ACIDO 10GR CREMA</t>
  </si>
  <si>
    <t xml:space="preserve">SAP-1130-3001554</t>
  </si>
  <si>
    <t xml:space="preserve">3001554</t>
  </si>
  <si>
    <t xml:space="preserve">CAMPERA POLAR AZUL XXL</t>
  </si>
  <si>
    <t xml:space="preserve">SAP-1130-1005136</t>
  </si>
  <si>
    <t xml:space="preserve">1005136</t>
  </si>
  <si>
    <t xml:space="preserve">MUCOLITIC ANTITUSIVO JBE</t>
  </si>
  <si>
    <t xml:space="preserve">SAP-1130-1005182</t>
  </si>
  <si>
    <t xml:space="preserve">1005182</t>
  </si>
  <si>
    <t xml:space="preserve">SAP-1130-1005358</t>
  </si>
  <si>
    <t xml:space="preserve">1005358</t>
  </si>
  <si>
    <t xml:space="preserve">SAP-1130-2001672</t>
  </si>
  <si>
    <t xml:space="preserve">2001672</t>
  </si>
  <si>
    <t xml:space="preserve">MANTA DE LANA</t>
  </si>
  <si>
    <t xml:space="preserve">SAP-1130-2002568</t>
  </si>
  <si>
    <t xml:space="preserve">2002568</t>
  </si>
  <si>
    <t xml:space="preserve">SAP-1130-2002575</t>
  </si>
  <si>
    <t xml:space="preserve">2002575</t>
  </si>
  <si>
    <t xml:space="preserve">SAP-1130-3001259</t>
  </si>
  <si>
    <t xml:space="preserve">3001259</t>
  </si>
  <si>
    <t xml:space="preserve">CONJUNTO TERMICO M</t>
  </si>
  <si>
    <t xml:space="preserve">SAP-1130-3001260</t>
  </si>
  <si>
    <t xml:space="preserve">3001260</t>
  </si>
  <si>
    <t xml:space="preserve">CONJUNTO TERMICO L</t>
  </si>
  <si>
    <t xml:space="preserve">SAP-1130-3001263</t>
  </si>
  <si>
    <t xml:space="preserve">3001263</t>
  </si>
  <si>
    <t xml:space="preserve">CONJUNTO TERMICO XL</t>
  </si>
  <si>
    <t xml:space="preserve">SAP-1130-3001342</t>
  </si>
  <si>
    <t xml:space="preserve">3001342</t>
  </si>
  <si>
    <t xml:space="preserve">SAP-1130-3001343</t>
  </si>
  <si>
    <t xml:space="preserve">3001343</t>
  </si>
  <si>
    <t xml:space="preserve">PANTALON IMPERMEABLE XL</t>
  </si>
  <si>
    <t xml:space="preserve">SAP-1130-3001571</t>
  </si>
  <si>
    <t xml:space="preserve">3001571</t>
  </si>
  <si>
    <t xml:space="preserve">CAMPERON NARANJA TERMICO M</t>
  </si>
  <si>
    <t xml:space="preserve">SAP-1130-3001572</t>
  </si>
  <si>
    <t xml:space="preserve">3001572</t>
  </si>
  <si>
    <t xml:space="preserve">CAMPERON NARANJA TERMICO L</t>
  </si>
  <si>
    <t xml:space="preserve">SAP-1130-3001573</t>
  </si>
  <si>
    <t xml:space="preserve">3001573</t>
  </si>
  <si>
    <t xml:space="preserve">CAMPERON NARANJA TERMICO XL</t>
  </si>
  <si>
    <t xml:space="preserve">SAP-1130-1001147</t>
  </si>
  <si>
    <t xml:space="preserve">1001147</t>
  </si>
  <si>
    <t xml:space="preserve">FACTOR AG 200MG x 20 COMPRIMIDOS</t>
  </si>
  <si>
    <t xml:space="preserve">SAP-1130-1005346</t>
  </si>
  <si>
    <t xml:space="preserve">1005346</t>
  </si>
  <si>
    <t xml:space="preserve">DUO-DECADRON AMP X 2ML + JERINGA</t>
  </si>
  <si>
    <t xml:space="preserve">SAP-1130-2002008</t>
  </si>
  <si>
    <t xml:space="preserve">2002008</t>
  </si>
  <si>
    <t xml:space="preserve">SAP-1130-1001039</t>
  </si>
  <si>
    <t xml:space="preserve">1001039</t>
  </si>
  <si>
    <t xml:space="preserve">SAP-1130-2001378</t>
  </si>
  <si>
    <t xml:space="preserve">2001378</t>
  </si>
  <si>
    <t xml:space="preserve">SAP-1130-3000128</t>
  </si>
  <si>
    <t xml:space="preserve">3000128</t>
  </si>
  <si>
    <t xml:space="preserve">PANTALON CARGO AZUL T46</t>
  </si>
  <si>
    <t xml:space="preserve">SAP-1130-3001550</t>
  </si>
  <si>
    <t xml:space="preserve">3001550</t>
  </si>
  <si>
    <t xml:space="preserve">CAMPERA POLAR AZUL S</t>
  </si>
  <si>
    <t xml:space="preserve">SAP-1130-3001555</t>
  </si>
  <si>
    <t xml:space="preserve">3001555</t>
  </si>
  <si>
    <t xml:space="preserve">CAMPERA POLAR AZUL XXXL</t>
  </si>
  <si>
    <t xml:space="preserve">SAP-1130-2000197</t>
  </si>
  <si>
    <t xml:space="preserve">2000197</t>
  </si>
  <si>
    <t xml:space="preserve">SONDA FOLEY DE 2 VIAS Nº20 100% SIL</t>
  </si>
  <si>
    <t xml:space="preserve">SAP-1130-2001570</t>
  </si>
  <si>
    <t xml:space="preserve">2001570</t>
  </si>
  <si>
    <t xml:space="preserve">SONDA DE ASPIRACION K-29P POLYMED</t>
  </si>
  <si>
    <t xml:space="preserve">SAP-1130-3000964</t>
  </si>
  <si>
    <t xml:space="preserve">3000964</t>
  </si>
  <si>
    <t xml:space="preserve">FRAZADA CON LOGO EMERGENCIAS</t>
  </si>
  <si>
    <t xml:space="preserve">SAP-1130-3001419</t>
  </si>
  <si>
    <t xml:space="preserve">3001419</t>
  </si>
  <si>
    <t xml:space="preserve">PANTALON TERMICO 48</t>
  </si>
  <si>
    <t xml:space="preserve">SAP-1130-3001531</t>
  </si>
  <si>
    <t xml:space="preserve">3001531</t>
  </si>
  <si>
    <t xml:space="preserve">ANTEOJO DE SEGURIDAD CLARO</t>
  </si>
  <si>
    <t xml:space="preserve">SAP-1130-1000056</t>
  </si>
  <si>
    <t xml:space="preserve">1000056</t>
  </si>
  <si>
    <t xml:space="preserve">ALCOHOL AL 70% X 500ML</t>
  </si>
  <si>
    <t xml:space="preserve">SAP-1130-1000534</t>
  </si>
  <si>
    <t xml:space="preserve">1000534</t>
  </si>
  <si>
    <t xml:space="preserve">SULFADIAZINA DE PLATA CREMA X 400 GR</t>
  </si>
  <si>
    <t xml:space="preserve">SAP-1130-1000573</t>
  </si>
  <si>
    <t xml:space="preserve">1000573</t>
  </si>
  <si>
    <t xml:space="preserve">SAP-1130-1000623</t>
  </si>
  <si>
    <t xml:space="preserve">1000623</t>
  </si>
  <si>
    <t xml:space="preserve">MYLANTA 160ML</t>
  </si>
  <si>
    <t xml:space="preserve">SAP-1130-1001216</t>
  </si>
  <si>
    <t xml:space="preserve">1001216</t>
  </si>
  <si>
    <t xml:space="preserve">SAP-1130-1002225</t>
  </si>
  <si>
    <t xml:space="preserve">1002225</t>
  </si>
  <si>
    <t xml:space="preserve">SAP-1130-3000866</t>
  </si>
  <si>
    <t xml:space="preserve">3000866</t>
  </si>
  <si>
    <t xml:space="preserve">PANTALON PRIMERA PIEL TALLE 42</t>
  </si>
  <si>
    <t xml:space="preserve">SAP-1130-3001265</t>
  </si>
  <si>
    <t xml:space="preserve">3001265</t>
  </si>
  <si>
    <t xml:space="preserve">CONJUNTO TERMICO S</t>
  </si>
  <si>
    <t xml:space="preserve">SAP-1130-3001570</t>
  </si>
  <si>
    <t xml:space="preserve">3001570</t>
  </si>
  <si>
    <t xml:space="preserve">CAMPERON NARANJA TERMICO S</t>
  </si>
  <si>
    <t xml:space="preserve">SAP-1130-1000189</t>
  </si>
  <si>
    <t xml:space="preserve">1000189</t>
  </si>
  <si>
    <t xml:space="preserve">SAP-1130-1005171</t>
  </si>
  <si>
    <t xml:space="preserve">1005171</t>
  </si>
  <si>
    <t xml:space="preserve">poviral 400mg</t>
  </si>
  <si>
    <t xml:space="preserve">SAP-1130-1005330</t>
  </si>
  <si>
    <t xml:space="preserve">1005330</t>
  </si>
  <si>
    <t xml:space="preserve">SAP-1130-2002621</t>
  </si>
  <si>
    <t xml:space="preserve">2002621</t>
  </si>
  <si>
    <t xml:space="preserve">CAJA QUIRURGICA STANDAR</t>
  </si>
  <si>
    <t xml:space="preserve">SAP-1130-3000867</t>
  </si>
  <si>
    <t xml:space="preserve">3000867</t>
  </si>
  <si>
    <t xml:space="preserve">PANTALON PRIMERA PIEL TALLE 44</t>
  </si>
  <si>
    <t xml:space="preserve">SAP-1130-3000870</t>
  </si>
  <si>
    <t xml:space="preserve">3000870</t>
  </si>
  <si>
    <t xml:space="preserve">PANTALON PRIMERA PIEL TALLE 46</t>
  </si>
  <si>
    <t xml:space="preserve">SAP-1130-3000871</t>
  </si>
  <si>
    <t xml:space="preserve">3000871</t>
  </si>
  <si>
    <t xml:space="preserve">PANTALON PRIMERA PIEL TALLE 48</t>
  </si>
  <si>
    <t xml:space="preserve">SAP-1130-3000947</t>
  </si>
  <si>
    <t xml:space="preserve">3000947</t>
  </si>
  <si>
    <t xml:space="preserve">Chomba Chofer Gris yacimiento S</t>
  </si>
  <si>
    <t xml:space="preserve">SAP-1130-3001138</t>
  </si>
  <si>
    <t xml:space="preserve">3001138</t>
  </si>
  <si>
    <t xml:space="preserve">CHOMBA GRIS YACIMIENTO TALLE L</t>
  </si>
  <si>
    <t xml:space="preserve">SAP-1130-3001139</t>
  </si>
  <si>
    <t xml:space="preserve">3001139</t>
  </si>
  <si>
    <t xml:space="preserve">CHOMBA GRIS YACIMIENTO TALLE XL</t>
  </si>
  <si>
    <t xml:space="preserve">SAP-1130-3001398</t>
  </si>
  <si>
    <t xml:space="preserve">3001398</t>
  </si>
  <si>
    <t xml:space="preserve">REMERA PRIMERA PIEL TALLE M</t>
  </si>
  <si>
    <t xml:space="preserve">SAP-1130-3001399</t>
  </si>
  <si>
    <t xml:space="preserve">3001399</t>
  </si>
  <si>
    <t xml:space="preserve">REMERA PRIMERA PIEL TALLE S</t>
  </si>
  <si>
    <t xml:space="preserve">SAP-1130-3001400</t>
  </si>
  <si>
    <t xml:space="preserve">3001400</t>
  </si>
  <si>
    <t xml:space="preserve">REMERA PRIMERA PIEL TALLE L</t>
  </si>
  <si>
    <t xml:space="preserve">SAP-1130-3001401</t>
  </si>
  <si>
    <t xml:space="preserve">3001401</t>
  </si>
  <si>
    <t xml:space="preserve">REMERA PRIMERA PIEL TALLE XL</t>
  </si>
  <si>
    <t xml:space="preserve">SAP-1130-3001410</t>
  </si>
  <si>
    <t xml:space="preserve">3001410</t>
  </si>
  <si>
    <t xml:space="preserve">CAMPERA DE POLAR C/LOGO + REFLEC  S</t>
  </si>
  <si>
    <t xml:space="preserve">SAP-1130-3001411</t>
  </si>
  <si>
    <t xml:space="preserve">3001411</t>
  </si>
  <si>
    <t xml:space="preserve">CAMPERA DE POLAR C/LOGO + REFLEC  M</t>
  </si>
  <si>
    <t xml:space="preserve">SAP-1130-3001412</t>
  </si>
  <si>
    <t xml:space="preserve">3001412</t>
  </si>
  <si>
    <t xml:space="preserve">CAMPERA DE POLAR C/LOGO + REFLEC  L</t>
  </si>
  <si>
    <t xml:space="preserve">SAP-1130-3001416</t>
  </si>
  <si>
    <t xml:space="preserve">3001416</t>
  </si>
  <si>
    <t xml:space="preserve">PANTALON TERMICO 38</t>
  </si>
  <si>
    <t xml:space="preserve">SAP-1130-3001417</t>
  </si>
  <si>
    <t xml:space="preserve">3001417</t>
  </si>
  <si>
    <t xml:space="preserve">PANTALON TERMICO 42</t>
  </si>
  <si>
    <t xml:space="preserve">SAP-1130-3001418</t>
  </si>
  <si>
    <t xml:space="preserve">3001418</t>
  </si>
  <si>
    <t xml:space="preserve">SAP-1130-3001420</t>
  </si>
  <si>
    <t xml:space="preserve">3001420</t>
  </si>
  <si>
    <t xml:space="preserve">PANTALON TERMICO 50</t>
  </si>
  <si>
    <t xml:space="preserve">SAP-1130-3001574</t>
  </si>
  <si>
    <t xml:space="preserve">3001574</t>
  </si>
  <si>
    <t xml:space="preserve">CAMPERON NARANJA TERMICO XXL</t>
  </si>
  <si>
    <t xml:space="preserve">SAP-1130-1001034</t>
  </si>
  <si>
    <t xml:space="preserve">1001034</t>
  </si>
  <si>
    <t xml:space="preserve">TRAMADOL 50MG 20 UN COMPRIMIDOS</t>
  </si>
  <si>
    <t xml:space="preserve">SAP-1130-3001513</t>
  </si>
  <si>
    <t xml:space="preserve">3001513</t>
  </si>
  <si>
    <t xml:space="preserve">CAMPERA POLAR AZUL XS</t>
  </si>
  <si>
    <t xml:space="preserve">SAP-1130-1000953</t>
  </si>
  <si>
    <t xml:space="preserve">1000953</t>
  </si>
  <si>
    <t xml:space="preserve">LORATADINA 10MG 30UN COMPRIMIDOS</t>
  </si>
  <si>
    <t xml:space="preserve">SAP-1130-1005342</t>
  </si>
  <si>
    <t xml:space="preserve">1005342</t>
  </si>
  <si>
    <t xml:space="preserve">DEXAMETASONA 8 MG X 30COMP</t>
  </si>
  <si>
    <t xml:space="preserve">SAP-1130-1005345</t>
  </si>
  <si>
    <t xml:space="preserve">1005345</t>
  </si>
  <si>
    <t xml:space="preserve">DICLOFENACSOD75mg+VITB12+BETA X 20COMP</t>
  </si>
  <si>
    <t xml:space="preserve">SAP-1130-1005351</t>
  </si>
  <si>
    <t xml:space="preserve">1005351</t>
  </si>
  <si>
    <t xml:space="preserve">NALBUFINA 10MG/1ML X 10AMP</t>
  </si>
  <si>
    <t xml:space="preserve">SAP-1130-3001179</t>
  </si>
  <si>
    <t xml:space="preserve">3001179</t>
  </si>
  <si>
    <t xml:space="preserve">CAMPERA SOFT SHELL GRIS EMERGENCIAS S</t>
  </si>
  <si>
    <t xml:space="preserve">SAP-1130-3001261</t>
  </si>
  <si>
    <t xml:space="preserve">3001261</t>
  </si>
  <si>
    <t xml:space="preserve">CONJUNTO TERMICO XXL</t>
  </si>
  <si>
    <t xml:space="preserve">SAP-1130-3001266</t>
  </si>
  <si>
    <t xml:space="preserve">3001266</t>
  </si>
  <si>
    <t xml:space="preserve">CONJUNTO TERMICO XXXL</t>
  </si>
  <si>
    <t xml:space="preserve">SAP-1130-3001339</t>
  </si>
  <si>
    <t xml:space="preserve">3001339</t>
  </si>
  <si>
    <t xml:space="preserve">PANTALON IMPERMEABLE XS</t>
  </si>
  <si>
    <t xml:space="preserve">SAP-1130-3001405</t>
  </si>
  <si>
    <t xml:space="preserve">3001405</t>
  </si>
  <si>
    <t xml:space="preserve">BORCEGUI DE SEGURIDAD 37</t>
  </si>
  <si>
    <t xml:space="preserve">SAP-1130-3001406</t>
  </si>
  <si>
    <t xml:space="preserve">3001406</t>
  </si>
  <si>
    <t xml:space="preserve">BORCEGUI DE SEGURIDAD 38</t>
  </si>
  <si>
    <t xml:space="preserve">SAP-1130-3001407</t>
  </si>
  <si>
    <t xml:space="preserve">3001407</t>
  </si>
  <si>
    <t xml:space="preserve">BORCEGUI DE SEGURIDAD 39</t>
  </si>
  <si>
    <t xml:space="preserve">SAP-1130-3001408</t>
  </si>
  <si>
    <t xml:space="preserve">3001408</t>
  </si>
  <si>
    <t xml:space="preserve">BORCEGUI DE SEGURIDAD 41</t>
  </si>
  <si>
    <t xml:space="preserve">SAP-1130-3001568</t>
  </si>
  <si>
    <t xml:space="preserve">3001568</t>
  </si>
  <si>
    <t xml:space="preserve">CAMPERON NARANJA TERMICO XS</t>
  </si>
  <si>
    <t xml:space="preserve">SAP-1130-3001575</t>
  </si>
  <si>
    <t xml:space="preserve">3001575</t>
  </si>
  <si>
    <t xml:space="preserve">CAMPERON NARANJA TERMICO XXXL</t>
  </si>
  <si>
    <t xml:space="preserve">SAP-1130-3001650</t>
  </si>
  <si>
    <t xml:space="preserve">3001650</t>
  </si>
  <si>
    <t xml:space="preserve">CHALECO REFLECTIVO xs</t>
  </si>
  <si>
    <t xml:space="preserve">SAP-1130-1005339</t>
  </si>
  <si>
    <t xml:space="preserve">1005339</t>
  </si>
  <si>
    <t xml:space="preserve">DEXAMETASONA 0,5 MG X 20COMP</t>
  </si>
  <si>
    <t xml:space="preserve">SAP-1130-1005340</t>
  </si>
  <si>
    <t xml:space="preserve">1005340</t>
  </si>
  <si>
    <t xml:space="preserve">DEXAMETASONA 0,5 MG X 30COMP</t>
  </si>
  <si>
    <t xml:space="preserve">SAP-1130-1005341</t>
  </si>
  <si>
    <t xml:space="preserve">1005341</t>
  </si>
  <si>
    <t xml:space="preserve">DEXAMETASONA 8 MG X 20COMP</t>
  </si>
  <si>
    <t xml:space="preserve">SAP-1130-1005347</t>
  </si>
  <si>
    <t xml:space="preserve">1005347</t>
  </si>
  <si>
    <t xml:space="preserve">BISMUTO C/PECTINA X 20COMP MAST</t>
  </si>
  <si>
    <t xml:space="preserve">SAP-1130-1005348</t>
  </si>
  <si>
    <t xml:space="preserve">1005348</t>
  </si>
  <si>
    <t xml:space="preserve">DIUREX 50MG X 60COMP</t>
  </si>
  <si>
    <t xml:space="preserve">SAP-1130-1005350</t>
  </si>
  <si>
    <t xml:space="preserve">1005350</t>
  </si>
  <si>
    <t xml:space="preserve">CLONAZEPAM 2MG X 50COMP</t>
  </si>
  <si>
    <t xml:space="preserve">SAP-1130-1005359</t>
  </si>
  <si>
    <t xml:space="preserve">1005359</t>
  </si>
  <si>
    <t xml:space="preserve">NITROFURAZONA APÓS X 2OUN</t>
  </si>
  <si>
    <t xml:space="preserve">SAP-1130-2000486</t>
  </si>
  <si>
    <t xml:space="preserve">2000486</t>
  </si>
  <si>
    <t xml:space="preserve">CAJA CURACIONES GRANDE</t>
  </si>
  <si>
    <t xml:space="preserve">SAP-1130-2001363</t>
  </si>
  <si>
    <t xml:space="preserve">2001363</t>
  </si>
  <si>
    <t xml:space="preserve">SAP-1130-2001450</t>
  </si>
  <si>
    <t xml:space="preserve">2001450</t>
  </si>
  <si>
    <t xml:space="preserve">TAMBOR DE ACERO INOXIDABLE</t>
  </si>
  <si>
    <t xml:space="preserve">SAP-1130-3001409</t>
  </si>
  <si>
    <t xml:space="preserve">3001409</t>
  </si>
  <si>
    <t xml:space="preserve">BORCEGUI DE SEGURIDAD 44</t>
  </si>
  <si>
    <t xml:space="preserve">TOTAL</t>
  </si>
  <si>
    <t xml:space="preserve">Materiales físicos identificados en SAP</t>
  </si>
  <si>
    <t xml:space="preserve">Existen en el inventario físico y tienen un código de SAP cuya nomenclatura y presentación se corresponden. No hay que darlos de alta.</t>
  </si>
  <si>
    <t xml:space="preserve">Código SAP</t>
  </si>
  <si>
    <t xml:space="preserve">Código inventario físico</t>
  </si>
  <si>
    <t xml:space="preserve">Presentación</t>
  </si>
  <si>
    <t xml:space="preserve">Stock SAP · UNIDADES</t>
  </si>
  <si>
    <t xml:space="preserve">Confianza</t>
  </si>
  <si>
    <t xml:space="preserve">Justificación</t>
  </si>
  <si>
    <t xml:space="preserve">Materiales físicos sin correspondencia en SAP</t>
  </si>
  <si>
    <t xml:space="preserve">PROPUESTA de alta, sujeta a revisión y aprobación. No ejecuta nada en SAP.</t>
  </si>
  <si>
    <t xml:space="preserve">Materiales de SAP sin correspondencia física</t>
  </si>
  <si>
    <t xml:space="preserve">PROPUESTA de baja, sujeta a revisión y aprobación. No ejecuta nada en SAP. Provisional mientras queden casos en revisión.</t>
  </si>
  <si>
    <t xml:space="preserve">Casos que requieren revisión</t>
  </si>
  <si>
    <t xml:space="preserve">Coincidencias parciales, diferencias de presentación, varios códigos posibles o nomenclatura insuficiente. No se resuelven automáticamente.</t>
  </si>
  <si>
    <t xml:space="preserve">Materiales fuera del alcance del inventario</t>
  </si>
  <si>
    <t xml:space="preserve">Indumentaria, equipamiento y repuestos. El inventario relevado es de Farmacia: su ausencia no permite concluir nada y no se propone ninguna baja.</t>
  </si>
  <si>
    <t xml:space="preserve">Trazabilidad por lote del recuento físico</t>
  </si>
  <si>
    <t xml:space="preserve">Cada renglón de lote tal como figura en el informe original de cada base. Permite verificar que la cantidad del ítem es la suma de sus lotes.</t>
  </si>
  <si>
    <t xml:space="preserve">Nº del caso</t>
  </si>
  <si>
    <t xml:space="preserve">Código del ítem</t>
  </si>
  <si>
    <t xml:space="preserve">Nomenclatura</t>
  </si>
  <si>
    <t xml:space="preserve">Lote</t>
  </si>
  <si>
    <t xml:space="preserve">Vencimiento</t>
  </si>
  <si>
    <t xml:space="preserve">Stock del lote</t>
  </si>
  <si>
    <t xml:space="preserve">Código SAP vigente</t>
  </si>
  <si>
    <t xml:space="preserve">30/03/2028</t>
  </si>
  <si>
    <t xml:space="preserve">VD2330042</t>
  </si>
  <si>
    <t xml:space="preserve">31/03/2028</t>
  </si>
  <si>
    <t xml:space="preserve">VG2530123</t>
  </si>
  <si>
    <t xml:space="preserve">30/06/2030</t>
  </si>
  <si>
    <t xml:space="preserve">7.5</t>
  </si>
  <si>
    <t xml:space="preserve">31/07/2029</t>
  </si>
  <si>
    <t xml:space="preserve">VD2530073</t>
  </si>
  <si>
    <t xml:space="preserve">01/03/2030</t>
  </si>
  <si>
    <t xml:space="preserve">VG2530116</t>
  </si>
  <si>
    <t xml:space="preserve">VE2530076</t>
  </si>
  <si>
    <t xml:space="preserve">VA2530036</t>
  </si>
  <si>
    <t xml:space="preserve">29/12/2029</t>
  </si>
  <si>
    <t xml:space="preserve">Vent3 6958</t>
  </si>
  <si>
    <t xml:space="preserve">30/04/2029</t>
  </si>
  <si>
    <t xml:space="preserve">L:-10628</t>
  </si>
  <si>
    <t xml:space="preserve">31/12/2026</t>
  </si>
  <si>
    <t xml:space="preserve">102-690</t>
  </si>
  <si>
    <t xml:space="preserve">30/04/2027</t>
  </si>
  <si>
    <t xml:space="preserve">1060369</t>
  </si>
  <si>
    <t xml:space="preserve">1001125/2</t>
  </si>
  <si>
    <t xml:space="preserve">31/01/2027</t>
  </si>
  <si>
    <t xml:space="preserve">1AON6005</t>
  </si>
  <si>
    <t xml:space="preserve">30/04/2028</t>
  </si>
  <si>
    <t xml:space="preserve">20/04/2029</t>
  </si>
  <si>
    <t xml:space="preserve">20250618</t>
  </si>
  <si>
    <t xml:space="preserve">18/06/2030</t>
  </si>
  <si>
    <t xml:space="preserve">27/08/2027</t>
  </si>
  <si>
    <t xml:space="preserve">250410</t>
  </si>
  <si>
    <t xml:space="preserve">30/04/2030</t>
  </si>
  <si>
    <t xml:space="preserve">L:200167479</t>
  </si>
  <si>
    <t xml:space="preserve">30/12/2028</t>
  </si>
  <si>
    <t xml:space="preserve">25/09/2028</t>
  </si>
  <si>
    <t xml:space="preserve">0624</t>
  </si>
  <si>
    <t xml:space="preserve">30/06/2029</t>
  </si>
  <si>
    <t xml:space="preserve">Fada104124419 6</t>
  </si>
  <si>
    <t xml:space="preserve">30/11/2027</t>
  </si>
  <si>
    <t xml:space="preserve">01933</t>
  </si>
  <si>
    <t xml:space="preserve">31/10/2028</t>
  </si>
  <si>
    <t xml:space="preserve">608</t>
  </si>
  <si>
    <t xml:space="preserve">PG275</t>
  </si>
  <si>
    <t xml:space="preserve">026100326</t>
  </si>
  <si>
    <t xml:space="preserve">L6002</t>
  </si>
  <si>
    <t xml:space="preserve">30/09/2027</t>
  </si>
  <si>
    <t xml:space="preserve">6001</t>
  </si>
  <si>
    <t xml:space="preserve">Lafedar: 04587</t>
  </si>
  <si>
    <t xml:space="preserve">30/07/2027</t>
  </si>
  <si>
    <t xml:space="preserve">L: 240730</t>
  </si>
  <si>
    <t xml:space="preserve">30/07/2029</t>
  </si>
  <si>
    <t xml:space="preserve">03/03/2028</t>
  </si>
  <si>
    <t xml:space="preserve">EUR1018-16</t>
  </si>
  <si>
    <t xml:space="preserve">28/02/2030</t>
  </si>
  <si>
    <t xml:space="preserve">231010</t>
  </si>
  <si>
    <t xml:space="preserve">780</t>
  </si>
  <si>
    <t xml:space="preserve">30/11/2026</t>
  </si>
  <si>
    <t xml:space="preserve">FY2301070</t>
  </si>
  <si>
    <t xml:space="preserve">2303010343</t>
  </si>
  <si>
    <t xml:space="preserve">29/02/2028</t>
  </si>
  <si>
    <t xml:space="preserve">2508022409</t>
  </si>
  <si>
    <t xml:space="preserve">30/08/2030</t>
  </si>
  <si>
    <t xml:space="preserve">250603009</t>
  </si>
  <si>
    <t xml:space="preserve">36416</t>
  </si>
  <si>
    <t xml:space="preserve">31/01/2028</t>
  </si>
  <si>
    <t xml:space="preserve">33PNJP</t>
  </si>
  <si>
    <t xml:space="preserve">13/06/2028</t>
  </si>
  <si>
    <t xml:space="preserve">33YXH6</t>
  </si>
  <si>
    <t xml:space="preserve">08/09/2029</t>
  </si>
  <si>
    <t xml:space="preserve">Tacines 50510</t>
  </si>
  <si>
    <t xml:space="preserve">30/06/2027</t>
  </si>
  <si>
    <t xml:space="preserve">L461006</t>
  </si>
  <si>
    <t xml:space="preserve">01/08/2027</t>
  </si>
  <si>
    <t xml:space="preserve">L:04167</t>
  </si>
  <si>
    <t xml:space="preserve">Klonal C7525</t>
  </si>
  <si>
    <t xml:space="preserve">31/10/2027</t>
  </si>
  <si>
    <t xml:space="preserve">DA3589S1</t>
  </si>
  <si>
    <t xml:space="preserve">30/05/2027</t>
  </si>
  <si>
    <t xml:space="preserve">16276</t>
  </si>
  <si>
    <t xml:space="preserve">31/08/2027</t>
  </si>
  <si>
    <t xml:space="preserve">205</t>
  </si>
  <si>
    <t xml:space="preserve">30/03/2027</t>
  </si>
  <si>
    <t xml:space="preserve">100066</t>
  </si>
  <si>
    <t xml:space="preserve">L50567</t>
  </si>
  <si>
    <t xml:space="preserve">L:53739</t>
  </si>
  <si>
    <t xml:space="preserve">Z7502</t>
  </si>
  <si>
    <t xml:space="preserve">28/02/2027</t>
  </si>
  <si>
    <t xml:space="preserve">50377</t>
  </si>
  <si>
    <t xml:space="preserve">31/07/2027</t>
  </si>
  <si>
    <t xml:space="preserve">Omicron . 26032</t>
  </si>
  <si>
    <t xml:space="preserve">Denver50127</t>
  </si>
  <si>
    <t xml:space="preserve">8143</t>
  </si>
  <si>
    <t xml:space="preserve">26041</t>
  </si>
  <si>
    <t xml:space="preserve">28/02/2028</t>
  </si>
  <si>
    <t xml:space="preserve">Duncan179-215</t>
  </si>
  <si>
    <t xml:space="preserve">202703LD</t>
  </si>
  <si>
    <t xml:space="preserve">10165</t>
  </si>
  <si>
    <t xml:space="preserve">999</t>
  </si>
  <si>
    <t xml:space="preserve">6002</t>
  </si>
  <si>
    <t xml:space="preserve">00049</t>
  </si>
  <si>
    <t xml:space="preserve">:32500165</t>
  </si>
  <si>
    <t xml:space="preserve">30/10/2030</t>
  </si>
  <si>
    <t xml:space="preserve">L:043065</t>
  </si>
  <si>
    <t xml:space="preserve">00288</t>
  </si>
  <si>
    <t xml:space="preserve">30/06/2028</t>
  </si>
  <si>
    <t xml:space="preserve">P230425</t>
  </si>
  <si>
    <t xml:space="preserve">31/05/2028</t>
  </si>
  <si>
    <t xml:space="preserve">3501</t>
  </si>
  <si>
    <t xml:space="preserve">L 214039706</t>
  </si>
  <si>
    <t xml:space="preserve">30/09/2030</t>
  </si>
  <si>
    <t xml:space="preserve">L 042024</t>
  </si>
  <si>
    <t xml:space="preserve">L:1168lpza</t>
  </si>
  <si>
    <t xml:space="preserve">30/06/2026</t>
  </si>
  <si>
    <t xml:space="preserve">250222</t>
  </si>
  <si>
    <t xml:space="preserve">31/01/2030</t>
  </si>
  <si>
    <t xml:space="preserve">20240210</t>
  </si>
  <si>
    <t xml:space="preserve">09/02/2029</t>
  </si>
  <si>
    <t xml:space="preserve">20210910</t>
  </si>
  <si>
    <t xml:space="preserve">30/09/2029</t>
  </si>
  <si>
    <t xml:space="preserve">L:20250325</t>
  </si>
  <si>
    <t xml:space="preserve">30/03/2030</t>
  </si>
  <si>
    <t xml:space="preserve">250630</t>
  </si>
  <si>
    <t xml:space="preserve">29/06/2030</t>
  </si>
  <si>
    <t xml:space="preserve">04601</t>
  </si>
  <si>
    <t xml:space="preserve">43641</t>
  </si>
  <si>
    <t xml:space="preserve">68737</t>
  </si>
  <si>
    <t xml:space="preserve">120075</t>
  </si>
  <si>
    <t xml:space="preserve">L120026</t>
  </si>
  <si>
    <t xml:space="preserve">L:89685</t>
  </si>
  <si>
    <t xml:space="preserve">30/08/2027</t>
  </si>
  <si>
    <t xml:space="preserve">257Y5</t>
  </si>
  <si>
    <t xml:space="preserve">L: EO4042401</t>
  </si>
  <si>
    <t xml:space="preserve">L:20240701</t>
  </si>
  <si>
    <t xml:space="preserve">20250717</t>
  </si>
  <si>
    <t xml:space="preserve">01/07/2030</t>
  </si>
  <si>
    <t xml:space="preserve">241227</t>
  </si>
  <si>
    <t xml:space="preserve">30/11/2029</t>
  </si>
  <si>
    <t xml:space="preserve">S01052405</t>
  </si>
  <si>
    <t xml:space="preserve">220116</t>
  </si>
  <si>
    <t xml:space="preserve">TC556</t>
  </si>
  <si>
    <t xml:space="preserve">Lafedar04355</t>
  </si>
  <si>
    <t xml:space="preserve">00140</t>
  </si>
  <si>
    <t xml:space="preserve">30/10/2027</t>
  </si>
  <si>
    <t xml:space="preserve">106507</t>
  </si>
  <si>
    <t xml:space="preserve">31/07/2028</t>
  </si>
  <si>
    <t xml:space="preserve">04315</t>
  </si>
  <si>
    <t xml:space="preserve">361217</t>
  </si>
  <si>
    <t xml:space="preserve">30/09/2028</t>
  </si>
  <si>
    <t xml:space="preserve">4132</t>
  </si>
  <si>
    <t xml:space="preserve">CASSARA:154F 08</t>
  </si>
  <si>
    <t xml:space="preserve">22/09/2026</t>
  </si>
  <si>
    <t xml:space="preserve">31/03/2027</t>
  </si>
  <si>
    <t xml:space="preserve">HDL2506</t>
  </si>
  <si>
    <t xml:space="preserve">30/07/2030</t>
  </si>
  <si>
    <t xml:space="preserve">2507022410</t>
  </si>
  <si>
    <t xml:space="preserve">15329</t>
  </si>
  <si>
    <t xml:space="preserve">A2511</t>
  </si>
  <si>
    <t xml:space="preserve">L316264</t>
  </si>
  <si>
    <t xml:space="preserve">56224</t>
  </si>
  <si>
    <t xml:space="preserve">30/08/2026</t>
  </si>
  <si>
    <t xml:space="preserve">091059</t>
  </si>
  <si>
    <t xml:space="preserve">115076</t>
  </si>
  <si>
    <t xml:space="preserve">31159</t>
  </si>
  <si>
    <t xml:space="preserve">93122</t>
  </si>
  <si>
    <t xml:space="preserve">50554</t>
  </si>
  <si>
    <t xml:space="preserve">50050</t>
  </si>
  <si>
    <t xml:space="preserve">30/01/2028</t>
  </si>
  <si>
    <t xml:space="preserve">280065</t>
  </si>
  <si>
    <t xml:space="preserve">T9635</t>
  </si>
  <si>
    <t xml:space="preserve">L25J253</t>
  </si>
  <si>
    <t xml:space="preserve">01/10/2027</t>
  </si>
  <si>
    <t xml:space="preserve">182211</t>
  </si>
  <si>
    <t xml:space="preserve">Fabogesic045</t>
  </si>
  <si>
    <t xml:space="preserve">2312581</t>
  </si>
  <si>
    <t xml:space="preserve">30/11/2028</t>
  </si>
  <si>
    <t xml:space="preserve">0033</t>
  </si>
  <si>
    <t xml:space="preserve">50015</t>
  </si>
  <si>
    <t xml:space="preserve">04623</t>
  </si>
  <si>
    <t xml:space="preserve">L120223</t>
  </si>
  <si>
    <t xml:space="preserve">25/10/2027</t>
  </si>
  <si>
    <t xml:space="preserve">S176</t>
  </si>
  <si>
    <t xml:space="preserve">31/08/2028</t>
  </si>
  <si>
    <t xml:space="preserve">6809</t>
  </si>
  <si>
    <t xml:space="preserve">Denominación Vencimiento Stock L250525</t>
  </si>
  <si>
    <t xml:space="preserve">01/01/2030</t>
  </si>
  <si>
    <t xml:space="preserve">2449</t>
  </si>
  <si>
    <t xml:space="preserve">Y1126A</t>
  </si>
  <si>
    <t xml:space="preserve">25236</t>
  </si>
  <si>
    <t xml:space="preserve">28/02/2029</t>
  </si>
  <si>
    <t xml:space="preserve">25436</t>
  </si>
  <si>
    <t xml:space="preserve">25187</t>
  </si>
  <si>
    <t xml:space="preserve">30/05/2029</t>
  </si>
  <si>
    <t xml:space="preserve">RIV214FR6</t>
  </si>
  <si>
    <t xml:space="preserve">26/09/2027</t>
  </si>
  <si>
    <t xml:space="preserve">2303010560</t>
  </si>
  <si>
    <t xml:space="preserve">FY2211009</t>
  </si>
  <si>
    <t xml:space="preserve">30/12/2027</t>
  </si>
  <si>
    <t xml:space="preserve">2501020014</t>
  </si>
  <si>
    <t xml:space="preserve">FY2207033</t>
  </si>
  <si>
    <t xml:space="preserve">2303010559</t>
  </si>
  <si>
    <t xml:space="preserve">06/01/2030</t>
  </si>
  <si>
    <t xml:space="preserve">24/118685</t>
  </si>
  <si>
    <t xml:space="preserve">0322061501</t>
  </si>
  <si>
    <t xml:space="preserve">2410022856</t>
  </si>
  <si>
    <t xml:space="preserve">29/10/2029</t>
  </si>
  <si>
    <t xml:space="preserve">25626</t>
  </si>
  <si>
    <t xml:space="preserve">L S0502</t>
  </si>
  <si>
    <t xml:space="preserve">31/01/2029</t>
  </si>
  <si>
    <t xml:space="preserve">31/03/2029</t>
  </si>
  <si>
    <t xml:space="preserve">2268</t>
  </si>
  <si>
    <t xml:space="preserve">31/05/2027</t>
  </si>
  <si>
    <t xml:space="preserve">L102509hb</t>
  </si>
  <si>
    <t xml:space="preserve">01/06/2030</t>
  </si>
  <si>
    <t xml:space="preserve">L:241201</t>
  </si>
  <si>
    <t xml:space="preserve">31/12/2029</t>
  </si>
  <si>
    <t xml:space="preserve">0000994030</t>
  </si>
  <si>
    <t xml:space="preserve">10/04/2027</t>
  </si>
  <si>
    <t xml:space="preserve">L D2510686</t>
  </si>
  <si>
    <t xml:space="preserve">Vannier125013</t>
  </si>
  <si>
    <t xml:space="preserve">Gobbi TR113</t>
  </si>
  <si>
    <t xml:space="preserve">16086</t>
  </si>
  <si>
    <t xml:space="preserve">2310012367</t>
  </si>
  <si>
    <t xml:space="preserve">2209011761</t>
  </si>
  <si>
    <t xml:space="preserve">2207022312</t>
  </si>
  <si>
    <t xml:space="preserve">20220701</t>
  </si>
  <si>
    <t xml:space="preserve">20230606</t>
  </si>
  <si>
    <t xml:space="preserve">2208011688</t>
  </si>
  <si>
    <t xml:space="preserve">2403020491</t>
  </si>
  <si>
    <t xml:space="preserve">040925/1</t>
  </si>
  <si>
    <t xml:space="preserve">20/09/2027</t>
  </si>
  <si>
    <t xml:space="preserve">VH2330107</t>
  </si>
  <si>
    <t xml:space="preserve">2028-07-31</t>
  </si>
  <si>
    <t xml:space="preserve">24M17G8261</t>
  </si>
  <si>
    <t xml:space="preserve">2029-11-01</t>
  </si>
  <si>
    <t xml:space="preserve">290926</t>
  </si>
  <si>
    <t xml:space="preserve">2029-09-29</t>
  </si>
  <si>
    <t xml:space="preserve">VB2230010</t>
  </si>
  <si>
    <t xml:space="preserve">2027-01-01</t>
  </si>
  <si>
    <t xml:space="preserve">VH2330100</t>
  </si>
  <si>
    <t xml:space="preserve">2028-07-30</t>
  </si>
  <si>
    <t xml:space="preserve">VH2430129</t>
  </si>
  <si>
    <t xml:space="preserve">2029-07-07</t>
  </si>
  <si>
    <t xml:space="preserve">VM2430175</t>
  </si>
  <si>
    <t xml:space="preserve">2029-10-01</t>
  </si>
  <si>
    <t xml:space="preserve">VNN2230120</t>
  </si>
  <si>
    <t xml:space="preserve">2027-11-30</t>
  </si>
  <si>
    <t xml:space="preserve">2028-03-31</t>
  </si>
  <si>
    <t xml:space="preserve">24F19G8242</t>
  </si>
  <si>
    <t xml:space="preserve">2029-06-01</t>
  </si>
  <si>
    <t xml:space="preserve">VE2530083</t>
  </si>
  <si>
    <t xml:space="preserve">2030-04-01</t>
  </si>
  <si>
    <t xml:space="preserve">24B05G8241</t>
  </si>
  <si>
    <t xml:space="preserve">2029-02-01</t>
  </si>
  <si>
    <t xml:space="preserve">VG2430113</t>
  </si>
  <si>
    <t xml:space="preserve">2029-06-06</t>
  </si>
  <si>
    <t xml:space="preserve">3241980</t>
  </si>
  <si>
    <t xml:space="preserve">2028-08-31</t>
  </si>
  <si>
    <t xml:space="preserve">241108</t>
  </si>
  <si>
    <t xml:space="preserve">2030-01-31</t>
  </si>
  <si>
    <t xml:space="preserve">25D23G8921</t>
  </si>
  <si>
    <t xml:space="preserve">16191</t>
  </si>
  <si>
    <t xml:space="preserve">2027-06-01</t>
  </si>
  <si>
    <t xml:space="preserve">16218</t>
  </si>
  <si>
    <t xml:space="preserve">2027-07-01</t>
  </si>
  <si>
    <t xml:space="preserve">8274</t>
  </si>
  <si>
    <t xml:space="preserve">2027-05-31</t>
  </si>
  <si>
    <t xml:space="preserve">2027-06-30</t>
  </si>
  <si>
    <t xml:space="preserve">2027-07-31</t>
  </si>
  <si>
    <t xml:space="preserve">8367-12019</t>
  </si>
  <si>
    <t xml:space="preserve">2027-08-31</t>
  </si>
  <si>
    <t xml:space="preserve">25002</t>
  </si>
  <si>
    <t xml:space="preserve">9A0X6015</t>
  </si>
  <si>
    <t xml:space="preserve">AG08013</t>
  </si>
  <si>
    <t xml:space="preserve">220801</t>
  </si>
  <si>
    <t xml:space="preserve">22100</t>
  </si>
  <si>
    <t xml:space="preserve">2027-09-30</t>
  </si>
  <si>
    <t xml:space="preserve">230002</t>
  </si>
  <si>
    <t xml:space="preserve">2028-05-31</t>
  </si>
  <si>
    <t xml:space="preserve">241009</t>
  </si>
  <si>
    <t xml:space="preserve">2029-10-31</t>
  </si>
  <si>
    <t xml:space="preserve">220901</t>
  </si>
  <si>
    <t xml:space="preserve">20220915</t>
  </si>
  <si>
    <t xml:space="preserve">231201</t>
  </si>
  <si>
    <t xml:space="preserve">2028-11-30</t>
  </si>
  <si>
    <t xml:space="preserve">240310</t>
  </si>
  <si>
    <t xml:space="preserve">2029-02-28</t>
  </si>
  <si>
    <t xml:space="preserve">240426</t>
  </si>
  <si>
    <t xml:space="preserve">2029-03-31</t>
  </si>
  <si>
    <t xml:space="preserve">240410</t>
  </si>
  <si>
    <t xml:space="preserve">2029-04-30</t>
  </si>
  <si>
    <t xml:space="preserve">240515</t>
  </si>
  <si>
    <t xml:space="preserve">2029-05-31</t>
  </si>
  <si>
    <t xml:space="preserve">240610</t>
  </si>
  <si>
    <t xml:space="preserve">202502A</t>
  </si>
  <si>
    <t xml:space="preserve">2030-04-30</t>
  </si>
  <si>
    <t xml:space="preserve">230502</t>
  </si>
  <si>
    <t xml:space="preserve">2028-04-30</t>
  </si>
  <si>
    <t xml:space="preserve">240402</t>
  </si>
  <si>
    <t xml:space="preserve">240815</t>
  </si>
  <si>
    <t xml:space="preserve">2029-07-31</t>
  </si>
  <si>
    <t xml:space="preserve">20250501</t>
  </si>
  <si>
    <t xml:space="preserve">2030-05-31</t>
  </si>
  <si>
    <t xml:space="preserve">4149016</t>
  </si>
  <si>
    <t xml:space="preserve">2029-05-30</t>
  </si>
  <si>
    <t xml:space="preserve">5134008</t>
  </si>
  <si>
    <t xml:space="preserve">AB1755</t>
  </si>
  <si>
    <t xml:space="preserve">2029-02-27</t>
  </si>
  <si>
    <t xml:space="preserve">2164752</t>
  </si>
  <si>
    <t xml:space="preserve">2202296</t>
  </si>
  <si>
    <t xml:space="preserve">026</t>
  </si>
  <si>
    <t xml:space="preserve">2031-05-31</t>
  </si>
  <si>
    <t xml:space="preserve">SIN</t>
  </si>
  <si>
    <t xml:space="preserve">2204010562</t>
  </si>
  <si>
    <t xml:space="preserve">2027-03-31</t>
  </si>
  <si>
    <t xml:space="preserve">15902</t>
  </si>
  <si>
    <t xml:space="preserve">43987</t>
  </si>
  <si>
    <t xml:space="preserve">16264</t>
  </si>
  <si>
    <t xml:space="preserve">44152</t>
  </si>
  <si>
    <t xml:space="preserve">AM0043B</t>
  </si>
  <si>
    <t xml:space="preserve">17002</t>
  </si>
  <si>
    <t xml:space="preserve">2028-02-28</t>
  </si>
  <si>
    <t xml:space="preserve">LOT-2025-C3</t>
  </si>
  <si>
    <t xml:space="preserve">2027-12-03</t>
  </si>
  <si>
    <t xml:space="preserve">370180424E</t>
  </si>
  <si>
    <t xml:space="preserve">2027-04-30</t>
  </si>
  <si>
    <t xml:space="preserve">642181124E</t>
  </si>
  <si>
    <t xml:space="preserve">707201224E</t>
  </si>
  <si>
    <t xml:space="preserve">2027-12-31</t>
  </si>
  <si>
    <t xml:space="preserve">62251103</t>
  </si>
  <si>
    <t xml:space="preserve">E191225</t>
  </si>
  <si>
    <t xml:space="preserve">2028-12-31</t>
  </si>
  <si>
    <t xml:space="preserve">16524</t>
  </si>
  <si>
    <t xml:space="preserve">ARKIW1</t>
  </si>
  <si>
    <t xml:space="preserve">6745</t>
  </si>
  <si>
    <t xml:space="preserve">AA0036B</t>
  </si>
  <si>
    <t xml:space="preserve">2027-05-21</t>
  </si>
  <si>
    <t xml:space="preserve">25037</t>
  </si>
  <si>
    <t xml:space="preserve">8360</t>
  </si>
  <si>
    <t xml:space="preserve">8361</t>
  </si>
  <si>
    <t xml:space="preserve">8362</t>
  </si>
  <si>
    <t xml:space="preserve">29092026</t>
  </si>
  <si>
    <t xml:space="preserve">2030-06-06</t>
  </si>
  <si>
    <t xml:space="preserve">EUR-1063/18</t>
  </si>
  <si>
    <t xml:space="preserve">2030-12-30</t>
  </si>
  <si>
    <t xml:space="preserve">310/01</t>
  </si>
  <si>
    <t xml:space="preserve">2029-12-31</t>
  </si>
  <si>
    <t xml:space="preserve">2030-12-31</t>
  </si>
  <si>
    <t xml:space="preserve">GB2626-2026</t>
  </si>
  <si>
    <t xml:space="preserve">FY2203085</t>
  </si>
  <si>
    <t xml:space="preserve">2211012517</t>
  </si>
  <si>
    <t xml:space="preserve">2027-10-31</t>
  </si>
  <si>
    <t xml:space="preserve">20230315</t>
  </si>
  <si>
    <t xml:space="preserve">2028-03-15</t>
  </si>
  <si>
    <t xml:space="preserve">20250428</t>
  </si>
  <si>
    <t xml:space="preserve">2030-08-04</t>
  </si>
  <si>
    <t xml:space="preserve">2508022958</t>
  </si>
  <si>
    <t xml:space="preserve">2030-08-30</t>
  </si>
  <si>
    <t xml:space="preserve">20230831</t>
  </si>
  <si>
    <t xml:space="preserve">2028-10-10</t>
  </si>
  <si>
    <t xml:space="preserve">20240510</t>
  </si>
  <si>
    <t xml:space="preserve">240810</t>
  </si>
  <si>
    <t xml:space="preserve">2029-08-31</t>
  </si>
  <si>
    <t xml:space="preserve">20250601</t>
  </si>
  <si>
    <t xml:space="preserve">2030-06-30</t>
  </si>
  <si>
    <t xml:space="preserve">280926</t>
  </si>
  <si>
    <t xml:space="preserve">2029-09-30</t>
  </si>
  <si>
    <t xml:space="preserve">4732</t>
  </si>
  <si>
    <t xml:space="preserve">05081</t>
  </si>
  <si>
    <t xml:space="preserve">3091</t>
  </si>
  <si>
    <t xml:space="preserve">2308012007</t>
  </si>
  <si>
    <t xml:space="preserve">2407022314</t>
  </si>
  <si>
    <t xml:space="preserve">05010226</t>
  </si>
  <si>
    <t xml:space="preserve">20A326</t>
  </si>
  <si>
    <t xml:space="preserve">2028-09-01</t>
  </si>
  <si>
    <t xml:space="preserve">20230235</t>
  </si>
  <si>
    <t xml:space="preserve">2028-04-01</t>
  </si>
  <si>
    <t xml:space="preserve">22314</t>
  </si>
  <si>
    <t xml:space="preserve">2029-07-19</t>
  </si>
  <si>
    <t xml:space="preserve">2511024378</t>
  </si>
  <si>
    <t xml:space="preserve">2030-11-30</t>
  </si>
  <si>
    <t xml:space="preserve">43136</t>
  </si>
  <si>
    <t xml:space="preserve">CL191</t>
  </si>
  <si>
    <t xml:space="preserve">CL194</t>
  </si>
  <si>
    <t xml:space="preserve">26076</t>
  </si>
  <si>
    <t xml:space="preserve">2031-04-30</t>
  </si>
  <si>
    <t xml:space="preserve">24042902</t>
  </si>
  <si>
    <t xml:space="preserve">1202110</t>
  </si>
  <si>
    <t xml:space="preserve">2030-06-18</t>
  </si>
  <si>
    <t xml:space="preserve">502507CA</t>
  </si>
  <si>
    <t xml:space="preserve">2030-10-31</t>
  </si>
  <si>
    <t xml:space="preserve">112351</t>
  </si>
  <si>
    <t xml:space="preserve">40112146</t>
  </si>
  <si>
    <t xml:space="preserve">03049</t>
  </si>
  <si>
    <t xml:space="preserve">2027-02-28</t>
  </si>
  <si>
    <t xml:space="preserve">440106</t>
  </si>
  <si>
    <t xml:space="preserve">2028-06-30</t>
  </si>
  <si>
    <t xml:space="preserve">16496</t>
  </si>
  <si>
    <t xml:space="preserve">50472</t>
  </si>
  <si>
    <t xml:space="preserve">50567</t>
  </si>
  <si>
    <t xml:space="preserve">100156</t>
  </si>
  <si>
    <t xml:space="preserve">2027-10-30</t>
  </si>
  <si>
    <t xml:space="preserve">8248</t>
  </si>
  <si>
    <t xml:space="preserve">25153</t>
  </si>
  <si>
    <t xml:space="preserve">2027-08-30</t>
  </si>
  <si>
    <t xml:space="preserve">C0510</t>
  </si>
  <si>
    <t xml:space="preserve">11184</t>
  </si>
  <si>
    <t xml:space="preserve">22TJD8623</t>
  </si>
  <si>
    <t xml:space="preserve">2024-12-08</t>
  </si>
  <si>
    <t xml:space="preserve">23TJD8609</t>
  </si>
  <si>
    <t xml:space="preserve">2025-02-02</t>
  </si>
  <si>
    <t xml:space="preserve">23TJD8610</t>
  </si>
  <si>
    <t xml:space="preserve">2025-02-28</t>
  </si>
  <si>
    <t xml:space="preserve">23TJD7202</t>
  </si>
  <si>
    <t xml:space="preserve">2025-06-30</t>
  </si>
  <si>
    <t xml:space="preserve">12102024</t>
  </si>
  <si>
    <t xml:space="preserve">2026-09-12</t>
  </si>
  <si>
    <t xml:space="preserve">AZU-29092026</t>
  </si>
  <si>
    <t xml:space="preserve">3M-29292026</t>
  </si>
  <si>
    <t xml:space="preserve">378.963</t>
  </si>
  <si>
    <t xml:space="preserve">11210825</t>
  </si>
  <si>
    <t xml:space="preserve">2027-08-20</t>
  </si>
  <si>
    <t xml:space="preserve">44558F1</t>
  </si>
  <si>
    <t xml:space="preserve">UE0048</t>
  </si>
  <si>
    <t xml:space="preserve">50054</t>
  </si>
  <si>
    <t xml:space="preserve">180275</t>
  </si>
  <si>
    <t xml:space="preserve">180355</t>
  </si>
  <si>
    <t xml:space="preserve">16337</t>
  </si>
  <si>
    <t xml:space="preserve">2027-09-29</t>
  </si>
  <si>
    <t xml:space="preserve">5H142</t>
  </si>
  <si>
    <t xml:space="preserve">2030-08-31</t>
  </si>
  <si>
    <t xml:space="preserve">360035</t>
  </si>
  <si>
    <t xml:space="preserve">8368</t>
  </si>
  <si>
    <t xml:space="preserve">8144</t>
  </si>
  <si>
    <t xml:space="preserve">Sin fecha</t>
  </si>
  <si>
    <t xml:space="preserve">50170</t>
  </si>
  <si>
    <t xml:space="preserve">2225</t>
  </si>
  <si>
    <t xml:space="preserve">A3720</t>
  </si>
  <si>
    <t xml:space="preserve">7926</t>
  </si>
  <si>
    <t xml:space="preserve">110-411</t>
  </si>
  <si>
    <t xml:space="preserve">2027-01-31</t>
  </si>
  <si>
    <t xml:space="preserve">00147</t>
  </si>
  <si>
    <t xml:space="preserve">20240715</t>
  </si>
  <si>
    <t xml:space="preserve">2029-07-14</t>
  </si>
  <si>
    <t xml:space="preserve">203009864SPZA-2206</t>
  </si>
  <si>
    <t xml:space="preserve">CJ22330</t>
  </si>
  <si>
    <t xml:space="preserve">23210</t>
  </si>
  <si>
    <t xml:space="preserve">2028-02-02</t>
  </si>
  <si>
    <t xml:space="preserve">230426</t>
  </si>
  <si>
    <t xml:space="preserve">2028-03-03</t>
  </si>
  <si>
    <t xml:space="preserve">20240110</t>
  </si>
  <si>
    <t xml:space="preserve">2029-09-01</t>
  </si>
  <si>
    <t xml:space="preserve">SH23160</t>
  </si>
  <si>
    <t xml:space="preserve">2028-08-08</t>
  </si>
  <si>
    <t xml:space="preserve">2029-03-03</t>
  </si>
  <si>
    <t xml:space="preserve">23425017</t>
  </si>
  <si>
    <t xml:space="preserve">2028-04-04</t>
  </si>
  <si>
    <t xml:space="preserve">240504</t>
  </si>
  <si>
    <t xml:space="preserve">2029-04-04</t>
  </si>
  <si>
    <t xml:space="preserve">240513</t>
  </si>
  <si>
    <t xml:space="preserve">212047273LPZA</t>
  </si>
  <si>
    <t xml:space="preserve">212049034LPZA</t>
  </si>
  <si>
    <t xml:space="preserve">2031-05-30</t>
  </si>
  <si>
    <t xml:space="preserve">122250</t>
  </si>
  <si>
    <t xml:space="preserve">2030-06-29</t>
  </si>
  <si>
    <t xml:space="preserve">20251007</t>
  </si>
  <si>
    <t xml:space="preserve">2030-10-01</t>
  </si>
  <si>
    <t xml:space="preserve">20230105</t>
  </si>
  <si>
    <t xml:space="preserve">231130</t>
  </si>
  <si>
    <t xml:space="preserve">2028-11-29</t>
  </si>
  <si>
    <t xml:space="preserve">20251220</t>
  </si>
  <si>
    <t xml:space="preserve">16293</t>
  </si>
  <si>
    <t xml:space="preserve">P1507</t>
  </si>
  <si>
    <t xml:space="preserve">420145</t>
  </si>
  <si>
    <t xml:space="preserve">0521</t>
  </si>
  <si>
    <t xml:space="preserve">420265</t>
  </si>
  <si>
    <t xml:space="preserve">48468</t>
  </si>
  <si>
    <t xml:space="preserve">13338</t>
  </si>
  <si>
    <t xml:space="preserve">42510</t>
  </si>
  <si>
    <t xml:space="preserve">120115</t>
  </si>
  <si>
    <t xml:space="preserve">120026</t>
  </si>
  <si>
    <t xml:space="preserve">2028-01-31</t>
  </si>
  <si>
    <t xml:space="preserve">ARJRBB</t>
  </si>
  <si>
    <t xml:space="preserve">F6401</t>
  </si>
  <si>
    <t xml:space="preserve">G8504</t>
  </si>
  <si>
    <t xml:space="preserve">141-332</t>
  </si>
  <si>
    <t xml:space="preserve">23012</t>
  </si>
  <si>
    <t xml:space="preserve">25772</t>
  </si>
  <si>
    <t xml:space="preserve">IB476</t>
  </si>
  <si>
    <t xml:space="preserve">IE310</t>
  </si>
  <si>
    <t xml:space="preserve">3022</t>
  </si>
  <si>
    <t xml:space="preserve">97485</t>
  </si>
  <si>
    <t xml:space="preserve">18</t>
  </si>
  <si>
    <t xml:space="preserve">2028-09-09</t>
  </si>
  <si>
    <t xml:space="preserve">E01022401</t>
  </si>
  <si>
    <t xml:space="preserve">2029-01-31</t>
  </si>
  <si>
    <t xml:space="preserve">601092401</t>
  </si>
  <si>
    <t xml:space="preserve">50409</t>
  </si>
  <si>
    <t xml:space="preserve">K01062210</t>
  </si>
  <si>
    <t xml:space="preserve">2027-05-30</t>
  </si>
  <si>
    <t xml:space="preserve">23FO807J</t>
  </si>
  <si>
    <t xml:space="preserve">20230502</t>
  </si>
  <si>
    <t xml:space="preserve">20230603</t>
  </si>
  <si>
    <t xml:space="preserve">20240103</t>
  </si>
  <si>
    <t xml:space="preserve">24D2107J</t>
  </si>
  <si>
    <t xml:space="preserve">20240301</t>
  </si>
  <si>
    <t xml:space="preserve">E02042405</t>
  </si>
  <si>
    <t xml:space="preserve">20240710</t>
  </si>
  <si>
    <t xml:space="preserve">717</t>
  </si>
  <si>
    <t xml:space="preserve">2030-07-17</t>
  </si>
  <si>
    <t xml:space="preserve">20250825</t>
  </si>
  <si>
    <t xml:space="preserve">24H0104J</t>
  </si>
  <si>
    <t xml:space="preserve">0522104</t>
  </si>
  <si>
    <t xml:space="preserve">2027-03-03</t>
  </si>
  <si>
    <t xml:space="preserve">K01072205</t>
  </si>
  <si>
    <t xml:space="preserve">2027-06-06</t>
  </si>
  <si>
    <t xml:space="preserve">20221110</t>
  </si>
  <si>
    <t xml:space="preserve">2027-11-10</t>
  </si>
  <si>
    <t xml:space="preserve">L02042305</t>
  </si>
  <si>
    <t xml:space="preserve">2028-05-05</t>
  </si>
  <si>
    <t xml:space="preserve">2028-06-06</t>
  </si>
  <si>
    <t xml:space="preserve">23H1803J</t>
  </si>
  <si>
    <t xml:space="preserve">24B2703J</t>
  </si>
  <si>
    <t xml:space="preserve">24C0303J</t>
  </si>
  <si>
    <t xml:space="preserve">20250525</t>
  </si>
  <si>
    <t xml:space="preserve">2030-05-05</t>
  </si>
  <si>
    <t xml:space="preserve">M2077</t>
  </si>
  <si>
    <t xml:space="preserve">2030-10-10</t>
  </si>
  <si>
    <t xml:space="preserve">26104</t>
  </si>
  <si>
    <t xml:space="preserve">26057</t>
  </si>
  <si>
    <t xml:space="preserve">26115</t>
  </si>
  <si>
    <t xml:space="preserve">GEB110</t>
  </si>
  <si>
    <t xml:space="preserve">GEB112</t>
  </si>
  <si>
    <t xml:space="preserve">25058</t>
  </si>
  <si>
    <t xml:space="preserve">26555</t>
  </si>
  <si>
    <t xml:space="preserve">04061</t>
  </si>
  <si>
    <t xml:space="preserve">4250</t>
  </si>
  <si>
    <t xml:space="preserve">04952</t>
  </si>
  <si>
    <t xml:space="preserve">04698</t>
  </si>
  <si>
    <t xml:space="preserve">2028-09-30</t>
  </si>
  <si>
    <t xml:space="preserve">071119</t>
  </si>
  <si>
    <t xml:space="preserve">971128</t>
  </si>
  <si>
    <t xml:space="preserve">33724</t>
  </si>
  <si>
    <t xml:space="preserve">58424</t>
  </si>
  <si>
    <t xml:space="preserve">44526</t>
  </si>
  <si>
    <t xml:space="preserve">2029-09-19</t>
  </si>
  <si>
    <t xml:space="preserve">2302010344</t>
  </si>
  <si>
    <t xml:space="preserve">2306011394</t>
  </si>
  <si>
    <t xml:space="preserve">2407022313</t>
  </si>
  <si>
    <t xml:space="preserve">2030-07-24</t>
  </si>
  <si>
    <t xml:space="preserve">HDL2508</t>
  </si>
  <si>
    <t xml:space="preserve">240603</t>
  </si>
  <si>
    <t xml:space="preserve">2029-06-30</t>
  </si>
  <si>
    <t xml:space="preserve">0625011601</t>
  </si>
  <si>
    <t xml:space="preserve">2501020042</t>
  </si>
  <si>
    <t xml:space="preserve">20230202</t>
  </si>
  <si>
    <t xml:space="preserve">2028-02-01</t>
  </si>
  <si>
    <t xml:space="preserve">20242202</t>
  </si>
  <si>
    <t xml:space="preserve">2027-05-27</t>
  </si>
  <si>
    <t xml:space="preserve">2311013041</t>
  </si>
  <si>
    <t xml:space="preserve">2028-10-31</t>
  </si>
  <si>
    <t xml:space="preserve">21722</t>
  </si>
  <si>
    <t xml:space="preserve">2308011983</t>
  </si>
  <si>
    <t xml:space="preserve">23784</t>
  </si>
  <si>
    <t xml:space="preserve">MET025</t>
  </si>
  <si>
    <t xml:space="preserve">350076</t>
  </si>
  <si>
    <t xml:space="preserve">125142</t>
  </si>
  <si>
    <t xml:space="preserve">2027-12-30</t>
  </si>
  <si>
    <t xml:space="preserve">93100</t>
  </si>
  <si>
    <t xml:space="preserve">50255</t>
  </si>
  <si>
    <t xml:space="preserve">GBZ769</t>
  </si>
  <si>
    <t xml:space="preserve">ALG045</t>
  </si>
  <si>
    <t xml:space="preserve">2026-07-31</t>
  </si>
  <si>
    <t xml:space="preserve">50477</t>
  </si>
  <si>
    <t xml:space="preserve">60034</t>
  </si>
  <si>
    <t xml:space="preserve">60122</t>
  </si>
  <si>
    <t xml:space="preserve">2029-01-20</t>
  </si>
  <si>
    <t xml:space="preserve">7551</t>
  </si>
  <si>
    <t xml:space="preserve">1046</t>
  </si>
  <si>
    <t xml:space="preserve">27642</t>
  </si>
  <si>
    <t xml:space="preserve">230425</t>
  </si>
  <si>
    <t xml:space="preserve">362</t>
  </si>
  <si>
    <t xml:space="preserve">ZA415</t>
  </si>
  <si>
    <t xml:space="preserve">35425</t>
  </si>
  <si>
    <t xml:space="preserve">2027-08-28</t>
  </si>
  <si>
    <t xml:space="preserve">3038</t>
  </si>
  <si>
    <t xml:space="preserve">037</t>
  </si>
  <si>
    <t xml:space="preserve">019076</t>
  </si>
  <si>
    <t xml:space="preserve">8860F</t>
  </si>
  <si>
    <t xml:space="preserve">G824</t>
  </si>
  <si>
    <t xml:space="preserve">D9604</t>
  </si>
  <si>
    <t xml:space="preserve">308V002A</t>
  </si>
  <si>
    <t xml:space="preserve">51030</t>
  </si>
  <si>
    <t xml:space="preserve">652</t>
  </si>
  <si>
    <t xml:space="preserve">60513</t>
  </si>
  <si>
    <t xml:space="preserve">062</t>
  </si>
  <si>
    <t xml:space="preserve">063</t>
  </si>
  <si>
    <t xml:space="preserve">00461</t>
  </si>
  <si>
    <t xml:space="preserve">16151</t>
  </si>
  <si>
    <t xml:space="preserve">50241</t>
  </si>
  <si>
    <t xml:space="preserve">310195</t>
  </si>
  <si>
    <t xml:space="preserve">310116</t>
  </si>
  <si>
    <t xml:space="preserve">4356</t>
  </si>
  <si>
    <t xml:space="preserve">4623</t>
  </si>
  <si>
    <t xml:space="preserve">S163</t>
  </si>
  <si>
    <t xml:space="preserve">S166</t>
  </si>
  <si>
    <t xml:space="preserve">S168</t>
  </si>
  <si>
    <t xml:space="preserve">S174</t>
  </si>
  <si>
    <t xml:space="preserve">20981</t>
  </si>
  <si>
    <t xml:space="preserve">22957</t>
  </si>
  <si>
    <t xml:space="preserve">23036</t>
  </si>
  <si>
    <t xml:space="preserve">24619</t>
  </si>
  <si>
    <t xml:space="preserve">260529-32</t>
  </si>
  <si>
    <t xml:space="preserve">20026</t>
  </si>
  <si>
    <t xml:space="preserve">21307</t>
  </si>
  <si>
    <t xml:space="preserve">24090</t>
  </si>
  <si>
    <t xml:space="preserve">2029-01-19</t>
  </si>
  <si>
    <t xml:space="preserve">2305011205</t>
  </si>
  <si>
    <t xml:space="preserve">2309012368</t>
  </si>
  <si>
    <t xml:space="preserve">2406021534</t>
  </si>
  <si>
    <t xml:space="preserve">2503020581</t>
  </si>
  <si>
    <t xml:space="preserve">2030-03-31</t>
  </si>
  <si>
    <t xml:space="preserve">2509023473</t>
  </si>
  <si>
    <t xml:space="preserve">2030-09-30</t>
  </si>
  <si>
    <t xml:space="preserve">2209011996</t>
  </si>
  <si>
    <t xml:space="preserve">2305011054</t>
  </si>
  <si>
    <t xml:space="preserve">2506022009</t>
  </si>
  <si>
    <t xml:space="preserve">2030-06-14</t>
  </si>
  <si>
    <t xml:space="preserve">2027-07-29</t>
  </si>
  <si>
    <t xml:space="preserve">FY1122009</t>
  </si>
  <si>
    <t xml:space="preserve">2027-12-29</t>
  </si>
  <si>
    <t xml:space="preserve">20240616</t>
  </si>
  <si>
    <t xml:space="preserve">2407022311</t>
  </si>
  <si>
    <t xml:space="preserve">2028-02-20</t>
  </si>
  <si>
    <t xml:space="preserve">2405021498</t>
  </si>
  <si>
    <t xml:space="preserve">2029-05-29</t>
  </si>
  <si>
    <t xml:space="preserve">24073389</t>
  </si>
  <si>
    <t xml:space="preserve">20230905</t>
  </si>
  <si>
    <t xml:space="preserve">2028-09-04</t>
  </si>
  <si>
    <t xml:space="preserve">2030-11-29</t>
  </si>
  <si>
    <t xml:space="preserve">D2510686</t>
  </si>
  <si>
    <t xml:space="preserve">2027-09-28</t>
  </si>
  <si>
    <t xml:space="preserve">125013</t>
  </si>
  <si>
    <t xml:space="preserve">74565</t>
  </si>
  <si>
    <t xml:space="preserve">50173</t>
  </si>
  <si>
    <t xml:space="preserve">50673</t>
  </si>
  <si>
    <t xml:space="preserve">20230306</t>
  </si>
  <si>
    <t xml:space="preserve">2305011206</t>
  </si>
  <si>
    <t xml:space="preserve">2027-07-30</t>
  </si>
  <si>
    <t xml:space="preserve">2028-03-05</t>
  </si>
  <si>
    <t xml:space="preserve">2407022312</t>
  </si>
  <si>
    <t xml:space="preserve">20241010</t>
  </si>
  <si>
    <t xml:space="preserve">905/2</t>
  </si>
  <si>
    <t xml:space="preserve">A06/1</t>
  </si>
  <si>
    <t xml:space="preserve">2977</t>
  </si>
  <si>
    <t xml:space="preserve">902/1</t>
  </si>
  <si>
    <t xml:space="preserve">22G02B</t>
  </si>
  <si>
    <t xml:space="preserve">31/10/2029</t>
  </si>
  <si>
    <t xml:space="preserve">L3137722E</t>
  </si>
  <si>
    <t xml:space="preserve">VG2430112</t>
  </si>
  <si>
    <t xml:space="preserve">VF2430087</t>
  </si>
  <si>
    <t xml:space="preserve">31/05/2029</t>
  </si>
  <si>
    <t xml:space="preserve">L1333150</t>
  </si>
  <si>
    <t xml:space="preserve">VG2430116</t>
  </si>
  <si>
    <t xml:space="preserve">VH2430134</t>
  </si>
  <si>
    <t xml:space="preserve">VB2430052</t>
  </si>
  <si>
    <t xml:space="preserve">VA2430001</t>
  </si>
  <si>
    <t xml:space="preserve">31/12/2028</t>
  </si>
  <si>
    <t xml:space="preserve">S24L100504 - Donación</t>
  </si>
  <si>
    <t xml:space="preserve">VH2430135</t>
  </si>
  <si>
    <t xml:space="preserve">VH2430136</t>
  </si>
  <si>
    <t xml:space="preserve">L2178661</t>
  </si>
  <si>
    <t xml:space="preserve">VH2330109</t>
  </si>
  <si>
    <t xml:space="preserve">4386866</t>
  </si>
  <si>
    <t xml:space="preserve">11/04/2028</t>
  </si>
  <si>
    <t xml:space="preserve">05001</t>
  </si>
  <si>
    <t xml:space="preserve">L33F11/24</t>
  </si>
  <si>
    <t xml:space="preserve">L00330</t>
  </si>
  <si>
    <t xml:space="preserve">L36F09/25</t>
  </si>
  <si>
    <t xml:space="preserve">L075035</t>
  </si>
  <si>
    <t xml:space="preserve">L00192</t>
  </si>
  <si>
    <t xml:space="preserve">L00197</t>
  </si>
  <si>
    <t xml:space="preserve">L0071</t>
  </si>
  <si>
    <t xml:space="preserve">TRX015</t>
  </si>
  <si>
    <t xml:space="preserve">L8176 - Donación</t>
  </si>
  <si>
    <t xml:space="preserve">L16039</t>
  </si>
  <si>
    <t xml:space="preserve">L16160</t>
  </si>
  <si>
    <t xml:space="preserve">AB25E03</t>
  </si>
  <si>
    <t xml:space="preserve">AB25D04</t>
  </si>
  <si>
    <t xml:space="preserve">31/03/2030</t>
  </si>
  <si>
    <t xml:space="preserve">10604354</t>
  </si>
  <si>
    <t xml:space="preserve">AO130226/1</t>
  </si>
  <si>
    <t xml:space="preserve">13/02/2028</t>
  </si>
  <si>
    <t xml:space="preserve">AG08-013</t>
  </si>
  <si>
    <t xml:space="preserve">L15200426.1BD</t>
  </si>
  <si>
    <t xml:space="preserve">1AON6002</t>
  </si>
  <si>
    <t xml:space="preserve">16040</t>
  </si>
  <si>
    <t xml:space="preserve">L160044</t>
  </si>
  <si>
    <t xml:space="preserve">25322762</t>
  </si>
  <si>
    <t xml:space="preserve">31/12/2027</t>
  </si>
  <si>
    <t xml:space="preserve">2532764-1</t>
  </si>
  <si>
    <t xml:space="preserve">L240426</t>
  </si>
  <si>
    <t xml:space="preserve">L240510</t>
  </si>
  <si>
    <t xml:space="preserve">L221001</t>
  </si>
  <si>
    <t xml:space="preserve">L240310</t>
  </si>
  <si>
    <t xml:space="preserve">20240806</t>
  </si>
  <si>
    <t xml:space="preserve">05/08/2029</t>
  </si>
  <si>
    <t xml:space="preserve">L20300605</t>
  </si>
  <si>
    <t xml:space="preserve">05/06/2030</t>
  </si>
  <si>
    <t xml:space="preserve">L240515</t>
  </si>
  <si>
    <t xml:space="preserve">L240422</t>
  </si>
  <si>
    <t xml:space="preserve">21/04/2029</t>
  </si>
  <si>
    <t xml:space="preserve">L240402</t>
  </si>
  <si>
    <t xml:space="preserve">20250216</t>
  </si>
  <si>
    <t xml:space="preserve">15/02/2030</t>
  </si>
  <si>
    <t xml:space="preserve">202505020</t>
  </si>
  <si>
    <t xml:space="preserve">20/05/2030</t>
  </si>
  <si>
    <t xml:space="preserve">01/05/2030</t>
  </si>
  <si>
    <t xml:space="preserve">L250306</t>
  </si>
  <si>
    <t xml:space="preserve">L231201</t>
  </si>
  <si>
    <t xml:space="preserve">L231210</t>
  </si>
  <si>
    <t xml:space="preserve">20250605</t>
  </si>
  <si>
    <t xml:space="preserve">20201226</t>
  </si>
  <si>
    <t xml:space="preserve">CB2226300</t>
  </si>
  <si>
    <t xml:space="preserve">30/08/2029</t>
  </si>
  <si>
    <t xml:space="preserve">CB2247901</t>
  </si>
  <si>
    <t xml:space="preserve">22/11/2029</t>
  </si>
  <si>
    <t xml:space="preserve">CB2080233</t>
  </si>
  <si>
    <t xml:space="preserve">A25225</t>
  </si>
  <si>
    <t xml:space="preserve">CB2038327</t>
  </si>
  <si>
    <t xml:space="preserve">CB2167479</t>
  </si>
  <si>
    <t xml:space="preserve">18/12/2028</t>
  </si>
  <si>
    <t xml:space="preserve">A25436</t>
  </si>
  <si>
    <t xml:space="preserve">CB2151674</t>
  </si>
  <si>
    <t xml:space="preserve">CB2260264</t>
  </si>
  <si>
    <t xml:space="preserve">13/01/2030</t>
  </si>
  <si>
    <t xml:space="preserve">AB10:50</t>
  </si>
  <si>
    <t xml:space="preserve">G25003</t>
  </si>
  <si>
    <t xml:space="preserve">AE</t>
  </si>
  <si>
    <t xml:space="preserve">20/03/2028</t>
  </si>
  <si>
    <t xml:space="preserve">AM</t>
  </si>
  <si>
    <t xml:space="preserve">09/01/2027</t>
  </si>
  <si>
    <t xml:space="preserve">AP2</t>
  </si>
  <si>
    <t xml:space="preserve">18/12/2026</t>
  </si>
  <si>
    <t xml:space="preserve">AR</t>
  </si>
  <si>
    <t xml:space="preserve">CB2147067</t>
  </si>
  <si>
    <t xml:space="preserve">1022</t>
  </si>
  <si>
    <t xml:space="preserve">0224</t>
  </si>
  <si>
    <t xml:space="preserve">023</t>
  </si>
  <si>
    <t xml:space="preserve">L026</t>
  </si>
  <si>
    <t xml:space="preserve">31/05/2030</t>
  </si>
  <si>
    <t xml:space="preserve">L214377</t>
  </si>
  <si>
    <t xml:space="preserve">L40890</t>
  </si>
  <si>
    <t xml:space="preserve">L086</t>
  </si>
  <si>
    <t xml:space="preserve">L16264</t>
  </si>
  <si>
    <t xml:space="preserve">P16048</t>
  </si>
  <si>
    <t xml:space="preserve">P16264</t>
  </si>
  <si>
    <t xml:space="preserve">L44152</t>
  </si>
  <si>
    <t xml:space="preserve">L432119</t>
  </si>
  <si>
    <t xml:space="preserve">L431067</t>
  </si>
  <si>
    <t xml:space="preserve">L274612</t>
  </si>
  <si>
    <t xml:space="preserve">L504</t>
  </si>
  <si>
    <t xml:space="preserve">31/10/2026</t>
  </si>
  <si>
    <t xml:space="preserve">L597</t>
  </si>
  <si>
    <t xml:space="preserve">L26128</t>
  </si>
  <si>
    <t xml:space="preserve">631</t>
  </si>
  <si>
    <t xml:space="preserve">L972</t>
  </si>
  <si>
    <t xml:space="preserve">L990</t>
  </si>
  <si>
    <t xml:space="preserve">L35282</t>
  </si>
  <si>
    <t xml:space="preserve">70505</t>
  </si>
  <si>
    <t xml:space="preserve">L25</t>
  </si>
  <si>
    <t xml:space="preserve">723220125E</t>
  </si>
  <si>
    <t xml:space="preserve">814150526E</t>
  </si>
  <si>
    <t xml:space="preserve">517</t>
  </si>
  <si>
    <t xml:space="preserve">6788</t>
  </si>
  <si>
    <t xml:space="preserve">6803</t>
  </si>
  <si>
    <t xml:space="preserve">6789</t>
  </si>
  <si>
    <t xml:space="preserve">ARJVSO</t>
  </si>
  <si>
    <t xml:space="preserve">ARSKPK1</t>
  </si>
  <si>
    <t xml:space="preserve">ARLRFO</t>
  </si>
  <si>
    <t xml:space="preserve">ARLEPS</t>
  </si>
  <si>
    <t xml:space="preserve">L10214</t>
  </si>
  <si>
    <t xml:space="preserve">L38110525</t>
  </si>
  <si>
    <t xml:space="preserve">240830</t>
  </si>
  <si>
    <t xml:space="preserve">29/08/2029</t>
  </si>
  <si>
    <t xml:space="preserve">20125</t>
  </si>
  <si>
    <t xml:space="preserve">C22225</t>
  </si>
  <si>
    <t xml:space="preserve">31/12/2031</t>
  </si>
  <si>
    <t xml:space="preserve">C21625</t>
  </si>
  <si>
    <t xml:space="preserve">240730</t>
  </si>
  <si>
    <t xml:space="preserve">29/07/2029</t>
  </si>
  <si>
    <t xml:space="preserve">L20230307</t>
  </si>
  <si>
    <t xml:space="preserve">L030625</t>
  </si>
  <si>
    <t xml:space="preserve">L58409</t>
  </si>
  <si>
    <t xml:space="preserve">L460</t>
  </si>
  <si>
    <t xml:space="preserve">L04977</t>
  </si>
  <si>
    <t xml:space="preserve">L04978</t>
  </si>
  <si>
    <t xml:space="preserve">2331</t>
  </si>
  <si>
    <t xml:space="preserve">11A092</t>
  </si>
  <si>
    <t xml:space="preserve">11A114</t>
  </si>
  <si>
    <t xml:space="preserve">260420012</t>
  </si>
  <si>
    <t xml:space="preserve">L22030</t>
  </si>
  <si>
    <t xml:space="preserve">250930</t>
  </si>
  <si>
    <t xml:space="preserve">250910</t>
  </si>
  <si>
    <t xml:space="preserve">V174</t>
  </si>
  <si>
    <t xml:space="preserve">L114812</t>
  </si>
  <si>
    <t xml:space="preserve">L114814</t>
  </si>
  <si>
    <t xml:space="preserve">R7501</t>
  </si>
  <si>
    <t xml:space="preserve">R7502</t>
  </si>
  <si>
    <t xml:space="preserve">05247</t>
  </si>
  <si>
    <t xml:space="preserve">05360</t>
  </si>
  <si>
    <t xml:space="preserve">L04667</t>
  </si>
  <si>
    <t xml:space="preserve">L04407</t>
  </si>
  <si>
    <t xml:space="preserve">L293</t>
  </si>
  <si>
    <t xml:space="preserve">L50783</t>
  </si>
  <si>
    <t xml:space="preserve">25090370</t>
  </si>
  <si>
    <t xml:space="preserve">25110468</t>
  </si>
  <si>
    <t xml:space="preserve">19/07/2029</t>
  </si>
  <si>
    <t xml:space="preserve">20250225</t>
  </si>
  <si>
    <t xml:space="preserve">24/02/2030</t>
  </si>
  <si>
    <t xml:space="preserve">20220810</t>
  </si>
  <si>
    <t xml:space="preserve">09/08/2027</t>
  </si>
  <si>
    <t xml:space="preserve">L2409022772</t>
  </si>
  <si>
    <t xml:space="preserve">29/09/2029</t>
  </si>
  <si>
    <t xml:space="preserve">L20220501</t>
  </si>
  <si>
    <t xml:space="preserve">04/08/2030</t>
  </si>
  <si>
    <t xml:space="preserve">29/08/2030</t>
  </si>
  <si>
    <t xml:space="preserve">Q14701D3K</t>
  </si>
  <si>
    <t xml:space="preserve">2309012573</t>
  </si>
  <si>
    <t xml:space="preserve">11/03/2028</t>
  </si>
  <si>
    <t xml:space="preserve">L46535</t>
  </si>
  <si>
    <t xml:space="preserve">L98285</t>
  </si>
  <si>
    <t xml:space="preserve">L747605</t>
  </si>
  <si>
    <t xml:space="preserve">254Y5</t>
  </si>
  <si>
    <t xml:space="preserve">L42926</t>
  </si>
  <si>
    <t xml:space="preserve">249425</t>
  </si>
  <si>
    <t xml:space="preserve">30/08/2028</t>
  </si>
  <si>
    <t xml:space="preserve">6395</t>
  </si>
  <si>
    <t xml:space="preserve">1412</t>
  </si>
  <si>
    <t xml:space="preserve">30/05/2028</t>
  </si>
  <si>
    <t xml:space="preserve">RZ20C</t>
  </si>
  <si>
    <t xml:space="preserve">TC59C</t>
  </si>
  <si>
    <t xml:space="preserve">RJ32C</t>
  </si>
  <si>
    <t xml:space="preserve">24L196 - Donación</t>
  </si>
  <si>
    <t xml:space="preserve">24D030</t>
  </si>
  <si>
    <t xml:space="preserve">259425</t>
  </si>
  <si>
    <t xml:space="preserve">20230910</t>
  </si>
  <si>
    <t xml:space="preserve">20240604</t>
  </si>
  <si>
    <t xml:space="preserve">03/06/2029</t>
  </si>
  <si>
    <t xml:space="preserve">2024103101</t>
  </si>
  <si>
    <t xml:space="preserve">10/12/2027</t>
  </si>
  <si>
    <t xml:space="preserve">102509HC</t>
  </si>
  <si>
    <t xml:space="preserve">20250106</t>
  </si>
  <si>
    <t xml:space="preserve">05/01/2030</t>
  </si>
  <si>
    <t xml:space="preserve">20240407</t>
  </si>
  <si>
    <t xml:space="preserve">06/04/2029</t>
  </si>
  <si>
    <t xml:space="preserve">241201</t>
  </si>
  <si>
    <t xml:space="preserve">L50510</t>
  </si>
  <si>
    <t xml:space="preserve">CH234</t>
  </si>
  <si>
    <t xml:space="preserve">468-256</t>
  </si>
  <si>
    <t xml:space="preserve">L00212</t>
  </si>
  <si>
    <t xml:space="preserve">2509022961</t>
  </si>
  <si>
    <t xml:space="preserve">19/09/2030</t>
  </si>
  <si>
    <t xml:space="preserve">25E1016FAX</t>
  </si>
  <si>
    <t xml:space="preserve">CL192</t>
  </si>
  <si>
    <t xml:space="preserve">89098</t>
  </si>
  <si>
    <t xml:space="preserve">P43190</t>
  </si>
  <si>
    <t xml:space="preserve">44825F2</t>
  </si>
  <si>
    <t xml:space="preserve">L852</t>
  </si>
  <si>
    <t xml:space="preserve">R1454R01</t>
  </si>
  <si>
    <t xml:space="preserve">L074321</t>
  </si>
  <si>
    <t xml:space="preserve">44687F1</t>
  </si>
  <si>
    <t xml:space="preserve">8340</t>
  </si>
  <si>
    <t xml:space="preserve">1255</t>
  </si>
  <si>
    <t xml:space="preserve">03020</t>
  </si>
  <si>
    <t xml:space="preserve">30/03/2029</t>
  </si>
  <si>
    <t xml:space="preserve">L125160</t>
  </si>
  <si>
    <t xml:space="preserve">EUR-1032</t>
  </si>
  <si>
    <t xml:space="preserve">E456</t>
  </si>
  <si>
    <t xml:space="preserve">L8988</t>
  </si>
  <si>
    <t xml:space="preserve">L60502</t>
  </si>
  <si>
    <t xml:space="preserve">BP388-0</t>
  </si>
  <si>
    <t xml:space="preserve">L45325(COMP)</t>
  </si>
  <si>
    <t xml:space="preserve">23626</t>
  </si>
  <si>
    <t xml:space="preserve">24026</t>
  </si>
  <si>
    <t xml:space="preserve">L17511</t>
  </si>
  <si>
    <t xml:space="preserve">L59</t>
  </si>
  <si>
    <t xml:space="preserve">17602</t>
  </si>
  <si>
    <t xml:space="preserve">17606</t>
  </si>
  <si>
    <t xml:space="preserve">50510309</t>
  </si>
  <si>
    <t xml:space="preserve">330825</t>
  </si>
  <si>
    <t xml:space="preserve">L00147</t>
  </si>
  <si>
    <t xml:space="preserve">L04724</t>
  </si>
  <si>
    <t xml:space="preserve">L04682</t>
  </si>
  <si>
    <t xml:space="preserve">6904</t>
  </si>
  <si>
    <t xml:space="preserve">L146325</t>
  </si>
  <si>
    <t xml:space="preserve">29798</t>
  </si>
  <si>
    <t xml:space="preserve">440015</t>
  </si>
  <si>
    <t xml:space="preserve">C7516</t>
  </si>
  <si>
    <t xml:space="preserve">C7525</t>
  </si>
  <si>
    <t xml:space="preserve">L240502-37</t>
  </si>
  <si>
    <t xml:space="preserve">L231003-05</t>
  </si>
  <si>
    <t xml:space="preserve">L230925-31</t>
  </si>
  <si>
    <t xml:space="preserve">250903-35</t>
  </si>
  <si>
    <t xml:space="preserve">L23969</t>
  </si>
  <si>
    <t xml:space="preserve">L23327</t>
  </si>
  <si>
    <t xml:space="preserve">25220</t>
  </si>
  <si>
    <t xml:space="preserve">30/12/2026</t>
  </si>
  <si>
    <t xml:space="preserve">P16200</t>
  </si>
  <si>
    <t xml:space="preserve">L59436</t>
  </si>
  <si>
    <t xml:space="preserve">L50556</t>
  </si>
  <si>
    <t xml:space="preserve">L206</t>
  </si>
  <si>
    <t xml:space="preserve">L213</t>
  </si>
  <si>
    <t xml:space="preserve">L134174</t>
  </si>
  <si>
    <t xml:space="preserve">L217</t>
  </si>
  <si>
    <t xml:space="preserve">25089</t>
  </si>
  <si>
    <t xml:space="preserve">L93603</t>
  </si>
  <si>
    <t xml:space="preserve">L50169</t>
  </si>
  <si>
    <t xml:space="preserve">749-062</t>
  </si>
  <si>
    <t xml:space="preserve">6665</t>
  </si>
  <si>
    <t xml:space="preserve">L534</t>
  </si>
  <si>
    <t xml:space="preserve">L549</t>
  </si>
  <si>
    <t xml:space="preserve">115021</t>
  </si>
  <si>
    <t xml:space="preserve">L58364</t>
  </si>
  <si>
    <t xml:space="preserve">50569</t>
  </si>
  <si>
    <t xml:space="preserve">60030</t>
  </si>
  <si>
    <t xml:space="preserve">L16403</t>
  </si>
  <si>
    <t xml:space="preserve">16498</t>
  </si>
  <si>
    <t xml:space="preserve">26032</t>
  </si>
  <si>
    <t xml:space="preserve">L8318</t>
  </si>
  <si>
    <t xml:space="preserve">L8473</t>
  </si>
  <si>
    <t xml:space="preserve">L8143</t>
  </si>
  <si>
    <t xml:space="preserve">L04960</t>
  </si>
  <si>
    <t xml:space="preserve">L00018</t>
  </si>
  <si>
    <t xml:space="preserve">L10020</t>
  </si>
  <si>
    <t xml:space="preserve">D2502</t>
  </si>
  <si>
    <t xml:space="preserve">15332</t>
  </si>
  <si>
    <t xml:space="preserve">C0509</t>
  </si>
  <si>
    <t xml:space="preserve">76108</t>
  </si>
  <si>
    <t xml:space="preserve">76106</t>
  </si>
  <si>
    <t xml:space="preserve">231124-0307</t>
  </si>
  <si>
    <t xml:space="preserve">24/11/2026</t>
  </si>
  <si>
    <t xml:space="preserve">240402-0308</t>
  </si>
  <si>
    <t xml:space="preserve">02/04/2027</t>
  </si>
  <si>
    <t xml:space="preserve">L991</t>
  </si>
  <si>
    <t xml:space="preserve">L1003</t>
  </si>
  <si>
    <t xml:space="preserve">11180625</t>
  </si>
  <si>
    <t xml:space="preserve">L1022</t>
  </si>
  <si>
    <t xml:space="preserve">L11180625</t>
  </si>
  <si>
    <t xml:space="preserve">L1023</t>
  </si>
  <si>
    <t xml:space="preserve">L1001</t>
  </si>
  <si>
    <t xml:space="preserve">L58467</t>
  </si>
  <si>
    <t xml:space="preserve">00056</t>
  </si>
  <si>
    <t xml:space="preserve">00057</t>
  </si>
  <si>
    <t xml:space="preserve">L16335</t>
  </si>
  <si>
    <t xml:space="preserve">15J24</t>
  </si>
  <si>
    <t xml:space="preserve">14/10/2029</t>
  </si>
  <si>
    <t xml:space="preserve">FLM085</t>
  </si>
  <si>
    <t xml:space="preserve">L360025</t>
  </si>
  <si>
    <t xml:space="preserve">TP92C</t>
  </si>
  <si>
    <t xml:space="preserve">30/07/2028</t>
  </si>
  <si>
    <t xml:space="preserve">CMB25D02</t>
  </si>
  <si>
    <t xml:space="preserve">L110165</t>
  </si>
  <si>
    <t xml:space="preserve">110095</t>
  </si>
  <si>
    <t xml:space="preserve">L50522</t>
  </si>
  <si>
    <t xml:space="preserve">7763</t>
  </si>
  <si>
    <t xml:space="preserve">L66213</t>
  </si>
  <si>
    <t xml:space="preserve">L50856</t>
  </si>
  <si>
    <t xml:space="preserve">60467</t>
  </si>
  <si>
    <t xml:space="preserve">61140407</t>
  </si>
  <si>
    <t xml:space="preserve">61131013</t>
  </si>
  <si>
    <t xml:space="preserve">L2425</t>
  </si>
  <si>
    <t xml:space="preserve">30225 - Donación</t>
  </si>
  <si>
    <t xml:space="preserve">A3719</t>
  </si>
  <si>
    <t xml:space="preserve">256010426E</t>
  </si>
  <si>
    <t xml:space="preserve">F051225/2</t>
  </si>
  <si>
    <t xml:space="preserve">05/12/2028</t>
  </si>
  <si>
    <t xml:space="preserve">2507615</t>
  </si>
  <si>
    <t xml:space="preserve">1601252</t>
  </si>
  <si>
    <t xml:space="preserve">L25100</t>
  </si>
  <si>
    <t xml:space="preserve">L24140</t>
  </si>
  <si>
    <t xml:space="preserve">25075</t>
  </si>
  <si>
    <t xml:space="preserve">15244</t>
  </si>
  <si>
    <t xml:space="preserve">214036378LPZ E</t>
  </si>
  <si>
    <t xml:space="preserve">08/06/2030</t>
  </si>
  <si>
    <t xml:space="preserve">214039706LPZ A</t>
  </si>
  <si>
    <t xml:space="preserve">25/09/2030</t>
  </si>
  <si>
    <t xml:space="preserve">210039707LPZ D</t>
  </si>
  <si>
    <t xml:space="preserve">10/10/2030</t>
  </si>
  <si>
    <t xml:space="preserve">210036379LPZ A</t>
  </si>
  <si>
    <t xml:space="preserve">15/06/2030</t>
  </si>
  <si>
    <t xml:space="preserve">210041295LPZ A</t>
  </si>
  <si>
    <t xml:space="preserve">09/11/2030</t>
  </si>
  <si>
    <t xml:space="preserve">102025</t>
  </si>
  <si>
    <t xml:space="preserve">20/10/2030</t>
  </si>
  <si>
    <t xml:space="preserve">L214038549LPZ E</t>
  </si>
  <si>
    <t xml:space="preserve">214039709LPZ A</t>
  </si>
  <si>
    <t xml:space="preserve">26/10/2030</t>
  </si>
  <si>
    <t xml:space="preserve">210039709LPZ D</t>
  </si>
  <si>
    <t xml:space="preserve">L20220316</t>
  </si>
  <si>
    <t xml:space="preserve">L220926</t>
  </si>
  <si>
    <t xml:space="preserve">L20240715</t>
  </si>
  <si>
    <t xml:space="preserve">14/07/2029</t>
  </si>
  <si>
    <t xml:space="preserve">L230426</t>
  </si>
  <si>
    <t xml:space="preserve">L20240210</t>
  </si>
  <si>
    <t xml:space="preserve">L23425017</t>
  </si>
  <si>
    <t xml:space="preserve">MD314</t>
  </si>
  <si>
    <t xml:space="preserve">12/09/2029</t>
  </si>
  <si>
    <t xml:space="preserve">230925</t>
  </si>
  <si>
    <t xml:space="preserve">L230925</t>
  </si>
  <si>
    <t xml:space="preserve">A124118</t>
  </si>
  <si>
    <t xml:space="preserve">A124018</t>
  </si>
  <si>
    <t xml:space="preserve">240415</t>
  </si>
  <si>
    <t xml:space="preserve">20251119</t>
  </si>
  <si>
    <t xml:space="preserve">01/11/2030</t>
  </si>
  <si>
    <t xml:space="preserve">L250630</t>
  </si>
  <si>
    <t xml:space="preserve">31/10/2030</t>
  </si>
  <si>
    <t xml:space="preserve">L240820</t>
  </si>
  <si>
    <t xml:space="preserve">31/08/2029</t>
  </si>
  <si>
    <t xml:space="preserve">231210</t>
  </si>
  <si>
    <t xml:space="preserve">251026</t>
  </si>
  <si>
    <t xml:space="preserve">16294</t>
  </si>
  <si>
    <t xml:space="preserve">L16212</t>
  </si>
  <si>
    <t xml:space="preserve">L16449</t>
  </si>
  <si>
    <t xml:space="preserve">L417980</t>
  </si>
  <si>
    <t xml:space="preserve">DPJM</t>
  </si>
  <si>
    <t xml:space="preserve">27/01/2027</t>
  </si>
  <si>
    <t xml:space="preserve">410015</t>
  </si>
  <si>
    <t xml:space="preserve">L00508</t>
  </si>
  <si>
    <t xml:space="preserve">L00522</t>
  </si>
  <si>
    <t xml:space="preserve">AX0789</t>
  </si>
  <si>
    <t xml:space="preserve">KEU005</t>
  </si>
  <si>
    <t xml:space="preserve">L120154 - Donación</t>
  </si>
  <si>
    <t xml:space="preserve">L120105</t>
  </si>
  <si>
    <t xml:space="preserve">F7508</t>
  </si>
  <si>
    <t xml:space="preserve">120175</t>
  </si>
  <si>
    <t xml:space="preserve">L136-574</t>
  </si>
  <si>
    <t xml:space="preserve">138-952</t>
  </si>
  <si>
    <t xml:space="preserve">L16214</t>
  </si>
  <si>
    <t xml:space="preserve">F6501</t>
  </si>
  <si>
    <t xml:space="preserve">F6502</t>
  </si>
  <si>
    <t xml:space="preserve">L216</t>
  </si>
  <si>
    <t xml:space="preserve">L187</t>
  </si>
  <si>
    <t xml:space="preserve">L193</t>
  </si>
  <si>
    <t xml:space="preserve">L184</t>
  </si>
  <si>
    <t xml:space="preserve">L186</t>
  </si>
  <si>
    <t xml:space="preserve">L04910</t>
  </si>
  <si>
    <t xml:space="preserve">L20230502</t>
  </si>
  <si>
    <t xml:space="preserve">E01042401</t>
  </si>
  <si>
    <t xml:space="preserve">E04042401</t>
  </si>
  <si>
    <t xml:space="preserve">E02032410</t>
  </si>
  <si>
    <t xml:space="preserve">L20241002</t>
  </si>
  <si>
    <t xml:space="preserve">S05022510</t>
  </si>
  <si>
    <t xml:space="preserve">30/01/2030</t>
  </si>
  <si>
    <t xml:space="preserve">31/07/2030</t>
  </si>
  <si>
    <t xml:space="preserve">20251105</t>
  </si>
  <si>
    <t xml:space="preserve">30/11/2030</t>
  </si>
  <si>
    <t xml:space="preserve">L20250825</t>
  </si>
  <si>
    <t xml:space="preserve">31/08/2030</t>
  </si>
  <si>
    <t xml:space="preserve">SC220105AG</t>
  </si>
  <si>
    <t xml:space="preserve">19/03/2027</t>
  </si>
  <si>
    <t xml:space="preserve">E05072520</t>
  </si>
  <si>
    <t xml:space="preserve">E02102405</t>
  </si>
  <si>
    <t xml:space="preserve">E01122405</t>
  </si>
  <si>
    <t xml:space="preserve">E02112405 - Donación</t>
  </si>
  <si>
    <t xml:space="preserve">S01112305</t>
  </si>
  <si>
    <t xml:space="preserve">30/10/2028</t>
  </si>
  <si>
    <t xml:space="preserve">S05022505</t>
  </si>
  <si>
    <t xml:space="preserve">L0522104</t>
  </si>
  <si>
    <t xml:space="preserve">20250910</t>
  </si>
  <si>
    <t xml:space="preserve">L241016</t>
  </si>
  <si>
    <t xml:space="preserve">20240302</t>
  </si>
  <si>
    <t xml:space="preserve">230716</t>
  </si>
  <si>
    <t xml:space="preserve">L20250510</t>
  </si>
  <si>
    <t xml:space="preserve">09/05/2030</t>
  </si>
  <si>
    <t xml:space="preserve">220075</t>
  </si>
  <si>
    <t xml:space="preserve">8N503</t>
  </si>
  <si>
    <t xml:space="preserve">8N508</t>
  </si>
  <si>
    <t xml:space="preserve">26027</t>
  </si>
  <si>
    <t xml:space="preserve">L220145</t>
  </si>
  <si>
    <t xml:space="preserve">L220116</t>
  </si>
  <si>
    <t xml:space="preserve">6995</t>
  </si>
  <si>
    <t xml:space="preserve">123092</t>
  </si>
  <si>
    <t xml:space="preserve">TC555</t>
  </si>
  <si>
    <t xml:space="preserve">L095832</t>
  </si>
  <si>
    <t xml:space="preserve">L026118</t>
  </si>
  <si>
    <t xml:space="preserve">58322</t>
  </si>
  <si>
    <t xml:space="preserve">55966</t>
  </si>
  <si>
    <t xml:space="preserve">L10888</t>
  </si>
  <si>
    <t xml:space="preserve">L05053</t>
  </si>
  <si>
    <t xml:space="preserve">F172</t>
  </si>
  <si>
    <t xml:space="preserve">L37416</t>
  </si>
  <si>
    <t xml:space="preserve">L00232</t>
  </si>
  <si>
    <t xml:space="preserve">150026 - Donación</t>
  </si>
  <si>
    <t xml:space="preserve">L150016</t>
  </si>
  <si>
    <t xml:space="preserve">L26065</t>
  </si>
  <si>
    <t xml:space="preserve">GOH095</t>
  </si>
  <si>
    <t xml:space="preserve">40863</t>
  </si>
  <si>
    <t xml:space="preserve">150036</t>
  </si>
  <si>
    <t xml:space="preserve">GOF692</t>
  </si>
  <si>
    <t xml:space="preserve">GOF709</t>
  </si>
  <si>
    <t xml:space="preserve">M25021</t>
  </si>
  <si>
    <t xml:space="preserve">L04952</t>
  </si>
  <si>
    <t xml:space="preserve">VL231031</t>
  </si>
  <si>
    <t xml:space="preserve">L361204</t>
  </si>
  <si>
    <t xml:space="preserve">L361188A</t>
  </si>
  <si>
    <t xml:space="preserve">L115019</t>
  </si>
  <si>
    <t xml:space="preserve">04859</t>
  </si>
  <si>
    <t xml:space="preserve">971133A</t>
  </si>
  <si>
    <t xml:space="preserve">601129</t>
  </si>
  <si>
    <t xml:space="preserve">L1004511</t>
  </si>
  <si>
    <t xml:space="preserve">NH781</t>
  </si>
  <si>
    <t xml:space="preserve">V9505</t>
  </si>
  <si>
    <t xml:space="preserve">2303020343</t>
  </si>
  <si>
    <t xml:space="preserve">L2408022799</t>
  </si>
  <si>
    <t xml:space="preserve">L2311013041</t>
  </si>
  <si>
    <t xml:space="preserve">L2212012583</t>
  </si>
  <si>
    <t xml:space="preserve">07/10/2030</t>
  </si>
  <si>
    <t xml:space="preserve">24/07/2030</t>
  </si>
  <si>
    <t xml:space="preserve">L00064</t>
  </si>
  <si>
    <t xml:space="preserve">L00071</t>
  </si>
  <si>
    <t xml:space="preserve">00048</t>
  </si>
  <si>
    <t xml:space="preserve">24176</t>
  </si>
  <si>
    <t xml:space="preserve">L350105</t>
  </si>
  <si>
    <t xml:space="preserve">350066</t>
  </si>
  <si>
    <t xml:space="preserve">316-264</t>
  </si>
  <si>
    <t xml:space="preserve">L991041</t>
  </si>
  <si>
    <t xml:space="preserve">A1501</t>
  </si>
  <si>
    <t xml:space="preserve">L091040</t>
  </si>
  <si>
    <t xml:space="preserve">L115076</t>
  </si>
  <si>
    <t xml:space="preserve">370184</t>
  </si>
  <si>
    <t xml:space="preserve">370124</t>
  </si>
  <si>
    <t xml:space="preserve">370204</t>
  </si>
  <si>
    <t xml:space="preserve">03014</t>
  </si>
  <si>
    <t xml:space="preserve">PN104-0</t>
  </si>
  <si>
    <t xml:space="preserve">PN105-0</t>
  </si>
  <si>
    <t xml:space="preserve">L00017</t>
  </si>
  <si>
    <t xml:space="preserve">L7440</t>
  </si>
  <si>
    <t xml:space="preserve">L0761</t>
  </si>
  <si>
    <t xml:space="preserve">2943</t>
  </si>
  <si>
    <t xml:space="preserve">1036</t>
  </si>
  <si>
    <t xml:space="preserve">0480</t>
  </si>
  <si>
    <t xml:space="preserve">50838</t>
  </si>
  <si>
    <t xml:space="preserve">L391253</t>
  </si>
  <si>
    <t xml:space="preserve">L40126</t>
  </si>
  <si>
    <t xml:space="preserve">L42</t>
  </si>
  <si>
    <t xml:space="preserve">L27457</t>
  </si>
  <si>
    <t xml:space="preserve">L230025</t>
  </si>
  <si>
    <t xml:space="preserve">L230315</t>
  </si>
  <si>
    <t xml:space="preserve">L230215</t>
  </si>
  <si>
    <t xml:space="preserve">L671049</t>
  </si>
  <si>
    <t xml:space="preserve">T9475</t>
  </si>
  <si>
    <t xml:space="preserve">T9572</t>
  </si>
  <si>
    <t xml:space="preserve">6655</t>
  </si>
  <si>
    <t xml:space="preserve">25J253</t>
  </si>
  <si>
    <t xml:space="preserve">26C025</t>
  </si>
  <si>
    <t xml:space="preserve">L00102</t>
  </si>
  <si>
    <t xml:space="preserve">L00052</t>
  </si>
  <si>
    <t xml:space="preserve">7056</t>
  </si>
  <si>
    <t xml:space="preserve">L595</t>
  </si>
  <si>
    <t xml:space="preserve">33A209</t>
  </si>
  <si>
    <t xml:space="preserve">D9507</t>
  </si>
  <si>
    <t xml:space="preserve">D9509</t>
  </si>
  <si>
    <t xml:space="preserve">L7773</t>
  </si>
  <si>
    <t xml:space="preserve">L3035</t>
  </si>
  <si>
    <t xml:space="preserve">90020226.11B</t>
  </si>
  <si>
    <t xml:space="preserve">L89785</t>
  </si>
  <si>
    <t xml:space="preserve">90220426.11B</t>
  </si>
  <si>
    <t xml:space="preserve">3029</t>
  </si>
  <si>
    <t xml:space="preserve">139107</t>
  </si>
  <si>
    <t xml:space="preserve">L149696</t>
  </si>
  <si>
    <t xml:space="preserve">23/115293</t>
  </si>
  <si>
    <t xml:space="preserve">30/04/2026</t>
  </si>
  <si>
    <t xml:space="preserve">2111358</t>
  </si>
  <si>
    <t xml:space="preserve">2409385</t>
  </si>
  <si>
    <t xml:space="preserve">VV281</t>
  </si>
  <si>
    <t xml:space="preserve">L1074</t>
  </si>
  <si>
    <t xml:space="preserve">PG280</t>
  </si>
  <si>
    <t xml:space="preserve">L40611</t>
  </si>
  <si>
    <t xml:space="preserve">L440147</t>
  </si>
  <si>
    <t xml:space="preserve">50802</t>
  </si>
  <si>
    <t xml:space="preserve">2308577</t>
  </si>
  <si>
    <t xml:space="preserve">20230115</t>
  </si>
  <si>
    <t xml:space="preserve">15/01/2028</t>
  </si>
  <si>
    <t xml:space="preserve">20255202</t>
  </si>
  <si>
    <t xml:space="preserve">27/12/2030</t>
  </si>
  <si>
    <t xml:space="preserve">L20230310012</t>
  </si>
  <si>
    <t xml:space="preserve">31/12/2030</t>
  </si>
  <si>
    <t xml:space="preserve">L04069</t>
  </si>
  <si>
    <t xml:space="preserve">454623</t>
  </si>
  <si>
    <t xml:space="preserve">L1568</t>
  </si>
  <si>
    <t xml:space="preserve">L50825</t>
  </si>
  <si>
    <t xml:space="preserve">L51030</t>
  </si>
  <si>
    <t xml:space="preserve">S160</t>
  </si>
  <si>
    <t xml:space="preserve">S164 - Donación</t>
  </si>
  <si>
    <t xml:space="preserve">PH115024</t>
  </si>
  <si>
    <t xml:space="preserve">PH113625</t>
  </si>
  <si>
    <t xml:space="preserve">ND23C</t>
  </si>
  <si>
    <t xml:space="preserve">P2448</t>
  </si>
  <si>
    <t xml:space="preserve">250610-05</t>
  </si>
  <si>
    <t xml:space="preserve">25158</t>
  </si>
  <si>
    <t xml:space="preserve">1365-1</t>
  </si>
  <si>
    <t xml:space="preserve">L23997</t>
  </si>
  <si>
    <t xml:space="preserve">L25170</t>
  </si>
  <si>
    <t xml:space="preserve">25768</t>
  </si>
  <si>
    <t xml:space="preserve">256885</t>
  </si>
  <si>
    <t xml:space="preserve">62250925.2B</t>
  </si>
  <si>
    <t xml:space="preserve">1SCT5005</t>
  </si>
  <si>
    <t xml:space="preserve">62041225.11B</t>
  </si>
  <si>
    <t xml:space="preserve">250916-31</t>
  </si>
  <si>
    <t xml:space="preserve">L23149</t>
  </si>
  <si>
    <t xml:space="preserve">L25187</t>
  </si>
  <si>
    <t xml:space="preserve">W940</t>
  </si>
  <si>
    <t xml:space="preserve">31/01/2031</t>
  </si>
  <si>
    <t xml:space="preserve">2409022899</t>
  </si>
  <si>
    <t xml:space="preserve">19/09/2029</t>
  </si>
  <si>
    <t xml:space="preserve">X108</t>
  </si>
  <si>
    <t xml:space="preserve">20240102</t>
  </si>
  <si>
    <t xml:space="preserve">29/07/2027</t>
  </si>
  <si>
    <t xml:space="preserve">14/03/2030</t>
  </si>
  <si>
    <t xml:space="preserve">322113001</t>
  </si>
  <si>
    <t xml:space="preserve">2408022310</t>
  </si>
  <si>
    <t xml:space="preserve">14/08/2029</t>
  </si>
  <si>
    <t xml:space="preserve">2203010561</t>
  </si>
  <si>
    <t xml:space="preserve">2311013071</t>
  </si>
  <si>
    <t xml:space="preserve">01/10/2028</t>
  </si>
  <si>
    <t xml:space="preserve">2212012752</t>
  </si>
  <si>
    <t xml:space="preserve">2508022959</t>
  </si>
  <si>
    <t xml:space="preserve">09/09/2027</t>
  </si>
  <si>
    <t xml:space="preserve">25020014</t>
  </si>
  <si>
    <t xml:space="preserve">250622009</t>
  </si>
  <si>
    <t xml:space="preserve">14/06/2030</t>
  </si>
  <si>
    <t xml:space="preserve">372257</t>
  </si>
  <si>
    <t xml:space="preserve">182404HA</t>
  </si>
  <si>
    <t xml:space="preserve">8459</t>
  </si>
  <si>
    <t xml:space="preserve">8208</t>
  </si>
  <si>
    <t xml:space="preserve">L04747</t>
  </si>
  <si>
    <t xml:space="preserve">L78</t>
  </si>
  <si>
    <t xml:space="preserve">L05224</t>
  </si>
  <si>
    <t xml:space="preserve">L55325</t>
  </si>
  <si>
    <t xml:space="preserve">L652</t>
  </si>
  <si>
    <t xml:space="preserve">SO402</t>
  </si>
  <si>
    <t xml:space="preserve">SO403</t>
  </si>
  <si>
    <t xml:space="preserve">S0502</t>
  </si>
  <si>
    <t xml:space="preserve">L8360</t>
  </si>
  <si>
    <t xml:space="preserve">16348</t>
  </si>
  <si>
    <t xml:space="preserve">52045</t>
  </si>
  <si>
    <t xml:space="preserve">45001-89595</t>
  </si>
  <si>
    <t xml:space="preserve">4500189955</t>
  </si>
  <si>
    <t xml:space="preserve">4500190091</t>
  </si>
  <si>
    <t xml:space="preserve">E003</t>
  </si>
  <si>
    <t xml:space="preserve">Z2502</t>
  </si>
  <si>
    <t xml:space="preserve">Trc133</t>
  </si>
  <si>
    <t xml:space="preserve">02/02/2028</t>
  </si>
  <si>
    <t xml:space="preserve">50020 - Donación</t>
  </si>
  <si>
    <t xml:space="preserve">L00112W</t>
  </si>
  <si>
    <t xml:space="preserve">L335</t>
  </si>
  <si>
    <t xml:space="preserve">L343</t>
  </si>
  <si>
    <t xml:space="preserve">L262-703</t>
  </si>
  <si>
    <t xml:space="preserve">TI111</t>
  </si>
  <si>
    <t xml:space="preserve">2405021195</t>
  </si>
  <si>
    <t xml:space="preserve">L2506022021</t>
  </si>
  <si>
    <t xml:space="preserve">19/06/2030</t>
  </si>
  <si>
    <t xml:space="preserve">L2509023473</t>
  </si>
  <si>
    <t xml:space="preserve">29/09/2030</t>
  </si>
  <si>
    <t xml:space="preserve">L050235/2</t>
  </si>
  <si>
    <t xml:space="preserve">05/02/2027</t>
  </si>
  <si>
    <t xml:space="preserve">6020247</t>
  </si>
  <si>
    <t xml:space="preserve">25-021-VS02</t>
  </si>
  <si>
    <t xml:space="preserve">604531</t>
  </si>
  <si>
    <t xml:space="preserve">25-008-VS03</t>
  </si>
  <si>
    <t xml:space="preserve">L2386</t>
  </si>
  <si>
    <t xml:space="preserve">L22215</t>
  </si>
  <si>
    <t xml:space="preserve">805/1</t>
  </si>
  <si>
    <t xml:space="preserve">908/1</t>
  </si>
  <si>
    <t xml:space="preserve">A04/1</t>
  </si>
  <si>
    <t xml:space="preserve">L22079</t>
  </si>
  <si>
    <t xml:space="preserve">906/1</t>
  </si>
  <si>
    <t xml:space="preserve">L4053</t>
  </si>
  <si>
    <t xml:space="preserve">L2994</t>
  </si>
  <si>
    <t xml:space="preserve">RR94</t>
  </si>
  <si>
    <t xml:space="preserve">L16241209</t>
  </si>
  <si>
    <t xml:space="preserve">L22080</t>
  </si>
  <si>
    <t xml:space="preserve">8284</t>
  </si>
  <si>
    <t xml:space="preserve">Historial de decisiones</t>
  </si>
  <si>
    <t xml:space="preserve">Cada cambio manual, con quién lo hizo y cuándo. El análisis original nunca se pisa: estas son las decisiones que se le aplicaron encima.</t>
  </si>
  <si>
    <t xml:space="preserve">Fecha y hora</t>
  </si>
  <si>
    <t xml:space="preserve">Ítem / material</t>
  </si>
  <si>
    <t xml:space="preserve">Qué se decidió</t>
  </si>
  <si>
    <t xml:space="preserve">Todavía no se registró ninguna decisión en el sistema.</t>
  </si>
  <si>
    <t xml:space="preserve">Control de integridad contra las fuentes originales</t>
  </si>
  <si>
    <t xml:space="preserve">La columna «En el sistema» se recalcula con fórmulas sobre la hoja «Casos». Si algo deja de cerrar, el estado cambia solo.</t>
  </si>
  <si>
    <t xml:space="preserve">Control</t>
  </si>
  <si>
    <t xml:space="preserve">En la fuente original</t>
  </si>
  <si>
    <t xml:space="preserve">En el sistema</t>
  </si>
  <si>
    <t xml:space="preserve">Diferencia</t>
  </si>
  <si>
    <t xml:space="preserve">Estado</t>
  </si>
  <si>
    <t xml:space="preserve">Detalle</t>
  </si>
  <si>
    <t xml:space="preserve">Ítems del inventario físico · San Juan</t>
  </si>
  <si>
    <t xml:space="preserve">AVAIN · Stock en Almacén · BASE SAN JUAN</t>
  </si>
  <si>
    <t xml:space="preserve">Unidades físicas · San Juan</t>
  </si>
  <si>
    <t xml:space="preserve">Suma del recuento informado en el PDF original</t>
  </si>
  <si>
    <t xml:space="preserve">Ítems del inventario físico · Neuquén</t>
  </si>
  <si>
    <t xml:space="preserve">Sistema Nico · Inventario completo de Farmacia · IHSA-REP-2026-834809</t>
  </si>
  <si>
    <t xml:space="preserve">Unidades físicas · Neuquén</t>
  </si>
  <si>
    <t xml:space="preserve">Ítems del inventario físico · Salta</t>
  </si>
  <si>
    <t xml:space="preserve">AVAIN · Stock en Almacén · Almacén Base Salta</t>
  </si>
  <si>
    <t xml:space="preserve">Unidades físicas · Salta</t>
  </si>
  <si>
    <t xml:space="preserve">Ítems identificados cuyo material no tiene stock en SAP en su base</t>
  </si>
  <si>
    <t xml:space="preserve">Informativo</t>
  </si>
  <si>
    <t xml:space="preserve">Existe la existencia física y existe el código, pero SAP no registra stock en ese centro. No son altas: hay que registrar la existencia o revisar el centro.</t>
  </si>
  <si>
    <t xml:space="preserve">Metodología y alcance</t>
  </si>
  <si>
    <t xml:space="preserve">Criterio del análisis</t>
  </si>
  <si>
    <t xml:space="preserve">El universo del análisis son los ítems de los inventarios físicos. Cada uno se cruza contra SAP verificando que la nomenclatura Y la presentación se correspondan. SAP aporta además los materiales con stock que ningún inventario identificó, como candidatos a baja.</t>
  </si>
  <si>
    <t xml:space="preserve">Fuentes de inventario físico</t>
  </si>
  <si>
    <t xml:space="preserve">San Juan · sistema AVAIN · Stock en Almacén · BASE SAN JUAN · archivo Inventario - Base San Juan.pdf · 163 ítems, 21.732 unidades, 202 renglones de lote.</t>
  </si>
  <si>
    <t xml:space="preserve">Neuquén · sistema Sistema Nico · Inventario completo de Farmacia · IHSA-REP-2026-834809 · archivo Inventario - Base Neuquén.pdf · 243 ítems, 33.107 unidades, 444 renglones de lote.</t>
  </si>
  <si>
    <t xml:space="preserve">Salta · sistema AVAIN · Stock en Almacén · Almacén Base Salta · archivo Inventario - Base Salta.pdf · 281 ítems, 32.524 unidades, 650 renglones de lote.</t>
  </si>
  <si>
    <t xml:space="preserve">Contraparte SAP</t>
  </si>
  <si>
    <t xml:space="preserve">Archivo Stock Centro SJ NQN y Salta 02.10.xlsx, corte al 02/10. 1038 códigos únicos y 1482 combinaciones material-base. Los archivos originales no se modificaron.</t>
  </si>
  <si>
    <t xml:space="preserve">Cómo se valida una correspondencia</t>
  </si>
  <si>
    <t xml:space="preserve">El parecido del nombre genera el candidato; las características deciden. De cada material se extraen concentración, forma farmacéutica, volumen, calibre, medidas, talle, modelo o referencia, longitud, población y cantidades sin unidad.</t>
  </si>
  <si>
    <t xml:space="preserve">Si los dos lados declaran la misma característica con valores distintos, no son el mismo material: el candidato se descarta y queda registrado el motivo.</t>
  </si>
  <si>
    <t xml:space="preserve">Si se declara una característica de un lado y no del otro, nada quedó verificado y el caso va a revisión. Sólo se identifica por el nombre un material que no declara ninguna característica de ningún lado, como un otoscopio o un glucómetro.</t>
  </si>
  <si>
    <t xml:space="preserve">Cuanta más característica queda verificada, menos tiene que cargar el nombre. Sin ninguna verificada, la denominación tiene que coincidir casi por completo en los dos sentidos.</t>
  </si>
  <si>
    <t xml:space="preserve">Clasificaciones</t>
  </si>
  <si>
    <t xml:space="preserve">Existe físicamente y se encontró un código cuya nomenclatura y presentación se corresponden. No se propone alta.</t>
  </si>
  <si>
    <t xml:space="preserve">Existe físicamente y no hay en SAP ningún material que se corresponda. Se propone crearlo; la ficha indica qué información falta.</t>
  </si>
  <si>
    <t xml:space="preserve">Material con stock en SAP que ningún inventario físico identificó en esa base. Se propone la baja del stock de esa base.</t>
  </si>
  <si>
    <t xml:space="preserve">Coincidencia parcial, diferencia de presentación, varios códigos posibles o nomenclatura insuficiente. No se resuelve automáticamente.</t>
  </si>
  <si>
    <t xml:space="preserve">Indumentaria, equipamiento y repuestos. El inventario es de Farmacia: nunca iban a aparecer, así que su ausencia no prueba nada y no se propone baja.</t>
  </si>
  <si>
    <t xml:space="preserve">Valorización</t>
  </si>
  <si>
    <t xml:space="preserve">Criterio pedido: precio de última compra.</t>
  </si>
  <si>
    <t xml:space="preserve">Estado: NO disponible en los archivos recibidos.</t>
  </si>
  <si>
    <t xml:space="preserve">Valorización por PRECIO DE ÚLTIMA COMPRA.</t>
  </si>
  <si>
    <t xml:space="preserve">Estado del dato: NO está disponible en ninguno de los archivos recibidos.</t>
  </si>
  <si>
    <t xml:space="preserve">Se revisaron, campo por campo:   · Stock Centro SJ NQN y Salta 02.10.xlsx — 20 columnas. Tiene «Valor libre     util.» (valorización del stock) y «VU» (ese valor dividido por las unidades).     No hay precio de compra, ni fecha, ni proveedor, ni documento de compra.   · Homologacion_Farmacia_AVAIN_con_SAP.xlsx — declara explícitamente que «los     campos de costo quedan fuera de este trabajo».   · Los tres PDF de inventario físico — cero menciones de precio o compra.</t>
  </si>
  <si>
    <t xml:space="preserve">En consecuencia NINGÚN material queda valorizado por última compra: todos figuran como pendientes. Para no perder la información económica que sí existe, se expone en paralelo la valorización de SAP, SIEMPRE rotulada como lo que es —una valorización de stock, no un precio de compra— y nunca sumada a la otra.</t>
  </si>
  <si>
    <t xml:space="preserve">Cuando se consiga la bajada de última compra, alcanza con cargarla: el sistema la admite por material y recalcula sin tocar nada más.</t>
  </si>
  <si>
    <t xml:space="preserve">Para cargar el precio de última compra cuando esté disponible</t>
  </si>
  <si>
    <t xml:space="preserve">material</t>
  </si>
  <si>
    <t xml:space="preserve">Código SAP del material</t>
  </si>
  <si>
    <t xml:space="preserve">precio_unitario</t>
  </si>
  <si>
    <t xml:space="preserve">Precio unitario de la última compra</t>
  </si>
  <si>
    <t xml:space="preserve">moneda</t>
  </si>
  <si>
    <t xml:space="preserve">Moneda (ARS)</t>
  </si>
  <si>
    <t xml:space="preserve">fecha</t>
  </si>
  <si>
    <t xml:space="preserve">Fecha de la última compra (AAAA-MM-DD)</t>
  </si>
  <si>
    <t xml:space="preserve">documento</t>
  </si>
  <si>
    <t xml:space="preserve">Orden de compra o factura que respalda el precio</t>
  </si>
  <si>
    <t xml:space="preserve">proveedor</t>
  </si>
  <si>
    <t xml:space="preserve">Proveedor</t>
  </si>
  <si>
    <t xml:space="preserve">Advertencias</t>
  </si>
  <si>
    <t xml:space="preserve">Las altas y las bajas son PROPUESTAS sujetas a revisión y aprobación. Nada de este trabajo ejecuta ninguna modificación sobre SAP.</t>
  </si>
  <si>
    <t xml:space="preserve">La lista de candidatos a baja es provisional mientras queden casos en revisión: si un caso se resuelve identificando un material, ese material deja de ser candidato a baja.</t>
  </si>
  <si>
    <t xml:space="preserve">Un material compartido por varias bases se identifica en común pero conserva su trazabilidad por base: coincidir en el material no es coincidir en el stock.</t>
  </si>
</sst>
</file>

<file path=xl/styles.xml><?xml version="1.0" encoding="utf-8"?>
<styleSheet xmlns="http://schemas.openxmlformats.org/spreadsheetml/2006/main">
  <numFmts count="3">
    <numFmt numFmtId="164" formatCode="#,##0"/>
    <numFmt numFmtId="165" formatCode="&quot;$&quot;\ #,##0.00"/>
    <numFmt numFmtId="166" formatCode="dd/mm/yyyy"/>
  </numFmts>
  <fonts count="5">
    <font>
      <sz val="10"/>
      <name val="Calibri"/>
    </font>
    <font>
      <b/>
      <sz val="10"/>
      <color rgb="FFFFFFFF"/>
      <name val="Calibri"/>
    </font>
    <font>
      <b/>
      <sz val="14"/>
      <color rgb="FF1F4E78"/>
      <name val="Calibri"/>
    </font>
    <font>
      <sz val="9"/>
      <color rgb="FF808080"/>
      <name val="Calibri"/>
    </font>
    <font>
      <b/>
      <sz val="10"/>
      <color rgb="FF1F4E78"/>
      <name val="Calibri"/>
    </font>
  </fonts>
  <fills count="3">
    <fill>
      <patternFill patternType="none"/>
    </fill>
    <fill>
      <patternFill patternType="gray125"/>
    </fill>
    <fill>
      <patternFill patternType="solid">
        <fgColor rgb="FF1F4E78"/>
        <bgColor indexed="64"/>
      </patternFill>
    </fill>
  </fills>
  <borders count="2">
    <border/>
    <border>
      <left/>
      <right/>
      <top/>
      <bottom style="thin">
        <color rgb="FFBFBFBF"/>
      </bottom>
      <diagonal/>
    </border>
  </borders>
  <cellStyleXfs count="1">
    <xf numFmtId="0" fontId="0" fillId="0" borderId="0"/>
  </cellStyleXfs>
  <cellXfs count="10">
    <xf numFmtId="0" fontId="0" fillId="0" borderId="0" xfId="0"/>
    <xf numFmtId="0" fontId="1" fillId="2" borderId="0" xfId="0" applyFont="1" applyFill="1">
      <alignment vertical="center" wrapText="1"/>
    </xf>
    <xf numFmtId="164" fontId="0" fillId="0" borderId="0" xfId="0" applyNumberFormat="1"/>
    <xf numFmtId="165" fontId="0" fillId="0" borderId="0" xfId="0" applyNumberFormat="1"/>
    <xf numFmtId="166" fontId="0" fillId="0" borderId="0" xfId="0" applyNumberFormat="1"/>
    <xf numFmtId="0" fontId="0" fillId="0" borderId="0" xfId="0" applyAlignment="1">
      <alignment vertical="top" wrapText="1"/>
    </xf>
    <xf numFmtId="0" fontId="2" fillId="0" borderId="0" xfId="0" applyFont="1"/>
    <xf numFmtId="0" fontId="3" fillId="0" borderId="0" xfId="0" applyFont="1">
      <alignment vertical="top" wrapText="1"/>
    </xf>
    <xf numFmtId="164" fontId="3" fillId="0" borderId="0" xfId="0" applyNumberFormat="1" applyFont="1"/>
    <xf numFmtId="0" fontId="4" fillId="0" borderId="1" xfId="0" applyFont="1" applyBorder="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tyles" Target="styles.xml"/><Relationship Id="rId13" Type="http://schemas.openxmlformats.org/officeDocument/2006/relationships/sharedStrings" Target="sharedStrings.xml"/></Relationships>
</file>

<file path=xl/worksheets/sheet1.xml><?xml version="1.0" encoding="utf-8"?>
<worksheet xmlns="http://schemas.openxmlformats.org/spreadsheetml/2006/main">
  <dimension ref="A1:H53"/>
  <sheetViews>
    <sheetView workbookViewId="0" showGridLines="0"/>
  </sheetViews>
  <sheetFormatPr defaultRowHeight="14"/>
  <cols>
    <col min="1" max="1" width="46" customWidth="1"/>
    <col min="2" max="2" width="15" customWidth="1"/>
    <col min="3" max="3" width="15" customWidth="1"/>
    <col min="4" max="4" width="15" customWidth="1"/>
    <col min="5" max="5" width="15" customWidth="1"/>
    <col min="6" max="6" width="15" customWidth="1"/>
    <col min="7" max="7" width="15" customWidth="1"/>
    <col min="8" max="8" width="16" customWidth="1"/>
  </cols>
  <sheetData>
    <row r="1">
      <c r="A1" s="6" t="s">
        <v>0</v>
      </c>
    </row>
    <row r="2">
      <c r="A2" s="7" t="s">
        <v>1</v>
      </c>
    </row>
    <row r="4">
      <c r="A4" s="9" t="s">
        <v>2</v>
      </c>
      <c r="B4" s="0" t="s">
        <v>3</v>
      </c>
    </row>
    <row r="5">
      <c r="A5" s="9" t="s">
        <v>4</v>
      </c>
      <c r="B5" s="0" t="s">
        <v>5</v>
      </c>
    </row>
    <row r="7">
      <c r="A7" s="9" t="s">
        <v>6</v>
      </c>
    </row>
    <row r="8">
      <c r="A8" s="0" t="s">
        <v>7</v>
      </c>
      <c r="B8" s="2">
        <f>COUNTA(Casos!B5:B100000)</f>
      </c>
    </row>
    <row r="9">
      <c r="A9" s="0" t="s">
        <v>8</v>
      </c>
      <c r="B9" s="2">
        <f>COUNTIF(Casos!C:C,"Inventario físico")</f>
      </c>
    </row>
    <row r="10">
      <c r="A10" s="0" t="s">
        <v>9</v>
      </c>
      <c r="B10" s="2">
        <f>SUMIF(Casos!C:C,"Inventario físico",Casos!O:O)</f>
      </c>
    </row>
    <row r="12">
      <c r="A12" s="9" t="s">
        <v>10</v>
      </c>
      <c r="B12" s="9" t="s">
        <v>11</v>
      </c>
      <c r="C12" s="9" t="s">
        <v>12</v>
      </c>
      <c r="D12" s="9" t="s">
        <v>13</v>
      </c>
    </row>
    <row r="13">
      <c r="A13" s="0" t="s">
        <v>14</v>
      </c>
      <c r="B13" s="2">
        <f>COUNTIF(Casos!D:D,"A · Identificado en SAP")</f>
      </c>
      <c r="C13" s="2">
        <f>SUMIF(Casos!D:D,"A · Identificado en SAP",Casos!O:O)</f>
      </c>
      <c r="D13" s="2">
        <f>SUMIF(Casos!D:D,"A · Identificado en SAP",Casos!P:P)</f>
      </c>
    </row>
    <row r="14">
      <c r="A14" s="0" t="s">
        <v>15</v>
      </c>
      <c r="B14" s="2">
        <f>COUNTIF(Casos!D:D,"B · Candidato a alta")</f>
      </c>
      <c r="C14" s="2">
        <f>SUMIF(Casos!D:D,"B · Candidato a alta",Casos!O:O)</f>
      </c>
      <c r="D14" s="2">
        <f>SUMIF(Casos!D:D,"B · Candidato a alta",Casos!P:P)</f>
      </c>
    </row>
    <row r="15">
      <c r="A15" s="0" t="s">
        <v>16</v>
      </c>
      <c r="B15" s="2">
        <f>COUNTIF(Casos!D:D,"C · Candidato a baja")</f>
      </c>
      <c r="C15" s="2">
        <f>SUMIF(Casos!D:D,"C · Candidato a baja",Casos!O:O)</f>
      </c>
      <c r="D15" s="2">
        <f>SUMIF(Casos!D:D,"C · Candidato a baja",Casos!P:P)</f>
      </c>
    </row>
    <row r="16">
      <c r="A16" s="0" t="s">
        <v>17</v>
      </c>
      <c r="B16" s="2">
        <f>COUNTIF(Casos!D:D,"D · Requiere revisión")</f>
      </c>
      <c r="C16" s="2">
        <f>SUMIF(Casos!D:D,"D · Requiere revisión",Casos!O:O)</f>
      </c>
      <c r="D16" s="2">
        <f>SUMIF(Casos!D:D,"D · Requiere revisión",Casos!P:P)</f>
      </c>
    </row>
    <row r="17">
      <c r="A17" s="0" t="s">
        <v>18</v>
      </c>
      <c r="B17" s="2">
        <f>COUNTIF(Casos!D:D,"E · Fuera del alcance")</f>
      </c>
      <c r="C17" s="2">
        <f>SUMIF(Casos!D:D,"E · Fuera del alcance",Casos!O:O)</f>
      </c>
      <c r="D17" s="2">
        <f>SUMIF(Casos!D:D,"E · Fuera del alcance",Casos!P:P)</f>
      </c>
    </row>
    <row r="19">
      <c r="A19" s="9" t="s">
        <v>19</v>
      </c>
      <c r="B19" s="9" t="s">
        <v>20</v>
      </c>
      <c r="C19" s="9" t="s">
        <v>21</v>
      </c>
      <c r="D19" s="9" t="s">
        <v>22</v>
      </c>
      <c r="E19" s="9" t="s">
        <v>23</v>
      </c>
      <c r="F19" s="9" t="s">
        <v>24</v>
      </c>
      <c r="G19" s="9" t="s">
        <v>25</v>
      </c>
      <c r="H19" s="9" t="s">
        <v>12</v>
      </c>
    </row>
    <row r="20">
      <c r="A20" s="0" t="s">
        <v>26</v>
      </c>
      <c r="B20" s="2">
        <f>COUNTIFS(Casos!G:G,"San Juan",Casos!D:D,"A · Identificado en SAP")</f>
      </c>
      <c r="C20" s="2">
        <f>COUNTIFS(Casos!G:G,"San Juan",Casos!D:D,"B · Candidato a alta")</f>
      </c>
      <c r="D20" s="2">
        <f>COUNTIFS(Casos!G:G,"San Juan",Casos!D:D,"C · Candidato a baja")</f>
      </c>
      <c r="E20" s="2">
        <f>COUNTIFS(Casos!G:G,"San Juan",Casos!D:D,"D · Requiere revisión")</f>
      </c>
      <c r="F20" s="2">
        <f>COUNTIFS(Casos!G:G,"San Juan",Casos!D:D,"E · Fuera del alcance")</f>
      </c>
      <c r="G20" s="2">
        <f>COUNTIFS(Casos!G:G,"San Juan",Casos!C:C,"Inventario físico")</f>
      </c>
      <c r="H20" s="2">
        <f>SUMIFS(Casos!O:O,Casos!G:G,"San Juan",Casos!C:C,"Inventario físico")</f>
      </c>
    </row>
    <row r="21">
      <c r="A21" s="0" t="s">
        <v>27</v>
      </c>
      <c r="B21" s="2">
        <f>COUNTIFS(Casos!G:G,"Neuquén",Casos!D:D,"A · Identificado en SAP")</f>
      </c>
      <c r="C21" s="2">
        <f>COUNTIFS(Casos!G:G,"Neuquén",Casos!D:D,"B · Candidato a alta")</f>
      </c>
      <c r="D21" s="2">
        <f>COUNTIFS(Casos!G:G,"Neuquén",Casos!D:D,"C · Candidato a baja")</f>
      </c>
      <c r="E21" s="2">
        <f>COUNTIFS(Casos!G:G,"Neuquén",Casos!D:D,"D · Requiere revisión")</f>
      </c>
      <c r="F21" s="2">
        <f>COUNTIFS(Casos!G:G,"Neuquén",Casos!D:D,"E · Fuera del alcance")</f>
      </c>
      <c r="G21" s="2">
        <f>COUNTIFS(Casos!G:G,"Neuquén",Casos!C:C,"Inventario físico")</f>
      </c>
      <c r="H21" s="2">
        <f>SUMIFS(Casos!O:O,Casos!G:G,"Neuquén",Casos!C:C,"Inventario físico")</f>
      </c>
    </row>
    <row r="22">
      <c r="A22" s="0" t="s">
        <v>28</v>
      </c>
      <c r="B22" s="2">
        <f>COUNTIFS(Casos!G:G,"Salta",Casos!D:D,"A · Identificado en SAP")</f>
      </c>
      <c r="C22" s="2">
        <f>COUNTIFS(Casos!G:G,"Salta",Casos!D:D,"B · Candidato a alta")</f>
      </c>
      <c r="D22" s="2">
        <f>COUNTIFS(Casos!G:G,"Salta",Casos!D:D,"C · Candidato a baja")</f>
      </c>
      <c r="E22" s="2">
        <f>COUNTIFS(Casos!G:G,"Salta",Casos!D:D,"D · Requiere revisión")</f>
      </c>
      <c r="F22" s="2">
        <f>COUNTIFS(Casos!G:G,"Salta",Casos!D:D,"E · Fuera del alcance")</f>
      </c>
      <c r="G22" s="2">
        <f>COUNTIFS(Casos!G:G,"Salta",Casos!C:C,"Inventario físico")</f>
      </c>
      <c r="H22" s="2">
        <f>SUMIFS(Casos!O:O,Casos!G:G,"Salta",Casos!C:C,"Inventario físico")</f>
      </c>
    </row>
    <row r="24">
      <c r="A24" s="9" t="s">
        <v>29</v>
      </c>
      <c r="B24" s="9" t="s">
        <v>20</v>
      </c>
      <c r="C24" s="9" t="s">
        <v>21</v>
      </c>
      <c r="D24" s="9" t="s">
        <v>22</v>
      </c>
      <c r="E24" s="9" t="s">
        <v>23</v>
      </c>
      <c r="F24" s="9" t="s">
        <v>24</v>
      </c>
    </row>
    <row r="25">
      <c r="A25" s="0" t="s">
        <v>30</v>
      </c>
      <c r="B25" s="2">
        <f>COUNTIFS(Casos!K:K,"Descartable",Casos!D:D,"A · Identificado en SAP")</f>
      </c>
      <c r="C25" s="2">
        <f>COUNTIFS(Casos!K:K,"Descartable",Casos!D:D,"B · Candidato a alta")</f>
      </c>
      <c r="D25" s="2">
        <f>COUNTIFS(Casos!K:K,"Descartable",Casos!D:D,"C · Candidato a baja")</f>
      </c>
      <c r="E25" s="2">
        <f>COUNTIFS(Casos!K:K,"Descartable",Casos!D:D,"D · Requiere revisión")</f>
      </c>
      <c r="F25" s="2">
        <f>COUNTIFS(Casos!K:K,"Descartable",Casos!D:D,"E · Fuera del alcance")</f>
      </c>
    </row>
    <row r="26">
      <c r="A26" s="0" t="s">
        <v>31</v>
      </c>
      <c r="B26" s="2">
        <f>COUNTIFS(Casos!K:K,"Equipamiento",Casos!D:D,"A · Identificado en SAP")</f>
      </c>
      <c r="C26" s="2">
        <f>COUNTIFS(Casos!K:K,"Equipamiento",Casos!D:D,"B · Candidato a alta")</f>
      </c>
      <c r="D26" s="2">
        <f>COUNTIFS(Casos!K:K,"Equipamiento",Casos!D:D,"C · Candidato a baja")</f>
      </c>
      <c r="E26" s="2">
        <f>COUNTIFS(Casos!K:K,"Equipamiento",Casos!D:D,"D · Requiere revisión")</f>
      </c>
      <c r="F26" s="2">
        <f>COUNTIFS(Casos!K:K,"Equipamiento",Casos!D:D,"E · Fuera del alcance")</f>
      </c>
    </row>
    <row r="27">
      <c r="A27" s="0" t="s">
        <v>32</v>
      </c>
      <c r="B27" s="2">
        <f>COUNTIFS(Casos!K:K,"Indumentaria",Casos!D:D,"A · Identificado en SAP")</f>
      </c>
      <c r="C27" s="2">
        <f>COUNTIFS(Casos!K:K,"Indumentaria",Casos!D:D,"B · Candidato a alta")</f>
      </c>
      <c r="D27" s="2">
        <f>COUNTIFS(Casos!K:K,"Indumentaria",Casos!D:D,"C · Candidato a baja")</f>
      </c>
      <c r="E27" s="2">
        <f>COUNTIFS(Casos!K:K,"Indumentaria",Casos!D:D,"D · Requiere revisión")</f>
      </c>
      <c r="F27" s="2">
        <f>COUNTIFS(Casos!K:K,"Indumentaria",Casos!D:D,"E · Fuera del alcance")</f>
      </c>
    </row>
    <row r="28">
      <c r="A28" s="0" t="s">
        <v>33</v>
      </c>
      <c r="B28" s="2">
        <f>COUNTIFS(Casos!K:K,"Medicamento",Casos!D:D,"A · Identificado en SAP")</f>
      </c>
      <c r="C28" s="2">
        <f>COUNTIFS(Casos!K:K,"Medicamento",Casos!D:D,"B · Candidato a alta")</f>
      </c>
      <c r="D28" s="2">
        <f>COUNTIFS(Casos!K:K,"Medicamento",Casos!D:D,"C · Candidato a baja")</f>
      </c>
      <c r="E28" s="2">
        <f>COUNTIFS(Casos!K:K,"Medicamento",Casos!D:D,"D · Requiere revisión")</f>
      </c>
      <c r="F28" s="2">
        <f>COUNTIFS(Casos!K:K,"Medicamento",Casos!D:D,"E · Fuera del alcance")</f>
      </c>
    </row>
    <row r="29">
      <c r="A29" s="0" t="s">
        <v>34</v>
      </c>
      <c r="B29" s="2">
        <f>COUNTIFS(Casos!K:K,"Repuesto / seguridad",Casos!D:D,"A · Identificado en SAP")</f>
      </c>
      <c r="C29" s="2">
        <f>COUNTIFS(Casos!K:K,"Repuesto / seguridad",Casos!D:D,"B · Candidato a alta")</f>
      </c>
      <c r="D29" s="2">
        <f>COUNTIFS(Casos!K:K,"Repuesto / seguridad",Casos!D:D,"C · Candidato a baja")</f>
      </c>
      <c r="E29" s="2">
        <f>COUNTIFS(Casos!K:K,"Repuesto / seguridad",Casos!D:D,"D · Requiere revisión")</f>
      </c>
      <c r="F29" s="2">
        <f>COUNTIFS(Casos!K:K,"Repuesto / seguridad",Casos!D:D,"E · Fuera del alcance")</f>
      </c>
    </row>
    <row r="31">
      <c r="A31" s="9" t="s">
        <v>35</v>
      </c>
    </row>
    <row r="32">
      <c r="A32" s="0" t="s">
        <v>36</v>
      </c>
      <c r="B32" s="2">
        <f>COUNTIF(Casos!AH:AH,"Sin decidir")</f>
      </c>
    </row>
    <row r="33">
      <c r="A33" s="0" t="s">
        <v>37</v>
      </c>
      <c r="B33" s="2">
        <f>COUNTIF(Casos!AH:AH,"Correspondencia confirmada")</f>
      </c>
    </row>
    <row r="34">
      <c r="A34" s="0" t="s">
        <v>38</v>
      </c>
      <c r="B34" s="2">
        <f>COUNTIF(Casos!AH:AH,"Aprobado")</f>
      </c>
    </row>
    <row r="35">
      <c r="A35" s="0" t="s">
        <v>39</v>
      </c>
      <c r="B35" s="2">
        <f>COUNTIF(Casos!AH:AH,"Rechazado")</f>
      </c>
    </row>
    <row r="36">
      <c r="A36" s="0" t="s">
        <v>40</v>
      </c>
      <c r="B36" s="2">
        <f>COUNTIF(Casos!AG:AG,"Revisado")</f>
      </c>
    </row>
    <row r="37">
      <c r="A37" s="0" t="s">
        <v>41</v>
      </c>
      <c r="B37" s="2">
        <f>COUNTIF(Casos!AG:AG,"Pendiente de validación")</f>
      </c>
    </row>
    <row r="38">
      <c r="A38" s="0" t="s">
        <v>42</v>
      </c>
      <c r="B38" s="2">
        <f>COUNTIF(Casos!AK:AK,"?*")</f>
      </c>
    </row>
    <row r="39">
      <c r="A39" s="0" t="s">
        <v>43</v>
      </c>
      <c r="B39" s="2">
        <f>COUNTIF(Casos!U:U,"Sí")</f>
      </c>
    </row>
    <row r="41">
      <c r="A41" s="9" t="s">
        <v>44</v>
      </c>
    </row>
    <row r="42">
      <c r="A42" s="0" t="s">
        <v>45</v>
      </c>
      <c r="B42" s="2">
        <f>COUNTIF(Casos!Z:Z,"Valorizado por última compra")</f>
      </c>
    </row>
    <row r="43">
      <c r="A43" s="0" t="s">
        <v>46</v>
      </c>
      <c r="B43" s="2">
        <f>COUNTIF(Casos!Z:Z,"Pendiente de valorización")</f>
      </c>
    </row>
    <row r="44">
      <c r="A44" s="0" t="s">
        <v>47</v>
      </c>
      <c r="B44" s="3">
        <f>SUMIF(Casos!Z:Z,"Valorizado por última compra",Casos!AD:AD)</f>
      </c>
    </row>
    <row r="45">
      <c r="A45" s="7" t="s">
        <v>48</v>
      </c>
    </row>
    <row r="47">
      <c r="A47" s="9" t="s">
        <v>49</v>
      </c>
    </row>
    <row r="48">
      <c r="A48" s="7" t="s">
        <v>50</v>
      </c>
    </row>
    <row r="49">
      <c r="A49" s="0" t="s">
        <v>14</v>
      </c>
      <c r="B49" s="3">
        <f>SUMIF(Casos!D:D,"A · Identificado en SAP",Casos!AF:AF)</f>
      </c>
    </row>
    <row r="50">
      <c r="A50" s="0" t="s">
        <v>15</v>
      </c>
      <c r="B50" s="3">
        <f>SUMIF(Casos!D:D,"B · Candidato a alta",Casos!AF:AF)</f>
      </c>
    </row>
    <row r="51">
      <c r="A51" s="0" t="s">
        <v>16</v>
      </c>
      <c r="B51" s="3">
        <f>SUMIF(Casos!D:D,"C · Candidato a baja",Casos!AF:AF)</f>
      </c>
    </row>
    <row r="52">
      <c r="A52" s="0" t="s">
        <v>17</v>
      </c>
      <c r="B52" s="3">
        <f>SUMIF(Casos!D:D,"D · Requiere revisión",Casos!AF:AF)</f>
      </c>
    </row>
    <row r="53">
      <c r="A53" s="0" t="s">
        <v>18</v>
      </c>
      <c r="B53" s="3">
        <f>SUMIF(Casos!D:D,"E · Fuera del alcance",Casos!AF:AF)</f>
      </c>
    </row>
  </sheetData>
</worksheet>
</file>

<file path=xl/worksheets/sheet2.xml><?xml version="1.0" encoding="utf-8"?>
<worksheet xmlns="http://schemas.openxmlformats.org/spreadsheetml/2006/main">
  <dimension ref="A1:AK1996"/>
  <sheetViews>
    <sheetView workbookViewId="0" showGridLines="0">
      <pane xSplit="4" ySplit="4" topLeftCell="E5" activePane="bottomRight" state="frozen"/>
    </sheetView>
  </sheetViews>
  <sheetFormatPr defaultRowHeight="14"/>
  <cols>
    <col min="1" max="1" width="6" customWidth="1"/>
    <col min="2" max="2" width="15" customWidth="1"/>
    <col min="3" max="3" width="18" customWidth="1"/>
    <col min="4" max="4" width="23" customWidth="1"/>
    <col min="5" max="5" width="30" customWidth="1"/>
    <col min="6" max="6" width="32" customWidth="1"/>
    <col min="7" max="7" width="11" customWidth="1"/>
    <col min="8" max="8" width="8" customWidth="1"/>
    <col min="9" max="9" width="15" customWidth="1"/>
    <col min="10" max="10" width="34" customWidth="1"/>
    <col min="11" max="11" width="14" customWidth="1"/>
    <col min="12" max="12" width="16" customWidth="1"/>
    <col min="13" max="13" width="42" customWidth="1"/>
    <col min="14" max="14" width="34" customWidth="1"/>
    <col min="15" max="15" width="13" customWidth="1"/>
    <col min="16" max="16" width="14" customWidth="1"/>
    <col min="17" max="17" width="14" customWidth="1"/>
    <col min="18" max="18" width="9" customWidth="1"/>
    <col min="19" max="19" width="13" customWidth="1"/>
    <col min="20" max="20" width="13" customWidth="1"/>
    <col min="21" max="21" width="11" customWidth="1"/>
    <col min="22" max="22" width="42" customWidth="1"/>
    <col min="23" max="23" width="30" customWidth="1"/>
    <col min="24" max="24" width="11" customWidth="1"/>
    <col min="25" max="25" width="70" customWidth="1"/>
    <col min="26" max="26" width="20" customWidth="1"/>
    <col min="27" max="27" width="14" customWidth="1"/>
    <col min="28" max="28" width="13" customWidth="1"/>
    <col min="29" max="29" width="32" customWidth="1"/>
    <col min="30" max="30" width="15" customWidth="1"/>
    <col min="31" max="31" width="14" customWidth="1"/>
    <col min="32" max="32" width="16" customWidth="1"/>
    <col min="33" max="33" width="16" customWidth="1"/>
    <col min="34" max="34" width="20" customWidth="1"/>
    <col min="35" max="35" width="16" customWidth="1"/>
    <col min="36" max="36" width="13" customWidth="1"/>
    <col min="37" max="37" width="48" customWidth="1"/>
  </cols>
  <sheetData>
    <row r="1">
      <c r="A1" s="6" t="s">
        <v>51</v>
      </c>
    </row>
    <row r="2">
      <c r="A2" s="7" t="s">
        <v>52</v>
      </c>
    </row>
    <row r="4">
      <c r="A4" s="1" t="s">
        <v>53</v>
      </c>
      <c r="B4" s="1" t="s">
        <v>54</v>
      </c>
      <c r="C4" s="1" t="s">
        <v>55</v>
      </c>
      <c r="D4" s="1" t="s">
        <v>56</v>
      </c>
      <c r="E4" s="1" t="s">
        <v>57</v>
      </c>
      <c r="F4" s="1" t="s">
        <v>58</v>
      </c>
      <c r="G4" s="1" t="s">
        <v>59</v>
      </c>
      <c r="H4" s="1" t="s">
        <v>60</v>
      </c>
      <c r="I4" s="1" t="s">
        <v>61</v>
      </c>
      <c r="J4" s="1" t="s">
        <v>62</v>
      </c>
      <c r="K4" s="1" t="s">
        <v>63</v>
      </c>
      <c r="L4" s="1" t="s">
        <v>64</v>
      </c>
      <c r="M4" s="1" t="s">
        <v>65</v>
      </c>
      <c r="N4" s="1" t="s">
        <v>66</v>
      </c>
      <c r="O4" s="1" t="s">
        <v>67</v>
      </c>
      <c r="P4" s="1" t="s">
        <v>68</v>
      </c>
      <c r="Q4" s="1" t="s">
        <v>69</v>
      </c>
      <c r="R4" s="1" t="s">
        <v>70</v>
      </c>
      <c r="S4" s="1" t="s">
        <v>71</v>
      </c>
      <c r="T4" s="1" t="s">
        <v>72</v>
      </c>
      <c r="U4" s="1" t="s">
        <v>73</v>
      </c>
      <c r="V4" s="1" t="s">
        <v>74</v>
      </c>
      <c r="W4" s="1" t="s">
        <v>75</v>
      </c>
      <c r="X4" s="1" t="s">
        <v>76</v>
      </c>
      <c r="Y4" s="1" t="s">
        <v>77</v>
      </c>
      <c r="Z4" s="1" t="s">
        <v>78</v>
      </c>
      <c r="AA4" s="1" t="s">
        <v>79</v>
      </c>
      <c r="AB4" s="1" t="s">
        <v>80</v>
      </c>
      <c r="AC4" s="1" t="s">
        <v>81</v>
      </c>
      <c r="AD4" s="1" t="s">
        <v>82</v>
      </c>
      <c r="AE4" s="1" t="s">
        <v>83</v>
      </c>
      <c r="AF4" s="1" t="s">
        <v>84</v>
      </c>
      <c r="AG4" s="1" t="s">
        <v>85</v>
      </c>
      <c r="AH4" s="1" t="s">
        <v>86</v>
      </c>
      <c r="AI4" s="1" t="s">
        <v>4</v>
      </c>
      <c r="AJ4" s="1" t="s">
        <v>87</v>
      </c>
      <c r="AK4" s="1" t="s">
        <v>88</v>
      </c>
    </row>
    <row r="5">
      <c r="A5" s="0">
        <v>1</v>
      </c>
      <c r="B5" s="0" t="s">
        <v>89</v>
      </c>
      <c r="C5" s="0" t="s">
        <v>90</v>
      </c>
      <c r="D5" s="0" t="s">
        <v>14</v>
      </c>
      <c r="E5" s="5" t="s">
        <v>91</v>
      </c>
      <c r="G5" s="0" t="s">
        <v>26</v>
      </c>
      <c r="H5" s="0" t="s">
        <v>92</v>
      </c>
      <c r="I5" s="0" t="s">
        <v>93</v>
      </c>
      <c r="J5" s="5" t="s">
        <v>94</v>
      </c>
      <c r="K5" s="0" t="s">
        <v>30</v>
      </c>
      <c r="L5" s="0" t="s">
        <v>95</v>
      </c>
      <c r="M5" s="5" t="s">
        <v>96</v>
      </c>
      <c r="N5" s="5" t="s">
        <v>97</v>
      </c>
      <c r="O5" s="2">
        <v>8</v>
      </c>
      <c r="P5" s="2">
        <v>0</v>
      </c>
      <c r="Q5" s="2">
        <f>IF(C5="Inventario físico",O5,P5)</f>
      </c>
      <c r="R5" s="2">
        <v>1</v>
      </c>
      <c r="S5" s="0" t="s">
        <v>98</v>
      </c>
      <c r="T5" s="0" t="s">
        <v>98</v>
      </c>
      <c r="U5" s="0" t="s">
        <v>99</v>
      </c>
      <c r="V5" s="5" t="s">
        <v>100</v>
      </c>
      <c r="W5" s="5" t="s">
        <v>101</v>
      </c>
      <c r="X5" s="0" t="s">
        <v>102</v>
      </c>
      <c r="Y5" s="5" t="s">
        <v>103</v>
      </c>
      <c r="Z5" s="0" t="s">
        <v>104</v>
      </c>
      <c r="AC5" s="5" t="s">
        <v>105</v>
      </c>
      <c r="AD5" s="3">
        <f>IF(AA5="","Pendiente",AA5*Q5)</f>
      </c>
      <c r="AE5" s="3">
        <v>254.79867272727276</v>
      </c>
      <c r="AF5" s="3">
        <f>IF(AE5="","",AE5*Q5)</f>
      </c>
      <c r="AG5" s="0" t="s">
        <v>106</v>
      </c>
      <c r="AH5" s="0" t="s">
        <v>107</v>
      </c>
    </row>
    <row r="6">
      <c r="A6" s="0">
        <v>2</v>
      </c>
      <c r="B6" s="0" t="s">
        <v>108</v>
      </c>
      <c r="C6" s="0" t="s">
        <v>90</v>
      </c>
      <c r="D6" s="0" t="s">
        <v>14</v>
      </c>
      <c r="E6" s="5" t="s">
        <v>109</v>
      </c>
      <c r="G6" s="0" t="s">
        <v>26</v>
      </c>
      <c r="H6" s="0" t="s">
        <v>92</v>
      </c>
      <c r="I6" s="0" t="s">
        <v>93</v>
      </c>
      <c r="J6" s="5" t="s">
        <v>94</v>
      </c>
      <c r="K6" s="0" t="s">
        <v>30</v>
      </c>
      <c r="L6" s="0" t="s">
        <v>110</v>
      </c>
      <c r="M6" s="5" t="s">
        <v>111</v>
      </c>
      <c r="N6" s="5" t="s">
        <v>112</v>
      </c>
      <c r="O6" s="2">
        <v>202</v>
      </c>
      <c r="P6" s="2">
        <v>60</v>
      </c>
      <c r="Q6" s="2">
        <f>IF(C6="Inventario físico",O6,P6)</f>
      </c>
      <c r="R6" s="2">
        <v>2</v>
      </c>
      <c r="S6" s="0" t="s">
        <v>113</v>
      </c>
      <c r="T6" s="0" t="s">
        <v>113</v>
      </c>
      <c r="U6" s="0" t="s">
        <v>99</v>
      </c>
      <c r="V6" s="5" t="s">
        <v>114</v>
      </c>
      <c r="W6" s="5" t="s">
        <v>101</v>
      </c>
      <c r="X6" s="0" t="s">
        <v>102</v>
      </c>
      <c r="Y6" s="5" t="s">
        <v>115</v>
      </c>
      <c r="Z6" s="0" t="s">
        <v>104</v>
      </c>
      <c r="AC6" s="5" t="s">
        <v>105</v>
      </c>
      <c r="AD6" s="3">
        <f>IF(AA6="","Pendiente",AA6*Q6)</f>
      </c>
      <c r="AE6" s="3">
        <v>214.29833333333332</v>
      </c>
      <c r="AF6" s="3">
        <f>IF(AE6="","",AE6*Q6)</f>
      </c>
      <c r="AG6" s="0" t="s">
        <v>106</v>
      </c>
      <c r="AH6" s="0" t="s">
        <v>107</v>
      </c>
    </row>
    <row r="7">
      <c r="A7" s="0">
        <v>3</v>
      </c>
      <c r="B7" s="0" t="s">
        <v>116</v>
      </c>
      <c r="C7" s="0" t="s">
        <v>90</v>
      </c>
      <c r="D7" s="0" t="s">
        <v>14</v>
      </c>
      <c r="E7" s="5" t="s">
        <v>109</v>
      </c>
      <c r="G7" s="0" t="s">
        <v>26</v>
      </c>
      <c r="H7" s="0" t="s">
        <v>92</v>
      </c>
      <c r="I7" s="0" t="s">
        <v>93</v>
      </c>
      <c r="J7" s="5" t="s">
        <v>94</v>
      </c>
      <c r="K7" s="0" t="s">
        <v>30</v>
      </c>
      <c r="L7" s="0" t="s">
        <v>117</v>
      </c>
      <c r="M7" s="5" t="s">
        <v>118</v>
      </c>
      <c r="N7" s="5" t="s">
        <v>119</v>
      </c>
      <c r="O7" s="2">
        <v>272</v>
      </c>
      <c r="P7" s="2">
        <v>870</v>
      </c>
      <c r="Q7" s="2">
        <f>IF(C7="Inventario físico",O7,P7)</f>
      </c>
      <c r="R7" s="2">
        <v>3</v>
      </c>
      <c r="S7" s="0" t="s">
        <v>120</v>
      </c>
      <c r="T7" s="0" t="s">
        <v>120</v>
      </c>
      <c r="U7" s="0" t="s">
        <v>99</v>
      </c>
      <c r="V7" s="5" t="s">
        <v>121</v>
      </c>
      <c r="W7" s="5" t="s">
        <v>101</v>
      </c>
      <c r="X7" s="0" t="s">
        <v>102</v>
      </c>
      <c r="Y7" s="5" t="s">
        <v>122</v>
      </c>
      <c r="Z7" s="0" t="s">
        <v>104</v>
      </c>
      <c r="AC7" s="5" t="s">
        <v>105</v>
      </c>
      <c r="AD7" s="3">
        <f>IF(AA7="","Pendiente",AA7*Q7)</f>
      </c>
      <c r="AE7" s="3">
        <v>176.5876091954023</v>
      </c>
      <c r="AF7" s="3">
        <f>IF(AE7="","",AE7*Q7)</f>
      </c>
      <c r="AG7" s="0" t="s">
        <v>106</v>
      </c>
      <c r="AH7" s="0" t="s">
        <v>107</v>
      </c>
    </row>
    <row r="8">
      <c r="A8" s="0">
        <v>4</v>
      </c>
      <c r="B8" s="0" t="s">
        <v>123</v>
      </c>
      <c r="C8" s="0" t="s">
        <v>90</v>
      </c>
      <c r="D8" s="0" t="s">
        <v>14</v>
      </c>
      <c r="E8" s="5" t="s">
        <v>109</v>
      </c>
      <c r="G8" s="0" t="s">
        <v>26</v>
      </c>
      <c r="H8" s="0" t="s">
        <v>92</v>
      </c>
      <c r="I8" s="0" t="s">
        <v>93</v>
      </c>
      <c r="J8" s="5" t="s">
        <v>94</v>
      </c>
      <c r="K8" s="0" t="s">
        <v>30</v>
      </c>
      <c r="L8" s="0" t="s">
        <v>124</v>
      </c>
      <c r="M8" s="5" t="s">
        <v>125</v>
      </c>
      <c r="N8" s="5" t="s">
        <v>126</v>
      </c>
      <c r="O8" s="2">
        <v>217</v>
      </c>
      <c r="P8" s="2">
        <v>500</v>
      </c>
      <c r="Q8" s="2">
        <f>IF(C8="Inventario físico",O8,P8)</f>
      </c>
      <c r="R8" s="2">
        <v>2</v>
      </c>
      <c r="S8" s="0" t="s">
        <v>127</v>
      </c>
      <c r="T8" s="0" t="s">
        <v>127</v>
      </c>
      <c r="U8" s="0" t="s">
        <v>99</v>
      </c>
      <c r="V8" s="5" t="s">
        <v>128</v>
      </c>
      <c r="W8" s="5" t="s">
        <v>101</v>
      </c>
      <c r="X8" s="0" t="s">
        <v>102</v>
      </c>
      <c r="Y8" s="5" t="s">
        <v>129</v>
      </c>
      <c r="Z8" s="0" t="s">
        <v>104</v>
      </c>
      <c r="AC8" s="5" t="s">
        <v>105</v>
      </c>
      <c r="AD8" s="3">
        <f>IF(AA8="","Pendiente",AA8*Q8)</f>
      </c>
      <c r="AE8" s="3">
        <v>170.50266</v>
      </c>
      <c r="AF8" s="3">
        <f>IF(AE8="","",AE8*Q8)</f>
      </c>
      <c r="AG8" s="0" t="s">
        <v>106</v>
      </c>
      <c r="AH8" s="0" t="s">
        <v>107</v>
      </c>
    </row>
    <row r="9">
      <c r="A9" s="0">
        <v>5</v>
      </c>
      <c r="B9" s="0" t="s">
        <v>130</v>
      </c>
      <c r="C9" s="0" t="s">
        <v>90</v>
      </c>
      <c r="D9" s="0" t="s">
        <v>17</v>
      </c>
      <c r="E9" s="5" t="s">
        <v>131</v>
      </c>
      <c r="F9" s="0" t="s">
        <v>132</v>
      </c>
      <c r="G9" s="0" t="s">
        <v>26</v>
      </c>
      <c r="H9" s="0" t="s">
        <v>92</v>
      </c>
      <c r="I9" s="0" t="s">
        <v>93</v>
      </c>
      <c r="J9" s="5" t="s">
        <v>94</v>
      </c>
      <c r="K9" s="0" t="s">
        <v>33</v>
      </c>
      <c r="L9" s="0" t="s">
        <v>133</v>
      </c>
      <c r="M9" s="5" t="s">
        <v>134</v>
      </c>
      <c r="N9" s="5" t="s">
        <v>135</v>
      </c>
      <c r="O9" s="2">
        <v>100</v>
      </c>
      <c r="P9" s="2">
        <v>0</v>
      </c>
      <c r="Q9" s="2">
        <f>IF(C9="Inventario físico",O9,P9)</f>
      </c>
      <c r="R9" s="2">
        <v>1</v>
      </c>
      <c r="U9" s="0" t="s">
        <v>99</v>
      </c>
      <c r="V9" s="5" t="s">
        <v>136</v>
      </c>
      <c r="W9" s="5" t="s">
        <v>137</v>
      </c>
      <c r="Y9" s="5" t="s">
        <v>138</v>
      </c>
      <c r="Z9" s="0" t="s">
        <v>104</v>
      </c>
      <c r="AC9" s="5" t="s">
        <v>105</v>
      </c>
      <c r="AD9" s="3">
        <f>IF(AA9="","Pendiente",AA9*Q9)</f>
      </c>
      <c r="AF9" s="3">
        <f>IF(AE9="","",AE9*Q9)</f>
      </c>
      <c r="AG9" s="0" t="s">
        <v>106</v>
      </c>
      <c r="AH9" s="0" t="s">
        <v>107</v>
      </c>
    </row>
    <row r="10">
      <c r="A10" s="0">
        <v>6</v>
      </c>
      <c r="B10" s="0" t="s">
        <v>139</v>
      </c>
      <c r="C10" s="0" t="s">
        <v>90</v>
      </c>
      <c r="D10" s="0" t="s">
        <v>14</v>
      </c>
      <c r="E10" s="5" t="s">
        <v>109</v>
      </c>
      <c r="G10" s="0" t="s">
        <v>26</v>
      </c>
      <c r="H10" s="0" t="s">
        <v>92</v>
      </c>
      <c r="I10" s="0" t="s">
        <v>93</v>
      </c>
      <c r="J10" s="5" t="s">
        <v>94</v>
      </c>
      <c r="K10" s="0" t="s">
        <v>33</v>
      </c>
      <c r="L10" s="0" t="s">
        <v>140</v>
      </c>
      <c r="M10" s="5" t="s">
        <v>141</v>
      </c>
      <c r="N10" s="5" t="s">
        <v>142</v>
      </c>
      <c r="O10" s="2">
        <v>5</v>
      </c>
      <c r="P10" s="2">
        <v>7</v>
      </c>
      <c r="Q10" s="2">
        <f>IF(C10="Inventario físico",O10,P10)</f>
      </c>
      <c r="R10" s="2">
        <v>1</v>
      </c>
      <c r="S10" s="0" t="s">
        <v>143</v>
      </c>
      <c r="T10" s="0" t="s">
        <v>143</v>
      </c>
      <c r="U10" s="0" t="s">
        <v>99</v>
      </c>
      <c r="V10" s="5" t="s">
        <v>144</v>
      </c>
      <c r="W10" s="5" t="s">
        <v>145</v>
      </c>
      <c r="X10" s="0" t="s">
        <v>146</v>
      </c>
      <c r="Y10" s="5" t="s">
        <v>147</v>
      </c>
      <c r="Z10" s="0" t="s">
        <v>104</v>
      </c>
      <c r="AC10" s="5" t="s">
        <v>105</v>
      </c>
      <c r="AD10" s="3">
        <f>IF(AA10="","Pendiente",AA10*Q10)</f>
      </c>
      <c r="AE10" s="3">
        <v>879.8971428571429</v>
      </c>
      <c r="AF10" s="3">
        <f>IF(AE10="","",AE10*Q10)</f>
      </c>
      <c r="AG10" s="0" t="s">
        <v>106</v>
      </c>
      <c r="AH10" s="0" t="s">
        <v>107</v>
      </c>
    </row>
    <row r="11">
      <c r="A11" s="0">
        <v>7</v>
      </c>
      <c r="B11" s="0" t="s">
        <v>148</v>
      </c>
      <c r="C11" s="0" t="s">
        <v>90</v>
      </c>
      <c r="D11" s="0" t="s">
        <v>14</v>
      </c>
      <c r="E11" s="5" t="s">
        <v>109</v>
      </c>
      <c r="G11" s="0" t="s">
        <v>26</v>
      </c>
      <c r="H11" s="0" t="s">
        <v>92</v>
      </c>
      <c r="I11" s="0" t="s">
        <v>93</v>
      </c>
      <c r="J11" s="5" t="s">
        <v>94</v>
      </c>
      <c r="K11" s="0" t="s">
        <v>33</v>
      </c>
      <c r="L11" s="0" t="s">
        <v>149</v>
      </c>
      <c r="M11" s="5" t="s">
        <v>150</v>
      </c>
      <c r="N11" s="5" t="s">
        <v>151</v>
      </c>
      <c r="O11" s="2">
        <v>41</v>
      </c>
      <c r="P11" s="2">
        <v>104</v>
      </c>
      <c r="Q11" s="2">
        <f>IF(C11="Inventario físico",O11,P11)</f>
      </c>
      <c r="R11" s="2">
        <v>1</v>
      </c>
      <c r="S11" s="0" t="s">
        <v>152</v>
      </c>
      <c r="T11" s="0" t="s">
        <v>152</v>
      </c>
      <c r="U11" s="0" t="s">
        <v>99</v>
      </c>
      <c r="V11" s="5" t="s">
        <v>153</v>
      </c>
      <c r="W11" s="5" t="s">
        <v>145</v>
      </c>
      <c r="X11" s="0" t="s">
        <v>146</v>
      </c>
      <c r="Y11" s="5" t="s">
        <v>154</v>
      </c>
      <c r="Z11" s="0" t="s">
        <v>104</v>
      </c>
      <c r="AC11" s="5" t="s">
        <v>105</v>
      </c>
      <c r="AD11" s="3">
        <f>IF(AA11="","Pendiente",AA11*Q11)</f>
      </c>
      <c r="AE11" s="3">
        <v>310.67721153846156</v>
      </c>
      <c r="AF11" s="3">
        <f>IF(AE11="","",AE11*Q11)</f>
      </c>
      <c r="AG11" s="0" t="s">
        <v>106</v>
      </c>
      <c r="AH11" s="0" t="s">
        <v>107</v>
      </c>
    </row>
    <row r="12">
      <c r="A12" s="0">
        <v>8</v>
      </c>
      <c r="B12" s="0" t="s">
        <v>155</v>
      </c>
      <c r="C12" s="0" t="s">
        <v>90</v>
      </c>
      <c r="D12" s="0" t="s">
        <v>14</v>
      </c>
      <c r="E12" s="5" t="s">
        <v>91</v>
      </c>
      <c r="G12" s="0" t="s">
        <v>26</v>
      </c>
      <c r="H12" s="0" t="s">
        <v>92</v>
      </c>
      <c r="I12" s="0" t="s">
        <v>93</v>
      </c>
      <c r="J12" s="5" t="s">
        <v>94</v>
      </c>
      <c r="K12" s="0" t="s">
        <v>33</v>
      </c>
      <c r="L12" s="0" t="s">
        <v>156</v>
      </c>
      <c r="M12" s="5" t="s">
        <v>157</v>
      </c>
      <c r="N12" s="5" t="s">
        <v>158</v>
      </c>
      <c r="O12" s="2">
        <v>3</v>
      </c>
      <c r="P12" s="2">
        <v>0</v>
      </c>
      <c r="Q12" s="2">
        <f>IF(C12="Inventario físico",O12,P12)</f>
      </c>
      <c r="R12" s="2">
        <v>2</v>
      </c>
      <c r="S12" s="0" t="s">
        <v>159</v>
      </c>
      <c r="T12" s="0" t="s">
        <v>159</v>
      </c>
      <c r="U12" s="0" t="s">
        <v>99</v>
      </c>
      <c r="V12" s="5" t="s">
        <v>160</v>
      </c>
      <c r="W12" s="5" t="s">
        <v>161</v>
      </c>
      <c r="X12" s="0" t="s">
        <v>146</v>
      </c>
      <c r="Y12" s="5" t="s">
        <v>162</v>
      </c>
      <c r="Z12" s="0" t="s">
        <v>104</v>
      </c>
      <c r="AC12" s="5" t="s">
        <v>105</v>
      </c>
      <c r="AD12" s="3">
        <f>IF(AA12="","Pendiente",AA12*Q12)</f>
      </c>
      <c r="AE12" s="3">
        <v>542.5805037313434</v>
      </c>
      <c r="AF12" s="3">
        <f>IF(AE12="","",AE12*Q12)</f>
      </c>
      <c r="AG12" s="0" t="s">
        <v>106</v>
      </c>
      <c r="AH12" s="0" t="s">
        <v>107</v>
      </c>
    </row>
    <row r="13">
      <c r="A13" s="0">
        <v>9</v>
      </c>
      <c r="B13" s="0" t="s">
        <v>163</v>
      </c>
      <c r="C13" s="0" t="s">
        <v>90</v>
      </c>
      <c r="D13" s="0" t="s">
        <v>14</v>
      </c>
      <c r="E13" s="5" t="s">
        <v>109</v>
      </c>
      <c r="G13" s="0" t="s">
        <v>26</v>
      </c>
      <c r="H13" s="0" t="s">
        <v>92</v>
      </c>
      <c r="I13" s="0" t="s">
        <v>93</v>
      </c>
      <c r="J13" s="5" t="s">
        <v>94</v>
      </c>
      <c r="K13" s="0" t="s">
        <v>33</v>
      </c>
      <c r="L13" s="0" t="s">
        <v>164</v>
      </c>
      <c r="M13" s="5" t="s">
        <v>165</v>
      </c>
      <c r="N13" s="5" t="s">
        <v>166</v>
      </c>
      <c r="O13" s="2">
        <v>11</v>
      </c>
      <c r="P13" s="2">
        <v>15</v>
      </c>
      <c r="Q13" s="2">
        <f>IF(C13="Inventario físico",O13,P13)</f>
      </c>
      <c r="R13" s="2">
        <v>1</v>
      </c>
      <c r="S13" s="0" t="s">
        <v>167</v>
      </c>
      <c r="T13" s="0" t="s">
        <v>167</v>
      </c>
      <c r="U13" s="0" t="s">
        <v>99</v>
      </c>
      <c r="V13" s="5" t="s">
        <v>168</v>
      </c>
      <c r="W13" s="5" t="s">
        <v>169</v>
      </c>
      <c r="X13" s="0" t="s">
        <v>146</v>
      </c>
      <c r="Y13" s="5" t="s">
        <v>170</v>
      </c>
      <c r="Z13" s="0" t="s">
        <v>104</v>
      </c>
      <c r="AC13" s="5" t="s">
        <v>105</v>
      </c>
      <c r="AD13" s="3">
        <f>IF(AA13="","Pendiente",AA13*Q13)</f>
      </c>
      <c r="AE13" s="3">
        <v>335.1333333333333</v>
      </c>
      <c r="AF13" s="3">
        <f>IF(AE13="","",AE13*Q13)</f>
      </c>
      <c r="AG13" s="0" t="s">
        <v>106</v>
      </c>
      <c r="AH13" s="0" t="s">
        <v>107</v>
      </c>
    </row>
    <row r="14">
      <c r="A14" s="0">
        <v>10</v>
      </c>
      <c r="B14" s="0" t="s">
        <v>171</v>
      </c>
      <c r="C14" s="0" t="s">
        <v>90</v>
      </c>
      <c r="D14" s="0" t="s">
        <v>14</v>
      </c>
      <c r="E14" s="5" t="s">
        <v>109</v>
      </c>
      <c r="G14" s="0" t="s">
        <v>26</v>
      </c>
      <c r="H14" s="0" t="s">
        <v>92</v>
      </c>
      <c r="I14" s="0" t="s">
        <v>93</v>
      </c>
      <c r="J14" s="5" t="s">
        <v>94</v>
      </c>
      <c r="K14" s="0" t="s">
        <v>33</v>
      </c>
      <c r="L14" s="0" t="s">
        <v>172</v>
      </c>
      <c r="M14" s="5" t="s">
        <v>173</v>
      </c>
      <c r="N14" s="5" t="s">
        <v>174</v>
      </c>
      <c r="O14" s="2">
        <v>20</v>
      </c>
      <c r="P14" s="2">
        <v>95</v>
      </c>
      <c r="Q14" s="2">
        <f>IF(C14="Inventario físico",O14,P14)</f>
      </c>
      <c r="R14" s="2">
        <v>1</v>
      </c>
      <c r="S14" s="0" t="s">
        <v>175</v>
      </c>
      <c r="T14" s="0" t="s">
        <v>175</v>
      </c>
      <c r="U14" s="0" t="s">
        <v>99</v>
      </c>
      <c r="V14" s="5" t="s">
        <v>176</v>
      </c>
      <c r="W14" s="5" t="s">
        <v>101</v>
      </c>
      <c r="X14" s="0" t="s">
        <v>146</v>
      </c>
      <c r="Y14" s="5" t="s">
        <v>177</v>
      </c>
      <c r="Z14" s="0" t="s">
        <v>104</v>
      </c>
      <c r="AC14" s="5" t="s">
        <v>105</v>
      </c>
      <c r="AD14" s="3">
        <f>IF(AA14="","Pendiente",AA14*Q14)</f>
      </c>
      <c r="AE14" s="3">
        <v>174.82526315789474</v>
      </c>
      <c r="AF14" s="3">
        <f>IF(AE14="","",AE14*Q14)</f>
      </c>
      <c r="AG14" s="0" t="s">
        <v>106</v>
      </c>
      <c r="AH14" s="0" t="s">
        <v>107</v>
      </c>
    </row>
    <row r="15">
      <c r="A15" s="0">
        <v>11</v>
      </c>
      <c r="B15" s="0" t="s">
        <v>178</v>
      </c>
      <c r="C15" s="0" t="s">
        <v>90</v>
      </c>
      <c r="D15" s="0" t="s">
        <v>14</v>
      </c>
      <c r="E15" s="5" t="s">
        <v>109</v>
      </c>
      <c r="G15" s="0" t="s">
        <v>26</v>
      </c>
      <c r="H15" s="0" t="s">
        <v>92</v>
      </c>
      <c r="I15" s="0" t="s">
        <v>93</v>
      </c>
      <c r="J15" s="5" t="s">
        <v>94</v>
      </c>
      <c r="K15" s="0" t="s">
        <v>30</v>
      </c>
      <c r="L15" s="0" t="s">
        <v>179</v>
      </c>
      <c r="M15" s="5" t="s">
        <v>180</v>
      </c>
      <c r="N15" s="5" t="s">
        <v>181</v>
      </c>
      <c r="O15" s="2">
        <v>300</v>
      </c>
      <c r="P15" s="2">
        <v>1020</v>
      </c>
      <c r="Q15" s="2">
        <f>IF(C15="Inventario físico",O15,P15)</f>
      </c>
      <c r="R15" s="2">
        <v>1</v>
      </c>
      <c r="S15" s="0" t="s">
        <v>182</v>
      </c>
      <c r="T15" s="0" t="s">
        <v>182</v>
      </c>
      <c r="U15" s="0" t="s">
        <v>99</v>
      </c>
      <c r="V15" s="5" t="s">
        <v>183</v>
      </c>
      <c r="W15" s="5" t="s">
        <v>101</v>
      </c>
      <c r="X15" s="0" t="s">
        <v>102</v>
      </c>
      <c r="Y15" s="5" t="s">
        <v>184</v>
      </c>
      <c r="Z15" s="0" t="s">
        <v>104</v>
      </c>
      <c r="AC15" s="5" t="s">
        <v>105</v>
      </c>
      <c r="AD15" s="3">
        <f>IF(AA15="","Pendiente",AA15*Q15)</f>
      </c>
      <c r="AE15" s="3">
        <v>27.725941176470588</v>
      </c>
      <c r="AF15" s="3">
        <f>IF(AE15="","",AE15*Q15)</f>
      </c>
      <c r="AG15" s="0" t="s">
        <v>106</v>
      </c>
      <c r="AH15" s="0" t="s">
        <v>107</v>
      </c>
    </row>
    <row r="16">
      <c r="A16" s="0">
        <v>12</v>
      </c>
      <c r="B16" s="0" t="s">
        <v>185</v>
      </c>
      <c r="C16" s="0" t="s">
        <v>90</v>
      </c>
      <c r="D16" s="0" t="s">
        <v>14</v>
      </c>
      <c r="E16" s="5" t="s">
        <v>109</v>
      </c>
      <c r="G16" s="0" t="s">
        <v>26</v>
      </c>
      <c r="H16" s="0" t="s">
        <v>92</v>
      </c>
      <c r="I16" s="0" t="s">
        <v>93</v>
      </c>
      <c r="J16" s="5" t="s">
        <v>94</v>
      </c>
      <c r="K16" s="0" t="s">
        <v>30</v>
      </c>
      <c r="L16" s="0" t="s">
        <v>186</v>
      </c>
      <c r="M16" s="5" t="s">
        <v>187</v>
      </c>
      <c r="N16" s="5" t="s">
        <v>188</v>
      </c>
      <c r="O16" s="2">
        <v>975</v>
      </c>
      <c r="P16" s="2">
        <v>1548</v>
      </c>
      <c r="Q16" s="2">
        <f>IF(C16="Inventario físico",O16,P16)</f>
      </c>
      <c r="R16" s="2">
        <v>1</v>
      </c>
      <c r="S16" s="0" t="s">
        <v>189</v>
      </c>
      <c r="T16" s="0" t="s">
        <v>189</v>
      </c>
      <c r="U16" s="0" t="s">
        <v>99</v>
      </c>
      <c r="V16" s="5" t="s">
        <v>190</v>
      </c>
      <c r="W16" s="5" t="s">
        <v>101</v>
      </c>
      <c r="X16" s="0" t="s">
        <v>102</v>
      </c>
      <c r="Y16" s="5" t="s">
        <v>191</v>
      </c>
      <c r="Z16" s="0" t="s">
        <v>104</v>
      </c>
      <c r="AC16" s="5" t="s">
        <v>105</v>
      </c>
      <c r="AD16" s="3">
        <f>IF(AA16="","Pendiente",AA16*Q16)</f>
      </c>
      <c r="AE16" s="3">
        <v>24.974767441860468</v>
      </c>
      <c r="AF16" s="3">
        <f>IF(AE16="","",AE16*Q16)</f>
      </c>
      <c r="AG16" s="0" t="s">
        <v>106</v>
      </c>
      <c r="AH16" s="0" t="s">
        <v>107</v>
      </c>
    </row>
    <row r="17">
      <c r="A17" s="0">
        <v>13</v>
      </c>
      <c r="B17" s="0" t="s">
        <v>192</v>
      </c>
      <c r="C17" s="0" t="s">
        <v>90</v>
      </c>
      <c r="D17" s="0" t="s">
        <v>14</v>
      </c>
      <c r="E17" s="5" t="s">
        <v>109</v>
      </c>
      <c r="G17" s="0" t="s">
        <v>26</v>
      </c>
      <c r="H17" s="0" t="s">
        <v>92</v>
      </c>
      <c r="I17" s="0" t="s">
        <v>93</v>
      </c>
      <c r="J17" s="5" t="s">
        <v>94</v>
      </c>
      <c r="K17" s="0" t="s">
        <v>30</v>
      </c>
      <c r="L17" s="0" t="s">
        <v>193</v>
      </c>
      <c r="M17" s="5" t="s">
        <v>194</v>
      </c>
      <c r="N17" s="5" t="s">
        <v>195</v>
      </c>
      <c r="O17" s="2">
        <v>100</v>
      </c>
      <c r="P17" s="2">
        <v>1229</v>
      </c>
      <c r="Q17" s="2">
        <f>IF(C17="Inventario físico",O17,P17)</f>
      </c>
      <c r="R17" s="2">
        <v>1</v>
      </c>
      <c r="S17" s="0" t="s">
        <v>196</v>
      </c>
      <c r="T17" s="0" t="s">
        <v>196</v>
      </c>
      <c r="U17" s="0" t="s">
        <v>99</v>
      </c>
      <c r="V17" s="5" t="s">
        <v>197</v>
      </c>
      <c r="W17" s="5" t="s">
        <v>101</v>
      </c>
      <c r="X17" s="0" t="s">
        <v>102</v>
      </c>
      <c r="Y17" s="5" t="s">
        <v>198</v>
      </c>
      <c r="Z17" s="0" t="s">
        <v>104</v>
      </c>
      <c r="AC17" s="5" t="s">
        <v>105</v>
      </c>
      <c r="AD17" s="3">
        <f>IF(AA17="","Pendiente",AA17*Q17)</f>
      </c>
      <c r="AE17" s="3">
        <v>55.78667209113101</v>
      </c>
      <c r="AF17" s="3">
        <f>IF(AE17="","",AE17*Q17)</f>
      </c>
      <c r="AG17" s="0" t="s">
        <v>106</v>
      </c>
      <c r="AH17" s="0" t="s">
        <v>107</v>
      </c>
    </row>
    <row r="18">
      <c r="A18" s="0">
        <v>14</v>
      </c>
      <c r="B18" s="0" t="s">
        <v>199</v>
      </c>
      <c r="C18" s="0" t="s">
        <v>90</v>
      </c>
      <c r="D18" s="0" t="s">
        <v>14</v>
      </c>
      <c r="E18" s="5" t="s">
        <v>109</v>
      </c>
      <c r="G18" s="0" t="s">
        <v>26</v>
      </c>
      <c r="H18" s="0" t="s">
        <v>92</v>
      </c>
      <c r="I18" s="0" t="s">
        <v>93</v>
      </c>
      <c r="J18" s="5" t="s">
        <v>94</v>
      </c>
      <c r="K18" s="0" t="s">
        <v>33</v>
      </c>
      <c r="L18" s="0" t="s">
        <v>200</v>
      </c>
      <c r="M18" s="5" t="s">
        <v>201</v>
      </c>
      <c r="N18" s="5" t="s">
        <v>202</v>
      </c>
      <c r="O18" s="2">
        <v>9</v>
      </c>
      <c r="P18" s="2">
        <v>91</v>
      </c>
      <c r="Q18" s="2">
        <f>IF(C18="Inventario físico",O18,P18)</f>
      </c>
      <c r="R18" s="2">
        <v>1</v>
      </c>
      <c r="S18" s="0" t="s">
        <v>203</v>
      </c>
      <c r="T18" s="0" t="s">
        <v>203</v>
      </c>
      <c r="U18" s="0" t="s">
        <v>99</v>
      </c>
      <c r="V18" s="5" t="s">
        <v>204</v>
      </c>
      <c r="W18" s="5" t="s">
        <v>205</v>
      </c>
      <c r="X18" s="0" t="s">
        <v>146</v>
      </c>
      <c r="Y18" s="5" t="s">
        <v>206</v>
      </c>
      <c r="Z18" s="0" t="s">
        <v>104</v>
      </c>
      <c r="AC18" s="5" t="s">
        <v>105</v>
      </c>
      <c r="AD18" s="3">
        <f>IF(AA18="","Pendiente",AA18*Q18)</f>
      </c>
      <c r="AE18" s="3">
        <v>2977.732307692307</v>
      </c>
      <c r="AF18" s="3">
        <f>IF(AE18="","",AE18*Q18)</f>
      </c>
      <c r="AG18" s="0" t="s">
        <v>106</v>
      </c>
      <c r="AH18" s="0" t="s">
        <v>107</v>
      </c>
    </row>
    <row r="19">
      <c r="A19" s="0">
        <v>15</v>
      </c>
      <c r="B19" s="0" t="s">
        <v>207</v>
      </c>
      <c r="C19" s="0" t="s">
        <v>90</v>
      </c>
      <c r="D19" s="0" t="s">
        <v>14</v>
      </c>
      <c r="E19" s="5" t="s">
        <v>109</v>
      </c>
      <c r="G19" s="0" t="s">
        <v>26</v>
      </c>
      <c r="H19" s="0" t="s">
        <v>92</v>
      </c>
      <c r="I19" s="0" t="s">
        <v>93</v>
      </c>
      <c r="J19" s="5" t="s">
        <v>94</v>
      </c>
      <c r="K19" s="0" t="s">
        <v>33</v>
      </c>
      <c r="L19" s="0" t="s">
        <v>208</v>
      </c>
      <c r="M19" s="5" t="s">
        <v>209</v>
      </c>
      <c r="N19" s="5" t="s">
        <v>210</v>
      </c>
      <c r="O19" s="2">
        <v>3</v>
      </c>
      <c r="P19" s="2">
        <v>51</v>
      </c>
      <c r="Q19" s="2">
        <f>IF(C19="Inventario físico",O19,P19)</f>
      </c>
      <c r="R19" s="2">
        <v>1</v>
      </c>
      <c r="S19" s="0" t="s">
        <v>211</v>
      </c>
      <c r="T19" s="0" t="s">
        <v>211</v>
      </c>
      <c r="U19" s="0" t="s">
        <v>99</v>
      </c>
      <c r="V19" s="5" t="s">
        <v>212</v>
      </c>
      <c r="W19" s="5" t="s">
        <v>205</v>
      </c>
      <c r="X19" s="0" t="s">
        <v>146</v>
      </c>
      <c r="Y19" s="5" t="s">
        <v>213</v>
      </c>
      <c r="Z19" s="0" t="s">
        <v>104</v>
      </c>
      <c r="AC19" s="5" t="s">
        <v>105</v>
      </c>
      <c r="AD19" s="3">
        <f>IF(AA19="","Pendiente",AA19*Q19)</f>
      </c>
      <c r="AE19" s="3">
        <v>2606.5129411764706</v>
      </c>
      <c r="AF19" s="3">
        <f>IF(AE19="","",AE19*Q19)</f>
      </c>
      <c r="AG19" s="0" t="s">
        <v>106</v>
      </c>
      <c r="AH19" s="0" t="s">
        <v>107</v>
      </c>
    </row>
    <row r="20">
      <c r="A20" s="0">
        <v>16</v>
      </c>
      <c r="B20" s="0" t="s">
        <v>214</v>
      </c>
      <c r="C20" s="0" t="s">
        <v>90</v>
      </c>
      <c r="D20" s="0" t="s">
        <v>14</v>
      </c>
      <c r="E20" s="5" t="s">
        <v>91</v>
      </c>
      <c r="G20" s="0" t="s">
        <v>26</v>
      </c>
      <c r="H20" s="0" t="s">
        <v>92</v>
      </c>
      <c r="I20" s="0" t="s">
        <v>93</v>
      </c>
      <c r="J20" s="5" t="s">
        <v>94</v>
      </c>
      <c r="K20" s="0" t="s">
        <v>33</v>
      </c>
      <c r="L20" s="0" t="s">
        <v>215</v>
      </c>
      <c r="M20" s="5" t="s">
        <v>216</v>
      </c>
      <c r="N20" s="5" t="s">
        <v>217</v>
      </c>
      <c r="O20" s="2">
        <v>2</v>
      </c>
      <c r="P20" s="2">
        <v>0</v>
      </c>
      <c r="Q20" s="2">
        <f>IF(C20="Inventario físico",O20,P20)</f>
      </c>
      <c r="R20" s="2">
        <v>1</v>
      </c>
      <c r="S20" s="0" t="s">
        <v>218</v>
      </c>
      <c r="T20" s="0" t="s">
        <v>218</v>
      </c>
      <c r="U20" s="0" t="s">
        <v>99</v>
      </c>
      <c r="V20" s="5" t="s">
        <v>219</v>
      </c>
      <c r="W20" s="5" t="s">
        <v>205</v>
      </c>
      <c r="X20" s="0" t="s">
        <v>146</v>
      </c>
      <c r="Y20" s="5" t="s">
        <v>220</v>
      </c>
      <c r="Z20" s="0" t="s">
        <v>104</v>
      </c>
      <c r="AC20" s="5" t="s">
        <v>105</v>
      </c>
      <c r="AD20" s="3">
        <f>IF(AA20="","Pendiente",AA20*Q20)</f>
      </c>
      <c r="AE20" s="3">
        <v>449.9185792349727</v>
      </c>
      <c r="AF20" s="3">
        <f>IF(AE20="","",AE20*Q20)</f>
      </c>
      <c r="AG20" s="0" t="s">
        <v>106</v>
      </c>
      <c r="AH20" s="0" t="s">
        <v>107</v>
      </c>
    </row>
    <row r="21">
      <c r="A21" s="0">
        <v>17</v>
      </c>
      <c r="B21" s="0" t="s">
        <v>221</v>
      </c>
      <c r="C21" s="0" t="s">
        <v>90</v>
      </c>
      <c r="D21" s="0" t="s">
        <v>14</v>
      </c>
      <c r="E21" s="5" t="s">
        <v>109</v>
      </c>
      <c r="G21" s="0" t="s">
        <v>26</v>
      </c>
      <c r="H21" s="0" t="s">
        <v>92</v>
      </c>
      <c r="I21" s="0" t="s">
        <v>93</v>
      </c>
      <c r="J21" s="5" t="s">
        <v>94</v>
      </c>
      <c r="K21" s="0" t="s">
        <v>33</v>
      </c>
      <c r="L21" s="0" t="s">
        <v>222</v>
      </c>
      <c r="M21" s="5" t="s">
        <v>223</v>
      </c>
      <c r="N21" s="5" t="s">
        <v>224</v>
      </c>
      <c r="O21" s="2">
        <v>16</v>
      </c>
      <c r="P21" s="2">
        <v>48</v>
      </c>
      <c r="Q21" s="2">
        <f>IF(C21="Inventario físico",O21,P21)</f>
      </c>
      <c r="R21" s="2">
        <v>1</v>
      </c>
      <c r="S21" s="0" t="s">
        <v>225</v>
      </c>
      <c r="T21" s="0" t="s">
        <v>225</v>
      </c>
      <c r="U21" s="0" t="s">
        <v>99</v>
      </c>
      <c r="V21" s="5" t="s">
        <v>226</v>
      </c>
      <c r="W21" s="5" t="s">
        <v>145</v>
      </c>
      <c r="X21" s="0" t="s">
        <v>146</v>
      </c>
      <c r="Y21" s="5" t="s">
        <v>227</v>
      </c>
      <c r="Z21" s="0" t="s">
        <v>104</v>
      </c>
      <c r="AC21" s="5" t="s">
        <v>105</v>
      </c>
      <c r="AD21" s="3">
        <f>IF(AA21="","Pendiente",AA21*Q21)</f>
      </c>
      <c r="AE21" s="3">
        <v>1052.1064583333334</v>
      </c>
      <c r="AF21" s="3">
        <f>IF(AE21="","",AE21*Q21)</f>
      </c>
      <c r="AG21" s="0" t="s">
        <v>106</v>
      </c>
      <c r="AH21" s="0" t="s">
        <v>107</v>
      </c>
    </row>
    <row r="22">
      <c r="A22" s="0">
        <v>18</v>
      </c>
      <c r="B22" s="0" t="s">
        <v>228</v>
      </c>
      <c r="C22" s="0" t="s">
        <v>90</v>
      </c>
      <c r="D22" s="0" t="s">
        <v>14</v>
      </c>
      <c r="E22" s="5" t="s">
        <v>109</v>
      </c>
      <c r="G22" s="0" t="s">
        <v>26</v>
      </c>
      <c r="H22" s="0" t="s">
        <v>92</v>
      </c>
      <c r="I22" s="0" t="s">
        <v>93</v>
      </c>
      <c r="J22" s="5" t="s">
        <v>94</v>
      </c>
      <c r="K22" s="0" t="s">
        <v>30</v>
      </c>
      <c r="L22" s="0" t="s">
        <v>229</v>
      </c>
      <c r="M22" s="5" t="s">
        <v>230</v>
      </c>
      <c r="N22" s="5" t="s">
        <v>231</v>
      </c>
      <c r="O22" s="2">
        <v>10</v>
      </c>
      <c r="P22" s="2">
        <v>36</v>
      </c>
      <c r="Q22" s="2">
        <f>IF(C22="Inventario físico",O22,P22)</f>
      </c>
      <c r="R22" s="2">
        <v>1</v>
      </c>
      <c r="S22" s="0" t="s">
        <v>232</v>
      </c>
      <c r="T22" s="0" t="s">
        <v>232</v>
      </c>
      <c r="U22" s="0" t="s">
        <v>99</v>
      </c>
      <c r="V22" s="5" t="s">
        <v>233</v>
      </c>
      <c r="W22" s="5" t="s">
        <v>137</v>
      </c>
      <c r="X22" s="0" t="s">
        <v>102</v>
      </c>
      <c r="Y22" s="5" t="s">
        <v>234</v>
      </c>
      <c r="Z22" s="0" t="s">
        <v>104</v>
      </c>
      <c r="AC22" s="5" t="s">
        <v>105</v>
      </c>
      <c r="AD22" s="3">
        <f>IF(AA22="","Pendiente",AA22*Q22)</f>
      </c>
      <c r="AE22" s="3">
        <v>2648.7844444444445</v>
      </c>
      <c r="AF22" s="3">
        <f>IF(AE22="","",AE22*Q22)</f>
      </c>
      <c r="AG22" s="0" t="s">
        <v>106</v>
      </c>
      <c r="AH22" s="0" t="s">
        <v>107</v>
      </c>
    </row>
    <row r="23">
      <c r="A23" s="0">
        <v>19</v>
      </c>
      <c r="B23" s="0" t="s">
        <v>235</v>
      </c>
      <c r="C23" s="0" t="s">
        <v>90</v>
      </c>
      <c r="D23" s="0" t="s">
        <v>14</v>
      </c>
      <c r="E23" s="5" t="s">
        <v>109</v>
      </c>
      <c r="G23" s="0" t="s">
        <v>26</v>
      </c>
      <c r="H23" s="0" t="s">
        <v>92</v>
      </c>
      <c r="I23" s="0" t="s">
        <v>93</v>
      </c>
      <c r="J23" s="5" t="s">
        <v>94</v>
      </c>
      <c r="K23" s="0" t="s">
        <v>33</v>
      </c>
      <c r="L23" s="0" t="s">
        <v>236</v>
      </c>
      <c r="M23" s="5" t="s">
        <v>237</v>
      </c>
      <c r="N23" s="5" t="s">
        <v>238</v>
      </c>
      <c r="O23" s="2">
        <v>75</v>
      </c>
      <c r="P23" s="2">
        <v>55</v>
      </c>
      <c r="Q23" s="2">
        <f>IF(C23="Inventario físico",O23,P23)</f>
      </c>
      <c r="R23" s="2">
        <v>1</v>
      </c>
      <c r="S23" s="0" t="s">
        <v>239</v>
      </c>
      <c r="T23" s="0" t="s">
        <v>239</v>
      </c>
      <c r="U23" s="0" t="s">
        <v>99</v>
      </c>
      <c r="V23" s="5" t="s">
        <v>240</v>
      </c>
      <c r="W23" s="5" t="s">
        <v>241</v>
      </c>
      <c r="X23" s="0" t="s">
        <v>146</v>
      </c>
      <c r="Y23" s="5" t="s">
        <v>242</v>
      </c>
      <c r="Z23" s="0" t="s">
        <v>104</v>
      </c>
      <c r="AC23" s="5" t="s">
        <v>105</v>
      </c>
      <c r="AD23" s="3">
        <f>IF(AA23="","Pendiente",AA23*Q23)</f>
      </c>
      <c r="AE23" s="3">
        <v>1983.474363636364</v>
      </c>
      <c r="AF23" s="3">
        <f>IF(AE23="","",AE23*Q23)</f>
      </c>
      <c r="AG23" s="0" t="s">
        <v>106</v>
      </c>
      <c r="AH23" s="0" t="s">
        <v>107</v>
      </c>
    </row>
    <row r="24">
      <c r="A24" s="0">
        <v>20</v>
      </c>
      <c r="B24" s="0" t="s">
        <v>243</v>
      </c>
      <c r="C24" s="0" t="s">
        <v>90</v>
      </c>
      <c r="D24" s="0" t="s">
        <v>17</v>
      </c>
      <c r="E24" s="5" t="s">
        <v>131</v>
      </c>
      <c r="F24" s="0" t="s">
        <v>244</v>
      </c>
      <c r="G24" s="0" t="s">
        <v>26</v>
      </c>
      <c r="H24" s="0" t="s">
        <v>92</v>
      </c>
      <c r="I24" s="0" t="s">
        <v>93</v>
      </c>
      <c r="J24" s="5" t="s">
        <v>94</v>
      </c>
      <c r="K24" s="0" t="s">
        <v>33</v>
      </c>
      <c r="L24" s="0" t="s">
        <v>245</v>
      </c>
      <c r="M24" s="5" t="s">
        <v>246</v>
      </c>
      <c r="N24" s="5" t="s">
        <v>247</v>
      </c>
      <c r="O24" s="2">
        <v>20</v>
      </c>
      <c r="P24" s="2">
        <v>0</v>
      </c>
      <c r="Q24" s="2">
        <f>IF(C24="Inventario físico",O24,P24)</f>
      </c>
      <c r="R24" s="2">
        <v>1</v>
      </c>
      <c r="U24" s="0" t="s">
        <v>99</v>
      </c>
      <c r="Y24" s="5" t="s">
        <v>248</v>
      </c>
      <c r="Z24" s="0" t="s">
        <v>104</v>
      </c>
      <c r="AC24" s="5" t="s">
        <v>105</v>
      </c>
      <c r="AD24" s="3">
        <f>IF(AA24="","Pendiente",AA24*Q24)</f>
      </c>
      <c r="AF24" s="3">
        <f>IF(AE24="","",AE24*Q24)</f>
      </c>
      <c r="AG24" s="0" t="s">
        <v>106</v>
      </c>
      <c r="AH24" s="0" t="s">
        <v>107</v>
      </c>
    </row>
    <row r="25">
      <c r="A25" s="0">
        <v>21</v>
      </c>
      <c r="B25" s="0" t="s">
        <v>249</v>
      </c>
      <c r="C25" s="0" t="s">
        <v>90</v>
      </c>
      <c r="D25" s="0" t="s">
        <v>17</v>
      </c>
      <c r="E25" s="5" t="s">
        <v>131</v>
      </c>
      <c r="F25" s="0" t="s">
        <v>244</v>
      </c>
      <c r="G25" s="0" t="s">
        <v>26</v>
      </c>
      <c r="H25" s="0" t="s">
        <v>92</v>
      </c>
      <c r="I25" s="0" t="s">
        <v>93</v>
      </c>
      <c r="J25" s="5" t="s">
        <v>94</v>
      </c>
      <c r="K25" s="0" t="s">
        <v>33</v>
      </c>
      <c r="L25" s="0" t="s">
        <v>250</v>
      </c>
      <c r="M25" s="5" t="s">
        <v>251</v>
      </c>
      <c r="N25" s="5" t="s">
        <v>252</v>
      </c>
      <c r="O25" s="2">
        <v>371</v>
      </c>
      <c r="P25" s="2">
        <v>0</v>
      </c>
      <c r="Q25" s="2">
        <f>IF(C25="Inventario físico",O25,P25)</f>
      </c>
      <c r="R25" s="2">
        <v>1</v>
      </c>
      <c r="U25" s="0" t="s">
        <v>99</v>
      </c>
      <c r="Y25" s="5" t="s">
        <v>253</v>
      </c>
      <c r="Z25" s="0" t="s">
        <v>104</v>
      </c>
      <c r="AC25" s="5" t="s">
        <v>105</v>
      </c>
      <c r="AD25" s="3">
        <f>IF(AA25="","Pendiente",AA25*Q25)</f>
      </c>
      <c r="AF25" s="3">
        <f>IF(AE25="","",AE25*Q25)</f>
      </c>
      <c r="AG25" s="0" t="s">
        <v>106</v>
      </c>
      <c r="AH25" s="0" t="s">
        <v>107</v>
      </c>
    </row>
    <row r="26">
      <c r="A26" s="0">
        <v>22</v>
      </c>
      <c r="B26" s="0" t="s">
        <v>254</v>
      </c>
      <c r="C26" s="0" t="s">
        <v>90</v>
      </c>
      <c r="D26" s="0" t="s">
        <v>17</v>
      </c>
      <c r="E26" s="5" t="s">
        <v>131</v>
      </c>
      <c r="F26" s="0" t="s">
        <v>255</v>
      </c>
      <c r="G26" s="0" t="s">
        <v>26</v>
      </c>
      <c r="H26" s="0" t="s">
        <v>92</v>
      </c>
      <c r="I26" s="0" t="s">
        <v>93</v>
      </c>
      <c r="J26" s="5" t="s">
        <v>94</v>
      </c>
      <c r="K26" s="0" t="s">
        <v>33</v>
      </c>
      <c r="L26" s="0" t="s">
        <v>256</v>
      </c>
      <c r="M26" s="5" t="s">
        <v>257</v>
      </c>
      <c r="N26" s="5" t="s">
        <v>258</v>
      </c>
      <c r="O26" s="2">
        <v>60</v>
      </c>
      <c r="P26" s="2">
        <v>0</v>
      </c>
      <c r="Q26" s="2">
        <f>IF(C26="Inventario físico",O26,P26)</f>
      </c>
      <c r="R26" s="2">
        <v>1</v>
      </c>
      <c r="U26" s="0" t="s">
        <v>99</v>
      </c>
      <c r="W26" s="5" t="s">
        <v>259</v>
      </c>
      <c r="Y26" s="5" t="s">
        <v>260</v>
      </c>
      <c r="Z26" s="0" t="s">
        <v>104</v>
      </c>
      <c r="AC26" s="5" t="s">
        <v>105</v>
      </c>
      <c r="AD26" s="3">
        <f>IF(AA26="","Pendiente",AA26*Q26)</f>
      </c>
      <c r="AF26" s="3">
        <f>IF(AE26="","",AE26*Q26)</f>
      </c>
      <c r="AG26" s="0" t="s">
        <v>106</v>
      </c>
      <c r="AH26" s="0" t="s">
        <v>107</v>
      </c>
    </row>
    <row r="27">
      <c r="A27" s="0">
        <v>23</v>
      </c>
      <c r="B27" s="0" t="s">
        <v>261</v>
      </c>
      <c r="C27" s="0" t="s">
        <v>90</v>
      </c>
      <c r="D27" s="0" t="s">
        <v>17</v>
      </c>
      <c r="E27" s="5" t="s">
        <v>131</v>
      </c>
      <c r="F27" s="0" t="s">
        <v>262</v>
      </c>
      <c r="G27" s="0" t="s">
        <v>26</v>
      </c>
      <c r="H27" s="0" t="s">
        <v>92</v>
      </c>
      <c r="I27" s="0" t="s">
        <v>93</v>
      </c>
      <c r="J27" s="5" t="s">
        <v>94</v>
      </c>
      <c r="K27" s="0" t="s">
        <v>30</v>
      </c>
      <c r="L27" s="0" t="s">
        <v>263</v>
      </c>
      <c r="M27" s="5" t="s">
        <v>264</v>
      </c>
      <c r="O27" s="2">
        <v>160</v>
      </c>
      <c r="P27" s="2">
        <v>0</v>
      </c>
      <c r="Q27" s="2">
        <f>IF(C27="Inventario físico",O27,P27)</f>
      </c>
      <c r="R27" s="2">
        <v>1</v>
      </c>
      <c r="U27" s="0" t="s">
        <v>99</v>
      </c>
      <c r="V27" s="5" t="s">
        <v>265</v>
      </c>
      <c r="Y27" s="5" t="s">
        <v>266</v>
      </c>
      <c r="Z27" s="0" t="s">
        <v>104</v>
      </c>
      <c r="AC27" s="5" t="s">
        <v>105</v>
      </c>
      <c r="AD27" s="3">
        <f>IF(AA27="","Pendiente",AA27*Q27)</f>
      </c>
      <c r="AF27" s="3">
        <f>IF(AE27="","",AE27*Q27)</f>
      </c>
      <c r="AG27" s="0" t="s">
        <v>106</v>
      </c>
      <c r="AH27" s="0" t="s">
        <v>107</v>
      </c>
    </row>
    <row r="28">
      <c r="A28" s="0">
        <v>24</v>
      </c>
      <c r="B28" s="0" t="s">
        <v>267</v>
      </c>
      <c r="C28" s="0" t="s">
        <v>90</v>
      </c>
      <c r="D28" s="0" t="s">
        <v>14</v>
      </c>
      <c r="E28" s="5" t="s">
        <v>109</v>
      </c>
      <c r="G28" s="0" t="s">
        <v>26</v>
      </c>
      <c r="H28" s="0" t="s">
        <v>92</v>
      </c>
      <c r="I28" s="0" t="s">
        <v>93</v>
      </c>
      <c r="J28" s="5" t="s">
        <v>94</v>
      </c>
      <c r="K28" s="0" t="s">
        <v>33</v>
      </c>
      <c r="L28" s="0" t="s">
        <v>268</v>
      </c>
      <c r="M28" s="5" t="s">
        <v>269</v>
      </c>
      <c r="N28" s="5" t="s">
        <v>270</v>
      </c>
      <c r="O28" s="2">
        <v>25</v>
      </c>
      <c r="P28" s="2">
        <v>29</v>
      </c>
      <c r="Q28" s="2">
        <f>IF(C28="Inventario físico",O28,P28)</f>
      </c>
      <c r="R28" s="2">
        <v>2</v>
      </c>
      <c r="S28" s="0" t="s">
        <v>271</v>
      </c>
      <c r="T28" s="0" t="s">
        <v>271</v>
      </c>
      <c r="U28" s="0" t="s">
        <v>99</v>
      </c>
      <c r="V28" s="5" t="s">
        <v>272</v>
      </c>
      <c r="W28" s="5" t="s">
        <v>273</v>
      </c>
      <c r="X28" s="0" t="s">
        <v>146</v>
      </c>
      <c r="Y28" s="5" t="s">
        <v>274</v>
      </c>
      <c r="Z28" s="0" t="s">
        <v>104</v>
      </c>
      <c r="AC28" s="5" t="s">
        <v>105</v>
      </c>
      <c r="AD28" s="3">
        <f>IF(AA28="","Pendiente",AA28*Q28)</f>
      </c>
      <c r="AE28" s="3">
        <v>800.3158620689655</v>
      </c>
      <c r="AF28" s="3">
        <f>IF(AE28="","",AE28*Q28)</f>
      </c>
      <c r="AG28" s="0" t="s">
        <v>106</v>
      </c>
      <c r="AH28" s="0" t="s">
        <v>107</v>
      </c>
    </row>
    <row r="29">
      <c r="A29" s="0">
        <v>25</v>
      </c>
      <c r="B29" s="0" t="s">
        <v>275</v>
      </c>
      <c r="C29" s="0" t="s">
        <v>90</v>
      </c>
      <c r="D29" s="0" t="s">
        <v>14</v>
      </c>
      <c r="E29" s="5" t="s">
        <v>109</v>
      </c>
      <c r="G29" s="0" t="s">
        <v>26</v>
      </c>
      <c r="H29" s="0" t="s">
        <v>92</v>
      </c>
      <c r="I29" s="0" t="s">
        <v>93</v>
      </c>
      <c r="J29" s="5" t="s">
        <v>94</v>
      </c>
      <c r="K29" s="0" t="s">
        <v>33</v>
      </c>
      <c r="L29" s="0" t="s">
        <v>276</v>
      </c>
      <c r="M29" s="5" t="s">
        <v>277</v>
      </c>
      <c r="N29" s="5" t="s">
        <v>278</v>
      </c>
      <c r="O29" s="2">
        <v>6</v>
      </c>
      <c r="P29" s="2">
        <v>164</v>
      </c>
      <c r="Q29" s="2">
        <f>IF(C29="Inventario físico",O29,P29)</f>
      </c>
      <c r="R29" s="2">
        <v>1</v>
      </c>
      <c r="S29" s="0" t="s">
        <v>279</v>
      </c>
      <c r="T29" s="0" t="s">
        <v>279</v>
      </c>
      <c r="U29" s="0" t="s">
        <v>99</v>
      </c>
      <c r="V29" s="5" t="s">
        <v>280</v>
      </c>
      <c r="W29" s="5" t="s">
        <v>273</v>
      </c>
      <c r="X29" s="0" t="s">
        <v>146</v>
      </c>
      <c r="Y29" s="5" t="s">
        <v>281</v>
      </c>
      <c r="Z29" s="0" t="s">
        <v>104</v>
      </c>
      <c r="AC29" s="5" t="s">
        <v>105</v>
      </c>
      <c r="AD29" s="3">
        <f>IF(AA29="","Pendiente",AA29*Q29)</f>
      </c>
      <c r="AE29" s="3">
        <v>441.3656707317073</v>
      </c>
      <c r="AF29" s="3">
        <f>IF(AE29="","",AE29*Q29)</f>
      </c>
      <c r="AG29" s="0" t="s">
        <v>106</v>
      </c>
      <c r="AH29" s="0" t="s">
        <v>107</v>
      </c>
    </row>
    <row r="30">
      <c r="A30" s="0">
        <v>26</v>
      </c>
      <c r="B30" s="0" t="s">
        <v>282</v>
      </c>
      <c r="C30" s="0" t="s">
        <v>90</v>
      </c>
      <c r="D30" s="0" t="s">
        <v>17</v>
      </c>
      <c r="E30" s="5" t="s">
        <v>131</v>
      </c>
      <c r="F30" s="0" t="s">
        <v>132</v>
      </c>
      <c r="G30" s="0" t="s">
        <v>26</v>
      </c>
      <c r="H30" s="0" t="s">
        <v>92</v>
      </c>
      <c r="I30" s="0" t="s">
        <v>93</v>
      </c>
      <c r="J30" s="5" t="s">
        <v>94</v>
      </c>
      <c r="K30" s="0" t="s">
        <v>30</v>
      </c>
      <c r="L30" s="0" t="s">
        <v>283</v>
      </c>
      <c r="M30" s="5" t="s">
        <v>284</v>
      </c>
      <c r="O30" s="2">
        <v>1800</v>
      </c>
      <c r="P30" s="2">
        <v>0</v>
      </c>
      <c r="Q30" s="2">
        <f>IF(C30="Inventario físico",O30,P30)</f>
      </c>
      <c r="R30" s="2">
        <v>1</v>
      </c>
      <c r="U30" s="0" t="s">
        <v>99</v>
      </c>
      <c r="V30" s="5" t="s">
        <v>285</v>
      </c>
      <c r="Y30" s="5" t="s">
        <v>286</v>
      </c>
      <c r="Z30" s="0" t="s">
        <v>104</v>
      </c>
      <c r="AC30" s="5" t="s">
        <v>105</v>
      </c>
      <c r="AD30" s="3">
        <f>IF(AA30="","Pendiente",AA30*Q30)</f>
      </c>
      <c r="AF30" s="3">
        <f>IF(AE30="","",AE30*Q30)</f>
      </c>
      <c r="AG30" s="0" t="s">
        <v>106</v>
      </c>
      <c r="AH30" s="0" t="s">
        <v>107</v>
      </c>
    </row>
    <row r="31">
      <c r="A31" s="0">
        <v>27</v>
      </c>
      <c r="B31" s="0" t="s">
        <v>287</v>
      </c>
      <c r="C31" s="0" t="s">
        <v>90</v>
      </c>
      <c r="D31" s="0" t="s">
        <v>17</v>
      </c>
      <c r="E31" s="5" t="s">
        <v>131</v>
      </c>
      <c r="F31" s="0" t="s">
        <v>132</v>
      </c>
      <c r="G31" s="0" t="s">
        <v>26</v>
      </c>
      <c r="H31" s="0" t="s">
        <v>92</v>
      </c>
      <c r="I31" s="0" t="s">
        <v>93</v>
      </c>
      <c r="J31" s="5" t="s">
        <v>94</v>
      </c>
      <c r="K31" s="0" t="s">
        <v>30</v>
      </c>
      <c r="L31" s="0" t="s">
        <v>288</v>
      </c>
      <c r="M31" s="5" t="s">
        <v>289</v>
      </c>
      <c r="O31" s="2">
        <v>10</v>
      </c>
      <c r="P31" s="2">
        <v>0</v>
      </c>
      <c r="Q31" s="2">
        <f>IF(C31="Inventario físico",O31,P31)</f>
      </c>
      <c r="R31" s="2">
        <v>1</v>
      </c>
      <c r="U31" s="0" t="s">
        <v>99</v>
      </c>
      <c r="V31" s="5" t="s">
        <v>290</v>
      </c>
      <c r="Y31" s="5" t="s">
        <v>291</v>
      </c>
      <c r="Z31" s="0" t="s">
        <v>104</v>
      </c>
      <c r="AC31" s="5" t="s">
        <v>105</v>
      </c>
      <c r="AD31" s="3">
        <f>IF(AA31="","Pendiente",AA31*Q31)</f>
      </c>
      <c r="AF31" s="3">
        <f>IF(AE31="","",AE31*Q31)</f>
      </c>
      <c r="AG31" s="0" t="s">
        <v>106</v>
      </c>
      <c r="AH31" s="0" t="s">
        <v>107</v>
      </c>
    </row>
    <row r="32">
      <c r="A32" s="0">
        <v>28</v>
      </c>
      <c r="B32" s="0" t="s">
        <v>292</v>
      </c>
      <c r="C32" s="0" t="s">
        <v>90</v>
      </c>
      <c r="D32" s="0" t="s">
        <v>17</v>
      </c>
      <c r="E32" s="5" t="s">
        <v>131</v>
      </c>
      <c r="F32" s="0" t="s">
        <v>132</v>
      </c>
      <c r="G32" s="0" t="s">
        <v>26</v>
      </c>
      <c r="H32" s="0" t="s">
        <v>92</v>
      </c>
      <c r="I32" s="0" t="s">
        <v>93</v>
      </c>
      <c r="J32" s="5" t="s">
        <v>94</v>
      </c>
      <c r="K32" s="0" t="s">
        <v>30</v>
      </c>
      <c r="L32" s="0" t="s">
        <v>293</v>
      </c>
      <c r="M32" s="5" t="s">
        <v>294</v>
      </c>
      <c r="O32" s="2">
        <v>350</v>
      </c>
      <c r="P32" s="2">
        <v>0</v>
      </c>
      <c r="Q32" s="2">
        <f>IF(C32="Inventario físico",O32,P32)</f>
      </c>
      <c r="R32" s="2">
        <v>1</v>
      </c>
      <c r="U32" s="0" t="s">
        <v>99</v>
      </c>
      <c r="V32" s="5" t="s">
        <v>295</v>
      </c>
      <c r="Y32" s="5" t="s">
        <v>296</v>
      </c>
      <c r="Z32" s="0" t="s">
        <v>104</v>
      </c>
      <c r="AC32" s="5" t="s">
        <v>105</v>
      </c>
      <c r="AD32" s="3">
        <f>IF(AA32="","Pendiente",AA32*Q32)</f>
      </c>
      <c r="AF32" s="3">
        <f>IF(AE32="","",AE32*Q32)</f>
      </c>
      <c r="AG32" s="0" t="s">
        <v>106</v>
      </c>
      <c r="AH32" s="0" t="s">
        <v>107</v>
      </c>
    </row>
    <row r="33">
      <c r="A33" s="0">
        <v>29</v>
      </c>
      <c r="B33" s="0" t="s">
        <v>297</v>
      </c>
      <c r="C33" s="0" t="s">
        <v>90</v>
      </c>
      <c r="D33" s="0" t="s">
        <v>17</v>
      </c>
      <c r="E33" s="5" t="s">
        <v>131</v>
      </c>
      <c r="F33" s="0" t="s">
        <v>262</v>
      </c>
      <c r="G33" s="0" t="s">
        <v>26</v>
      </c>
      <c r="H33" s="0" t="s">
        <v>92</v>
      </c>
      <c r="I33" s="0" t="s">
        <v>93</v>
      </c>
      <c r="J33" s="5" t="s">
        <v>94</v>
      </c>
      <c r="K33" s="0" t="s">
        <v>30</v>
      </c>
      <c r="L33" s="0" t="s">
        <v>298</v>
      </c>
      <c r="M33" s="5" t="s">
        <v>299</v>
      </c>
      <c r="N33" s="5" t="s">
        <v>300</v>
      </c>
      <c r="O33" s="2">
        <v>3</v>
      </c>
      <c r="P33" s="2">
        <v>0</v>
      </c>
      <c r="Q33" s="2">
        <f>IF(C33="Inventario físico",O33,P33)</f>
      </c>
      <c r="R33" s="2">
        <v>1</v>
      </c>
      <c r="U33" s="0" t="s">
        <v>99</v>
      </c>
      <c r="V33" s="5" t="s">
        <v>301</v>
      </c>
      <c r="Y33" s="5" t="s">
        <v>302</v>
      </c>
      <c r="Z33" s="0" t="s">
        <v>104</v>
      </c>
      <c r="AC33" s="5" t="s">
        <v>105</v>
      </c>
      <c r="AD33" s="3">
        <f>IF(AA33="","Pendiente",AA33*Q33)</f>
      </c>
      <c r="AF33" s="3">
        <f>IF(AE33="","",AE33*Q33)</f>
      </c>
      <c r="AG33" s="0" t="s">
        <v>106</v>
      </c>
      <c r="AH33" s="0" t="s">
        <v>107</v>
      </c>
    </row>
    <row r="34">
      <c r="A34" s="0">
        <v>30</v>
      </c>
      <c r="B34" s="0" t="s">
        <v>303</v>
      </c>
      <c r="C34" s="0" t="s">
        <v>90</v>
      </c>
      <c r="D34" s="0" t="s">
        <v>17</v>
      </c>
      <c r="E34" s="5" t="s">
        <v>131</v>
      </c>
      <c r="F34" s="0" t="s">
        <v>132</v>
      </c>
      <c r="G34" s="0" t="s">
        <v>26</v>
      </c>
      <c r="H34" s="0" t="s">
        <v>92</v>
      </c>
      <c r="I34" s="0" t="s">
        <v>93</v>
      </c>
      <c r="J34" s="5" t="s">
        <v>94</v>
      </c>
      <c r="K34" s="0" t="s">
        <v>30</v>
      </c>
      <c r="L34" s="0" t="s">
        <v>304</v>
      </c>
      <c r="M34" s="5" t="s">
        <v>305</v>
      </c>
      <c r="N34" s="5" t="s">
        <v>306</v>
      </c>
      <c r="O34" s="2">
        <v>6</v>
      </c>
      <c r="P34" s="2">
        <v>0</v>
      </c>
      <c r="Q34" s="2">
        <f>IF(C34="Inventario físico",O34,P34)</f>
      </c>
      <c r="R34" s="2">
        <v>1</v>
      </c>
      <c r="U34" s="0" t="s">
        <v>99</v>
      </c>
      <c r="V34" s="5" t="s">
        <v>307</v>
      </c>
      <c r="W34" s="5" t="s">
        <v>308</v>
      </c>
      <c r="Y34" s="5" t="s">
        <v>309</v>
      </c>
      <c r="Z34" s="0" t="s">
        <v>104</v>
      </c>
      <c r="AC34" s="5" t="s">
        <v>105</v>
      </c>
      <c r="AD34" s="3">
        <f>IF(AA34="","Pendiente",AA34*Q34)</f>
      </c>
      <c r="AF34" s="3">
        <f>IF(AE34="","",AE34*Q34)</f>
      </c>
      <c r="AG34" s="0" t="s">
        <v>106</v>
      </c>
      <c r="AH34" s="0" t="s">
        <v>107</v>
      </c>
    </row>
    <row r="35">
      <c r="A35" s="0">
        <v>31</v>
      </c>
      <c r="B35" s="0" t="s">
        <v>310</v>
      </c>
      <c r="C35" s="0" t="s">
        <v>90</v>
      </c>
      <c r="D35" s="0" t="s">
        <v>17</v>
      </c>
      <c r="E35" s="5" t="s">
        <v>131</v>
      </c>
      <c r="F35" s="0" t="s">
        <v>262</v>
      </c>
      <c r="G35" s="0" t="s">
        <v>26</v>
      </c>
      <c r="H35" s="0" t="s">
        <v>92</v>
      </c>
      <c r="I35" s="0" t="s">
        <v>93</v>
      </c>
      <c r="J35" s="5" t="s">
        <v>94</v>
      </c>
      <c r="K35" s="0" t="s">
        <v>30</v>
      </c>
      <c r="L35" s="0" t="s">
        <v>311</v>
      </c>
      <c r="M35" s="5" t="s">
        <v>312</v>
      </c>
      <c r="O35" s="2">
        <v>2</v>
      </c>
      <c r="P35" s="2">
        <v>0</v>
      </c>
      <c r="Q35" s="2">
        <f>IF(C35="Inventario físico",O35,P35)</f>
      </c>
      <c r="R35" s="2">
        <v>1</v>
      </c>
      <c r="U35" s="0" t="s">
        <v>99</v>
      </c>
      <c r="V35" s="5" t="s">
        <v>313</v>
      </c>
      <c r="Y35" s="5" t="s">
        <v>314</v>
      </c>
      <c r="Z35" s="0" t="s">
        <v>104</v>
      </c>
      <c r="AC35" s="5" t="s">
        <v>105</v>
      </c>
      <c r="AD35" s="3">
        <f>IF(AA35="","Pendiente",AA35*Q35)</f>
      </c>
      <c r="AF35" s="3">
        <f>IF(AE35="","",AE35*Q35)</f>
      </c>
      <c r="AG35" s="0" t="s">
        <v>106</v>
      </c>
      <c r="AH35" s="0" t="s">
        <v>107</v>
      </c>
    </row>
    <row r="36">
      <c r="A36" s="0">
        <v>32</v>
      </c>
      <c r="B36" s="0" t="s">
        <v>315</v>
      </c>
      <c r="C36" s="0" t="s">
        <v>90</v>
      </c>
      <c r="D36" s="0" t="s">
        <v>14</v>
      </c>
      <c r="E36" s="5" t="s">
        <v>109</v>
      </c>
      <c r="G36" s="0" t="s">
        <v>26</v>
      </c>
      <c r="H36" s="0" t="s">
        <v>92</v>
      </c>
      <c r="I36" s="0" t="s">
        <v>93</v>
      </c>
      <c r="J36" s="5" t="s">
        <v>94</v>
      </c>
      <c r="K36" s="0" t="s">
        <v>33</v>
      </c>
      <c r="L36" s="0" t="s">
        <v>316</v>
      </c>
      <c r="M36" s="5" t="s">
        <v>317</v>
      </c>
      <c r="N36" s="5" t="s">
        <v>318</v>
      </c>
      <c r="O36" s="2">
        <v>2</v>
      </c>
      <c r="P36" s="2">
        <v>20</v>
      </c>
      <c r="Q36" s="2">
        <f>IF(C36="Inventario físico",O36,P36)</f>
      </c>
      <c r="R36" s="2">
        <v>1</v>
      </c>
      <c r="S36" s="0" t="s">
        <v>319</v>
      </c>
      <c r="T36" s="0" t="s">
        <v>319</v>
      </c>
      <c r="U36" s="0" t="s">
        <v>99</v>
      </c>
      <c r="V36" s="5" t="s">
        <v>320</v>
      </c>
      <c r="W36" s="5" t="s">
        <v>169</v>
      </c>
      <c r="X36" s="0" t="s">
        <v>102</v>
      </c>
      <c r="Y36" s="5" t="s">
        <v>321</v>
      </c>
      <c r="Z36" s="0" t="s">
        <v>104</v>
      </c>
      <c r="AC36" s="5" t="s">
        <v>105</v>
      </c>
      <c r="AD36" s="3">
        <f>IF(AA36="","Pendiente",AA36*Q36)</f>
      </c>
      <c r="AE36" s="3">
        <v>8615.0595</v>
      </c>
      <c r="AF36" s="3">
        <f>IF(AE36="","",AE36*Q36)</f>
      </c>
      <c r="AG36" s="0" t="s">
        <v>106</v>
      </c>
      <c r="AH36" s="0" t="s">
        <v>107</v>
      </c>
    </row>
    <row r="37">
      <c r="A37" s="0">
        <v>33</v>
      </c>
      <c r="B37" s="0" t="s">
        <v>322</v>
      </c>
      <c r="C37" s="0" t="s">
        <v>90</v>
      </c>
      <c r="D37" s="0" t="s">
        <v>15</v>
      </c>
      <c r="E37" s="5" t="s">
        <v>323</v>
      </c>
      <c r="G37" s="0" t="s">
        <v>26</v>
      </c>
      <c r="H37" s="0" t="s">
        <v>92</v>
      </c>
      <c r="I37" s="0" t="s">
        <v>93</v>
      </c>
      <c r="J37" s="5" t="s">
        <v>94</v>
      </c>
      <c r="K37" s="0" t="s">
        <v>30</v>
      </c>
      <c r="L37" s="0" t="s">
        <v>324</v>
      </c>
      <c r="M37" s="5" t="s">
        <v>325</v>
      </c>
      <c r="N37" s="5" t="s">
        <v>326</v>
      </c>
      <c r="O37" s="2">
        <v>6</v>
      </c>
      <c r="P37" s="2">
        <v>0</v>
      </c>
      <c r="Q37" s="2">
        <f>IF(C37="Inventario físico",O37,P37)</f>
      </c>
      <c r="R37" s="2">
        <v>2</v>
      </c>
      <c r="U37" s="0" t="s">
        <v>99</v>
      </c>
      <c r="Y37" s="5" t="s">
        <v>327</v>
      </c>
      <c r="Z37" s="0" t="s">
        <v>104</v>
      </c>
      <c r="AC37" s="5" t="s">
        <v>105</v>
      </c>
      <c r="AD37" s="3">
        <f>IF(AA37="","Pendiente",AA37*Q37)</f>
      </c>
      <c r="AF37" s="3">
        <f>IF(AE37="","",AE37*Q37)</f>
      </c>
      <c r="AG37" s="0" t="s">
        <v>106</v>
      </c>
      <c r="AH37" s="0" t="s">
        <v>107</v>
      </c>
    </row>
    <row r="38">
      <c r="A38" s="0">
        <v>34</v>
      </c>
      <c r="B38" s="0" t="s">
        <v>328</v>
      </c>
      <c r="C38" s="0" t="s">
        <v>90</v>
      </c>
      <c r="D38" s="0" t="s">
        <v>17</v>
      </c>
      <c r="E38" s="5" t="s">
        <v>131</v>
      </c>
      <c r="F38" s="0" t="s">
        <v>262</v>
      </c>
      <c r="G38" s="0" t="s">
        <v>26</v>
      </c>
      <c r="H38" s="0" t="s">
        <v>92</v>
      </c>
      <c r="I38" s="0" t="s">
        <v>93</v>
      </c>
      <c r="J38" s="5" t="s">
        <v>94</v>
      </c>
      <c r="K38" s="0" t="s">
        <v>30</v>
      </c>
      <c r="L38" s="0" t="s">
        <v>329</v>
      </c>
      <c r="M38" s="5" t="s">
        <v>330</v>
      </c>
      <c r="O38" s="2">
        <v>1316</v>
      </c>
      <c r="P38" s="2">
        <v>0</v>
      </c>
      <c r="Q38" s="2">
        <f>IF(C38="Inventario físico",O38,P38)</f>
      </c>
      <c r="R38" s="2">
        <v>2</v>
      </c>
      <c r="U38" s="0" t="s">
        <v>99</v>
      </c>
      <c r="V38" s="5" t="s">
        <v>331</v>
      </c>
      <c r="Y38" s="5" t="s">
        <v>332</v>
      </c>
      <c r="Z38" s="0" t="s">
        <v>104</v>
      </c>
      <c r="AC38" s="5" t="s">
        <v>105</v>
      </c>
      <c r="AD38" s="3">
        <f>IF(AA38="","Pendiente",AA38*Q38)</f>
      </c>
      <c r="AF38" s="3">
        <f>IF(AE38="","",AE38*Q38)</f>
      </c>
      <c r="AG38" s="0" t="s">
        <v>106</v>
      </c>
      <c r="AH38" s="0" t="s">
        <v>107</v>
      </c>
    </row>
    <row r="39">
      <c r="A39" s="0">
        <v>35</v>
      </c>
      <c r="B39" s="0" t="s">
        <v>333</v>
      </c>
      <c r="C39" s="0" t="s">
        <v>90</v>
      </c>
      <c r="D39" s="0" t="s">
        <v>17</v>
      </c>
      <c r="E39" s="5" t="s">
        <v>131</v>
      </c>
      <c r="F39" s="0" t="s">
        <v>262</v>
      </c>
      <c r="G39" s="0" t="s">
        <v>26</v>
      </c>
      <c r="H39" s="0" t="s">
        <v>92</v>
      </c>
      <c r="I39" s="0" t="s">
        <v>93</v>
      </c>
      <c r="J39" s="5" t="s">
        <v>94</v>
      </c>
      <c r="K39" s="0" t="s">
        <v>30</v>
      </c>
      <c r="L39" s="0" t="s">
        <v>334</v>
      </c>
      <c r="M39" s="5" t="s">
        <v>335</v>
      </c>
      <c r="N39" s="5" t="s">
        <v>336</v>
      </c>
      <c r="O39" s="2">
        <v>3</v>
      </c>
      <c r="P39" s="2">
        <v>0</v>
      </c>
      <c r="Q39" s="2">
        <f>IF(C39="Inventario físico",O39,P39)</f>
      </c>
      <c r="R39" s="2">
        <v>1</v>
      </c>
      <c r="U39" s="0" t="s">
        <v>99</v>
      </c>
      <c r="V39" s="5" t="s">
        <v>337</v>
      </c>
      <c r="Y39" s="5" t="s">
        <v>338</v>
      </c>
      <c r="Z39" s="0" t="s">
        <v>104</v>
      </c>
      <c r="AC39" s="5" t="s">
        <v>105</v>
      </c>
      <c r="AD39" s="3">
        <f>IF(AA39="","Pendiente",AA39*Q39)</f>
      </c>
      <c r="AF39" s="3">
        <f>IF(AE39="","",AE39*Q39)</f>
      </c>
      <c r="AG39" s="0" t="s">
        <v>106</v>
      </c>
      <c r="AH39" s="0" t="s">
        <v>107</v>
      </c>
    </row>
    <row r="40">
      <c r="A40" s="0">
        <v>36</v>
      </c>
      <c r="B40" s="0" t="s">
        <v>339</v>
      </c>
      <c r="C40" s="0" t="s">
        <v>90</v>
      </c>
      <c r="D40" s="0" t="s">
        <v>17</v>
      </c>
      <c r="E40" s="5" t="s">
        <v>131</v>
      </c>
      <c r="F40" s="0" t="s">
        <v>262</v>
      </c>
      <c r="G40" s="0" t="s">
        <v>26</v>
      </c>
      <c r="H40" s="0" t="s">
        <v>92</v>
      </c>
      <c r="I40" s="0" t="s">
        <v>93</v>
      </c>
      <c r="J40" s="5" t="s">
        <v>94</v>
      </c>
      <c r="K40" s="0" t="s">
        <v>33</v>
      </c>
      <c r="L40" s="0" t="s">
        <v>340</v>
      </c>
      <c r="M40" s="5" t="s">
        <v>341</v>
      </c>
      <c r="N40" s="5" t="s">
        <v>342</v>
      </c>
      <c r="O40" s="2">
        <v>351</v>
      </c>
      <c r="P40" s="2">
        <v>0</v>
      </c>
      <c r="Q40" s="2">
        <f>IF(C40="Inventario físico",O40,P40)</f>
      </c>
      <c r="R40" s="2">
        <v>1</v>
      </c>
      <c r="U40" s="0" t="s">
        <v>99</v>
      </c>
      <c r="V40" s="5" t="s">
        <v>343</v>
      </c>
      <c r="Y40" s="5" t="s">
        <v>344</v>
      </c>
      <c r="Z40" s="0" t="s">
        <v>104</v>
      </c>
      <c r="AC40" s="5" t="s">
        <v>105</v>
      </c>
      <c r="AD40" s="3">
        <f>IF(AA40="","Pendiente",AA40*Q40)</f>
      </c>
      <c r="AF40" s="3">
        <f>IF(AE40="","",AE40*Q40)</f>
      </c>
      <c r="AG40" s="0" t="s">
        <v>106</v>
      </c>
      <c r="AH40" s="0" t="s">
        <v>107</v>
      </c>
    </row>
    <row r="41">
      <c r="A41" s="0">
        <v>37</v>
      </c>
      <c r="B41" s="0" t="s">
        <v>345</v>
      </c>
      <c r="C41" s="0" t="s">
        <v>90</v>
      </c>
      <c r="D41" s="0" t="s">
        <v>17</v>
      </c>
      <c r="E41" s="5" t="s">
        <v>131</v>
      </c>
      <c r="F41" s="0" t="s">
        <v>132</v>
      </c>
      <c r="G41" s="0" t="s">
        <v>26</v>
      </c>
      <c r="H41" s="0" t="s">
        <v>92</v>
      </c>
      <c r="I41" s="0" t="s">
        <v>93</v>
      </c>
      <c r="J41" s="5" t="s">
        <v>94</v>
      </c>
      <c r="K41" s="0" t="s">
        <v>30</v>
      </c>
      <c r="L41" s="0" t="s">
        <v>346</v>
      </c>
      <c r="M41" s="5" t="s">
        <v>347</v>
      </c>
      <c r="O41" s="2">
        <v>5</v>
      </c>
      <c r="P41" s="2">
        <v>0</v>
      </c>
      <c r="Q41" s="2">
        <f>IF(C41="Inventario físico",O41,P41)</f>
      </c>
      <c r="R41" s="2">
        <v>1</v>
      </c>
      <c r="U41" s="0" t="s">
        <v>99</v>
      </c>
      <c r="V41" s="5" t="s">
        <v>348</v>
      </c>
      <c r="Y41" s="5" t="s">
        <v>349</v>
      </c>
      <c r="Z41" s="0" t="s">
        <v>104</v>
      </c>
      <c r="AC41" s="5" t="s">
        <v>105</v>
      </c>
      <c r="AD41" s="3">
        <f>IF(AA41="","Pendiente",AA41*Q41)</f>
      </c>
      <c r="AF41" s="3">
        <f>IF(AE41="","",AE41*Q41)</f>
      </c>
      <c r="AG41" s="0" t="s">
        <v>106</v>
      </c>
      <c r="AH41" s="0" t="s">
        <v>107</v>
      </c>
    </row>
    <row r="42">
      <c r="A42" s="0">
        <v>38</v>
      </c>
      <c r="B42" s="0" t="s">
        <v>350</v>
      </c>
      <c r="C42" s="0" t="s">
        <v>90</v>
      </c>
      <c r="D42" s="0" t="s">
        <v>15</v>
      </c>
      <c r="E42" s="5" t="s">
        <v>323</v>
      </c>
      <c r="G42" s="0" t="s">
        <v>26</v>
      </c>
      <c r="H42" s="0" t="s">
        <v>92</v>
      </c>
      <c r="I42" s="0" t="s">
        <v>93</v>
      </c>
      <c r="J42" s="5" t="s">
        <v>94</v>
      </c>
      <c r="K42" s="0" t="s">
        <v>30</v>
      </c>
      <c r="L42" s="0" t="s">
        <v>351</v>
      </c>
      <c r="M42" s="5" t="s">
        <v>352</v>
      </c>
      <c r="N42" s="5" t="s">
        <v>353</v>
      </c>
      <c r="O42" s="2">
        <v>2</v>
      </c>
      <c r="P42" s="2">
        <v>0</v>
      </c>
      <c r="Q42" s="2">
        <f>IF(C42="Inventario físico",O42,P42)</f>
      </c>
      <c r="R42" s="2">
        <v>1</v>
      </c>
      <c r="U42" s="0" t="s">
        <v>99</v>
      </c>
      <c r="Y42" s="5" t="s">
        <v>327</v>
      </c>
      <c r="Z42" s="0" t="s">
        <v>104</v>
      </c>
      <c r="AC42" s="5" t="s">
        <v>105</v>
      </c>
      <c r="AD42" s="3">
        <f>IF(AA42="","Pendiente",AA42*Q42)</f>
      </c>
      <c r="AF42" s="3">
        <f>IF(AE42="","",AE42*Q42)</f>
      </c>
      <c r="AG42" s="0" t="s">
        <v>106</v>
      </c>
      <c r="AH42" s="0" t="s">
        <v>107</v>
      </c>
    </row>
    <row r="43">
      <c r="A43" s="0">
        <v>39</v>
      </c>
      <c r="B43" s="0" t="s">
        <v>354</v>
      </c>
      <c r="C43" s="0" t="s">
        <v>90</v>
      </c>
      <c r="D43" s="0" t="s">
        <v>15</v>
      </c>
      <c r="E43" s="5" t="s">
        <v>323</v>
      </c>
      <c r="G43" s="0" t="s">
        <v>26</v>
      </c>
      <c r="H43" s="0" t="s">
        <v>92</v>
      </c>
      <c r="I43" s="0" t="s">
        <v>93</v>
      </c>
      <c r="J43" s="5" t="s">
        <v>94</v>
      </c>
      <c r="K43" s="0" t="s">
        <v>30</v>
      </c>
      <c r="L43" s="0" t="s">
        <v>355</v>
      </c>
      <c r="M43" s="5" t="s">
        <v>356</v>
      </c>
      <c r="N43" s="5" t="s">
        <v>357</v>
      </c>
      <c r="O43" s="2">
        <v>12</v>
      </c>
      <c r="P43" s="2">
        <v>0</v>
      </c>
      <c r="Q43" s="2">
        <f>IF(C43="Inventario físico",O43,P43)</f>
      </c>
      <c r="R43" s="2">
        <v>1</v>
      </c>
      <c r="U43" s="0" t="s">
        <v>99</v>
      </c>
      <c r="Y43" s="5" t="s">
        <v>327</v>
      </c>
      <c r="Z43" s="0" t="s">
        <v>104</v>
      </c>
      <c r="AC43" s="5" t="s">
        <v>105</v>
      </c>
      <c r="AD43" s="3">
        <f>IF(AA43="","Pendiente",AA43*Q43)</f>
      </c>
      <c r="AF43" s="3">
        <f>IF(AE43="","",AE43*Q43)</f>
      </c>
      <c r="AG43" s="0" t="s">
        <v>106</v>
      </c>
      <c r="AH43" s="0" t="s">
        <v>107</v>
      </c>
    </row>
    <row r="44">
      <c r="A44" s="0">
        <v>40</v>
      </c>
      <c r="B44" s="0" t="s">
        <v>358</v>
      </c>
      <c r="C44" s="0" t="s">
        <v>90</v>
      </c>
      <c r="D44" s="0" t="s">
        <v>17</v>
      </c>
      <c r="E44" s="5" t="s">
        <v>131</v>
      </c>
      <c r="F44" s="0" t="s">
        <v>132</v>
      </c>
      <c r="G44" s="0" t="s">
        <v>26</v>
      </c>
      <c r="H44" s="0" t="s">
        <v>92</v>
      </c>
      <c r="I44" s="0" t="s">
        <v>93</v>
      </c>
      <c r="J44" s="5" t="s">
        <v>94</v>
      </c>
      <c r="K44" s="0" t="s">
        <v>33</v>
      </c>
      <c r="L44" s="0" t="s">
        <v>359</v>
      </c>
      <c r="M44" s="5" t="s">
        <v>360</v>
      </c>
      <c r="N44" s="5" t="s">
        <v>361</v>
      </c>
      <c r="O44" s="2">
        <v>3</v>
      </c>
      <c r="P44" s="2">
        <v>0</v>
      </c>
      <c r="Q44" s="2">
        <f>IF(C44="Inventario físico",O44,P44)</f>
      </c>
      <c r="R44" s="2">
        <v>1</v>
      </c>
      <c r="U44" s="0" t="s">
        <v>99</v>
      </c>
      <c r="V44" s="5" t="s">
        <v>362</v>
      </c>
      <c r="W44" s="5" t="s">
        <v>259</v>
      </c>
      <c r="Y44" s="5" t="s">
        <v>363</v>
      </c>
      <c r="Z44" s="0" t="s">
        <v>104</v>
      </c>
      <c r="AC44" s="5" t="s">
        <v>105</v>
      </c>
      <c r="AD44" s="3">
        <f>IF(AA44="","Pendiente",AA44*Q44)</f>
      </c>
      <c r="AF44" s="3">
        <f>IF(AE44="","",AE44*Q44)</f>
      </c>
      <c r="AG44" s="0" t="s">
        <v>106</v>
      </c>
      <c r="AH44" s="0" t="s">
        <v>107</v>
      </c>
    </row>
    <row r="45">
      <c r="A45" s="0">
        <v>41</v>
      </c>
      <c r="B45" s="0" t="s">
        <v>364</v>
      </c>
      <c r="C45" s="0" t="s">
        <v>90</v>
      </c>
      <c r="D45" s="0" t="s">
        <v>14</v>
      </c>
      <c r="E45" s="5" t="s">
        <v>109</v>
      </c>
      <c r="G45" s="0" t="s">
        <v>26</v>
      </c>
      <c r="H45" s="0" t="s">
        <v>92</v>
      </c>
      <c r="I45" s="0" t="s">
        <v>93</v>
      </c>
      <c r="J45" s="5" t="s">
        <v>94</v>
      </c>
      <c r="K45" s="0" t="s">
        <v>33</v>
      </c>
      <c r="L45" s="0" t="s">
        <v>365</v>
      </c>
      <c r="M45" s="5" t="s">
        <v>366</v>
      </c>
      <c r="N45" s="5" t="s">
        <v>278</v>
      </c>
      <c r="O45" s="2">
        <v>40</v>
      </c>
      <c r="P45" s="2">
        <v>250</v>
      </c>
      <c r="Q45" s="2">
        <f>IF(C45="Inventario físico",O45,P45)</f>
      </c>
      <c r="R45" s="2">
        <v>1</v>
      </c>
      <c r="S45" s="0" t="s">
        <v>367</v>
      </c>
      <c r="T45" s="0" t="s">
        <v>367</v>
      </c>
      <c r="U45" s="0" t="s">
        <v>99</v>
      </c>
      <c r="V45" s="5" t="s">
        <v>368</v>
      </c>
      <c r="W45" s="5" t="s">
        <v>273</v>
      </c>
      <c r="X45" s="0" t="s">
        <v>146</v>
      </c>
      <c r="Y45" s="5" t="s">
        <v>369</v>
      </c>
      <c r="Z45" s="0" t="s">
        <v>104</v>
      </c>
      <c r="AC45" s="5" t="s">
        <v>105</v>
      </c>
      <c r="AD45" s="3">
        <f>IF(AA45="","Pendiente",AA45*Q45)</f>
      </c>
      <c r="AE45" s="3">
        <v>430.32692000000003</v>
      </c>
      <c r="AF45" s="3">
        <f>IF(AE45="","",AE45*Q45)</f>
      </c>
      <c r="AG45" s="0" t="s">
        <v>106</v>
      </c>
      <c r="AH45" s="0" t="s">
        <v>107</v>
      </c>
    </row>
    <row r="46">
      <c r="A46" s="0">
        <v>42</v>
      </c>
      <c r="B46" s="0" t="s">
        <v>370</v>
      </c>
      <c r="C46" s="0" t="s">
        <v>90</v>
      </c>
      <c r="D46" s="0" t="s">
        <v>17</v>
      </c>
      <c r="E46" s="5" t="s">
        <v>131</v>
      </c>
      <c r="F46" s="0" t="s">
        <v>244</v>
      </c>
      <c r="G46" s="0" t="s">
        <v>26</v>
      </c>
      <c r="H46" s="0" t="s">
        <v>92</v>
      </c>
      <c r="I46" s="0" t="s">
        <v>93</v>
      </c>
      <c r="J46" s="5" t="s">
        <v>94</v>
      </c>
      <c r="K46" s="0" t="s">
        <v>33</v>
      </c>
      <c r="L46" s="0" t="s">
        <v>371</v>
      </c>
      <c r="M46" s="5" t="s">
        <v>372</v>
      </c>
      <c r="N46" s="5" t="s">
        <v>373</v>
      </c>
      <c r="O46" s="2">
        <v>4</v>
      </c>
      <c r="P46" s="2">
        <v>0</v>
      </c>
      <c r="Q46" s="2">
        <f>IF(C46="Inventario físico",O46,P46)</f>
      </c>
      <c r="R46" s="2">
        <v>1</v>
      </c>
      <c r="U46" s="0" t="s">
        <v>99</v>
      </c>
      <c r="Y46" s="5" t="s">
        <v>374</v>
      </c>
      <c r="Z46" s="0" t="s">
        <v>104</v>
      </c>
      <c r="AC46" s="5" t="s">
        <v>105</v>
      </c>
      <c r="AD46" s="3">
        <f>IF(AA46="","Pendiente",AA46*Q46)</f>
      </c>
      <c r="AF46" s="3">
        <f>IF(AE46="","",AE46*Q46)</f>
      </c>
      <c r="AG46" s="0" t="s">
        <v>106</v>
      </c>
      <c r="AH46" s="0" t="s">
        <v>107</v>
      </c>
    </row>
    <row r="47">
      <c r="A47" s="0">
        <v>43</v>
      </c>
      <c r="B47" s="0" t="s">
        <v>375</v>
      </c>
      <c r="C47" s="0" t="s">
        <v>90</v>
      </c>
      <c r="D47" s="0" t="s">
        <v>17</v>
      </c>
      <c r="E47" s="5" t="s">
        <v>131</v>
      </c>
      <c r="F47" s="0" t="s">
        <v>132</v>
      </c>
      <c r="G47" s="0" t="s">
        <v>26</v>
      </c>
      <c r="H47" s="0" t="s">
        <v>92</v>
      </c>
      <c r="I47" s="0" t="s">
        <v>93</v>
      </c>
      <c r="J47" s="5" t="s">
        <v>94</v>
      </c>
      <c r="K47" s="0" t="s">
        <v>30</v>
      </c>
      <c r="L47" s="0" t="s">
        <v>376</v>
      </c>
      <c r="M47" s="5" t="s">
        <v>377</v>
      </c>
      <c r="O47" s="2">
        <v>1</v>
      </c>
      <c r="P47" s="2">
        <v>0</v>
      </c>
      <c r="Q47" s="2">
        <f>IF(C47="Inventario físico",O47,P47)</f>
      </c>
      <c r="R47" s="2">
        <v>1</v>
      </c>
      <c r="U47" s="0" t="s">
        <v>99</v>
      </c>
      <c r="V47" s="5" t="s">
        <v>378</v>
      </c>
      <c r="Y47" s="5" t="s">
        <v>379</v>
      </c>
      <c r="Z47" s="0" t="s">
        <v>104</v>
      </c>
      <c r="AC47" s="5" t="s">
        <v>105</v>
      </c>
      <c r="AD47" s="3">
        <f>IF(AA47="","Pendiente",AA47*Q47)</f>
      </c>
      <c r="AF47" s="3">
        <f>IF(AE47="","",AE47*Q47)</f>
      </c>
      <c r="AG47" s="0" t="s">
        <v>106</v>
      </c>
      <c r="AH47" s="0" t="s">
        <v>107</v>
      </c>
    </row>
    <row r="48">
      <c r="A48" s="0">
        <v>44</v>
      </c>
      <c r="B48" s="0" t="s">
        <v>380</v>
      </c>
      <c r="C48" s="0" t="s">
        <v>90</v>
      </c>
      <c r="D48" s="0" t="s">
        <v>17</v>
      </c>
      <c r="E48" s="5" t="s">
        <v>131</v>
      </c>
      <c r="F48" s="0" t="s">
        <v>132</v>
      </c>
      <c r="G48" s="0" t="s">
        <v>26</v>
      </c>
      <c r="H48" s="0" t="s">
        <v>92</v>
      </c>
      <c r="I48" s="0" t="s">
        <v>93</v>
      </c>
      <c r="J48" s="5" t="s">
        <v>94</v>
      </c>
      <c r="K48" s="0" t="s">
        <v>30</v>
      </c>
      <c r="L48" s="0" t="s">
        <v>381</v>
      </c>
      <c r="M48" s="5" t="s">
        <v>382</v>
      </c>
      <c r="O48" s="2">
        <v>192</v>
      </c>
      <c r="P48" s="2">
        <v>0</v>
      </c>
      <c r="Q48" s="2">
        <f>IF(C48="Inventario físico",O48,P48)</f>
      </c>
      <c r="R48" s="2">
        <v>1</v>
      </c>
      <c r="U48" s="0" t="s">
        <v>99</v>
      </c>
      <c r="V48" s="5" t="s">
        <v>383</v>
      </c>
      <c r="Y48" s="5" t="s">
        <v>384</v>
      </c>
      <c r="Z48" s="0" t="s">
        <v>104</v>
      </c>
      <c r="AC48" s="5" t="s">
        <v>105</v>
      </c>
      <c r="AD48" s="3">
        <f>IF(AA48="","Pendiente",AA48*Q48)</f>
      </c>
      <c r="AF48" s="3">
        <f>IF(AE48="","",AE48*Q48)</f>
      </c>
      <c r="AG48" s="0" t="s">
        <v>106</v>
      </c>
      <c r="AH48" s="0" t="s">
        <v>107</v>
      </c>
    </row>
    <row r="49">
      <c r="A49" s="0">
        <v>45</v>
      </c>
      <c r="B49" s="0" t="s">
        <v>385</v>
      </c>
      <c r="C49" s="0" t="s">
        <v>90</v>
      </c>
      <c r="D49" s="0" t="s">
        <v>17</v>
      </c>
      <c r="E49" s="5" t="s">
        <v>131</v>
      </c>
      <c r="F49" s="0" t="s">
        <v>132</v>
      </c>
      <c r="G49" s="0" t="s">
        <v>26</v>
      </c>
      <c r="H49" s="0" t="s">
        <v>92</v>
      </c>
      <c r="I49" s="0" t="s">
        <v>93</v>
      </c>
      <c r="J49" s="5" t="s">
        <v>94</v>
      </c>
      <c r="K49" s="0" t="s">
        <v>30</v>
      </c>
      <c r="L49" s="0" t="s">
        <v>386</v>
      </c>
      <c r="M49" s="5" t="s">
        <v>387</v>
      </c>
      <c r="O49" s="2">
        <v>4</v>
      </c>
      <c r="P49" s="2">
        <v>0</v>
      </c>
      <c r="Q49" s="2">
        <f>IF(C49="Inventario físico",O49,P49)</f>
      </c>
      <c r="R49" s="2">
        <v>1</v>
      </c>
      <c r="U49" s="0" t="s">
        <v>99</v>
      </c>
      <c r="V49" s="5" t="s">
        <v>388</v>
      </c>
      <c r="Y49" s="5" t="s">
        <v>389</v>
      </c>
      <c r="Z49" s="0" t="s">
        <v>104</v>
      </c>
      <c r="AC49" s="5" t="s">
        <v>105</v>
      </c>
      <c r="AD49" s="3">
        <f>IF(AA49="","Pendiente",AA49*Q49)</f>
      </c>
      <c r="AF49" s="3">
        <f>IF(AE49="","",AE49*Q49)</f>
      </c>
      <c r="AG49" s="0" t="s">
        <v>106</v>
      </c>
      <c r="AH49" s="0" t="s">
        <v>107</v>
      </c>
    </row>
    <row r="50">
      <c r="A50" s="0">
        <v>46</v>
      </c>
      <c r="B50" s="0" t="s">
        <v>390</v>
      </c>
      <c r="C50" s="0" t="s">
        <v>90</v>
      </c>
      <c r="D50" s="0" t="s">
        <v>17</v>
      </c>
      <c r="E50" s="5" t="s">
        <v>131</v>
      </c>
      <c r="F50" s="0" t="s">
        <v>255</v>
      </c>
      <c r="G50" s="0" t="s">
        <v>26</v>
      </c>
      <c r="H50" s="0" t="s">
        <v>92</v>
      </c>
      <c r="I50" s="0" t="s">
        <v>93</v>
      </c>
      <c r="J50" s="5" t="s">
        <v>94</v>
      </c>
      <c r="K50" s="0" t="s">
        <v>33</v>
      </c>
      <c r="L50" s="0" t="s">
        <v>391</v>
      </c>
      <c r="M50" s="5" t="s">
        <v>392</v>
      </c>
      <c r="N50" s="5" t="s">
        <v>393</v>
      </c>
      <c r="O50" s="2">
        <v>100</v>
      </c>
      <c r="P50" s="2">
        <v>0</v>
      </c>
      <c r="Q50" s="2">
        <f>IF(C50="Inventario físico",O50,P50)</f>
      </c>
      <c r="R50" s="2">
        <v>1</v>
      </c>
      <c r="U50" s="0" t="s">
        <v>99</v>
      </c>
      <c r="W50" s="5" t="s">
        <v>259</v>
      </c>
      <c r="Y50" s="5" t="s">
        <v>394</v>
      </c>
      <c r="Z50" s="0" t="s">
        <v>104</v>
      </c>
      <c r="AC50" s="5" t="s">
        <v>105</v>
      </c>
      <c r="AD50" s="3">
        <f>IF(AA50="","Pendiente",AA50*Q50)</f>
      </c>
      <c r="AF50" s="3">
        <f>IF(AE50="","",AE50*Q50)</f>
      </c>
      <c r="AG50" s="0" t="s">
        <v>106</v>
      </c>
      <c r="AH50" s="0" t="s">
        <v>107</v>
      </c>
    </row>
    <row r="51">
      <c r="A51" s="0">
        <v>47</v>
      </c>
      <c r="B51" s="0" t="s">
        <v>395</v>
      </c>
      <c r="C51" s="0" t="s">
        <v>90</v>
      </c>
      <c r="D51" s="0" t="s">
        <v>17</v>
      </c>
      <c r="E51" s="5" t="s">
        <v>131</v>
      </c>
      <c r="F51" s="0" t="s">
        <v>255</v>
      </c>
      <c r="G51" s="0" t="s">
        <v>26</v>
      </c>
      <c r="H51" s="0" t="s">
        <v>92</v>
      </c>
      <c r="I51" s="0" t="s">
        <v>93</v>
      </c>
      <c r="J51" s="5" t="s">
        <v>94</v>
      </c>
      <c r="K51" s="0" t="s">
        <v>33</v>
      </c>
      <c r="L51" s="0" t="s">
        <v>396</v>
      </c>
      <c r="M51" s="5" t="s">
        <v>397</v>
      </c>
      <c r="N51" s="5" t="s">
        <v>398</v>
      </c>
      <c r="O51" s="2">
        <v>36</v>
      </c>
      <c r="P51" s="2">
        <v>0</v>
      </c>
      <c r="Q51" s="2">
        <f>IF(C51="Inventario físico",O51,P51)</f>
      </c>
      <c r="R51" s="2">
        <v>1</v>
      </c>
      <c r="U51" s="0" t="s">
        <v>99</v>
      </c>
      <c r="W51" s="5" t="s">
        <v>241</v>
      </c>
      <c r="Y51" s="5" t="s">
        <v>399</v>
      </c>
      <c r="Z51" s="0" t="s">
        <v>104</v>
      </c>
      <c r="AC51" s="5" t="s">
        <v>105</v>
      </c>
      <c r="AD51" s="3">
        <f>IF(AA51="","Pendiente",AA51*Q51)</f>
      </c>
      <c r="AF51" s="3">
        <f>IF(AE51="","",AE51*Q51)</f>
      </c>
      <c r="AG51" s="0" t="s">
        <v>106</v>
      </c>
      <c r="AH51" s="0" t="s">
        <v>107</v>
      </c>
    </row>
    <row r="52">
      <c r="A52" s="0">
        <v>48</v>
      </c>
      <c r="B52" s="0" t="s">
        <v>400</v>
      </c>
      <c r="C52" s="0" t="s">
        <v>90</v>
      </c>
      <c r="D52" s="0" t="s">
        <v>14</v>
      </c>
      <c r="E52" s="5" t="s">
        <v>109</v>
      </c>
      <c r="G52" s="0" t="s">
        <v>26</v>
      </c>
      <c r="H52" s="0" t="s">
        <v>92</v>
      </c>
      <c r="I52" s="0" t="s">
        <v>93</v>
      </c>
      <c r="J52" s="5" t="s">
        <v>94</v>
      </c>
      <c r="K52" s="0" t="s">
        <v>33</v>
      </c>
      <c r="L52" s="0" t="s">
        <v>401</v>
      </c>
      <c r="M52" s="5" t="s">
        <v>402</v>
      </c>
      <c r="N52" s="5" t="s">
        <v>403</v>
      </c>
      <c r="O52" s="2">
        <v>35</v>
      </c>
      <c r="P52" s="2">
        <v>130</v>
      </c>
      <c r="Q52" s="2">
        <f>IF(C52="Inventario físico",O52,P52)</f>
      </c>
      <c r="R52" s="2">
        <v>1</v>
      </c>
      <c r="S52" s="0" t="s">
        <v>404</v>
      </c>
      <c r="T52" s="0" t="s">
        <v>404</v>
      </c>
      <c r="U52" s="0" t="s">
        <v>99</v>
      </c>
      <c r="V52" s="5" t="s">
        <v>405</v>
      </c>
      <c r="W52" s="5" t="s">
        <v>241</v>
      </c>
      <c r="X52" s="0" t="s">
        <v>146</v>
      </c>
      <c r="Y52" s="5" t="s">
        <v>406</v>
      </c>
      <c r="Z52" s="0" t="s">
        <v>104</v>
      </c>
      <c r="AC52" s="5" t="s">
        <v>105</v>
      </c>
      <c r="AD52" s="3">
        <f>IF(AA52="","Pendiente",AA52*Q52)</f>
      </c>
      <c r="AE52" s="3">
        <v>449.0746923076923</v>
      </c>
      <c r="AF52" s="3">
        <f>IF(AE52="","",AE52*Q52)</f>
      </c>
      <c r="AG52" s="0" t="s">
        <v>106</v>
      </c>
      <c r="AH52" s="0" t="s">
        <v>107</v>
      </c>
    </row>
    <row r="53">
      <c r="A53" s="0">
        <v>49</v>
      </c>
      <c r="B53" s="0" t="s">
        <v>407</v>
      </c>
      <c r="C53" s="0" t="s">
        <v>90</v>
      </c>
      <c r="D53" s="0" t="s">
        <v>17</v>
      </c>
      <c r="E53" s="5" t="s">
        <v>131</v>
      </c>
      <c r="F53" s="0" t="s">
        <v>255</v>
      </c>
      <c r="G53" s="0" t="s">
        <v>26</v>
      </c>
      <c r="H53" s="0" t="s">
        <v>92</v>
      </c>
      <c r="I53" s="0" t="s">
        <v>93</v>
      </c>
      <c r="J53" s="5" t="s">
        <v>94</v>
      </c>
      <c r="K53" s="0" t="s">
        <v>33</v>
      </c>
      <c r="L53" s="0" t="s">
        <v>408</v>
      </c>
      <c r="M53" s="5" t="s">
        <v>409</v>
      </c>
      <c r="N53" s="5" t="s">
        <v>410</v>
      </c>
      <c r="O53" s="2">
        <v>5</v>
      </c>
      <c r="P53" s="2">
        <v>0</v>
      </c>
      <c r="Q53" s="2">
        <f>IF(C53="Inventario físico",O53,P53)</f>
      </c>
      <c r="R53" s="2">
        <v>1</v>
      </c>
      <c r="U53" s="0" t="s">
        <v>99</v>
      </c>
      <c r="W53" s="5" t="s">
        <v>137</v>
      </c>
      <c r="Y53" s="5" t="s">
        <v>411</v>
      </c>
      <c r="Z53" s="0" t="s">
        <v>104</v>
      </c>
      <c r="AC53" s="5" t="s">
        <v>105</v>
      </c>
      <c r="AD53" s="3">
        <f>IF(AA53="","Pendiente",AA53*Q53)</f>
      </c>
      <c r="AF53" s="3">
        <f>IF(AE53="","",AE53*Q53)</f>
      </c>
      <c r="AG53" s="0" t="s">
        <v>106</v>
      </c>
      <c r="AH53" s="0" t="s">
        <v>107</v>
      </c>
    </row>
    <row r="54">
      <c r="A54" s="0">
        <v>50</v>
      </c>
      <c r="B54" s="0" t="s">
        <v>412</v>
      </c>
      <c r="C54" s="0" t="s">
        <v>90</v>
      </c>
      <c r="D54" s="0" t="s">
        <v>14</v>
      </c>
      <c r="E54" s="5" t="s">
        <v>109</v>
      </c>
      <c r="G54" s="0" t="s">
        <v>26</v>
      </c>
      <c r="H54" s="0" t="s">
        <v>92</v>
      </c>
      <c r="I54" s="0" t="s">
        <v>93</v>
      </c>
      <c r="J54" s="5" t="s">
        <v>94</v>
      </c>
      <c r="K54" s="0" t="s">
        <v>33</v>
      </c>
      <c r="L54" s="0" t="s">
        <v>413</v>
      </c>
      <c r="M54" s="5" t="s">
        <v>414</v>
      </c>
      <c r="N54" s="5" t="s">
        <v>415</v>
      </c>
      <c r="O54" s="2">
        <v>400</v>
      </c>
      <c r="P54" s="2">
        <v>1959</v>
      </c>
      <c r="Q54" s="2">
        <f>IF(C54="Inventario físico",O54,P54)</f>
      </c>
      <c r="R54" s="2">
        <v>2</v>
      </c>
      <c r="S54" s="0" t="s">
        <v>416</v>
      </c>
      <c r="T54" s="0" t="s">
        <v>416</v>
      </c>
      <c r="U54" s="0" t="s">
        <v>99</v>
      </c>
      <c r="V54" s="5" t="s">
        <v>417</v>
      </c>
      <c r="W54" s="5" t="s">
        <v>241</v>
      </c>
      <c r="X54" s="0" t="s">
        <v>146</v>
      </c>
      <c r="Y54" s="5" t="s">
        <v>418</v>
      </c>
      <c r="Z54" s="0" t="s">
        <v>104</v>
      </c>
      <c r="AC54" s="5" t="s">
        <v>105</v>
      </c>
      <c r="AD54" s="3">
        <f>IF(AA54="","Pendiente",AA54*Q54)</f>
      </c>
      <c r="AE54" s="3">
        <v>527.8899489535477</v>
      </c>
      <c r="AF54" s="3">
        <f>IF(AE54="","",AE54*Q54)</f>
      </c>
      <c r="AG54" s="0" t="s">
        <v>106</v>
      </c>
      <c r="AH54" s="0" t="s">
        <v>107</v>
      </c>
    </row>
    <row r="55">
      <c r="A55" s="0">
        <v>51</v>
      </c>
      <c r="B55" s="0" t="s">
        <v>419</v>
      </c>
      <c r="C55" s="0" t="s">
        <v>90</v>
      </c>
      <c r="D55" s="0" t="s">
        <v>17</v>
      </c>
      <c r="E55" s="5" t="s">
        <v>131</v>
      </c>
      <c r="F55" s="0" t="s">
        <v>255</v>
      </c>
      <c r="G55" s="0" t="s">
        <v>26</v>
      </c>
      <c r="H55" s="0" t="s">
        <v>92</v>
      </c>
      <c r="I55" s="0" t="s">
        <v>93</v>
      </c>
      <c r="J55" s="5" t="s">
        <v>94</v>
      </c>
      <c r="K55" s="0" t="s">
        <v>33</v>
      </c>
      <c r="L55" s="0" t="s">
        <v>420</v>
      </c>
      <c r="M55" s="5" t="s">
        <v>421</v>
      </c>
      <c r="N55" s="5" t="s">
        <v>422</v>
      </c>
      <c r="O55" s="2">
        <v>945</v>
      </c>
      <c r="P55" s="2">
        <v>0</v>
      </c>
      <c r="Q55" s="2">
        <f>IF(C55="Inventario físico",O55,P55)</f>
      </c>
      <c r="R55" s="2">
        <v>1</v>
      </c>
      <c r="U55" s="0" t="s">
        <v>99</v>
      </c>
      <c r="W55" s="5" t="s">
        <v>273</v>
      </c>
      <c r="Y55" s="5" t="s">
        <v>423</v>
      </c>
      <c r="Z55" s="0" t="s">
        <v>104</v>
      </c>
      <c r="AC55" s="5" t="s">
        <v>105</v>
      </c>
      <c r="AD55" s="3">
        <f>IF(AA55="","Pendiente",AA55*Q55)</f>
      </c>
      <c r="AF55" s="3">
        <f>IF(AE55="","",AE55*Q55)</f>
      </c>
      <c r="AG55" s="0" t="s">
        <v>106</v>
      </c>
      <c r="AH55" s="0" t="s">
        <v>107</v>
      </c>
    </row>
    <row r="56">
      <c r="A56" s="0">
        <v>52</v>
      </c>
      <c r="B56" s="0" t="s">
        <v>424</v>
      </c>
      <c r="C56" s="0" t="s">
        <v>90</v>
      </c>
      <c r="D56" s="0" t="s">
        <v>17</v>
      </c>
      <c r="E56" s="5" t="s">
        <v>131</v>
      </c>
      <c r="F56" s="0" t="s">
        <v>255</v>
      </c>
      <c r="G56" s="0" t="s">
        <v>26</v>
      </c>
      <c r="H56" s="0" t="s">
        <v>92</v>
      </c>
      <c r="I56" s="0" t="s">
        <v>93</v>
      </c>
      <c r="J56" s="5" t="s">
        <v>94</v>
      </c>
      <c r="K56" s="0" t="s">
        <v>33</v>
      </c>
      <c r="L56" s="0" t="s">
        <v>425</v>
      </c>
      <c r="M56" s="5" t="s">
        <v>426</v>
      </c>
      <c r="N56" s="5" t="s">
        <v>427</v>
      </c>
      <c r="O56" s="2">
        <v>11</v>
      </c>
      <c r="P56" s="2">
        <v>0</v>
      </c>
      <c r="Q56" s="2">
        <f>IF(C56="Inventario físico",O56,P56)</f>
      </c>
      <c r="R56" s="2">
        <v>2</v>
      </c>
      <c r="U56" s="0" t="s">
        <v>99</v>
      </c>
      <c r="W56" s="5" t="s">
        <v>241</v>
      </c>
      <c r="Y56" s="5" t="s">
        <v>428</v>
      </c>
      <c r="Z56" s="0" t="s">
        <v>104</v>
      </c>
      <c r="AC56" s="5" t="s">
        <v>105</v>
      </c>
      <c r="AD56" s="3">
        <f>IF(AA56="","Pendiente",AA56*Q56)</f>
      </c>
      <c r="AF56" s="3">
        <f>IF(AE56="","",AE56*Q56)</f>
      </c>
      <c r="AG56" s="0" t="s">
        <v>106</v>
      </c>
      <c r="AH56" s="0" t="s">
        <v>107</v>
      </c>
    </row>
    <row r="57">
      <c r="A57" s="0">
        <v>53</v>
      </c>
      <c r="B57" s="0" t="s">
        <v>429</v>
      </c>
      <c r="C57" s="0" t="s">
        <v>90</v>
      </c>
      <c r="D57" s="0" t="s">
        <v>14</v>
      </c>
      <c r="E57" s="5" t="s">
        <v>109</v>
      </c>
      <c r="G57" s="0" t="s">
        <v>26</v>
      </c>
      <c r="H57" s="0" t="s">
        <v>92</v>
      </c>
      <c r="I57" s="0" t="s">
        <v>93</v>
      </c>
      <c r="J57" s="5" t="s">
        <v>94</v>
      </c>
      <c r="K57" s="0" t="s">
        <v>33</v>
      </c>
      <c r="L57" s="0" t="s">
        <v>430</v>
      </c>
      <c r="M57" s="5" t="s">
        <v>431</v>
      </c>
      <c r="N57" s="5" t="s">
        <v>270</v>
      </c>
      <c r="O57" s="2">
        <v>50</v>
      </c>
      <c r="P57" s="2">
        <v>263</v>
      </c>
      <c r="Q57" s="2">
        <f>IF(C57="Inventario físico",O57,P57)</f>
      </c>
      <c r="R57" s="2">
        <v>2</v>
      </c>
      <c r="S57" s="0" t="s">
        <v>432</v>
      </c>
      <c r="T57" s="0" t="s">
        <v>432</v>
      </c>
      <c r="U57" s="0" t="s">
        <v>99</v>
      </c>
      <c r="V57" s="5" t="s">
        <v>433</v>
      </c>
      <c r="W57" s="5" t="s">
        <v>273</v>
      </c>
      <c r="X57" s="0" t="s">
        <v>146</v>
      </c>
      <c r="Y57" s="5" t="s">
        <v>434</v>
      </c>
      <c r="Z57" s="0" t="s">
        <v>104</v>
      </c>
      <c r="AC57" s="5" t="s">
        <v>105</v>
      </c>
      <c r="AD57" s="3">
        <f>IF(AA57="","Pendiente",AA57*Q57)</f>
      </c>
      <c r="AE57" s="3">
        <v>197.05368821292777</v>
      </c>
      <c r="AF57" s="3">
        <f>IF(AE57="","",AE57*Q57)</f>
      </c>
      <c r="AG57" s="0" t="s">
        <v>106</v>
      </c>
      <c r="AH57" s="0" t="s">
        <v>107</v>
      </c>
    </row>
    <row r="58">
      <c r="A58" s="0">
        <v>54</v>
      </c>
      <c r="B58" s="0" t="s">
        <v>435</v>
      </c>
      <c r="C58" s="0" t="s">
        <v>90</v>
      </c>
      <c r="D58" s="0" t="s">
        <v>14</v>
      </c>
      <c r="E58" s="5" t="s">
        <v>109</v>
      </c>
      <c r="G58" s="0" t="s">
        <v>26</v>
      </c>
      <c r="H58" s="0" t="s">
        <v>92</v>
      </c>
      <c r="I58" s="0" t="s">
        <v>93</v>
      </c>
      <c r="J58" s="5" t="s">
        <v>94</v>
      </c>
      <c r="K58" s="0" t="s">
        <v>33</v>
      </c>
      <c r="L58" s="0" t="s">
        <v>436</v>
      </c>
      <c r="M58" s="5" t="s">
        <v>437</v>
      </c>
      <c r="N58" s="5" t="s">
        <v>438</v>
      </c>
      <c r="O58" s="2">
        <v>2</v>
      </c>
      <c r="P58" s="2">
        <v>40</v>
      </c>
      <c r="Q58" s="2">
        <f>IF(C58="Inventario físico",O58,P58)</f>
      </c>
      <c r="R58" s="2">
        <v>1</v>
      </c>
      <c r="S58" s="0" t="s">
        <v>439</v>
      </c>
      <c r="T58" s="0" t="s">
        <v>439</v>
      </c>
      <c r="U58" s="0" t="s">
        <v>99</v>
      </c>
      <c r="V58" s="5" t="s">
        <v>440</v>
      </c>
      <c r="W58" s="5" t="s">
        <v>145</v>
      </c>
      <c r="X58" s="0" t="s">
        <v>146</v>
      </c>
      <c r="Y58" s="5" t="s">
        <v>441</v>
      </c>
      <c r="Z58" s="0" t="s">
        <v>104</v>
      </c>
      <c r="AC58" s="5" t="s">
        <v>105</v>
      </c>
      <c r="AD58" s="3">
        <f>IF(AA58="","Pendiente",AA58*Q58)</f>
      </c>
      <c r="AE58" s="3">
        <v>162</v>
      </c>
      <c r="AF58" s="3">
        <f>IF(AE58="","",AE58*Q58)</f>
      </c>
      <c r="AG58" s="0" t="s">
        <v>106</v>
      </c>
      <c r="AH58" s="0" t="s">
        <v>107</v>
      </c>
    </row>
    <row r="59">
      <c r="A59" s="0">
        <v>55</v>
      </c>
      <c r="B59" s="0" t="s">
        <v>442</v>
      </c>
      <c r="C59" s="0" t="s">
        <v>90</v>
      </c>
      <c r="D59" s="0" t="s">
        <v>14</v>
      </c>
      <c r="E59" s="5" t="s">
        <v>109</v>
      </c>
      <c r="G59" s="0" t="s">
        <v>26</v>
      </c>
      <c r="H59" s="0" t="s">
        <v>92</v>
      </c>
      <c r="I59" s="0" t="s">
        <v>93</v>
      </c>
      <c r="J59" s="5" t="s">
        <v>94</v>
      </c>
      <c r="K59" s="0" t="s">
        <v>33</v>
      </c>
      <c r="L59" s="0" t="s">
        <v>443</v>
      </c>
      <c r="M59" s="5" t="s">
        <v>444</v>
      </c>
      <c r="N59" s="5" t="s">
        <v>445</v>
      </c>
      <c r="O59" s="2">
        <v>93</v>
      </c>
      <c r="P59" s="2">
        <v>670</v>
      </c>
      <c r="Q59" s="2">
        <f>IF(C59="Inventario físico",O59,P59)</f>
      </c>
      <c r="R59" s="2">
        <v>2</v>
      </c>
      <c r="S59" s="0" t="s">
        <v>446</v>
      </c>
      <c r="T59" s="0" t="s">
        <v>446</v>
      </c>
      <c r="U59" s="0" t="s">
        <v>99</v>
      </c>
      <c r="V59" s="5" t="s">
        <v>447</v>
      </c>
      <c r="W59" s="5" t="s">
        <v>241</v>
      </c>
      <c r="X59" s="0" t="s">
        <v>146</v>
      </c>
      <c r="Y59" s="5" t="s">
        <v>448</v>
      </c>
      <c r="Z59" s="0" t="s">
        <v>104</v>
      </c>
      <c r="AC59" s="5" t="s">
        <v>105</v>
      </c>
      <c r="AD59" s="3">
        <f>IF(AA59="","Pendiente",AA59*Q59)</f>
      </c>
      <c r="AE59" s="3">
        <v>590.2961940298508</v>
      </c>
      <c r="AF59" s="3">
        <f>IF(AE59="","",AE59*Q59)</f>
      </c>
      <c r="AG59" s="0" t="s">
        <v>106</v>
      </c>
      <c r="AH59" s="0" t="s">
        <v>107</v>
      </c>
    </row>
    <row r="60">
      <c r="A60" s="0">
        <v>56</v>
      </c>
      <c r="B60" s="0" t="s">
        <v>449</v>
      </c>
      <c r="C60" s="0" t="s">
        <v>90</v>
      </c>
      <c r="D60" s="0" t="s">
        <v>17</v>
      </c>
      <c r="E60" s="5" t="s">
        <v>131</v>
      </c>
      <c r="F60" s="0" t="s">
        <v>262</v>
      </c>
      <c r="G60" s="0" t="s">
        <v>26</v>
      </c>
      <c r="H60" s="0" t="s">
        <v>92</v>
      </c>
      <c r="I60" s="0" t="s">
        <v>93</v>
      </c>
      <c r="J60" s="5" t="s">
        <v>94</v>
      </c>
      <c r="K60" s="0" t="s">
        <v>30</v>
      </c>
      <c r="L60" s="0" t="s">
        <v>450</v>
      </c>
      <c r="M60" s="5" t="s">
        <v>451</v>
      </c>
      <c r="O60" s="2">
        <v>50</v>
      </c>
      <c r="P60" s="2">
        <v>0</v>
      </c>
      <c r="Q60" s="2">
        <f>IF(C60="Inventario físico",O60,P60)</f>
      </c>
      <c r="R60" s="2">
        <v>2</v>
      </c>
      <c r="U60" s="0" t="s">
        <v>99</v>
      </c>
      <c r="V60" s="5" t="s">
        <v>452</v>
      </c>
      <c r="Y60" s="5" t="s">
        <v>453</v>
      </c>
      <c r="Z60" s="0" t="s">
        <v>104</v>
      </c>
      <c r="AC60" s="5" t="s">
        <v>105</v>
      </c>
      <c r="AD60" s="3">
        <f>IF(AA60="","Pendiente",AA60*Q60)</f>
      </c>
      <c r="AF60" s="3">
        <f>IF(AE60="","",AE60*Q60)</f>
      </c>
      <c r="AG60" s="0" t="s">
        <v>106</v>
      </c>
      <c r="AH60" s="0" t="s">
        <v>107</v>
      </c>
    </row>
    <row r="61">
      <c r="A61" s="0">
        <v>57</v>
      </c>
      <c r="B61" s="0" t="s">
        <v>454</v>
      </c>
      <c r="C61" s="0" t="s">
        <v>90</v>
      </c>
      <c r="D61" s="0" t="s">
        <v>17</v>
      </c>
      <c r="E61" s="5" t="s">
        <v>131</v>
      </c>
      <c r="F61" s="0" t="s">
        <v>255</v>
      </c>
      <c r="G61" s="0" t="s">
        <v>26</v>
      </c>
      <c r="H61" s="0" t="s">
        <v>92</v>
      </c>
      <c r="I61" s="0" t="s">
        <v>93</v>
      </c>
      <c r="J61" s="5" t="s">
        <v>94</v>
      </c>
      <c r="K61" s="0" t="s">
        <v>33</v>
      </c>
      <c r="L61" s="0" t="s">
        <v>455</v>
      </c>
      <c r="M61" s="5" t="s">
        <v>456</v>
      </c>
      <c r="N61" s="5" t="s">
        <v>457</v>
      </c>
      <c r="O61" s="2">
        <v>86</v>
      </c>
      <c r="P61" s="2">
        <v>0</v>
      </c>
      <c r="Q61" s="2">
        <f>IF(C61="Inventario físico",O61,P61)</f>
      </c>
      <c r="R61" s="2">
        <v>2</v>
      </c>
      <c r="U61" s="0" t="s">
        <v>99</v>
      </c>
      <c r="W61" s="5" t="s">
        <v>273</v>
      </c>
      <c r="Y61" s="5" t="s">
        <v>458</v>
      </c>
      <c r="Z61" s="0" t="s">
        <v>104</v>
      </c>
      <c r="AC61" s="5" t="s">
        <v>105</v>
      </c>
      <c r="AD61" s="3">
        <f>IF(AA61="","Pendiente",AA61*Q61)</f>
      </c>
      <c r="AF61" s="3">
        <f>IF(AE61="","",AE61*Q61)</f>
      </c>
      <c r="AG61" s="0" t="s">
        <v>106</v>
      </c>
      <c r="AH61" s="0" t="s">
        <v>107</v>
      </c>
    </row>
    <row r="62">
      <c r="A62" s="0">
        <v>58</v>
      </c>
      <c r="B62" s="0" t="s">
        <v>459</v>
      </c>
      <c r="C62" s="0" t="s">
        <v>90</v>
      </c>
      <c r="D62" s="0" t="s">
        <v>17</v>
      </c>
      <c r="E62" s="5" t="s">
        <v>131</v>
      </c>
      <c r="F62" s="0" t="s">
        <v>262</v>
      </c>
      <c r="G62" s="0" t="s">
        <v>26</v>
      </c>
      <c r="H62" s="0" t="s">
        <v>92</v>
      </c>
      <c r="I62" s="0" t="s">
        <v>93</v>
      </c>
      <c r="J62" s="5" t="s">
        <v>94</v>
      </c>
      <c r="K62" s="0" t="s">
        <v>30</v>
      </c>
      <c r="L62" s="0" t="s">
        <v>460</v>
      </c>
      <c r="M62" s="5" t="s">
        <v>461</v>
      </c>
      <c r="O62" s="2">
        <v>2</v>
      </c>
      <c r="P62" s="2">
        <v>0</v>
      </c>
      <c r="Q62" s="2">
        <f>IF(C62="Inventario físico",O62,P62)</f>
      </c>
      <c r="R62" s="2">
        <v>1</v>
      </c>
      <c r="U62" s="0" t="s">
        <v>99</v>
      </c>
      <c r="V62" s="5" t="s">
        <v>462</v>
      </c>
      <c r="Y62" s="5" t="s">
        <v>463</v>
      </c>
      <c r="Z62" s="0" t="s">
        <v>104</v>
      </c>
      <c r="AC62" s="5" t="s">
        <v>105</v>
      </c>
      <c r="AD62" s="3">
        <f>IF(AA62="","Pendiente",AA62*Q62)</f>
      </c>
      <c r="AF62" s="3">
        <f>IF(AE62="","",AE62*Q62)</f>
      </c>
      <c r="AG62" s="0" t="s">
        <v>106</v>
      </c>
      <c r="AH62" s="0" t="s">
        <v>107</v>
      </c>
    </row>
    <row r="63">
      <c r="A63" s="0">
        <v>59</v>
      </c>
      <c r="B63" s="0" t="s">
        <v>464</v>
      </c>
      <c r="C63" s="0" t="s">
        <v>90</v>
      </c>
      <c r="D63" s="0" t="s">
        <v>17</v>
      </c>
      <c r="E63" s="5" t="s">
        <v>131</v>
      </c>
      <c r="F63" s="0" t="s">
        <v>262</v>
      </c>
      <c r="G63" s="0" t="s">
        <v>26</v>
      </c>
      <c r="H63" s="0" t="s">
        <v>92</v>
      </c>
      <c r="I63" s="0" t="s">
        <v>93</v>
      </c>
      <c r="J63" s="5" t="s">
        <v>94</v>
      </c>
      <c r="K63" s="0" t="s">
        <v>30</v>
      </c>
      <c r="L63" s="0" t="s">
        <v>465</v>
      </c>
      <c r="M63" s="5" t="s">
        <v>466</v>
      </c>
      <c r="O63" s="2">
        <v>1</v>
      </c>
      <c r="P63" s="2">
        <v>0</v>
      </c>
      <c r="Q63" s="2">
        <f>IF(C63="Inventario físico",O63,P63)</f>
      </c>
      <c r="R63" s="2">
        <v>1</v>
      </c>
      <c r="U63" s="0" t="s">
        <v>99</v>
      </c>
      <c r="V63" s="5" t="s">
        <v>462</v>
      </c>
      <c r="Y63" s="5" t="s">
        <v>467</v>
      </c>
      <c r="Z63" s="0" t="s">
        <v>104</v>
      </c>
      <c r="AC63" s="5" t="s">
        <v>105</v>
      </c>
      <c r="AD63" s="3">
        <f>IF(AA63="","Pendiente",AA63*Q63)</f>
      </c>
      <c r="AF63" s="3">
        <f>IF(AE63="","",AE63*Q63)</f>
      </c>
      <c r="AG63" s="0" t="s">
        <v>106</v>
      </c>
      <c r="AH63" s="0" t="s">
        <v>107</v>
      </c>
    </row>
    <row r="64">
      <c r="A64" s="0">
        <v>60</v>
      </c>
      <c r="B64" s="0" t="s">
        <v>468</v>
      </c>
      <c r="C64" s="0" t="s">
        <v>90</v>
      </c>
      <c r="D64" s="0" t="s">
        <v>15</v>
      </c>
      <c r="E64" s="5" t="s">
        <v>323</v>
      </c>
      <c r="G64" s="0" t="s">
        <v>26</v>
      </c>
      <c r="H64" s="0" t="s">
        <v>92</v>
      </c>
      <c r="I64" s="0" t="s">
        <v>93</v>
      </c>
      <c r="J64" s="5" t="s">
        <v>94</v>
      </c>
      <c r="K64" s="0" t="s">
        <v>33</v>
      </c>
      <c r="L64" s="0" t="s">
        <v>469</v>
      </c>
      <c r="M64" s="5" t="s">
        <v>470</v>
      </c>
      <c r="N64" s="5" t="s">
        <v>471</v>
      </c>
      <c r="O64" s="2">
        <v>70</v>
      </c>
      <c r="P64" s="2">
        <v>0</v>
      </c>
      <c r="Q64" s="2">
        <f>IF(C64="Inventario físico",O64,P64)</f>
      </c>
      <c r="R64" s="2">
        <v>2</v>
      </c>
      <c r="U64" s="0" t="s">
        <v>99</v>
      </c>
      <c r="Y64" s="5" t="s">
        <v>327</v>
      </c>
      <c r="Z64" s="0" t="s">
        <v>104</v>
      </c>
      <c r="AC64" s="5" t="s">
        <v>105</v>
      </c>
      <c r="AD64" s="3">
        <f>IF(AA64="","Pendiente",AA64*Q64)</f>
      </c>
      <c r="AF64" s="3">
        <f>IF(AE64="","",AE64*Q64)</f>
      </c>
      <c r="AG64" s="0" t="s">
        <v>106</v>
      </c>
      <c r="AH64" s="0" t="s">
        <v>107</v>
      </c>
    </row>
    <row r="65">
      <c r="A65" s="0">
        <v>61</v>
      </c>
      <c r="B65" s="0" t="s">
        <v>472</v>
      </c>
      <c r="C65" s="0" t="s">
        <v>90</v>
      </c>
      <c r="D65" s="0" t="s">
        <v>17</v>
      </c>
      <c r="E65" s="5" t="s">
        <v>131</v>
      </c>
      <c r="F65" s="0" t="s">
        <v>132</v>
      </c>
      <c r="G65" s="0" t="s">
        <v>26</v>
      </c>
      <c r="H65" s="0" t="s">
        <v>92</v>
      </c>
      <c r="I65" s="0" t="s">
        <v>93</v>
      </c>
      <c r="J65" s="5" t="s">
        <v>94</v>
      </c>
      <c r="K65" s="0" t="s">
        <v>30</v>
      </c>
      <c r="L65" s="0" t="s">
        <v>473</v>
      </c>
      <c r="M65" s="5" t="s">
        <v>474</v>
      </c>
      <c r="O65" s="2">
        <v>1</v>
      </c>
      <c r="P65" s="2">
        <v>0</v>
      </c>
      <c r="Q65" s="2">
        <f>IF(C65="Inventario físico",O65,P65)</f>
      </c>
      <c r="R65" s="2">
        <v>1</v>
      </c>
      <c r="U65" s="0" t="s">
        <v>99</v>
      </c>
      <c r="V65" s="5" t="s">
        <v>475</v>
      </c>
      <c r="Y65" s="5" t="s">
        <v>476</v>
      </c>
      <c r="Z65" s="0" t="s">
        <v>104</v>
      </c>
      <c r="AC65" s="5" t="s">
        <v>105</v>
      </c>
      <c r="AD65" s="3">
        <f>IF(AA65="","Pendiente",AA65*Q65)</f>
      </c>
      <c r="AF65" s="3">
        <f>IF(AE65="","",AE65*Q65)</f>
      </c>
      <c r="AG65" s="0" t="s">
        <v>106</v>
      </c>
      <c r="AH65" s="0" t="s">
        <v>107</v>
      </c>
    </row>
    <row r="66">
      <c r="A66" s="0">
        <v>62</v>
      </c>
      <c r="B66" s="0" t="s">
        <v>477</v>
      </c>
      <c r="C66" s="0" t="s">
        <v>90</v>
      </c>
      <c r="D66" s="0" t="s">
        <v>17</v>
      </c>
      <c r="E66" s="5" t="s">
        <v>131</v>
      </c>
      <c r="F66" s="0" t="s">
        <v>132</v>
      </c>
      <c r="G66" s="0" t="s">
        <v>26</v>
      </c>
      <c r="H66" s="0" t="s">
        <v>92</v>
      </c>
      <c r="I66" s="0" t="s">
        <v>93</v>
      </c>
      <c r="J66" s="5" t="s">
        <v>94</v>
      </c>
      <c r="K66" s="0" t="s">
        <v>30</v>
      </c>
      <c r="L66" s="0" t="s">
        <v>478</v>
      </c>
      <c r="M66" s="5" t="s">
        <v>479</v>
      </c>
      <c r="O66" s="2">
        <v>1</v>
      </c>
      <c r="P66" s="2">
        <v>0</v>
      </c>
      <c r="Q66" s="2">
        <f>IF(C66="Inventario físico",O66,P66)</f>
      </c>
      <c r="R66" s="2">
        <v>1</v>
      </c>
      <c r="U66" s="0" t="s">
        <v>99</v>
      </c>
      <c r="V66" s="5" t="s">
        <v>480</v>
      </c>
      <c r="Y66" s="5" t="s">
        <v>481</v>
      </c>
      <c r="Z66" s="0" t="s">
        <v>104</v>
      </c>
      <c r="AC66" s="5" t="s">
        <v>105</v>
      </c>
      <c r="AD66" s="3">
        <f>IF(AA66="","Pendiente",AA66*Q66)</f>
      </c>
      <c r="AF66" s="3">
        <f>IF(AE66="","",AE66*Q66)</f>
      </c>
      <c r="AG66" s="0" t="s">
        <v>106</v>
      </c>
      <c r="AH66" s="0" t="s">
        <v>107</v>
      </c>
    </row>
    <row r="67">
      <c r="A67" s="0">
        <v>63</v>
      </c>
      <c r="B67" s="0" t="s">
        <v>482</v>
      </c>
      <c r="C67" s="0" t="s">
        <v>90</v>
      </c>
      <c r="D67" s="0" t="s">
        <v>15</v>
      </c>
      <c r="E67" s="5" t="s">
        <v>323</v>
      </c>
      <c r="G67" s="0" t="s">
        <v>26</v>
      </c>
      <c r="H67" s="0" t="s">
        <v>92</v>
      </c>
      <c r="I67" s="0" t="s">
        <v>93</v>
      </c>
      <c r="J67" s="5" t="s">
        <v>94</v>
      </c>
      <c r="K67" s="0" t="s">
        <v>30</v>
      </c>
      <c r="L67" s="0" t="s">
        <v>483</v>
      </c>
      <c r="M67" s="5" t="s">
        <v>484</v>
      </c>
      <c r="O67" s="2">
        <v>2</v>
      </c>
      <c r="P67" s="2">
        <v>0</v>
      </c>
      <c r="Q67" s="2">
        <f>IF(C67="Inventario físico",O67,P67)</f>
      </c>
      <c r="R67" s="2">
        <v>1</v>
      </c>
      <c r="U67" s="0" t="s">
        <v>99</v>
      </c>
      <c r="Y67" s="5" t="s">
        <v>327</v>
      </c>
      <c r="Z67" s="0" t="s">
        <v>104</v>
      </c>
      <c r="AC67" s="5" t="s">
        <v>105</v>
      </c>
      <c r="AD67" s="3">
        <f>IF(AA67="","Pendiente",AA67*Q67)</f>
      </c>
      <c r="AF67" s="3">
        <f>IF(AE67="","",AE67*Q67)</f>
      </c>
      <c r="AG67" s="0" t="s">
        <v>106</v>
      </c>
      <c r="AH67" s="0" t="s">
        <v>107</v>
      </c>
    </row>
    <row r="68">
      <c r="A68" s="0">
        <v>64</v>
      </c>
      <c r="B68" s="0" t="s">
        <v>485</v>
      </c>
      <c r="C68" s="0" t="s">
        <v>90</v>
      </c>
      <c r="D68" s="0" t="s">
        <v>14</v>
      </c>
      <c r="E68" s="5" t="s">
        <v>109</v>
      </c>
      <c r="G68" s="0" t="s">
        <v>26</v>
      </c>
      <c r="H68" s="0" t="s">
        <v>92</v>
      </c>
      <c r="I68" s="0" t="s">
        <v>93</v>
      </c>
      <c r="J68" s="5" t="s">
        <v>94</v>
      </c>
      <c r="K68" s="0" t="s">
        <v>33</v>
      </c>
      <c r="L68" s="0" t="s">
        <v>486</v>
      </c>
      <c r="M68" s="5" t="s">
        <v>487</v>
      </c>
      <c r="N68" s="5" t="s">
        <v>488</v>
      </c>
      <c r="O68" s="2">
        <v>18</v>
      </c>
      <c r="P68" s="2">
        <v>80</v>
      </c>
      <c r="Q68" s="2">
        <f>IF(C68="Inventario físico",O68,P68)</f>
      </c>
      <c r="R68" s="2">
        <v>1</v>
      </c>
      <c r="S68" s="0" t="s">
        <v>489</v>
      </c>
      <c r="T68" s="0" t="s">
        <v>489</v>
      </c>
      <c r="U68" s="0" t="s">
        <v>99</v>
      </c>
      <c r="V68" s="5" t="s">
        <v>490</v>
      </c>
      <c r="W68" s="5" t="s">
        <v>273</v>
      </c>
      <c r="X68" s="0" t="s">
        <v>146</v>
      </c>
      <c r="Y68" s="5" t="s">
        <v>491</v>
      </c>
      <c r="Z68" s="0" t="s">
        <v>104</v>
      </c>
      <c r="AC68" s="5" t="s">
        <v>105</v>
      </c>
      <c r="AD68" s="3">
        <f>IF(AA68="","Pendiente",AA68*Q68)</f>
      </c>
      <c r="AE68" s="3">
        <v>188.53199999999998</v>
      </c>
      <c r="AF68" s="3">
        <f>IF(AE68="","",AE68*Q68)</f>
      </c>
      <c r="AG68" s="0" t="s">
        <v>106</v>
      </c>
      <c r="AH68" s="0" t="s">
        <v>107</v>
      </c>
    </row>
    <row r="69">
      <c r="A69" s="0">
        <v>65</v>
      </c>
      <c r="B69" s="0" t="s">
        <v>492</v>
      </c>
      <c r="C69" s="0" t="s">
        <v>90</v>
      </c>
      <c r="D69" s="0" t="s">
        <v>15</v>
      </c>
      <c r="E69" s="5" t="s">
        <v>323</v>
      </c>
      <c r="G69" s="0" t="s">
        <v>26</v>
      </c>
      <c r="H69" s="0" t="s">
        <v>92</v>
      </c>
      <c r="I69" s="0" t="s">
        <v>93</v>
      </c>
      <c r="J69" s="5" t="s">
        <v>94</v>
      </c>
      <c r="K69" s="0" t="s">
        <v>33</v>
      </c>
      <c r="L69" s="0" t="s">
        <v>493</v>
      </c>
      <c r="M69" s="5" t="s">
        <v>494</v>
      </c>
      <c r="N69" s="5" t="s">
        <v>495</v>
      </c>
      <c r="O69" s="2">
        <v>1</v>
      </c>
      <c r="P69" s="2">
        <v>0</v>
      </c>
      <c r="Q69" s="2">
        <f>IF(C69="Inventario físico",O69,P69)</f>
      </c>
      <c r="R69" s="2">
        <v>1</v>
      </c>
      <c r="U69" s="0" t="s">
        <v>99</v>
      </c>
      <c r="Y69" s="5" t="s">
        <v>327</v>
      </c>
      <c r="Z69" s="0" t="s">
        <v>104</v>
      </c>
      <c r="AC69" s="5" t="s">
        <v>105</v>
      </c>
      <c r="AD69" s="3">
        <f>IF(AA69="","Pendiente",AA69*Q69)</f>
      </c>
      <c r="AF69" s="3">
        <f>IF(AE69="","",AE69*Q69)</f>
      </c>
      <c r="AG69" s="0" t="s">
        <v>106</v>
      </c>
      <c r="AH69" s="0" t="s">
        <v>107</v>
      </c>
    </row>
    <row r="70">
      <c r="A70" s="0">
        <v>66</v>
      </c>
      <c r="B70" s="0" t="s">
        <v>496</v>
      </c>
      <c r="C70" s="0" t="s">
        <v>90</v>
      </c>
      <c r="D70" s="0" t="s">
        <v>15</v>
      </c>
      <c r="E70" s="5" t="s">
        <v>323</v>
      </c>
      <c r="G70" s="0" t="s">
        <v>26</v>
      </c>
      <c r="H70" s="0" t="s">
        <v>92</v>
      </c>
      <c r="I70" s="0" t="s">
        <v>93</v>
      </c>
      <c r="J70" s="5" t="s">
        <v>94</v>
      </c>
      <c r="K70" s="0" t="s">
        <v>33</v>
      </c>
      <c r="L70" s="0" t="s">
        <v>497</v>
      </c>
      <c r="M70" s="5" t="s">
        <v>498</v>
      </c>
      <c r="N70" s="5" t="s">
        <v>499</v>
      </c>
      <c r="O70" s="2">
        <v>31</v>
      </c>
      <c r="P70" s="2">
        <v>0</v>
      </c>
      <c r="Q70" s="2">
        <f>IF(C70="Inventario físico",O70,P70)</f>
      </c>
      <c r="R70" s="2">
        <v>1</v>
      </c>
      <c r="U70" s="0" t="s">
        <v>99</v>
      </c>
      <c r="Y70" s="5" t="s">
        <v>327</v>
      </c>
      <c r="Z70" s="0" t="s">
        <v>104</v>
      </c>
      <c r="AC70" s="5" t="s">
        <v>105</v>
      </c>
      <c r="AD70" s="3">
        <f>IF(AA70="","Pendiente",AA70*Q70)</f>
      </c>
      <c r="AF70" s="3">
        <f>IF(AE70="","",AE70*Q70)</f>
      </c>
      <c r="AG70" s="0" t="s">
        <v>106</v>
      </c>
      <c r="AH70" s="0" t="s">
        <v>107</v>
      </c>
    </row>
    <row r="71">
      <c r="A71" s="0">
        <v>67</v>
      </c>
      <c r="B71" s="0" t="s">
        <v>500</v>
      </c>
      <c r="C71" s="0" t="s">
        <v>90</v>
      </c>
      <c r="D71" s="0" t="s">
        <v>15</v>
      </c>
      <c r="E71" s="5" t="s">
        <v>323</v>
      </c>
      <c r="G71" s="0" t="s">
        <v>26</v>
      </c>
      <c r="H71" s="0" t="s">
        <v>92</v>
      </c>
      <c r="I71" s="0" t="s">
        <v>93</v>
      </c>
      <c r="J71" s="5" t="s">
        <v>94</v>
      </c>
      <c r="K71" s="0" t="s">
        <v>30</v>
      </c>
      <c r="L71" s="0" t="s">
        <v>501</v>
      </c>
      <c r="M71" s="5" t="s">
        <v>502</v>
      </c>
      <c r="N71" s="5" t="s">
        <v>503</v>
      </c>
      <c r="O71" s="2">
        <v>5</v>
      </c>
      <c r="P71" s="2">
        <v>0</v>
      </c>
      <c r="Q71" s="2">
        <f>IF(C71="Inventario físico",O71,P71)</f>
      </c>
      <c r="R71" s="2">
        <v>1</v>
      </c>
      <c r="U71" s="0" t="s">
        <v>99</v>
      </c>
      <c r="Y71" s="5" t="s">
        <v>327</v>
      </c>
      <c r="Z71" s="0" t="s">
        <v>104</v>
      </c>
      <c r="AC71" s="5" t="s">
        <v>105</v>
      </c>
      <c r="AD71" s="3">
        <f>IF(AA71="","Pendiente",AA71*Q71)</f>
      </c>
      <c r="AF71" s="3">
        <f>IF(AE71="","",AE71*Q71)</f>
      </c>
      <c r="AG71" s="0" t="s">
        <v>106</v>
      </c>
      <c r="AH71" s="0" t="s">
        <v>107</v>
      </c>
    </row>
    <row r="72">
      <c r="A72" s="0">
        <v>68</v>
      </c>
      <c r="B72" s="0" t="s">
        <v>504</v>
      </c>
      <c r="C72" s="0" t="s">
        <v>90</v>
      </c>
      <c r="D72" s="0" t="s">
        <v>17</v>
      </c>
      <c r="E72" s="5" t="s">
        <v>131</v>
      </c>
      <c r="F72" s="0" t="s">
        <v>262</v>
      </c>
      <c r="G72" s="0" t="s">
        <v>26</v>
      </c>
      <c r="H72" s="0" t="s">
        <v>92</v>
      </c>
      <c r="I72" s="0" t="s">
        <v>93</v>
      </c>
      <c r="J72" s="5" t="s">
        <v>94</v>
      </c>
      <c r="K72" s="0" t="s">
        <v>33</v>
      </c>
      <c r="L72" s="0" t="s">
        <v>505</v>
      </c>
      <c r="M72" s="5" t="s">
        <v>506</v>
      </c>
      <c r="N72" s="5" t="s">
        <v>507</v>
      </c>
      <c r="O72" s="2">
        <v>2</v>
      </c>
      <c r="P72" s="2">
        <v>0</v>
      </c>
      <c r="Q72" s="2">
        <f>IF(C72="Inventario físico",O72,P72)</f>
      </c>
      <c r="R72" s="2">
        <v>2</v>
      </c>
      <c r="U72" s="0" t="s">
        <v>99</v>
      </c>
      <c r="V72" s="5" t="s">
        <v>508</v>
      </c>
      <c r="Y72" s="5" t="s">
        <v>509</v>
      </c>
      <c r="Z72" s="0" t="s">
        <v>104</v>
      </c>
      <c r="AC72" s="5" t="s">
        <v>105</v>
      </c>
      <c r="AD72" s="3">
        <f>IF(AA72="","Pendiente",AA72*Q72)</f>
      </c>
      <c r="AF72" s="3">
        <f>IF(AE72="","",AE72*Q72)</f>
      </c>
      <c r="AG72" s="0" t="s">
        <v>106</v>
      </c>
      <c r="AH72" s="0" t="s">
        <v>107</v>
      </c>
    </row>
    <row r="73">
      <c r="A73" s="0">
        <v>69</v>
      </c>
      <c r="B73" s="0" t="s">
        <v>510</v>
      </c>
      <c r="C73" s="0" t="s">
        <v>90</v>
      </c>
      <c r="D73" s="0" t="s">
        <v>17</v>
      </c>
      <c r="E73" s="5" t="s">
        <v>131</v>
      </c>
      <c r="F73" s="0" t="s">
        <v>262</v>
      </c>
      <c r="G73" s="0" t="s">
        <v>26</v>
      </c>
      <c r="H73" s="0" t="s">
        <v>92</v>
      </c>
      <c r="I73" s="0" t="s">
        <v>93</v>
      </c>
      <c r="J73" s="5" t="s">
        <v>94</v>
      </c>
      <c r="K73" s="0" t="s">
        <v>33</v>
      </c>
      <c r="L73" s="0" t="s">
        <v>511</v>
      </c>
      <c r="M73" s="5" t="s">
        <v>512</v>
      </c>
      <c r="N73" s="5" t="s">
        <v>513</v>
      </c>
      <c r="O73" s="2">
        <v>2</v>
      </c>
      <c r="P73" s="2">
        <v>0</v>
      </c>
      <c r="Q73" s="2">
        <f>IF(C73="Inventario físico",O73,P73)</f>
      </c>
      <c r="R73" s="2">
        <v>1</v>
      </c>
      <c r="U73" s="0" t="s">
        <v>99</v>
      </c>
      <c r="V73" s="5" t="s">
        <v>514</v>
      </c>
      <c r="Y73" s="5" t="s">
        <v>515</v>
      </c>
      <c r="Z73" s="0" t="s">
        <v>104</v>
      </c>
      <c r="AC73" s="5" t="s">
        <v>105</v>
      </c>
      <c r="AD73" s="3">
        <f>IF(AA73="","Pendiente",AA73*Q73)</f>
      </c>
      <c r="AF73" s="3">
        <f>IF(AE73="","",AE73*Q73)</f>
      </c>
      <c r="AG73" s="0" t="s">
        <v>106</v>
      </c>
      <c r="AH73" s="0" t="s">
        <v>107</v>
      </c>
    </row>
    <row r="74">
      <c r="A74" s="0">
        <v>70</v>
      </c>
      <c r="B74" s="0" t="s">
        <v>516</v>
      </c>
      <c r="C74" s="0" t="s">
        <v>90</v>
      </c>
      <c r="D74" s="0" t="s">
        <v>15</v>
      </c>
      <c r="E74" s="5" t="s">
        <v>323</v>
      </c>
      <c r="G74" s="0" t="s">
        <v>26</v>
      </c>
      <c r="H74" s="0" t="s">
        <v>92</v>
      </c>
      <c r="I74" s="0" t="s">
        <v>93</v>
      </c>
      <c r="J74" s="5" t="s">
        <v>94</v>
      </c>
      <c r="K74" s="0" t="s">
        <v>30</v>
      </c>
      <c r="L74" s="0" t="s">
        <v>517</v>
      </c>
      <c r="M74" s="5" t="s">
        <v>518</v>
      </c>
      <c r="N74" s="5" t="s">
        <v>519</v>
      </c>
      <c r="O74" s="2">
        <v>281</v>
      </c>
      <c r="P74" s="2">
        <v>0</v>
      </c>
      <c r="Q74" s="2">
        <f>IF(C74="Inventario físico",O74,P74)</f>
      </c>
      <c r="R74" s="2">
        <v>2</v>
      </c>
      <c r="U74" s="0" t="s">
        <v>99</v>
      </c>
      <c r="Y74" s="5" t="s">
        <v>327</v>
      </c>
      <c r="Z74" s="0" t="s">
        <v>104</v>
      </c>
      <c r="AC74" s="5" t="s">
        <v>105</v>
      </c>
      <c r="AD74" s="3">
        <f>IF(AA74="","Pendiente",AA74*Q74)</f>
      </c>
      <c r="AF74" s="3">
        <f>IF(AE74="","",AE74*Q74)</f>
      </c>
      <c r="AG74" s="0" t="s">
        <v>106</v>
      </c>
      <c r="AH74" s="0" t="s">
        <v>107</v>
      </c>
    </row>
    <row r="75">
      <c r="A75" s="0">
        <v>71</v>
      </c>
      <c r="B75" s="0" t="s">
        <v>520</v>
      </c>
      <c r="C75" s="0" t="s">
        <v>90</v>
      </c>
      <c r="D75" s="0" t="s">
        <v>17</v>
      </c>
      <c r="E75" s="5" t="s">
        <v>131</v>
      </c>
      <c r="F75" s="0" t="s">
        <v>255</v>
      </c>
      <c r="G75" s="0" t="s">
        <v>26</v>
      </c>
      <c r="H75" s="0" t="s">
        <v>92</v>
      </c>
      <c r="I75" s="0" t="s">
        <v>93</v>
      </c>
      <c r="J75" s="5" t="s">
        <v>94</v>
      </c>
      <c r="K75" s="0" t="s">
        <v>30</v>
      </c>
      <c r="L75" s="0" t="s">
        <v>521</v>
      </c>
      <c r="M75" s="5" t="s">
        <v>522</v>
      </c>
      <c r="O75" s="2">
        <v>1000</v>
      </c>
      <c r="P75" s="2">
        <v>0</v>
      </c>
      <c r="Q75" s="2">
        <f>IF(C75="Inventario físico",O75,P75)</f>
      </c>
      <c r="R75" s="2">
        <v>1</v>
      </c>
      <c r="U75" s="0" t="s">
        <v>99</v>
      </c>
      <c r="Y75" s="5" t="s">
        <v>523</v>
      </c>
      <c r="Z75" s="0" t="s">
        <v>104</v>
      </c>
      <c r="AC75" s="5" t="s">
        <v>105</v>
      </c>
      <c r="AD75" s="3">
        <f>IF(AA75="","Pendiente",AA75*Q75)</f>
      </c>
      <c r="AF75" s="3">
        <f>IF(AE75="","",AE75*Q75)</f>
      </c>
      <c r="AG75" s="0" t="s">
        <v>106</v>
      </c>
      <c r="AH75" s="0" t="s">
        <v>107</v>
      </c>
    </row>
    <row r="76">
      <c r="A76" s="0">
        <v>72</v>
      </c>
      <c r="B76" s="0" t="s">
        <v>524</v>
      </c>
      <c r="C76" s="0" t="s">
        <v>90</v>
      </c>
      <c r="D76" s="0" t="s">
        <v>17</v>
      </c>
      <c r="E76" s="5" t="s">
        <v>131</v>
      </c>
      <c r="F76" s="0" t="s">
        <v>255</v>
      </c>
      <c r="G76" s="0" t="s">
        <v>26</v>
      </c>
      <c r="H76" s="0" t="s">
        <v>92</v>
      </c>
      <c r="I76" s="0" t="s">
        <v>93</v>
      </c>
      <c r="J76" s="5" t="s">
        <v>94</v>
      </c>
      <c r="K76" s="0" t="s">
        <v>30</v>
      </c>
      <c r="L76" s="0" t="s">
        <v>525</v>
      </c>
      <c r="M76" s="5" t="s">
        <v>526</v>
      </c>
      <c r="O76" s="2">
        <v>1800</v>
      </c>
      <c r="P76" s="2">
        <v>0</v>
      </c>
      <c r="Q76" s="2">
        <f>IF(C76="Inventario físico",O76,P76)</f>
      </c>
      <c r="R76" s="2">
        <v>1</v>
      </c>
      <c r="U76" s="0" t="s">
        <v>99</v>
      </c>
      <c r="Y76" s="5" t="s">
        <v>523</v>
      </c>
      <c r="Z76" s="0" t="s">
        <v>104</v>
      </c>
      <c r="AC76" s="5" t="s">
        <v>105</v>
      </c>
      <c r="AD76" s="3">
        <f>IF(AA76="","Pendiente",AA76*Q76)</f>
      </c>
      <c r="AF76" s="3">
        <f>IF(AE76="","",AE76*Q76)</f>
      </c>
      <c r="AG76" s="0" t="s">
        <v>106</v>
      </c>
      <c r="AH76" s="0" t="s">
        <v>107</v>
      </c>
    </row>
    <row r="77">
      <c r="A77" s="0">
        <v>73</v>
      </c>
      <c r="B77" s="0" t="s">
        <v>527</v>
      </c>
      <c r="C77" s="0" t="s">
        <v>90</v>
      </c>
      <c r="D77" s="0" t="s">
        <v>17</v>
      </c>
      <c r="E77" s="5" t="s">
        <v>131</v>
      </c>
      <c r="F77" s="0" t="s">
        <v>255</v>
      </c>
      <c r="G77" s="0" t="s">
        <v>26</v>
      </c>
      <c r="H77" s="0" t="s">
        <v>92</v>
      </c>
      <c r="I77" s="0" t="s">
        <v>93</v>
      </c>
      <c r="J77" s="5" t="s">
        <v>94</v>
      </c>
      <c r="K77" s="0" t="s">
        <v>30</v>
      </c>
      <c r="L77" s="0" t="s">
        <v>528</v>
      </c>
      <c r="M77" s="5" t="s">
        <v>529</v>
      </c>
      <c r="O77" s="2">
        <v>2000</v>
      </c>
      <c r="P77" s="2">
        <v>0</v>
      </c>
      <c r="Q77" s="2">
        <f>IF(C77="Inventario físico",O77,P77)</f>
      </c>
      <c r="R77" s="2">
        <v>1</v>
      </c>
      <c r="U77" s="0" t="s">
        <v>99</v>
      </c>
      <c r="Y77" s="5" t="s">
        <v>523</v>
      </c>
      <c r="Z77" s="0" t="s">
        <v>104</v>
      </c>
      <c r="AC77" s="5" t="s">
        <v>105</v>
      </c>
      <c r="AD77" s="3">
        <f>IF(AA77="","Pendiente",AA77*Q77)</f>
      </c>
      <c r="AF77" s="3">
        <f>IF(AE77="","",AE77*Q77)</f>
      </c>
      <c r="AG77" s="0" t="s">
        <v>106</v>
      </c>
      <c r="AH77" s="0" t="s">
        <v>107</v>
      </c>
    </row>
    <row r="78">
      <c r="A78" s="0">
        <v>74</v>
      </c>
      <c r="B78" s="0" t="s">
        <v>530</v>
      </c>
      <c r="C78" s="0" t="s">
        <v>90</v>
      </c>
      <c r="D78" s="0" t="s">
        <v>14</v>
      </c>
      <c r="E78" s="5" t="s">
        <v>109</v>
      </c>
      <c r="G78" s="0" t="s">
        <v>26</v>
      </c>
      <c r="H78" s="0" t="s">
        <v>92</v>
      </c>
      <c r="I78" s="0" t="s">
        <v>93</v>
      </c>
      <c r="J78" s="5" t="s">
        <v>94</v>
      </c>
      <c r="K78" s="0" t="s">
        <v>30</v>
      </c>
      <c r="L78" s="0" t="s">
        <v>531</v>
      </c>
      <c r="M78" s="5" t="s">
        <v>532</v>
      </c>
      <c r="N78" s="5" t="s">
        <v>533</v>
      </c>
      <c r="O78" s="2">
        <v>10</v>
      </c>
      <c r="P78" s="2">
        <v>2547</v>
      </c>
      <c r="Q78" s="2">
        <f>IF(C78="Inventario físico",O78,P78)</f>
      </c>
      <c r="R78" s="2">
        <v>1</v>
      </c>
      <c r="S78" s="0" t="s">
        <v>534</v>
      </c>
      <c r="T78" s="0" t="s">
        <v>534</v>
      </c>
      <c r="U78" s="0" t="s">
        <v>99</v>
      </c>
      <c r="V78" s="5" t="s">
        <v>535</v>
      </c>
      <c r="W78" s="5" t="s">
        <v>536</v>
      </c>
      <c r="X78" s="0" t="s">
        <v>146</v>
      </c>
      <c r="Y78" s="5" t="s">
        <v>537</v>
      </c>
      <c r="Z78" s="0" t="s">
        <v>104</v>
      </c>
      <c r="AC78" s="5" t="s">
        <v>105</v>
      </c>
      <c r="AD78" s="3">
        <f>IF(AA78="","Pendiente",AA78*Q78)</f>
      </c>
      <c r="AE78" s="3">
        <v>108.66174322732627</v>
      </c>
      <c r="AF78" s="3">
        <f>IF(AE78="","",AE78*Q78)</f>
      </c>
      <c r="AG78" s="0" t="s">
        <v>106</v>
      </c>
      <c r="AH78" s="0" t="s">
        <v>107</v>
      </c>
    </row>
    <row r="79">
      <c r="A79" s="0">
        <v>75</v>
      </c>
      <c r="B79" s="0" t="s">
        <v>538</v>
      </c>
      <c r="C79" s="0" t="s">
        <v>90</v>
      </c>
      <c r="D79" s="0" t="s">
        <v>17</v>
      </c>
      <c r="E79" s="5" t="s">
        <v>131</v>
      </c>
      <c r="F79" s="0" t="s">
        <v>262</v>
      </c>
      <c r="G79" s="0" t="s">
        <v>26</v>
      </c>
      <c r="H79" s="0" t="s">
        <v>92</v>
      </c>
      <c r="I79" s="0" t="s">
        <v>93</v>
      </c>
      <c r="J79" s="5" t="s">
        <v>94</v>
      </c>
      <c r="K79" s="0" t="s">
        <v>30</v>
      </c>
      <c r="L79" s="0" t="s">
        <v>539</v>
      </c>
      <c r="M79" s="5" t="s">
        <v>540</v>
      </c>
      <c r="O79" s="2">
        <v>40</v>
      </c>
      <c r="P79" s="2">
        <v>0</v>
      </c>
      <c r="Q79" s="2">
        <f>IF(C79="Inventario físico",O79,P79)</f>
      </c>
      <c r="R79" s="2">
        <v>1</v>
      </c>
      <c r="U79" s="0" t="s">
        <v>99</v>
      </c>
      <c r="V79" s="5" t="s">
        <v>541</v>
      </c>
      <c r="Y79" s="5" t="s">
        <v>542</v>
      </c>
      <c r="Z79" s="0" t="s">
        <v>104</v>
      </c>
      <c r="AC79" s="5" t="s">
        <v>105</v>
      </c>
      <c r="AD79" s="3">
        <f>IF(AA79="","Pendiente",AA79*Q79)</f>
      </c>
      <c r="AF79" s="3">
        <f>IF(AE79="","",AE79*Q79)</f>
      </c>
      <c r="AG79" s="0" t="s">
        <v>106</v>
      </c>
      <c r="AH79" s="0" t="s">
        <v>107</v>
      </c>
    </row>
    <row r="80">
      <c r="A80" s="0">
        <v>76</v>
      </c>
      <c r="B80" s="0" t="s">
        <v>543</v>
      </c>
      <c r="C80" s="0" t="s">
        <v>90</v>
      </c>
      <c r="D80" s="0" t="s">
        <v>17</v>
      </c>
      <c r="E80" s="5" t="s">
        <v>131</v>
      </c>
      <c r="F80" s="0" t="s">
        <v>262</v>
      </c>
      <c r="G80" s="0" t="s">
        <v>26</v>
      </c>
      <c r="H80" s="0" t="s">
        <v>92</v>
      </c>
      <c r="I80" s="0" t="s">
        <v>93</v>
      </c>
      <c r="J80" s="5" t="s">
        <v>94</v>
      </c>
      <c r="K80" s="0" t="s">
        <v>30</v>
      </c>
      <c r="L80" s="0" t="s">
        <v>544</v>
      </c>
      <c r="M80" s="5" t="s">
        <v>545</v>
      </c>
      <c r="O80" s="2">
        <v>38</v>
      </c>
      <c r="P80" s="2">
        <v>0</v>
      </c>
      <c r="Q80" s="2">
        <f>IF(C80="Inventario físico",O80,P80)</f>
      </c>
      <c r="R80" s="2">
        <v>1</v>
      </c>
      <c r="U80" s="0" t="s">
        <v>99</v>
      </c>
      <c r="V80" s="5" t="s">
        <v>541</v>
      </c>
      <c r="Y80" s="5" t="s">
        <v>542</v>
      </c>
      <c r="Z80" s="0" t="s">
        <v>104</v>
      </c>
      <c r="AC80" s="5" t="s">
        <v>105</v>
      </c>
      <c r="AD80" s="3">
        <f>IF(AA80="","Pendiente",AA80*Q80)</f>
      </c>
      <c r="AF80" s="3">
        <f>IF(AE80="","",AE80*Q80)</f>
      </c>
      <c r="AG80" s="0" t="s">
        <v>106</v>
      </c>
      <c r="AH80" s="0" t="s">
        <v>107</v>
      </c>
    </row>
    <row r="81">
      <c r="A81" s="0">
        <v>77</v>
      </c>
      <c r="B81" s="0" t="s">
        <v>546</v>
      </c>
      <c r="C81" s="0" t="s">
        <v>90</v>
      </c>
      <c r="D81" s="0" t="s">
        <v>17</v>
      </c>
      <c r="E81" s="5" t="s">
        <v>131</v>
      </c>
      <c r="F81" s="0" t="s">
        <v>262</v>
      </c>
      <c r="G81" s="0" t="s">
        <v>26</v>
      </c>
      <c r="H81" s="0" t="s">
        <v>92</v>
      </c>
      <c r="I81" s="0" t="s">
        <v>93</v>
      </c>
      <c r="J81" s="5" t="s">
        <v>94</v>
      </c>
      <c r="K81" s="0" t="s">
        <v>30</v>
      </c>
      <c r="L81" s="0" t="s">
        <v>547</v>
      </c>
      <c r="M81" s="5" t="s">
        <v>548</v>
      </c>
      <c r="N81" s="5" t="s">
        <v>549</v>
      </c>
      <c r="O81" s="2">
        <v>38</v>
      </c>
      <c r="P81" s="2">
        <v>0</v>
      </c>
      <c r="Q81" s="2">
        <f>IF(C81="Inventario físico",O81,P81)</f>
      </c>
      <c r="R81" s="2">
        <v>1</v>
      </c>
      <c r="U81" s="0" t="s">
        <v>99</v>
      </c>
      <c r="V81" s="5" t="s">
        <v>541</v>
      </c>
      <c r="Y81" s="5" t="s">
        <v>550</v>
      </c>
      <c r="Z81" s="0" t="s">
        <v>104</v>
      </c>
      <c r="AC81" s="5" t="s">
        <v>105</v>
      </c>
      <c r="AD81" s="3">
        <f>IF(AA81="","Pendiente",AA81*Q81)</f>
      </c>
      <c r="AF81" s="3">
        <f>IF(AE81="","",AE81*Q81)</f>
      </c>
      <c r="AG81" s="0" t="s">
        <v>106</v>
      </c>
      <c r="AH81" s="0" t="s">
        <v>107</v>
      </c>
    </row>
    <row r="82">
      <c r="A82" s="0">
        <v>78</v>
      </c>
      <c r="B82" s="0" t="s">
        <v>551</v>
      </c>
      <c r="C82" s="0" t="s">
        <v>90</v>
      </c>
      <c r="D82" s="0" t="s">
        <v>17</v>
      </c>
      <c r="E82" s="5" t="s">
        <v>131</v>
      </c>
      <c r="F82" s="0" t="s">
        <v>262</v>
      </c>
      <c r="G82" s="0" t="s">
        <v>26</v>
      </c>
      <c r="H82" s="0" t="s">
        <v>92</v>
      </c>
      <c r="I82" s="0" t="s">
        <v>93</v>
      </c>
      <c r="J82" s="5" t="s">
        <v>94</v>
      </c>
      <c r="K82" s="0" t="s">
        <v>30</v>
      </c>
      <c r="L82" s="0" t="s">
        <v>552</v>
      </c>
      <c r="M82" s="5" t="s">
        <v>553</v>
      </c>
      <c r="O82" s="2">
        <v>1090</v>
      </c>
      <c r="P82" s="2">
        <v>0</v>
      </c>
      <c r="Q82" s="2">
        <f>IF(C82="Inventario físico",O82,P82)</f>
      </c>
      <c r="R82" s="2">
        <v>2</v>
      </c>
      <c r="U82" s="0" t="s">
        <v>99</v>
      </c>
      <c r="V82" s="5" t="s">
        <v>554</v>
      </c>
      <c r="Y82" s="5" t="s">
        <v>555</v>
      </c>
      <c r="Z82" s="0" t="s">
        <v>104</v>
      </c>
      <c r="AC82" s="5" t="s">
        <v>105</v>
      </c>
      <c r="AD82" s="3">
        <f>IF(AA82="","Pendiente",AA82*Q82)</f>
      </c>
      <c r="AF82" s="3">
        <f>IF(AE82="","",AE82*Q82)</f>
      </c>
      <c r="AG82" s="0" t="s">
        <v>106</v>
      </c>
      <c r="AH82" s="0" t="s">
        <v>107</v>
      </c>
    </row>
    <row r="83">
      <c r="A83" s="0">
        <v>79</v>
      </c>
      <c r="B83" s="0" t="s">
        <v>556</v>
      </c>
      <c r="C83" s="0" t="s">
        <v>90</v>
      </c>
      <c r="D83" s="0" t="s">
        <v>14</v>
      </c>
      <c r="E83" s="5" t="s">
        <v>91</v>
      </c>
      <c r="G83" s="0" t="s">
        <v>26</v>
      </c>
      <c r="H83" s="0" t="s">
        <v>92</v>
      </c>
      <c r="I83" s="0" t="s">
        <v>93</v>
      </c>
      <c r="J83" s="5" t="s">
        <v>94</v>
      </c>
      <c r="K83" s="0" t="s">
        <v>33</v>
      </c>
      <c r="L83" s="0" t="s">
        <v>557</v>
      </c>
      <c r="M83" s="5" t="s">
        <v>558</v>
      </c>
      <c r="N83" s="5" t="s">
        <v>270</v>
      </c>
      <c r="O83" s="2">
        <v>10</v>
      </c>
      <c r="P83" s="2">
        <v>0</v>
      </c>
      <c r="Q83" s="2">
        <f>IF(C83="Inventario físico",O83,P83)</f>
      </c>
      <c r="R83" s="2">
        <v>1</v>
      </c>
      <c r="S83" s="0" t="s">
        <v>559</v>
      </c>
      <c r="T83" s="0" t="s">
        <v>559</v>
      </c>
      <c r="U83" s="0" t="s">
        <v>99</v>
      </c>
      <c r="V83" s="5" t="s">
        <v>560</v>
      </c>
      <c r="W83" s="5" t="s">
        <v>259</v>
      </c>
      <c r="X83" s="0" t="s">
        <v>146</v>
      </c>
      <c r="Y83" s="5" t="s">
        <v>561</v>
      </c>
      <c r="Z83" s="0" t="s">
        <v>104</v>
      </c>
      <c r="AC83" s="5" t="s">
        <v>105</v>
      </c>
      <c r="AD83" s="3">
        <f>IF(AA83="","Pendiente",AA83*Q83)</f>
      </c>
      <c r="AE83" s="3">
        <v>34.53</v>
      </c>
      <c r="AF83" s="3">
        <f>IF(AE83="","",AE83*Q83)</f>
      </c>
      <c r="AG83" s="0" t="s">
        <v>106</v>
      </c>
      <c r="AH83" s="0" t="s">
        <v>107</v>
      </c>
    </row>
    <row r="84">
      <c r="A84" s="0">
        <v>80</v>
      </c>
      <c r="B84" s="0" t="s">
        <v>562</v>
      </c>
      <c r="C84" s="0" t="s">
        <v>90</v>
      </c>
      <c r="D84" s="0" t="s">
        <v>17</v>
      </c>
      <c r="E84" s="5" t="s">
        <v>131</v>
      </c>
      <c r="F84" s="0" t="s">
        <v>132</v>
      </c>
      <c r="G84" s="0" t="s">
        <v>26</v>
      </c>
      <c r="H84" s="0" t="s">
        <v>92</v>
      </c>
      <c r="I84" s="0" t="s">
        <v>93</v>
      </c>
      <c r="J84" s="5" t="s">
        <v>94</v>
      </c>
      <c r="K84" s="0" t="s">
        <v>33</v>
      </c>
      <c r="L84" s="0" t="s">
        <v>563</v>
      </c>
      <c r="M84" s="5" t="s">
        <v>564</v>
      </c>
      <c r="N84" s="5" t="s">
        <v>565</v>
      </c>
      <c r="O84" s="2">
        <v>4</v>
      </c>
      <c r="P84" s="2">
        <v>0</v>
      </c>
      <c r="Q84" s="2">
        <f>IF(C84="Inventario físico",O84,P84)</f>
      </c>
      <c r="R84" s="2">
        <v>2</v>
      </c>
      <c r="U84" s="0" t="s">
        <v>99</v>
      </c>
      <c r="V84" s="5" t="s">
        <v>566</v>
      </c>
      <c r="W84" s="5" t="s">
        <v>273</v>
      </c>
      <c r="Y84" s="5" t="s">
        <v>567</v>
      </c>
      <c r="Z84" s="0" t="s">
        <v>104</v>
      </c>
      <c r="AC84" s="5" t="s">
        <v>105</v>
      </c>
      <c r="AD84" s="3">
        <f>IF(AA84="","Pendiente",AA84*Q84)</f>
      </c>
      <c r="AF84" s="3">
        <f>IF(AE84="","",AE84*Q84)</f>
      </c>
      <c r="AG84" s="0" t="s">
        <v>106</v>
      </c>
      <c r="AH84" s="0" t="s">
        <v>107</v>
      </c>
    </row>
    <row r="85">
      <c r="A85" s="0">
        <v>81</v>
      </c>
      <c r="B85" s="0" t="s">
        <v>568</v>
      </c>
      <c r="C85" s="0" t="s">
        <v>90</v>
      </c>
      <c r="D85" s="0" t="s">
        <v>17</v>
      </c>
      <c r="E85" s="5" t="s">
        <v>131</v>
      </c>
      <c r="F85" s="0" t="s">
        <v>255</v>
      </c>
      <c r="G85" s="0" t="s">
        <v>26</v>
      </c>
      <c r="H85" s="0" t="s">
        <v>92</v>
      </c>
      <c r="I85" s="0" t="s">
        <v>93</v>
      </c>
      <c r="J85" s="5" t="s">
        <v>94</v>
      </c>
      <c r="K85" s="0" t="s">
        <v>33</v>
      </c>
      <c r="L85" s="0" t="s">
        <v>569</v>
      </c>
      <c r="M85" s="5" t="s">
        <v>570</v>
      </c>
      <c r="N85" s="5" t="s">
        <v>571</v>
      </c>
      <c r="O85" s="2">
        <v>117</v>
      </c>
      <c r="P85" s="2">
        <v>0</v>
      </c>
      <c r="Q85" s="2">
        <f>IF(C85="Inventario físico",O85,P85)</f>
      </c>
      <c r="R85" s="2">
        <v>2</v>
      </c>
      <c r="U85" s="0" t="s">
        <v>99</v>
      </c>
      <c r="W85" s="5" t="s">
        <v>273</v>
      </c>
      <c r="Y85" s="5" t="s">
        <v>572</v>
      </c>
      <c r="Z85" s="0" t="s">
        <v>104</v>
      </c>
      <c r="AC85" s="5" t="s">
        <v>105</v>
      </c>
      <c r="AD85" s="3">
        <f>IF(AA85="","Pendiente",AA85*Q85)</f>
      </c>
      <c r="AF85" s="3">
        <f>IF(AE85="","",AE85*Q85)</f>
      </c>
      <c r="AG85" s="0" t="s">
        <v>106</v>
      </c>
      <c r="AH85" s="0" t="s">
        <v>107</v>
      </c>
    </row>
    <row r="86">
      <c r="A86" s="0">
        <v>82</v>
      </c>
      <c r="B86" s="0" t="s">
        <v>573</v>
      </c>
      <c r="C86" s="0" t="s">
        <v>90</v>
      </c>
      <c r="D86" s="0" t="s">
        <v>14</v>
      </c>
      <c r="E86" s="5" t="s">
        <v>109</v>
      </c>
      <c r="G86" s="0" t="s">
        <v>26</v>
      </c>
      <c r="H86" s="0" t="s">
        <v>92</v>
      </c>
      <c r="I86" s="0" t="s">
        <v>93</v>
      </c>
      <c r="J86" s="5" t="s">
        <v>94</v>
      </c>
      <c r="K86" s="0" t="s">
        <v>33</v>
      </c>
      <c r="L86" s="0" t="s">
        <v>574</v>
      </c>
      <c r="M86" s="5" t="s">
        <v>575</v>
      </c>
      <c r="N86" s="5" t="s">
        <v>576</v>
      </c>
      <c r="O86" s="2">
        <v>222</v>
      </c>
      <c r="P86" s="2">
        <v>5940</v>
      </c>
      <c r="Q86" s="2">
        <f>IF(C86="Inventario físico",O86,P86)</f>
      </c>
      <c r="R86" s="2">
        <v>1</v>
      </c>
      <c r="S86" s="0" t="s">
        <v>577</v>
      </c>
      <c r="T86" s="0" t="s">
        <v>577</v>
      </c>
      <c r="U86" s="0" t="s">
        <v>99</v>
      </c>
      <c r="V86" s="5" t="s">
        <v>578</v>
      </c>
      <c r="W86" s="5" t="s">
        <v>273</v>
      </c>
      <c r="X86" s="0" t="s">
        <v>146</v>
      </c>
      <c r="Y86" s="5" t="s">
        <v>579</v>
      </c>
      <c r="Z86" s="0" t="s">
        <v>104</v>
      </c>
      <c r="AC86" s="5" t="s">
        <v>105</v>
      </c>
      <c r="AD86" s="3">
        <f>IF(AA86="","Pendiente",AA86*Q86)</f>
      </c>
      <c r="AE86" s="3">
        <v>62.89131818181817</v>
      </c>
      <c r="AF86" s="3">
        <f>IF(AE86="","",AE86*Q86)</f>
      </c>
      <c r="AG86" s="0" t="s">
        <v>106</v>
      </c>
      <c r="AH86" s="0" t="s">
        <v>107</v>
      </c>
    </row>
    <row r="87">
      <c r="A87" s="0">
        <v>83</v>
      </c>
      <c r="B87" s="0" t="s">
        <v>580</v>
      </c>
      <c r="C87" s="0" t="s">
        <v>90</v>
      </c>
      <c r="D87" s="0" t="s">
        <v>17</v>
      </c>
      <c r="E87" s="5" t="s">
        <v>131</v>
      </c>
      <c r="F87" s="0" t="s">
        <v>132</v>
      </c>
      <c r="G87" s="0" t="s">
        <v>26</v>
      </c>
      <c r="H87" s="0" t="s">
        <v>92</v>
      </c>
      <c r="I87" s="0" t="s">
        <v>93</v>
      </c>
      <c r="J87" s="5" t="s">
        <v>94</v>
      </c>
      <c r="K87" s="0" t="s">
        <v>33</v>
      </c>
      <c r="L87" s="0" t="s">
        <v>581</v>
      </c>
      <c r="M87" s="5" t="s">
        <v>582</v>
      </c>
      <c r="N87" s="5" t="s">
        <v>166</v>
      </c>
      <c r="O87" s="2">
        <v>6</v>
      </c>
      <c r="P87" s="2">
        <v>0</v>
      </c>
      <c r="Q87" s="2">
        <f>IF(C87="Inventario físico",O87,P87)</f>
      </c>
      <c r="R87" s="2">
        <v>1</v>
      </c>
      <c r="U87" s="0" t="s">
        <v>99</v>
      </c>
      <c r="V87" s="5" t="s">
        <v>583</v>
      </c>
      <c r="W87" s="5" t="s">
        <v>169</v>
      </c>
      <c r="Y87" s="5" t="s">
        <v>584</v>
      </c>
      <c r="Z87" s="0" t="s">
        <v>104</v>
      </c>
      <c r="AC87" s="5" t="s">
        <v>105</v>
      </c>
      <c r="AD87" s="3">
        <f>IF(AA87="","Pendiente",AA87*Q87)</f>
      </c>
      <c r="AF87" s="3">
        <f>IF(AE87="","",AE87*Q87)</f>
      </c>
      <c r="AG87" s="0" t="s">
        <v>106</v>
      </c>
      <c r="AH87" s="0" t="s">
        <v>107</v>
      </c>
    </row>
    <row r="88">
      <c r="A88" s="0">
        <v>84</v>
      </c>
      <c r="B88" s="0" t="s">
        <v>585</v>
      </c>
      <c r="C88" s="0" t="s">
        <v>90</v>
      </c>
      <c r="D88" s="0" t="s">
        <v>15</v>
      </c>
      <c r="E88" s="5" t="s">
        <v>323</v>
      </c>
      <c r="G88" s="0" t="s">
        <v>26</v>
      </c>
      <c r="H88" s="0" t="s">
        <v>92</v>
      </c>
      <c r="I88" s="0" t="s">
        <v>93</v>
      </c>
      <c r="J88" s="5" t="s">
        <v>94</v>
      </c>
      <c r="K88" s="0" t="s">
        <v>33</v>
      </c>
      <c r="L88" s="0" t="s">
        <v>586</v>
      </c>
      <c r="M88" s="5" t="s">
        <v>587</v>
      </c>
      <c r="N88" s="5" t="s">
        <v>588</v>
      </c>
      <c r="O88" s="2">
        <v>34</v>
      </c>
      <c r="P88" s="2">
        <v>0</v>
      </c>
      <c r="Q88" s="2">
        <f>IF(C88="Inventario físico",O88,P88)</f>
      </c>
      <c r="R88" s="2">
        <v>1</v>
      </c>
      <c r="U88" s="0" t="s">
        <v>99</v>
      </c>
      <c r="Y88" s="5" t="s">
        <v>327</v>
      </c>
      <c r="Z88" s="0" t="s">
        <v>104</v>
      </c>
      <c r="AC88" s="5" t="s">
        <v>105</v>
      </c>
      <c r="AD88" s="3">
        <f>IF(AA88="","Pendiente",AA88*Q88)</f>
      </c>
      <c r="AF88" s="3">
        <f>IF(AE88="","",AE88*Q88)</f>
      </c>
      <c r="AG88" s="0" t="s">
        <v>106</v>
      </c>
      <c r="AH88" s="0" t="s">
        <v>107</v>
      </c>
    </row>
    <row r="89">
      <c r="A89" s="0">
        <v>85</v>
      </c>
      <c r="B89" s="0" t="s">
        <v>589</v>
      </c>
      <c r="C89" s="0" t="s">
        <v>90</v>
      </c>
      <c r="D89" s="0" t="s">
        <v>17</v>
      </c>
      <c r="E89" s="5" t="s">
        <v>131</v>
      </c>
      <c r="F89" s="0" t="s">
        <v>255</v>
      </c>
      <c r="G89" s="0" t="s">
        <v>26</v>
      </c>
      <c r="H89" s="0" t="s">
        <v>92</v>
      </c>
      <c r="I89" s="0" t="s">
        <v>93</v>
      </c>
      <c r="J89" s="5" t="s">
        <v>94</v>
      </c>
      <c r="K89" s="0" t="s">
        <v>30</v>
      </c>
      <c r="L89" s="0" t="s">
        <v>590</v>
      </c>
      <c r="M89" s="5" t="s">
        <v>591</v>
      </c>
      <c r="N89" s="5" t="s">
        <v>592</v>
      </c>
      <c r="O89" s="2">
        <v>22</v>
      </c>
      <c r="P89" s="2">
        <v>0</v>
      </c>
      <c r="Q89" s="2">
        <f>IF(C89="Inventario físico",O89,P89)</f>
      </c>
      <c r="R89" s="2">
        <v>1</v>
      </c>
      <c r="U89" s="0" t="s">
        <v>99</v>
      </c>
      <c r="W89" s="5" t="s">
        <v>169</v>
      </c>
      <c r="Y89" s="5" t="s">
        <v>593</v>
      </c>
      <c r="Z89" s="0" t="s">
        <v>104</v>
      </c>
      <c r="AC89" s="5" t="s">
        <v>105</v>
      </c>
      <c r="AD89" s="3">
        <f>IF(AA89="","Pendiente",AA89*Q89)</f>
      </c>
      <c r="AF89" s="3">
        <f>IF(AE89="","",AE89*Q89)</f>
      </c>
      <c r="AG89" s="0" t="s">
        <v>106</v>
      </c>
      <c r="AH89" s="0" t="s">
        <v>107</v>
      </c>
    </row>
    <row r="90">
      <c r="A90" s="0">
        <v>86</v>
      </c>
      <c r="B90" s="0" t="s">
        <v>594</v>
      </c>
      <c r="C90" s="0" t="s">
        <v>90</v>
      </c>
      <c r="D90" s="0" t="s">
        <v>14</v>
      </c>
      <c r="E90" s="5" t="s">
        <v>109</v>
      </c>
      <c r="G90" s="0" t="s">
        <v>26</v>
      </c>
      <c r="H90" s="0" t="s">
        <v>92</v>
      </c>
      <c r="I90" s="0" t="s">
        <v>93</v>
      </c>
      <c r="J90" s="5" t="s">
        <v>94</v>
      </c>
      <c r="K90" s="0" t="s">
        <v>30</v>
      </c>
      <c r="L90" s="0" t="s">
        <v>595</v>
      </c>
      <c r="M90" s="5" t="s">
        <v>596</v>
      </c>
      <c r="N90" s="5" t="s">
        <v>597</v>
      </c>
      <c r="O90" s="2">
        <v>918</v>
      </c>
      <c r="P90" s="2">
        <v>2367</v>
      </c>
      <c r="Q90" s="2">
        <f>IF(C90="Inventario físico",O90,P90)</f>
      </c>
      <c r="R90" s="2">
        <v>3</v>
      </c>
      <c r="S90" s="0" t="s">
        <v>598</v>
      </c>
      <c r="T90" s="0" t="s">
        <v>598</v>
      </c>
      <c r="U90" s="0" t="s">
        <v>99</v>
      </c>
      <c r="V90" s="5" t="s">
        <v>599</v>
      </c>
      <c r="W90" s="5" t="s">
        <v>169</v>
      </c>
      <c r="X90" s="0" t="s">
        <v>146</v>
      </c>
      <c r="Y90" s="5" t="s">
        <v>600</v>
      </c>
      <c r="Z90" s="0" t="s">
        <v>104</v>
      </c>
      <c r="AC90" s="5" t="s">
        <v>105</v>
      </c>
      <c r="AD90" s="3">
        <f>IF(AA90="","Pendiente",AA90*Q90)</f>
      </c>
      <c r="AE90" s="3">
        <v>94.90188846641318</v>
      </c>
      <c r="AF90" s="3">
        <f>IF(AE90="","",AE90*Q90)</f>
      </c>
      <c r="AG90" s="0" t="s">
        <v>106</v>
      </c>
      <c r="AH90" s="0" t="s">
        <v>107</v>
      </c>
    </row>
    <row r="91">
      <c r="A91" s="0">
        <v>87</v>
      </c>
      <c r="B91" s="0" t="s">
        <v>601</v>
      </c>
      <c r="C91" s="0" t="s">
        <v>90</v>
      </c>
      <c r="D91" s="0" t="s">
        <v>14</v>
      </c>
      <c r="E91" s="5" t="s">
        <v>109</v>
      </c>
      <c r="G91" s="0" t="s">
        <v>26</v>
      </c>
      <c r="H91" s="0" t="s">
        <v>92</v>
      </c>
      <c r="I91" s="0" t="s">
        <v>93</v>
      </c>
      <c r="J91" s="5" t="s">
        <v>94</v>
      </c>
      <c r="K91" s="0" t="s">
        <v>30</v>
      </c>
      <c r="L91" s="0" t="s">
        <v>602</v>
      </c>
      <c r="M91" s="5" t="s">
        <v>603</v>
      </c>
      <c r="N91" s="5" t="s">
        <v>604</v>
      </c>
      <c r="O91" s="2">
        <v>26</v>
      </c>
      <c r="P91" s="2">
        <v>4</v>
      </c>
      <c r="Q91" s="2">
        <f>IF(C91="Inventario físico",O91,P91)</f>
      </c>
      <c r="R91" s="2">
        <v>1</v>
      </c>
      <c r="S91" s="0" t="s">
        <v>605</v>
      </c>
      <c r="T91" s="0" t="s">
        <v>605</v>
      </c>
      <c r="U91" s="0" t="s">
        <v>99</v>
      </c>
      <c r="V91" s="5" t="s">
        <v>606</v>
      </c>
      <c r="W91" s="5" t="s">
        <v>169</v>
      </c>
      <c r="X91" s="0" t="s">
        <v>146</v>
      </c>
      <c r="Y91" s="5" t="s">
        <v>607</v>
      </c>
      <c r="Z91" s="0" t="s">
        <v>104</v>
      </c>
      <c r="AC91" s="5" t="s">
        <v>105</v>
      </c>
      <c r="AD91" s="3">
        <f>IF(AA91="","Pendiente",AA91*Q91)</f>
      </c>
      <c r="AE91" s="3">
        <v>6134.2475</v>
      </c>
      <c r="AF91" s="3">
        <f>IF(AE91="","",AE91*Q91)</f>
      </c>
      <c r="AG91" s="0" t="s">
        <v>106</v>
      </c>
      <c r="AH91" s="0" t="s">
        <v>107</v>
      </c>
    </row>
    <row r="92">
      <c r="A92" s="0">
        <v>88</v>
      </c>
      <c r="B92" s="0" t="s">
        <v>608</v>
      </c>
      <c r="C92" s="0" t="s">
        <v>90</v>
      </c>
      <c r="D92" s="0" t="s">
        <v>14</v>
      </c>
      <c r="E92" s="5" t="s">
        <v>109</v>
      </c>
      <c r="G92" s="0" t="s">
        <v>26</v>
      </c>
      <c r="H92" s="0" t="s">
        <v>92</v>
      </c>
      <c r="I92" s="0" t="s">
        <v>93</v>
      </c>
      <c r="J92" s="5" t="s">
        <v>94</v>
      </c>
      <c r="K92" s="0" t="s">
        <v>30</v>
      </c>
      <c r="L92" s="0" t="s">
        <v>609</v>
      </c>
      <c r="M92" s="5" t="s">
        <v>610</v>
      </c>
      <c r="N92" s="5" t="s">
        <v>611</v>
      </c>
      <c r="O92" s="2">
        <v>105</v>
      </c>
      <c r="P92" s="2">
        <v>758</v>
      </c>
      <c r="Q92" s="2">
        <f>IF(C92="Inventario físico",O92,P92)</f>
      </c>
      <c r="R92" s="2">
        <v>1</v>
      </c>
      <c r="S92" s="0" t="s">
        <v>612</v>
      </c>
      <c r="T92" s="0" t="s">
        <v>612</v>
      </c>
      <c r="U92" s="0" t="s">
        <v>99</v>
      </c>
      <c r="V92" s="5" t="s">
        <v>613</v>
      </c>
      <c r="W92" s="5" t="s">
        <v>169</v>
      </c>
      <c r="X92" s="0" t="s">
        <v>146</v>
      </c>
      <c r="Y92" s="5" t="s">
        <v>614</v>
      </c>
      <c r="Z92" s="0" t="s">
        <v>104</v>
      </c>
      <c r="AC92" s="5" t="s">
        <v>105</v>
      </c>
      <c r="AD92" s="3">
        <f>IF(AA92="","Pendiente",AA92*Q92)</f>
      </c>
      <c r="AE92" s="3">
        <v>150.34199208443272</v>
      </c>
      <c r="AF92" s="3">
        <f>IF(AE92="","",AE92*Q92)</f>
      </c>
      <c r="AG92" s="0" t="s">
        <v>106</v>
      </c>
      <c r="AH92" s="0" t="s">
        <v>107</v>
      </c>
    </row>
    <row r="93">
      <c r="A93" s="0">
        <v>89</v>
      </c>
      <c r="B93" s="0" t="s">
        <v>615</v>
      </c>
      <c r="C93" s="0" t="s">
        <v>90</v>
      </c>
      <c r="D93" s="0" t="s">
        <v>17</v>
      </c>
      <c r="E93" s="5" t="s">
        <v>131</v>
      </c>
      <c r="F93" s="0" t="s">
        <v>255</v>
      </c>
      <c r="G93" s="0" t="s">
        <v>26</v>
      </c>
      <c r="H93" s="0" t="s">
        <v>92</v>
      </c>
      <c r="I93" s="0" t="s">
        <v>93</v>
      </c>
      <c r="J93" s="5" t="s">
        <v>94</v>
      </c>
      <c r="K93" s="0" t="s">
        <v>33</v>
      </c>
      <c r="L93" s="0" t="s">
        <v>616</v>
      </c>
      <c r="M93" s="5" t="s">
        <v>617</v>
      </c>
      <c r="N93" s="5" t="s">
        <v>618</v>
      </c>
      <c r="O93" s="2">
        <v>83</v>
      </c>
      <c r="P93" s="2">
        <v>0</v>
      </c>
      <c r="Q93" s="2">
        <f>IF(C93="Inventario físico",O93,P93)</f>
      </c>
      <c r="R93" s="2">
        <v>1</v>
      </c>
      <c r="U93" s="0" t="s">
        <v>99</v>
      </c>
      <c r="W93" s="5" t="s">
        <v>259</v>
      </c>
      <c r="Y93" s="5" t="s">
        <v>619</v>
      </c>
      <c r="Z93" s="0" t="s">
        <v>104</v>
      </c>
      <c r="AC93" s="5" t="s">
        <v>105</v>
      </c>
      <c r="AD93" s="3">
        <f>IF(AA93="","Pendiente",AA93*Q93)</f>
      </c>
      <c r="AF93" s="3">
        <f>IF(AE93="","",AE93*Q93)</f>
      </c>
      <c r="AG93" s="0" t="s">
        <v>106</v>
      </c>
      <c r="AH93" s="0" t="s">
        <v>107</v>
      </c>
    </row>
    <row r="94">
      <c r="A94" s="0">
        <v>90</v>
      </c>
      <c r="B94" s="0" t="s">
        <v>620</v>
      </c>
      <c r="C94" s="0" t="s">
        <v>90</v>
      </c>
      <c r="D94" s="0" t="s">
        <v>14</v>
      </c>
      <c r="E94" s="5" t="s">
        <v>109</v>
      </c>
      <c r="G94" s="0" t="s">
        <v>26</v>
      </c>
      <c r="H94" s="0" t="s">
        <v>92</v>
      </c>
      <c r="I94" s="0" t="s">
        <v>93</v>
      </c>
      <c r="J94" s="5" t="s">
        <v>94</v>
      </c>
      <c r="K94" s="0" t="s">
        <v>33</v>
      </c>
      <c r="L94" s="0" t="s">
        <v>621</v>
      </c>
      <c r="M94" s="5" t="s">
        <v>622</v>
      </c>
      <c r="N94" s="5" t="s">
        <v>457</v>
      </c>
      <c r="O94" s="2">
        <v>920</v>
      </c>
      <c r="P94" s="2">
        <v>1693</v>
      </c>
      <c r="Q94" s="2">
        <f>IF(C94="Inventario físico",O94,P94)</f>
      </c>
      <c r="R94" s="2">
        <v>1</v>
      </c>
      <c r="S94" s="0" t="s">
        <v>623</v>
      </c>
      <c r="T94" s="0" t="s">
        <v>623</v>
      </c>
      <c r="U94" s="0" t="s">
        <v>99</v>
      </c>
      <c r="V94" s="5" t="s">
        <v>624</v>
      </c>
      <c r="W94" s="5" t="s">
        <v>137</v>
      </c>
      <c r="X94" s="0" t="s">
        <v>102</v>
      </c>
      <c r="Y94" s="5" t="s">
        <v>625</v>
      </c>
      <c r="Z94" s="0" t="s">
        <v>104</v>
      </c>
      <c r="AC94" s="5" t="s">
        <v>105</v>
      </c>
      <c r="AD94" s="3">
        <f>IF(AA94="","Pendiente",AA94*Q94)</f>
      </c>
      <c r="AE94" s="3">
        <v>63.427879503839335</v>
      </c>
      <c r="AF94" s="3">
        <f>IF(AE94="","",AE94*Q94)</f>
      </c>
      <c r="AG94" s="0" t="s">
        <v>106</v>
      </c>
      <c r="AH94" s="0" t="s">
        <v>107</v>
      </c>
    </row>
    <row r="95">
      <c r="A95" s="0">
        <v>91</v>
      </c>
      <c r="B95" s="0" t="s">
        <v>626</v>
      </c>
      <c r="C95" s="0" t="s">
        <v>90</v>
      </c>
      <c r="D95" s="0" t="s">
        <v>14</v>
      </c>
      <c r="E95" s="5" t="s">
        <v>109</v>
      </c>
      <c r="G95" s="0" t="s">
        <v>26</v>
      </c>
      <c r="H95" s="0" t="s">
        <v>92</v>
      </c>
      <c r="I95" s="0" t="s">
        <v>93</v>
      </c>
      <c r="J95" s="5" t="s">
        <v>94</v>
      </c>
      <c r="K95" s="0" t="s">
        <v>33</v>
      </c>
      <c r="L95" s="0" t="s">
        <v>627</v>
      </c>
      <c r="M95" s="5" t="s">
        <v>628</v>
      </c>
      <c r="N95" s="5" t="s">
        <v>471</v>
      </c>
      <c r="O95" s="2">
        <v>240</v>
      </c>
      <c r="P95" s="2">
        <v>441</v>
      </c>
      <c r="Q95" s="2">
        <f>IF(C95="Inventario físico",O95,P95)</f>
      </c>
      <c r="R95" s="2">
        <v>1</v>
      </c>
      <c r="S95" s="0" t="s">
        <v>629</v>
      </c>
      <c r="T95" s="0" t="s">
        <v>629</v>
      </c>
      <c r="U95" s="0" t="s">
        <v>99</v>
      </c>
      <c r="V95" s="5" t="s">
        <v>630</v>
      </c>
      <c r="W95" s="5" t="s">
        <v>273</v>
      </c>
      <c r="X95" s="0" t="s">
        <v>146</v>
      </c>
      <c r="Y95" s="5" t="s">
        <v>631</v>
      </c>
      <c r="Z95" s="0" t="s">
        <v>104</v>
      </c>
      <c r="AC95" s="5" t="s">
        <v>105</v>
      </c>
      <c r="AD95" s="3">
        <f>IF(AA95="","Pendiente",AA95*Q95)</f>
      </c>
      <c r="AE95" s="3">
        <v>195.05331065759637</v>
      </c>
      <c r="AF95" s="3">
        <f>IF(AE95="","",AE95*Q95)</f>
      </c>
      <c r="AG95" s="0" t="s">
        <v>106</v>
      </c>
      <c r="AH95" s="0" t="s">
        <v>107</v>
      </c>
    </row>
    <row r="96">
      <c r="A96" s="0">
        <v>92</v>
      </c>
      <c r="B96" s="0" t="s">
        <v>632</v>
      </c>
      <c r="C96" s="0" t="s">
        <v>90</v>
      </c>
      <c r="D96" s="0" t="s">
        <v>17</v>
      </c>
      <c r="E96" s="5" t="s">
        <v>131</v>
      </c>
      <c r="F96" s="0" t="s">
        <v>255</v>
      </c>
      <c r="G96" s="0" t="s">
        <v>26</v>
      </c>
      <c r="H96" s="0" t="s">
        <v>92</v>
      </c>
      <c r="I96" s="0" t="s">
        <v>93</v>
      </c>
      <c r="J96" s="5" t="s">
        <v>94</v>
      </c>
      <c r="K96" s="0" t="s">
        <v>33</v>
      </c>
      <c r="L96" s="0" t="s">
        <v>633</v>
      </c>
      <c r="M96" s="5" t="s">
        <v>634</v>
      </c>
      <c r="N96" s="5" t="s">
        <v>635</v>
      </c>
      <c r="O96" s="2">
        <v>2</v>
      </c>
      <c r="P96" s="2">
        <v>0</v>
      </c>
      <c r="Q96" s="2">
        <f>IF(C96="Inventario físico",O96,P96)</f>
      </c>
      <c r="R96" s="2">
        <v>1</v>
      </c>
      <c r="U96" s="0" t="s">
        <v>99</v>
      </c>
      <c r="W96" s="5" t="s">
        <v>259</v>
      </c>
      <c r="Y96" s="5" t="s">
        <v>636</v>
      </c>
      <c r="Z96" s="0" t="s">
        <v>104</v>
      </c>
      <c r="AC96" s="5" t="s">
        <v>105</v>
      </c>
      <c r="AD96" s="3">
        <f>IF(AA96="","Pendiente",AA96*Q96)</f>
      </c>
      <c r="AF96" s="3">
        <f>IF(AE96="","",AE96*Q96)</f>
      </c>
      <c r="AG96" s="0" t="s">
        <v>106</v>
      </c>
      <c r="AH96" s="0" t="s">
        <v>107</v>
      </c>
    </row>
    <row r="97">
      <c r="A97" s="0">
        <v>93</v>
      </c>
      <c r="B97" s="0" t="s">
        <v>637</v>
      </c>
      <c r="C97" s="0" t="s">
        <v>90</v>
      </c>
      <c r="D97" s="0" t="s">
        <v>17</v>
      </c>
      <c r="E97" s="5" t="s">
        <v>131</v>
      </c>
      <c r="F97" s="0" t="s">
        <v>132</v>
      </c>
      <c r="G97" s="0" t="s">
        <v>26</v>
      </c>
      <c r="H97" s="0" t="s">
        <v>92</v>
      </c>
      <c r="I97" s="0" t="s">
        <v>93</v>
      </c>
      <c r="J97" s="5" t="s">
        <v>94</v>
      </c>
      <c r="K97" s="0" t="s">
        <v>33</v>
      </c>
      <c r="L97" s="0" t="s">
        <v>638</v>
      </c>
      <c r="M97" s="5" t="s">
        <v>639</v>
      </c>
      <c r="N97" s="5" t="s">
        <v>640</v>
      </c>
      <c r="O97" s="2">
        <v>2</v>
      </c>
      <c r="P97" s="2">
        <v>0</v>
      </c>
      <c r="Q97" s="2">
        <f>IF(C97="Inventario físico",O97,P97)</f>
      </c>
      <c r="R97" s="2">
        <v>1</v>
      </c>
      <c r="U97" s="0" t="s">
        <v>99</v>
      </c>
      <c r="V97" s="5" t="s">
        <v>641</v>
      </c>
      <c r="W97" s="5" t="s">
        <v>145</v>
      </c>
      <c r="Y97" s="5" t="s">
        <v>642</v>
      </c>
      <c r="Z97" s="0" t="s">
        <v>104</v>
      </c>
      <c r="AC97" s="5" t="s">
        <v>105</v>
      </c>
      <c r="AD97" s="3">
        <f>IF(AA97="","Pendiente",AA97*Q97)</f>
      </c>
      <c r="AF97" s="3">
        <f>IF(AE97="","",AE97*Q97)</f>
      </c>
      <c r="AG97" s="0" t="s">
        <v>106</v>
      </c>
      <c r="AH97" s="0" t="s">
        <v>107</v>
      </c>
    </row>
    <row r="98">
      <c r="A98" s="0">
        <v>94</v>
      </c>
      <c r="B98" s="0" t="s">
        <v>643</v>
      </c>
      <c r="C98" s="0" t="s">
        <v>90</v>
      </c>
      <c r="D98" s="0" t="s">
        <v>14</v>
      </c>
      <c r="E98" s="5" t="s">
        <v>109</v>
      </c>
      <c r="G98" s="0" t="s">
        <v>26</v>
      </c>
      <c r="H98" s="0" t="s">
        <v>92</v>
      </c>
      <c r="I98" s="0" t="s">
        <v>93</v>
      </c>
      <c r="J98" s="5" t="s">
        <v>94</v>
      </c>
      <c r="K98" s="0" t="s">
        <v>33</v>
      </c>
      <c r="L98" s="0" t="s">
        <v>644</v>
      </c>
      <c r="M98" s="5" t="s">
        <v>645</v>
      </c>
      <c r="N98" s="5" t="s">
        <v>278</v>
      </c>
      <c r="O98" s="2">
        <v>14</v>
      </c>
      <c r="P98" s="2">
        <v>5</v>
      </c>
      <c r="Q98" s="2">
        <f>IF(C98="Inventario físico",O98,P98)</f>
      </c>
      <c r="R98" s="2">
        <v>1</v>
      </c>
      <c r="S98" s="0" t="s">
        <v>646</v>
      </c>
      <c r="T98" s="0" t="s">
        <v>646</v>
      </c>
      <c r="U98" s="0" t="s">
        <v>99</v>
      </c>
      <c r="V98" s="5" t="s">
        <v>647</v>
      </c>
      <c r="W98" s="5" t="s">
        <v>137</v>
      </c>
      <c r="X98" s="0" t="s">
        <v>146</v>
      </c>
      <c r="Y98" s="5" t="s">
        <v>648</v>
      </c>
      <c r="Z98" s="0" t="s">
        <v>104</v>
      </c>
      <c r="AC98" s="5" t="s">
        <v>105</v>
      </c>
      <c r="AD98" s="3">
        <f>IF(AA98="","Pendiente",AA98*Q98)</f>
      </c>
      <c r="AE98" s="3">
        <v>10689.728</v>
      </c>
      <c r="AF98" s="3">
        <f>IF(AE98="","",AE98*Q98)</f>
      </c>
      <c r="AG98" s="0" t="s">
        <v>106</v>
      </c>
      <c r="AH98" s="0" t="s">
        <v>107</v>
      </c>
    </row>
    <row r="99">
      <c r="A99" s="0">
        <v>95</v>
      </c>
      <c r="B99" s="0" t="s">
        <v>649</v>
      </c>
      <c r="C99" s="0" t="s">
        <v>90</v>
      </c>
      <c r="D99" s="0" t="s">
        <v>17</v>
      </c>
      <c r="E99" s="5" t="s">
        <v>131</v>
      </c>
      <c r="F99" s="0" t="s">
        <v>132</v>
      </c>
      <c r="G99" s="0" t="s">
        <v>26</v>
      </c>
      <c r="H99" s="0" t="s">
        <v>92</v>
      </c>
      <c r="I99" s="0" t="s">
        <v>93</v>
      </c>
      <c r="J99" s="5" t="s">
        <v>94</v>
      </c>
      <c r="K99" s="0" t="s">
        <v>30</v>
      </c>
      <c r="L99" s="0" t="s">
        <v>650</v>
      </c>
      <c r="M99" s="5" t="s">
        <v>651</v>
      </c>
      <c r="O99" s="2">
        <v>2</v>
      </c>
      <c r="P99" s="2">
        <v>0</v>
      </c>
      <c r="Q99" s="2">
        <f>IF(C99="Inventario físico",O99,P99)</f>
      </c>
      <c r="R99" s="2">
        <v>1</v>
      </c>
      <c r="U99" s="0" t="s">
        <v>99</v>
      </c>
      <c r="V99" s="5" t="s">
        <v>652</v>
      </c>
      <c r="Y99" s="5" t="s">
        <v>653</v>
      </c>
      <c r="Z99" s="0" t="s">
        <v>104</v>
      </c>
      <c r="AC99" s="5" t="s">
        <v>105</v>
      </c>
      <c r="AD99" s="3">
        <f>IF(AA99="","Pendiente",AA99*Q99)</f>
      </c>
      <c r="AF99" s="3">
        <f>IF(AE99="","",AE99*Q99)</f>
      </c>
      <c r="AG99" s="0" t="s">
        <v>106</v>
      </c>
      <c r="AH99" s="0" t="s">
        <v>107</v>
      </c>
    </row>
    <row r="100">
      <c r="A100" s="0">
        <v>96</v>
      </c>
      <c r="B100" s="0" t="s">
        <v>654</v>
      </c>
      <c r="C100" s="0" t="s">
        <v>90</v>
      </c>
      <c r="D100" s="0" t="s">
        <v>14</v>
      </c>
      <c r="E100" s="5" t="s">
        <v>109</v>
      </c>
      <c r="G100" s="0" t="s">
        <v>26</v>
      </c>
      <c r="H100" s="0" t="s">
        <v>92</v>
      </c>
      <c r="I100" s="0" t="s">
        <v>93</v>
      </c>
      <c r="J100" s="5" t="s">
        <v>94</v>
      </c>
      <c r="K100" s="0" t="s">
        <v>30</v>
      </c>
      <c r="L100" s="0" t="s">
        <v>655</v>
      </c>
      <c r="M100" s="5" t="s">
        <v>656</v>
      </c>
      <c r="N100" s="5" t="s">
        <v>657</v>
      </c>
      <c r="O100" s="2">
        <v>10</v>
      </c>
      <c r="P100" s="2">
        <v>100</v>
      </c>
      <c r="Q100" s="2">
        <f>IF(C100="Inventario físico",O100,P100)</f>
      </c>
      <c r="R100" s="2">
        <v>1</v>
      </c>
      <c r="S100" s="0" t="s">
        <v>658</v>
      </c>
      <c r="T100" s="0" t="s">
        <v>658</v>
      </c>
      <c r="U100" s="0" t="s">
        <v>99</v>
      </c>
      <c r="V100" s="5" t="s">
        <v>659</v>
      </c>
      <c r="W100" s="5" t="s">
        <v>660</v>
      </c>
      <c r="X100" s="0" t="s">
        <v>146</v>
      </c>
      <c r="Y100" s="5" t="s">
        <v>661</v>
      </c>
      <c r="Z100" s="0" t="s">
        <v>104</v>
      </c>
      <c r="AC100" s="5" t="s">
        <v>105</v>
      </c>
      <c r="AD100" s="3">
        <f>IF(AA100="","Pendiente",AA100*Q100)</f>
      </c>
      <c r="AE100" s="3">
        <v>208.7056</v>
      </c>
      <c r="AF100" s="3">
        <f>IF(AE100="","",AE100*Q100)</f>
      </c>
      <c r="AG100" s="0" t="s">
        <v>106</v>
      </c>
      <c r="AH100" s="0" t="s">
        <v>107</v>
      </c>
    </row>
    <row r="101">
      <c r="A101" s="0">
        <v>97</v>
      </c>
      <c r="B101" s="0" t="s">
        <v>662</v>
      </c>
      <c r="C101" s="0" t="s">
        <v>90</v>
      </c>
      <c r="D101" s="0" t="s">
        <v>14</v>
      </c>
      <c r="E101" s="5" t="s">
        <v>109</v>
      </c>
      <c r="G101" s="0" t="s">
        <v>26</v>
      </c>
      <c r="H101" s="0" t="s">
        <v>92</v>
      </c>
      <c r="I101" s="0" t="s">
        <v>93</v>
      </c>
      <c r="J101" s="5" t="s">
        <v>94</v>
      </c>
      <c r="K101" s="0" t="s">
        <v>33</v>
      </c>
      <c r="L101" s="0" t="s">
        <v>663</v>
      </c>
      <c r="M101" s="5" t="s">
        <v>664</v>
      </c>
      <c r="N101" s="5" t="s">
        <v>665</v>
      </c>
      <c r="O101" s="2">
        <v>23</v>
      </c>
      <c r="P101" s="2">
        <v>1050</v>
      </c>
      <c r="Q101" s="2">
        <f>IF(C101="Inventario físico",O101,P101)</f>
      </c>
      <c r="R101" s="2">
        <v>3</v>
      </c>
      <c r="S101" s="0" t="s">
        <v>666</v>
      </c>
      <c r="T101" s="0" t="s">
        <v>666</v>
      </c>
      <c r="U101" s="0" t="s">
        <v>99</v>
      </c>
      <c r="V101" s="5" t="s">
        <v>667</v>
      </c>
      <c r="W101" s="5" t="s">
        <v>273</v>
      </c>
      <c r="X101" s="0" t="s">
        <v>146</v>
      </c>
      <c r="Y101" s="5" t="s">
        <v>668</v>
      </c>
      <c r="Z101" s="0" t="s">
        <v>104</v>
      </c>
      <c r="AC101" s="5" t="s">
        <v>105</v>
      </c>
      <c r="AD101" s="3">
        <f>IF(AA101="","Pendiente",AA101*Q101)</f>
      </c>
      <c r="AE101" s="3">
        <v>37.52069523809524</v>
      </c>
      <c r="AF101" s="3">
        <f>IF(AE101="","",AE101*Q101)</f>
      </c>
      <c r="AG101" s="0" t="s">
        <v>106</v>
      </c>
      <c r="AH101" s="0" t="s">
        <v>107</v>
      </c>
    </row>
    <row r="102">
      <c r="A102" s="0">
        <v>98</v>
      </c>
      <c r="B102" s="0" t="s">
        <v>669</v>
      </c>
      <c r="C102" s="0" t="s">
        <v>90</v>
      </c>
      <c r="D102" s="0" t="s">
        <v>17</v>
      </c>
      <c r="E102" s="5" t="s">
        <v>131</v>
      </c>
      <c r="F102" s="0" t="s">
        <v>132</v>
      </c>
      <c r="G102" s="0" t="s">
        <v>26</v>
      </c>
      <c r="H102" s="0" t="s">
        <v>92</v>
      </c>
      <c r="I102" s="0" t="s">
        <v>93</v>
      </c>
      <c r="J102" s="5" t="s">
        <v>94</v>
      </c>
      <c r="K102" s="0" t="s">
        <v>33</v>
      </c>
      <c r="L102" s="0" t="s">
        <v>670</v>
      </c>
      <c r="M102" s="5" t="s">
        <v>671</v>
      </c>
      <c r="N102" s="5" t="s">
        <v>672</v>
      </c>
      <c r="O102" s="2">
        <v>20</v>
      </c>
      <c r="P102" s="2">
        <v>0</v>
      </c>
      <c r="Q102" s="2">
        <f>IF(C102="Inventario físico",O102,P102)</f>
      </c>
      <c r="R102" s="2">
        <v>1</v>
      </c>
      <c r="U102" s="0" t="s">
        <v>99</v>
      </c>
      <c r="V102" s="5" t="s">
        <v>673</v>
      </c>
      <c r="W102" s="5" t="s">
        <v>660</v>
      </c>
      <c r="Y102" s="5" t="s">
        <v>674</v>
      </c>
      <c r="Z102" s="0" t="s">
        <v>104</v>
      </c>
      <c r="AC102" s="5" t="s">
        <v>105</v>
      </c>
      <c r="AD102" s="3">
        <f>IF(AA102="","Pendiente",AA102*Q102)</f>
      </c>
      <c r="AF102" s="3">
        <f>IF(AE102="","",AE102*Q102)</f>
      </c>
      <c r="AG102" s="0" t="s">
        <v>106</v>
      </c>
      <c r="AH102" s="0" t="s">
        <v>107</v>
      </c>
    </row>
    <row r="103">
      <c r="A103" s="0">
        <v>99</v>
      </c>
      <c r="B103" s="0" t="s">
        <v>675</v>
      </c>
      <c r="C103" s="0" t="s">
        <v>90</v>
      </c>
      <c r="D103" s="0" t="s">
        <v>14</v>
      </c>
      <c r="E103" s="5" t="s">
        <v>109</v>
      </c>
      <c r="G103" s="0" t="s">
        <v>26</v>
      </c>
      <c r="H103" s="0" t="s">
        <v>92</v>
      </c>
      <c r="I103" s="0" t="s">
        <v>93</v>
      </c>
      <c r="J103" s="5" t="s">
        <v>94</v>
      </c>
      <c r="K103" s="0" t="s">
        <v>33</v>
      </c>
      <c r="L103" s="0" t="s">
        <v>676</v>
      </c>
      <c r="M103" s="5" t="s">
        <v>677</v>
      </c>
      <c r="N103" s="5" t="s">
        <v>270</v>
      </c>
      <c r="O103" s="2">
        <v>10</v>
      </c>
      <c r="P103" s="2">
        <v>220</v>
      </c>
      <c r="Q103" s="2">
        <f>IF(C103="Inventario físico",O103,P103)</f>
      </c>
      <c r="R103" s="2">
        <v>1</v>
      </c>
      <c r="S103" s="0" t="s">
        <v>678</v>
      </c>
      <c r="T103" s="0" t="s">
        <v>678</v>
      </c>
      <c r="U103" s="0" t="s">
        <v>99</v>
      </c>
      <c r="V103" s="5" t="s">
        <v>679</v>
      </c>
      <c r="W103" s="5" t="s">
        <v>273</v>
      </c>
      <c r="X103" s="0" t="s">
        <v>146</v>
      </c>
      <c r="Y103" s="5" t="s">
        <v>680</v>
      </c>
      <c r="Z103" s="0" t="s">
        <v>104</v>
      </c>
      <c r="AC103" s="5" t="s">
        <v>105</v>
      </c>
      <c r="AD103" s="3">
        <f>IF(AA103="","Pendiente",AA103*Q103)</f>
      </c>
      <c r="AE103" s="3">
        <v>69.01636363636364</v>
      </c>
      <c r="AF103" s="3">
        <f>IF(AE103="","",AE103*Q103)</f>
      </c>
      <c r="AG103" s="0" t="s">
        <v>106</v>
      </c>
      <c r="AH103" s="0" t="s">
        <v>107</v>
      </c>
    </row>
    <row r="104">
      <c r="A104" s="0">
        <v>100</v>
      </c>
      <c r="B104" s="0" t="s">
        <v>681</v>
      </c>
      <c r="C104" s="0" t="s">
        <v>90</v>
      </c>
      <c r="D104" s="0" t="s">
        <v>17</v>
      </c>
      <c r="E104" s="5" t="s">
        <v>131</v>
      </c>
      <c r="F104" s="0" t="s">
        <v>262</v>
      </c>
      <c r="G104" s="0" t="s">
        <v>26</v>
      </c>
      <c r="H104" s="0" t="s">
        <v>92</v>
      </c>
      <c r="I104" s="0" t="s">
        <v>93</v>
      </c>
      <c r="J104" s="5" t="s">
        <v>94</v>
      </c>
      <c r="K104" s="0" t="s">
        <v>30</v>
      </c>
      <c r="L104" s="0" t="s">
        <v>682</v>
      </c>
      <c r="M104" s="5" t="s">
        <v>683</v>
      </c>
      <c r="O104" s="2">
        <v>4</v>
      </c>
      <c r="P104" s="2">
        <v>0</v>
      </c>
      <c r="Q104" s="2">
        <f>IF(C104="Inventario físico",O104,P104)</f>
      </c>
      <c r="R104" s="2">
        <v>1</v>
      </c>
      <c r="U104" s="0" t="s">
        <v>99</v>
      </c>
      <c r="V104" s="5" t="s">
        <v>684</v>
      </c>
      <c r="Y104" s="5" t="s">
        <v>685</v>
      </c>
      <c r="Z104" s="0" t="s">
        <v>104</v>
      </c>
      <c r="AC104" s="5" t="s">
        <v>105</v>
      </c>
      <c r="AD104" s="3">
        <f>IF(AA104="","Pendiente",AA104*Q104)</f>
      </c>
      <c r="AF104" s="3">
        <f>IF(AE104="","",AE104*Q104)</f>
      </c>
      <c r="AG104" s="0" t="s">
        <v>106</v>
      </c>
      <c r="AH104" s="0" t="s">
        <v>107</v>
      </c>
    </row>
    <row r="105">
      <c r="A105" s="0">
        <v>101</v>
      </c>
      <c r="B105" s="0" t="s">
        <v>686</v>
      </c>
      <c r="C105" s="0" t="s">
        <v>90</v>
      </c>
      <c r="D105" s="0" t="s">
        <v>15</v>
      </c>
      <c r="E105" s="5" t="s">
        <v>323</v>
      </c>
      <c r="G105" s="0" t="s">
        <v>26</v>
      </c>
      <c r="H105" s="0" t="s">
        <v>92</v>
      </c>
      <c r="I105" s="0" t="s">
        <v>93</v>
      </c>
      <c r="J105" s="5" t="s">
        <v>94</v>
      </c>
      <c r="K105" s="0" t="s">
        <v>30</v>
      </c>
      <c r="L105" s="0" t="s">
        <v>687</v>
      </c>
      <c r="M105" s="5" t="s">
        <v>688</v>
      </c>
      <c r="O105" s="2">
        <v>3</v>
      </c>
      <c r="P105" s="2">
        <v>0</v>
      </c>
      <c r="Q105" s="2">
        <f>IF(C105="Inventario físico",O105,P105)</f>
      </c>
      <c r="R105" s="2">
        <v>1</v>
      </c>
      <c r="U105" s="0" t="s">
        <v>99</v>
      </c>
      <c r="Y105" s="5" t="s">
        <v>327</v>
      </c>
      <c r="Z105" s="0" t="s">
        <v>104</v>
      </c>
      <c r="AC105" s="5" t="s">
        <v>105</v>
      </c>
      <c r="AD105" s="3">
        <f>IF(AA105="","Pendiente",AA105*Q105)</f>
      </c>
      <c r="AF105" s="3">
        <f>IF(AE105="","",AE105*Q105)</f>
      </c>
      <c r="AG105" s="0" t="s">
        <v>106</v>
      </c>
      <c r="AH105" s="0" t="s">
        <v>107</v>
      </c>
    </row>
    <row r="106">
      <c r="A106" s="0">
        <v>102</v>
      </c>
      <c r="B106" s="0" t="s">
        <v>689</v>
      </c>
      <c r="C106" s="0" t="s">
        <v>90</v>
      </c>
      <c r="D106" s="0" t="s">
        <v>17</v>
      </c>
      <c r="E106" s="5" t="s">
        <v>131</v>
      </c>
      <c r="F106" s="0" t="s">
        <v>255</v>
      </c>
      <c r="G106" s="0" t="s">
        <v>26</v>
      </c>
      <c r="H106" s="0" t="s">
        <v>92</v>
      </c>
      <c r="I106" s="0" t="s">
        <v>93</v>
      </c>
      <c r="J106" s="5" t="s">
        <v>94</v>
      </c>
      <c r="K106" s="0" t="s">
        <v>30</v>
      </c>
      <c r="L106" s="0" t="s">
        <v>690</v>
      </c>
      <c r="M106" s="5" t="s">
        <v>691</v>
      </c>
      <c r="N106" s="5" t="s">
        <v>499</v>
      </c>
      <c r="O106" s="2">
        <v>53</v>
      </c>
      <c r="P106" s="2">
        <v>0</v>
      </c>
      <c r="Q106" s="2">
        <f>IF(C106="Inventario físico",O106,P106)</f>
      </c>
      <c r="R106" s="2">
        <v>1</v>
      </c>
      <c r="U106" s="0" t="s">
        <v>99</v>
      </c>
      <c r="W106" s="5" t="s">
        <v>259</v>
      </c>
      <c r="Y106" s="5" t="s">
        <v>692</v>
      </c>
      <c r="Z106" s="0" t="s">
        <v>104</v>
      </c>
      <c r="AC106" s="5" t="s">
        <v>105</v>
      </c>
      <c r="AD106" s="3">
        <f>IF(AA106="","Pendiente",AA106*Q106)</f>
      </c>
      <c r="AF106" s="3">
        <f>IF(AE106="","",AE106*Q106)</f>
      </c>
      <c r="AG106" s="0" t="s">
        <v>106</v>
      </c>
      <c r="AH106" s="0" t="s">
        <v>107</v>
      </c>
    </row>
    <row r="107">
      <c r="A107" s="0">
        <v>103</v>
      </c>
      <c r="B107" s="0" t="s">
        <v>693</v>
      </c>
      <c r="C107" s="0" t="s">
        <v>90</v>
      </c>
      <c r="D107" s="0" t="s">
        <v>17</v>
      </c>
      <c r="E107" s="5" t="s">
        <v>131</v>
      </c>
      <c r="F107" s="0" t="s">
        <v>262</v>
      </c>
      <c r="G107" s="0" t="s">
        <v>26</v>
      </c>
      <c r="H107" s="0" t="s">
        <v>92</v>
      </c>
      <c r="I107" s="0" t="s">
        <v>93</v>
      </c>
      <c r="J107" s="5" t="s">
        <v>94</v>
      </c>
      <c r="K107" s="0" t="s">
        <v>30</v>
      </c>
      <c r="L107" s="0" t="s">
        <v>694</v>
      </c>
      <c r="M107" s="5" t="s">
        <v>695</v>
      </c>
      <c r="O107" s="2">
        <v>50</v>
      </c>
      <c r="P107" s="2">
        <v>0</v>
      </c>
      <c r="Q107" s="2">
        <f>IF(C107="Inventario físico",O107,P107)</f>
      </c>
      <c r="R107" s="2">
        <v>1</v>
      </c>
      <c r="U107" s="0" t="s">
        <v>99</v>
      </c>
      <c r="V107" s="5" t="s">
        <v>307</v>
      </c>
      <c r="Y107" s="5" t="s">
        <v>696</v>
      </c>
      <c r="Z107" s="0" t="s">
        <v>104</v>
      </c>
      <c r="AC107" s="5" t="s">
        <v>105</v>
      </c>
      <c r="AD107" s="3">
        <f>IF(AA107="","Pendiente",AA107*Q107)</f>
      </c>
      <c r="AF107" s="3">
        <f>IF(AE107="","",AE107*Q107)</f>
      </c>
      <c r="AG107" s="0" t="s">
        <v>106</v>
      </c>
      <c r="AH107" s="0" t="s">
        <v>107</v>
      </c>
    </row>
    <row r="108">
      <c r="A108" s="0">
        <v>104</v>
      </c>
      <c r="B108" s="0" t="s">
        <v>697</v>
      </c>
      <c r="C108" s="0" t="s">
        <v>90</v>
      </c>
      <c r="D108" s="0" t="s">
        <v>17</v>
      </c>
      <c r="E108" s="5" t="s">
        <v>131</v>
      </c>
      <c r="F108" s="0" t="s">
        <v>255</v>
      </c>
      <c r="G108" s="0" t="s">
        <v>26</v>
      </c>
      <c r="H108" s="0" t="s">
        <v>92</v>
      </c>
      <c r="I108" s="0" t="s">
        <v>93</v>
      </c>
      <c r="J108" s="5" t="s">
        <v>94</v>
      </c>
      <c r="K108" s="0" t="s">
        <v>33</v>
      </c>
      <c r="L108" s="0" t="s">
        <v>698</v>
      </c>
      <c r="M108" s="5" t="s">
        <v>699</v>
      </c>
      <c r="N108" s="5" t="s">
        <v>403</v>
      </c>
      <c r="O108" s="2">
        <v>451</v>
      </c>
      <c r="P108" s="2">
        <v>0</v>
      </c>
      <c r="Q108" s="2">
        <f>IF(C108="Inventario físico",O108,P108)</f>
      </c>
      <c r="R108" s="2">
        <v>3</v>
      </c>
      <c r="U108" s="0" t="s">
        <v>99</v>
      </c>
      <c r="W108" s="5" t="s">
        <v>259</v>
      </c>
      <c r="Y108" s="5" t="s">
        <v>700</v>
      </c>
      <c r="Z108" s="0" t="s">
        <v>104</v>
      </c>
      <c r="AC108" s="5" t="s">
        <v>105</v>
      </c>
      <c r="AD108" s="3">
        <f>IF(AA108="","Pendiente",AA108*Q108)</f>
      </c>
      <c r="AF108" s="3">
        <f>IF(AE108="","",AE108*Q108)</f>
      </c>
      <c r="AG108" s="0" t="s">
        <v>106</v>
      </c>
      <c r="AH108" s="0" t="s">
        <v>107</v>
      </c>
    </row>
    <row r="109">
      <c r="A109" s="0">
        <v>105</v>
      </c>
      <c r="B109" s="0" t="s">
        <v>701</v>
      </c>
      <c r="C109" s="0" t="s">
        <v>90</v>
      </c>
      <c r="D109" s="0" t="s">
        <v>17</v>
      </c>
      <c r="E109" s="5" t="s">
        <v>131</v>
      </c>
      <c r="F109" s="0" t="s">
        <v>255</v>
      </c>
      <c r="G109" s="0" t="s">
        <v>26</v>
      </c>
      <c r="H109" s="0" t="s">
        <v>92</v>
      </c>
      <c r="I109" s="0" t="s">
        <v>93</v>
      </c>
      <c r="J109" s="5" t="s">
        <v>94</v>
      </c>
      <c r="K109" s="0" t="s">
        <v>33</v>
      </c>
      <c r="L109" s="0" t="s">
        <v>702</v>
      </c>
      <c r="M109" s="5" t="s">
        <v>703</v>
      </c>
      <c r="N109" s="5" t="s">
        <v>457</v>
      </c>
      <c r="O109" s="2">
        <v>130</v>
      </c>
      <c r="P109" s="2">
        <v>0</v>
      </c>
      <c r="Q109" s="2">
        <f>IF(C109="Inventario físico",O109,P109)</f>
      </c>
      <c r="R109" s="2">
        <v>2</v>
      </c>
      <c r="U109" s="0" t="s">
        <v>99</v>
      </c>
      <c r="W109" s="5" t="s">
        <v>259</v>
      </c>
      <c r="Y109" s="5" t="s">
        <v>704</v>
      </c>
      <c r="Z109" s="0" t="s">
        <v>104</v>
      </c>
      <c r="AC109" s="5" t="s">
        <v>105</v>
      </c>
      <c r="AD109" s="3">
        <f>IF(AA109="","Pendiente",AA109*Q109)</f>
      </c>
      <c r="AF109" s="3">
        <f>IF(AE109="","",AE109*Q109)</f>
      </c>
      <c r="AG109" s="0" t="s">
        <v>106</v>
      </c>
      <c r="AH109" s="0" t="s">
        <v>107</v>
      </c>
    </row>
    <row r="110">
      <c r="A110" s="0">
        <v>106</v>
      </c>
      <c r="B110" s="0" t="s">
        <v>705</v>
      </c>
      <c r="C110" s="0" t="s">
        <v>90</v>
      </c>
      <c r="D110" s="0" t="s">
        <v>14</v>
      </c>
      <c r="E110" s="5" t="s">
        <v>109</v>
      </c>
      <c r="G110" s="0" t="s">
        <v>26</v>
      </c>
      <c r="H110" s="0" t="s">
        <v>92</v>
      </c>
      <c r="I110" s="0" t="s">
        <v>93</v>
      </c>
      <c r="J110" s="5" t="s">
        <v>94</v>
      </c>
      <c r="K110" s="0" t="s">
        <v>33</v>
      </c>
      <c r="L110" s="0" t="s">
        <v>706</v>
      </c>
      <c r="M110" s="5" t="s">
        <v>707</v>
      </c>
      <c r="N110" s="5" t="s">
        <v>258</v>
      </c>
      <c r="O110" s="2">
        <v>300</v>
      </c>
      <c r="P110" s="2">
        <v>1530</v>
      </c>
      <c r="Q110" s="2">
        <f>IF(C110="Inventario físico",O110,P110)</f>
      </c>
      <c r="R110" s="2">
        <v>1</v>
      </c>
      <c r="S110" s="0" t="s">
        <v>708</v>
      </c>
      <c r="T110" s="0" t="s">
        <v>708</v>
      </c>
      <c r="U110" s="0" t="s">
        <v>99</v>
      </c>
      <c r="V110" s="5" t="s">
        <v>709</v>
      </c>
      <c r="W110" s="5" t="s">
        <v>259</v>
      </c>
      <c r="X110" s="0" t="s">
        <v>146</v>
      </c>
      <c r="Y110" s="5" t="s">
        <v>710</v>
      </c>
      <c r="Z110" s="0" t="s">
        <v>104</v>
      </c>
      <c r="AC110" s="5" t="s">
        <v>105</v>
      </c>
      <c r="AD110" s="3">
        <f>IF(AA110="","Pendiente",AA110*Q110)</f>
      </c>
      <c r="AE110" s="3">
        <v>75.67899346405228</v>
      </c>
      <c r="AF110" s="3">
        <f>IF(AE110="","",AE110*Q110)</f>
      </c>
      <c r="AG110" s="0" t="s">
        <v>106</v>
      </c>
      <c r="AH110" s="0" t="s">
        <v>107</v>
      </c>
    </row>
    <row r="111">
      <c r="A111" s="0">
        <v>107</v>
      </c>
      <c r="B111" s="0" t="s">
        <v>711</v>
      </c>
      <c r="C111" s="0" t="s">
        <v>90</v>
      </c>
      <c r="D111" s="0" t="s">
        <v>14</v>
      </c>
      <c r="E111" s="5" t="s">
        <v>109</v>
      </c>
      <c r="G111" s="0" t="s">
        <v>26</v>
      </c>
      <c r="H111" s="0" t="s">
        <v>92</v>
      </c>
      <c r="I111" s="0" t="s">
        <v>93</v>
      </c>
      <c r="J111" s="5" t="s">
        <v>94</v>
      </c>
      <c r="K111" s="0" t="s">
        <v>33</v>
      </c>
      <c r="L111" s="0" t="s">
        <v>712</v>
      </c>
      <c r="M111" s="5" t="s">
        <v>713</v>
      </c>
      <c r="N111" s="5" t="s">
        <v>278</v>
      </c>
      <c r="O111" s="2">
        <v>100</v>
      </c>
      <c r="P111" s="2">
        <v>240</v>
      </c>
      <c r="Q111" s="2">
        <f>IF(C111="Inventario físico",O111,P111)</f>
      </c>
      <c r="R111" s="2">
        <v>1</v>
      </c>
      <c r="S111" s="0" t="s">
        <v>714</v>
      </c>
      <c r="T111" s="0" t="s">
        <v>714</v>
      </c>
      <c r="U111" s="0" t="s">
        <v>99</v>
      </c>
      <c r="V111" s="5" t="s">
        <v>715</v>
      </c>
      <c r="W111" s="5" t="s">
        <v>273</v>
      </c>
      <c r="X111" s="0" t="s">
        <v>146</v>
      </c>
      <c r="Y111" s="5" t="s">
        <v>716</v>
      </c>
      <c r="Z111" s="0" t="s">
        <v>104</v>
      </c>
      <c r="AC111" s="5" t="s">
        <v>105</v>
      </c>
      <c r="AD111" s="3">
        <f>IF(AA111="","Pendiente",AA111*Q111)</f>
      </c>
      <c r="AE111" s="3">
        <v>109.56666666666666</v>
      </c>
      <c r="AF111" s="3">
        <f>IF(AE111="","",AE111*Q111)</f>
      </c>
      <c r="AG111" s="0" t="s">
        <v>106</v>
      </c>
      <c r="AH111" s="0" t="s">
        <v>107</v>
      </c>
    </row>
    <row r="112">
      <c r="A112" s="0">
        <v>108</v>
      </c>
      <c r="B112" s="0" t="s">
        <v>717</v>
      </c>
      <c r="C112" s="0" t="s">
        <v>90</v>
      </c>
      <c r="D112" s="0" t="s">
        <v>17</v>
      </c>
      <c r="E112" s="5" t="s">
        <v>131</v>
      </c>
      <c r="F112" s="0" t="s">
        <v>244</v>
      </c>
      <c r="G112" s="0" t="s">
        <v>26</v>
      </c>
      <c r="H112" s="0" t="s">
        <v>92</v>
      </c>
      <c r="I112" s="0" t="s">
        <v>93</v>
      </c>
      <c r="J112" s="5" t="s">
        <v>94</v>
      </c>
      <c r="K112" s="0" t="s">
        <v>33</v>
      </c>
      <c r="L112" s="0" t="s">
        <v>718</v>
      </c>
      <c r="M112" s="5" t="s">
        <v>719</v>
      </c>
      <c r="N112" s="5" t="s">
        <v>720</v>
      </c>
      <c r="O112" s="2">
        <v>100</v>
      </c>
      <c r="P112" s="2">
        <v>0</v>
      </c>
      <c r="Q112" s="2">
        <f>IF(C112="Inventario físico",O112,P112)</f>
      </c>
      <c r="R112" s="2">
        <v>1</v>
      </c>
      <c r="U112" s="0" t="s">
        <v>99</v>
      </c>
      <c r="Y112" s="5" t="s">
        <v>721</v>
      </c>
      <c r="Z112" s="0" t="s">
        <v>104</v>
      </c>
      <c r="AC112" s="5" t="s">
        <v>105</v>
      </c>
      <c r="AD112" s="3">
        <f>IF(AA112="","Pendiente",AA112*Q112)</f>
      </c>
      <c r="AF112" s="3">
        <f>IF(AE112="","",AE112*Q112)</f>
      </c>
      <c r="AG112" s="0" t="s">
        <v>106</v>
      </c>
      <c r="AH112" s="0" t="s">
        <v>107</v>
      </c>
    </row>
    <row r="113">
      <c r="A113" s="0">
        <v>109</v>
      </c>
      <c r="B113" s="0" t="s">
        <v>722</v>
      </c>
      <c r="C113" s="0" t="s">
        <v>90</v>
      </c>
      <c r="D113" s="0" t="s">
        <v>17</v>
      </c>
      <c r="E113" s="5" t="s">
        <v>131</v>
      </c>
      <c r="F113" s="0" t="s">
        <v>132</v>
      </c>
      <c r="G113" s="0" t="s">
        <v>26</v>
      </c>
      <c r="H113" s="0" t="s">
        <v>92</v>
      </c>
      <c r="I113" s="0" t="s">
        <v>93</v>
      </c>
      <c r="J113" s="5" t="s">
        <v>94</v>
      </c>
      <c r="K113" s="0" t="s">
        <v>33</v>
      </c>
      <c r="L113" s="0" t="s">
        <v>723</v>
      </c>
      <c r="M113" s="5" t="s">
        <v>724</v>
      </c>
      <c r="N113" s="5" t="s">
        <v>725</v>
      </c>
      <c r="O113" s="2">
        <v>9</v>
      </c>
      <c r="P113" s="2">
        <v>0</v>
      </c>
      <c r="Q113" s="2">
        <f>IF(C113="Inventario físico",O113,P113)</f>
      </c>
      <c r="R113" s="2">
        <v>1</v>
      </c>
      <c r="U113" s="0" t="s">
        <v>99</v>
      </c>
      <c r="V113" s="5" t="s">
        <v>726</v>
      </c>
      <c r="W113" s="5" t="s">
        <v>259</v>
      </c>
      <c r="Y113" s="5" t="s">
        <v>727</v>
      </c>
      <c r="Z113" s="0" t="s">
        <v>104</v>
      </c>
      <c r="AC113" s="5" t="s">
        <v>105</v>
      </c>
      <c r="AD113" s="3">
        <f>IF(AA113="","Pendiente",AA113*Q113)</f>
      </c>
      <c r="AF113" s="3">
        <f>IF(AE113="","",AE113*Q113)</f>
      </c>
      <c r="AG113" s="0" t="s">
        <v>106</v>
      </c>
      <c r="AH113" s="0" t="s">
        <v>107</v>
      </c>
    </row>
    <row r="114">
      <c r="A114" s="0">
        <v>110</v>
      </c>
      <c r="B114" s="0" t="s">
        <v>728</v>
      </c>
      <c r="C114" s="0" t="s">
        <v>90</v>
      </c>
      <c r="D114" s="0" t="s">
        <v>14</v>
      </c>
      <c r="E114" s="5" t="s">
        <v>91</v>
      </c>
      <c r="G114" s="0" t="s">
        <v>26</v>
      </c>
      <c r="H114" s="0" t="s">
        <v>92</v>
      </c>
      <c r="I114" s="0" t="s">
        <v>93</v>
      </c>
      <c r="J114" s="5" t="s">
        <v>94</v>
      </c>
      <c r="K114" s="0" t="s">
        <v>33</v>
      </c>
      <c r="L114" s="0" t="s">
        <v>729</v>
      </c>
      <c r="M114" s="5" t="s">
        <v>730</v>
      </c>
      <c r="N114" s="5" t="s">
        <v>731</v>
      </c>
      <c r="O114" s="2">
        <v>4</v>
      </c>
      <c r="P114" s="2">
        <v>0</v>
      </c>
      <c r="Q114" s="2">
        <f>IF(C114="Inventario físico",O114,P114)</f>
      </c>
      <c r="R114" s="2">
        <v>1</v>
      </c>
      <c r="S114" s="0" t="s">
        <v>732</v>
      </c>
      <c r="T114" s="0" t="s">
        <v>732</v>
      </c>
      <c r="U114" s="0" t="s">
        <v>99</v>
      </c>
      <c r="V114" s="5" t="s">
        <v>733</v>
      </c>
      <c r="W114" s="5" t="s">
        <v>259</v>
      </c>
      <c r="X114" s="0" t="s">
        <v>146</v>
      </c>
      <c r="Y114" s="5" t="s">
        <v>734</v>
      </c>
      <c r="Z114" s="0" t="s">
        <v>104</v>
      </c>
      <c r="AC114" s="5" t="s">
        <v>105</v>
      </c>
      <c r="AD114" s="3">
        <f>IF(AA114="","Pendiente",AA114*Q114)</f>
      </c>
      <c r="AE114" s="3">
        <v>810.3543319268637</v>
      </c>
      <c r="AF114" s="3">
        <f>IF(AE114="","",AE114*Q114)</f>
      </c>
      <c r="AG114" s="0" t="s">
        <v>106</v>
      </c>
      <c r="AH114" s="0" t="s">
        <v>107</v>
      </c>
    </row>
    <row r="115">
      <c r="A115" s="0">
        <v>111</v>
      </c>
      <c r="B115" s="0" t="s">
        <v>735</v>
      </c>
      <c r="C115" s="0" t="s">
        <v>90</v>
      </c>
      <c r="D115" s="0" t="s">
        <v>14</v>
      </c>
      <c r="E115" s="5" t="s">
        <v>109</v>
      </c>
      <c r="G115" s="0" t="s">
        <v>26</v>
      </c>
      <c r="H115" s="0" t="s">
        <v>92</v>
      </c>
      <c r="I115" s="0" t="s">
        <v>93</v>
      </c>
      <c r="J115" s="5" t="s">
        <v>94</v>
      </c>
      <c r="K115" s="0" t="s">
        <v>33</v>
      </c>
      <c r="L115" s="0" t="s">
        <v>736</v>
      </c>
      <c r="M115" s="5" t="s">
        <v>737</v>
      </c>
      <c r="N115" s="5" t="s">
        <v>738</v>
      </c>
      <c r="O115" s="2">
        <v>30</v>
      </c>
      <c r="P115" s="2">
        <v>37</v>
      </c>
      <c r="Q115" s="2">
        <f>IF(C115="Inventario físico",O115,P115)</f>
      </c>
      <c r="R115" s="2">
        <v>1</v>
      </c>
      <c r="S115" s="0" t="s">
        <v>739</v>
      </c>
      <c r="T115" s="0" t="s">
        <v>739</v>
      </c>
      <c r="U115" s="0" t="s">
        <v>99</v>
      </c>
      <c r="V115" s="5" t="s">
        <v>740</v>
      </c>
      <c r="W115" s="5" t="s">
        <v>259</v>
      </c>
      <c r="X115" s="0" t="s">
        <v>146</v>
      </c>
      <c r="Y115" s="5" t="s">
        <v>741</v>
      </c>
      <c r="Z115" s="0" t="s">
        <v>104</v>
      </c>
      <c r="AC115" s="5" t="s">
        <v>105</v>
      </c>
      <c r="AD115" s="3">
        <f>IF(AA115="","Pendiente",AA115*Q115)</f>
      </c>
      <c r="AE115" s="3">
        <v>2293.8056756756755</v>
      </c>
      <c r="AF115" s="3">
        <f>IF(AE115="","",AE115*Q115)</f>
      </c>
      <c r="AG115" s="0" t="s">
        <v>106</v>
      </c>
      <c r="AH115" s="0" t="s">
        <v>107</v>
      </c>
    </row>
    <row r="116">
      <c r="A116" s="0">
        <v>112</v>
      </c>
      <c r="B116" s="0" t="s">
        <v>742</v>
      </c>
      <c r="C116" s="0" t="s">
        <v>90</v>
      </c>
      <c r="D116" s="0" t="s">
        <v>17</v>
      </c>
      <c r="E116" s="5" t="s">
        <v>131</v>
      </c>
      <c r="F116" s="0" t="s">
        <v>132</v>
      </c>
      <c r="G116" s="0" t="s">
        <v>26</v>
      </c>
      <c r="H116" s="0" t="s">
        <v>92</v>
      </c>
      <c r="I116" s="0" t="s">
        <v>93</v>
      </c>
      <c r="J116" s="5" t="s">
        <v>94</v>
      </c>
      <c r="K116" s="0" t="s">
        <v>33</v>
      </c>
      <c r="L116" s="0" t="s">
        <v>743</v>
      </c>
      <c r="M116" s="5" t="s">
        <v>744</v>
      </c>
      <c r="N116" s="5" t="s">
        <v>745</v>
      </c>
      <c r="O116" s="2">
        <v>17</v>
      </c>
      <c r="P116" s="2">
        <v>0</v>
      </c>
      <c r="Q116" s="2">
        <f>IF(C116="Inventario físico",O116,P116)</f>
      </c>
      <c r="R116" s="2">
        <v>1</v>
      </c>
      <c r="U116" s="0" t="s">
        <v>99</v>
      </c>
      <c r="V116" s="5" t="s">
        <v>746</v>
      </c>
      <c r="W116" s="5" t="s">
        <v>273</v>
      </c>
      <c r="Y116" s="5" t="s">
        <v>747</v>
      </c>
      <c r="Z116" s="0" t="s">
        <v>104</v>
      </c>
      <c r="AC116" s="5" t="s">
        <v>105</v>
      </c>
      <c r="AD116" s="3">
        <f>IF(AA116="","Pendiente",AA116*Q116)</f>
      </c>
      <c r="AF116" s="3">
        <f>IF(AE116="","",AE116*Q116)</f>
      </c>
      <c r="AG116" s="0" t="s">
        <v>106</v>
      </c>
      <c r="AH116" s="0" t="s">
        <v>107</v>
      </c>
    </row>
    <row r="117">
      <c r="A117" s="0">
        <v>113</v>
      </c>
      <c r="B117" s="0" t="s">
        <v>748</v>
      </c>
      <c r="C117" s="0" t="s">
        <v>90</v>
      </c>
      <c r="D117" s="0" t="s">
        <v>14</v>
      </c>
      <c r="E117" s="5" t="s">
        <v>109</v>
      </c>
      <c r="G117" s="0" t="s">
        <v>26</v>
      </c>
      <c r="H117" s="0" t="s">
        <v>92</v>
      </c>
      <c r="I117" s="0" t="s">
        <v>93</v>
      </c>
      <c r="J117" s="5" t="s">
        <v>94</v>
      </c>
      <c r="K117" s="0" t="s">
        <v>33</v>
      </c>
      <c r="L117" s="0" t="s">
        <v>749</v>
      </c>
      <c r="M117" s="5" t="s">
        <v>750</v>
      </c>
      <c r="N117" s="5" t="s">
        <v>471</v>
      </c>
      <c r="O117" s="2">
        <v>25</v>
      </c>
      <c r="P117" s="2">
        <v>84</v>
      </c>
      <c r="Q117" s="2">
        <f>IF(C117="Inventario físico",O117,P117)</f>
      </c>
      <c r="R117" s="2">
        <v>1</v>
      </c>
      <c r="S117" s="0" t="s">
        <v>751</v>
      </c>
      <c r="T117" s="0" t="s">
        <v>751</v>
      </c>
      <c r="U117" s="0" t="s">
        <v>99</v>
      </c>
      <c r="V117" s="5" t="s">
        <v>752</v>
      </c>
      <c r="W117" s="5" t="s">
        <v>273</v>
      </c>
      <c r="X117" s="0" t="s">
        <v>146</v>
      </c>
      <c r="Y117" s="5" t="s">
        <v>753</v>
      </c>
      <c r="Z117" s="0" t="s">
        <v>104</v>
      </c>
      <c r="AC117" s="5" t="s">
        <v>105</v>
      </c>
      <c r="AD117" s="3">
        <f>IF(AA117="","Pendiente",AA117*Q117)</f>
      </c>
      <c r="AE117" s="3">
        <v>52.137619047619054</v>
      </c>
      <c r="AF117" s="3">
        <f>IF(AE117="","",AE117*Q117)</f>
      </c>
      <c r="AG117" s="0" t="s">
        <v>106</v>
      </c>
      <c r="AH117" s="0" t="s">
        <v>107</v>
      </c>
    </row>
    <row r="118">
      <c r="A118" s="0">
        <v>114</v>
      </c>
      <c r="B118" s="0" t="s">
        <v>754</v>
      </c>
      <c r="C118" s="0" t="s">
        <v>90</v>
      </c>
      <c r="D118" s="0" t="s">
        <v>17</v>
      </c>
      <c r="E118" s="5" t="s">
        <v>131</v>
      </c>
      <c r="F118" s="0" t="s">
        <v>132</v>
      </c>
      <c r="G118" s="0" t="s">
        <v>26</v>
      </c>
      <c r="H118" s="0" t="s">
        <v>92</v>
      </c>
      <c r="I118" s="0" t="s">
        <v>93</v>
      </c>
      <c r="J118" s="5" t="s">
        <v>94</v>
      </c>
      <c r="K118" s="0" t="s">
        <v>30</v>
      </c>
      <c r="L118" s="0" t="s">
        <v>755</v>
      </c>
      <c r="M118" s="5" t="s">
        <v>756</v>
      </c>
      <c r="O118" s="2">
        <v>6</v>
      </c>
      <c r="P118" s="2">
        <v>0</v>
      </c>
      <c r="Q118" s="2">
        <f>IF(C118="Inventario físico",O118,P118)</f>
      </c>
      <c r="R118" s="2">
        <v>1</v>
      </c>
      <c r="U118" s="0" t="s">
        <v>99</v>
      </c>
      <c r="V118" s="5" t="s">
        <v>757</v>
      </c>
      <c r="Y118" s="5" t="s">
        <v>758</v>
      </c>
      <c r="Z118" s="0" t="s">
        <v>104</v>
      </c>
      <c r="AC118" s="5" t="s">
        <v>105</v>
      </c>
      <c r="AD118" s="3">
        <f>IF(AA118="","Pendiente",AA118*Q118)</f>
      </c>
      <c r="AF118" s="3">
        <f>IF(AE118="","",AE118*Q118)</f>
      </c>
      <c r="AG118" s="0" t="s">
        <v>106</v>
      </c>
      <c r="AH118" s="0" t="s">
        <v>107</v>
      </c>
    </row>
    <row r="119">
      <c r="A119" s="0">
        <v>115</v>
      </c>
      <c r="B119" s="0" t="s">
        <v>759</v>
      </c>
      <c r="C119" s="0" t="s">
        <v>90</v>
      </c>
      <c r="D119" s="0" t="s">
        <v>14</v>
      </c>
      <c r="E119" s="5" t="s">
        <v>91</v>
      </c>
      <c r="G119" s="0" t="s">
        <v>26</v>
      </c>
      <c r="H119" s="0" t="s">
        <v>92</v>
      </c>
      <c r="I119" s="0" t="s">
        <v>93</v>
      </c>
      <c r="J119" s="5" t="s">
        <v>94</v>
      </c>
      <c r="K119" s="0" t="s">
        <v>30</v>
      </c>
      <c r="L119" s="0" t="s">
        <v>760</v>
      </c>
      <c r="M119" s="5" t="s">
        <v>761</v>
      </c>
      <c r="O119" s="2">
        <v>5</v>
      </c>
      <c r="P119" s="2">
        <v>0</v>
      </c>
      <c r="Q119" s="2">
        <f>IF(C119="Inventario físico",O119,P119)</f>
      </c>
      <c r="R119" s="2">
        <v>1</v>
      </c>
      <c r="S119" s="0" t="s">
        <v>762</v>
      </c>
      <c r="T119" s="0" t="s">
        <v>762</v>
      </c>
      <c r="U119" s="0" t="s">
        <v>99</v>
      </c>
      <c r="V119" s="5" t="s">
        <v>763</v>
      </c>
      <c r="X119" s="0" t="s">
        <v>146</v>
      </c>
      <c r="Y119" s="5" t="s">
        <v>764</v>
      </c>
      <c r="Z119" s="0" t="s">
        <v>104</v>
      </c>
      <c r="AC119" s="5" t="s">
        <v>105</v>
      </c>
      <c r="AD119" s="3">
        <f>IF(AA119="","Pendiente",AA119*Q119)</f>
      </c>
      <c r="AE119" s="3">
        <v>38539.10794520548</v>
      </c>
      <c r="AF119" s="3">
        <f>IF(AE119="","",AE119*Q119)</f>
      </c>
      <c r="AG119" s="0" t="s">
        <v>106</v>
      </c>
      <c r="AH119" s="0" t="s">
        <v>107</v>
      </c>
    </row>
    <row r="120">
      <c r="A120" s="0">
        <v>116</v>
      </c>
      <c r="B120" s="0" t="s">
        <v>765</v>
      </c>
      <c r="C120" s="0" t="s">
        <v>90</v>
      </c>
      <c r="D120" s="0" t="s">
        <v>14</v>
      </c>
      <c r="E120" s="5" t="s">
        <v>109</v>
      </c>
      <c r="G120" s="0" t="s">
        <v>26</v>
      </c>
      <c r="H120" s="0" t="s">
        <v>92</v>
      </c>
      <c r="I120" s="0" t="s">
        <v>93</v>
      </c>
      <c r="J120" s="5" t="s">
        <v>94</v>
      </c>
      <c r="K120" s="0" t="s">
        <v>33</v>
      </c>
      <c r="L120" s="0" t="s">
        <v>766</v>
      </c>
      <c r="M120" s="5" t="s">
        <v>767</v>
      </c>
      <c r="N120" s="5" t="s">
        <v>768</v>
      </c>
      <c r="O120" s="2">
        <v>1048</v>
      </c>
      <c r="P120" s="2">
        <v>3831</v>
      </c>
      <c r="Q120" s="2">
        <f>IF(C120="Inventario físico",O120,P120)</f>
      </c>
      <c r="R120" s="2">
        <v>2</v>
      </c>
      <c r="S120" s="0" t="s">
        <v>769</v>
      </c>
      <c r="T120" s="0" t="s">
        <v>769</v>
      </c>
      <c r="U120" s="0" t="s">
        <v>99</v>
      </c>
      <c r="V120" s="5" t="s">
        <v>770</v>
      </c>
      <c r="W120" s="5" t="s">
        <v>273</v>
      </c>
      <c r="X120" s="0" t="s">
        <v>146</v>
      </c>
      <c r="Y120" s="5" t="s">
        <v>771</v>
      </c>
      <c r="Z120" s="0" t="s">
        <v>104</v>
      </c>
      <c r="AC120" s="5" t="s">
        <v>105</v>
      </c>
      <c r="AD120" s="3">
        <f>IF(AA120="","Pendiente",AA120*Q120)</f>
      </c>
      <c r="AE120" s="3">
        <v>87.15712346645783</v>
      </c>
      <c r="AF120" s="3">
        <f>IF(AE120="","",AE120*Q120)</f>
      </c>
      <c r="AG120" s="0" t="s">
        <v>106</v>
      </c>
      <c r="AH120" s="0" t="s">
        <v>107</v>
      </c>
    </row>
    <row r="121">
      <c r="A121" s="0">
        <v>117</v>
      </c>
      <c r="B121" s="0" t="s">
        <v>772</v>
      </c>
      <c r="C121" s="0" t="s">
        <v>90</v>
      </c>
      <c r="D121" s="0" t="s">
        <v>15</v>
      </c>
      <c r="E121" s="5" t="s">
        <v>323</v>
      </c>
      <c r="G121" s="0" t="s">
        <v>26</v>
      </c>
      <c r="H121" s="0" t="s">
        <v>92</v>
      </c>
      <c r="I121" s="0" t="s">
        <v>93</v>
      </c>
      <c r="J121" s="5" t="s">
        <v>94</v>
      </c>
      <c r="K121" s="0" t="s">
        <v>30</v>
      </c>
      <c r="L121" s="0" t="s">
        <v>773</v>
      </c>
      <c r="M121" s="5" t="s">
        <v>774</v>
      </c>
      <c r="O121" s="2">
        <v>4</v>
      </c>
      <c r="P121" s="2">
        <v>0</v>
      </c>
      <c r="Q121" s="2">
        <f>IF(C121="Inventario físico",O121,P121)</f>
      </c>
      <c r="R121" s="2">
        <v>1</v>
      </c>
      <c r="U121" s="0" t="s">
        <v>99</v>
      </c>
      <c r="Y121" s="5" t="s">
        <v>327</v>
      </c>
      <c r="Z121" s="0" t="s">
        <v>104</v>
      </c>
      <c r="AC121" s="5" t="s">
        <v>105</v>
      </c>
      <c r="AD121" s="3">
        <f>IF(AA121="","Pendiente",AA121*Q121)</f>
      </c>
      <c r="AF121" s="3">
        <f>IF(AE121="","",AE121*Q121)</f>
      </c>
      <c r="AG121" s="0" t="s">
        <v>106</v>
      </c>
      <c r="AH121" s="0" t="s">
        <v>107</v>
      </c>
    </row>
    <row r="122">
      <c r="A122" s="0">
        <v>118</v>
      </c>
      <c r="B122" s="0" t="s">
        <v>775</v>
      </c>
      <c r="C122" s="0" t="s">
        <v>90</v>
      </c>
      <c r="D122" s="0" t="s">
        <v>15</v>
      </c>
      <c r="E122" s="5" t="s">
        <v>323</v>
      </c>
      <c r="G122" s="0" t="s">
        <v>26</v>
      </c>
      <c r="H122" s="0" t="s">
        <v>92</v>
      </c>
      <c r="I122" s="0" t="s">
        <v>93</v>
      </c>
      <c r="J122" s="5" t="s">
        <v>94</v>
      </c>
      <c r="K122" s="0" t="s">
        <v>30</v>
      </c>
      <c r="L122" s="0" t="s">
        <v>776</v>
      </c>
      <c r="M122" s="5" t="s">
        <v>777</v>
      </c>
      <c r="N122" s="5" t="s">
        <v>657</v>
      </c>
      <c r="O122" s="2">
        <v>13</v>
      </c>
      <c r="P122" s="2">
        <v>0</v>
      </c>
      <c r="Q122" s="2">
        <f>IF(C122="Inventario físico",O122,P122)</f>
      </c>
      <c r="R122" s="2">
        <v>1</v>
      </c>
      <c r="U122" s="0" t="s">
        <v>99</v>
      </c>
      <c r="Y122" s="5" t="s">
        <v>327</v>
      </c>
      <c r="Z122" s="0" t="s">
        <v>104</v>
      </c>
      <c r="AC122" s="5" t="s">
        <v>105</v>
      </c>
      <c r="AD122" s="3">
        <f>IF(AA122="","Pendiente",AA122*Q122)</f>
      </c>
      <c r="AF122" s="3">
        <f>IF(AE122="","",AE122*Q122)</f>
      </c>
      <c r="AG122" s="0" t="s">
        <v>106</v>
      </c>
      <c r="AH122" s="0" t="s">
        <v>107</v>
      </c>
    </row>
    <row r="123">
      <c r="A123" s="0">
        <v>119</v>
      </c>
      <c r="B123" s="0" t="s">
        <v>778</v>
      </c>
      <c r="C123" s="0" t="s">
        <v>90</v>
      </c>
      <c r="D123" s="0" t="s">
        <v>17</v>
      </c>
      <c r="E123" s="5" t="s">
        <v>131</v>
      </c>
      <c r="F123" s="0" t="s">
        <v>132</v>
      </c>
      <c r="G123" s="0" t="s">
        <v>26</v>
      </c>
      <c r="H123" s="0" t="s">
        <v>92</v>
      </c>
      <c r="I123" s="0" t="s">
        <v>93</v>
      </c>
      <c r="J123" s="5" t="s">
        <v>94</v>
      </c>
      <c r="K123" s="0" t="s">
        <v>30</v>
      </c>
      <c r="L123" s="0" t="s">
        <v>779</v>
      </c>
      <c r="M123" s="5" t="s">
        <v>780</v>
      </c>
      <c r="O123" s="2">
        <v>216</v>
      </c>
      <c r="P123" s="2">
        <v>0</v>
      </c>
      <c r="Q123" s="2">
        <f>IF(C123="Inventario físico",O123,P123)</f>
      </c>
      <c r="R123" s="2">
        <v>1</v>
      </c>
      <c r="U123" s="0" t="s">
        <v>99</v>
      </c>
      <c r="V123" s="5" t="s">
        <v>781</v>
      </c>
      <c r="Y123" s="5" t="s">
        <v>782</v>
      </c>
      <c r="Z123" s="0" t="s">
        <v>104</v>
      </c>
      <c r="AC123" s="5" t="s">
        <v>105</v>
      </c>
      <c r="AD123" s="3">
        <f>IF(AA123="","Pendiente",AA123*Q123)</f>
      </c>
      <c r="AF123" s="3">
        <f>IF(AE123="","",AE123*Q123)</f>
      </c>
      <c r="AG123" s="0" t="s">
        <v>106</v>
      </c>
      <c r="AH123" s="0" t="s">
        <v>107</v>
      </c>
    </row>
    <row r="124">
      <c r="A124" s="0">
        <v>120</v>
      </c>
      <c r="B124" s="0" t="s">
        <v>783</v>
      </c>
      <c r="C124" s="0" t="s">
        <v>90</v>
      </c>
      <c r="D124" s="0" t="s">
        <v>17</v>
      </c>
      <c r="E124" s="5" t="s">
        <v>131</v>
      </c>
      <c r="F124" s="0" t="s">
        <v>132</v>
      </c>
      <c r="G124" s="0" t="s">
        <v>26</v>
      </c>
      <c r="H124" s="0" t="s">
        <v>92</v>
      </c>
      <c r="I124" s="0" t="s">
        <v>93</v>
      </c>
      <c r="J124" s="5" t="s">
        <v>94</v>
      </c>
      <c r="K124" s="0" t="s">
        <v>30</v>
      </c>
      <c r="L124" s="0" t="s">
        <v>784</v>
      </c>
      <c r="M124" s="5" t="s">
        <v>785</v>
      </c>
      <c r="O124" s="2">
        <v>9</v>
      </c>
      <c r="P124" s="2">
        <v>0</v>
      </c>
      <c r="Q124" s="2">
        <f>IF(C124="Inventario físico",O124,P124)</f>
      </c>
      <c r="R124" s="2">
        <v>1</v>
      </c>
      <c r="U124" s="0" t="s">
        <v>99</v>
      </c>
      <c r="V124" s="5" t="s">
        <v>786</v>
      </c>
      <c r="Y124" s="5" t="s">
        <v>787</v>
      </c>
      <c r="Z124" s="0" t="s">
        <v>104</v>
      </c>
      <c r="AC124" s="5" t="s">
        <v>105</v>
      </c>
      <c r="AD124" s="3">
        <f>IF(AA124="","Pendiente",AA124*Q124)</f>
      </c>
      <c r="AF124" s="3">
        <f>IF(AE124="","",AE124*Q124)</f>
      </c>
      <c r="AG124" s="0" t="s">
        <v>106</v>
      </c>
      <c r="AH124" s="0" t="s">
        <v>107</v>
      </c>
    </row>
    <row r="125">
      <c r="A125" s="0">
        <v>121</v>
      </c>
      <c r="B125" s="0" t="s">
        <v>788</v>
      </c>
      <c r="C125" s="0" t="s">
        <v>90</v>
      </c>
      <c r="D125" s="0" t="s">
        <v>17</v>
      </c>
      <c r="E125" s="5" t="s">
        <v>131</v>
      </c>
      <c r="F125" s="0" t="s">
        <v>255</v>
      </c>
      <c r="G125" s="0" t="s">
        <v>26</v>
      </c>
      <c r="H125" s="0" t="s">
        <v>92</v>
      </c>
      <c r="I125" s="0" t="s">
        <v>93</v>
      </c>
      <c r="J125" s="5" t="s">
        <v>94</v>
      </c>
      <c r="K125" s="0" t="s">
        <v>33</v>
      </c>
      <c r="L125" s="0" t="s">
        <v>789</v>
      </c>
      <c r="M125" s="5" t="s">
        <v>790</v>
      </c>
      <c r="N125" s="5" t="s">
        <v>791</v>
      </c>
      <c r="O125" s="2">
        <v>3</v>
      </c>
      <c r="P125" s="2">
        <v>0</v>
      </c>
      <c r="Q125" s="2">
        <f>IF(C125="Inventario físico",O125,P125)</f>
      </c>
      <c r="R125" s="2">
        <v>1</v>
      </c>
      <c r="U125" s="0" t="s">
        <v>99</v>
      </c>
      <c r="W125" s="5" t="s">
        <v>273</v>
      </c>
      <c r="Y125" s="5" t="s">
        <v>792</v>
      </c>
      <c r="Z125" s="0" t="s">
        <v>104</v>
      </c>
      <c r="AC125" s="5" t="s">
        <v>105</v>
      </c>
      <c r="AD125" s="3">
        <f>IF(AA125="","Pendiente",AA125*Q125)</f>
      </c>
      <c r="AF125" s="3">
        <f>IF(AE125="","",AE125*Q125)</f>
      </c>
      <c r="AG125" s="0" t="s">
        <v>106</v>
      </c>
      <c r="AH125" s="0" t="s">
        <v>107</v>
      </c>
    </row>
    <row r="126">
      <c r="A126" s="0">
        <v>122</v>
      </c>
      <c r="B126" s="0" t="s">
        <v>793</v>
      </c>
      <c r="C126" s="0" t="s">
        <v>90</v>
      </c>
      <c r="D126" s="0" t="s">
        <v>14</v>
      </c>
      <c r="E126" s="5" t="s">
        <v>91</v>
      </c>
      <c r="G126" s="0" t="s">
        <v>26</v>
      </c>
      <c r="H126" s="0" t="s">
        <v>92</v>
      </c>
      <c r="I126" s="0" t="s">
        <v>93</v>
      </c>
      <c r="J126" s="5" t="s">
        <v>94</v>
      </c>
      <c r="K126" s="0" t="s">
        <v>33</v>
      </c>
      <c r="L126" s="0" t="s">
        <v>794</v>
      </c>
      <c r="M126" s="5" t="s">
        <v>795</v>
      </c>
      <c r="N126" s="5" t="s">
        <v>796</v>
      </c>
      <c r="O126" s="2">
        <v>3</v>
      </c>
      <c r="P126" s="2">
        <v>0</v>
      </c>
      <c r="Q126" s="2">
        <f>IF(C126="Inventario físico",O126,P126)</f>
      </c>
      <c r="R126" s="2">
        <v>1</v>
      </c>
      <c r="S126" s="0" t="s">
        <v>797</v>
      </c>
      <c r="T126" s="0" t="s">
        <v>797</v>
      </c>
      <c r="U126" s="0" t="s">
        <v>99</v>
      </c>
      <c r="V126" s="5" t="s">
        <v>798</v>
      </c>
      <c r="W126" s="5" t="s">
        <v>145</v>
      </c>
      <c r="X126" s="0" t="s">
        <v>146</v>
      </c>
      <c r="Y126" s="5" t="s">
        <v>799</v>
      </c>
      <c r="Z126" s="0" t="s">
        <v>104</v>
      </c>
      <c r="AC126" s="5" t="s">
        <v>105</v>
      </c>
      <c r="AD126" s="3">
        <f>IF(AA126="","Pendiente",AA126*Q126)</f>
      </c>
      <c r="AE126" s="3">
        <v>2216.547323076923</v>
      </c>
      <c r="AF126" s="3">
        <f>IF(AE126="","",AE126*Q126)</f>
      </c>
      <c r="AG126" s="0" t="s">
        <v>106</v>
      </c>
      <c r="AH126" s="0" t="s">
        <v>107</v>
      </c>
    </row>
    <row r="127">
      <c r="A127" s="0">
        <v>123</v>
      </c>
      <c r="B127" s="0" t="s">
        <v>800</v>
      </c>
      <c r="C127" s="0" t="s">
        <v>90</v>
      </c>
      <c r="D127" s="0" t="s">
        <v>17</v>
      </c>
      <c r="E127" s="5" t="s">
        <v>131</v>
      </c>
      <c r="F127" s="0" t="s">
        <v>262</v>
      </c>
      <c r="G127" s="0" t="s">
        <v>26</v>
      </c>
      <c r="H127" s="0" t="s">
        <v>92</v>
      </c>
      <c r="I127" s="0" t="s">
        <v>93</v>
      </c>
      <c r="J127" s="5" t="s">
        <v>94</v>
      </c>
      <c r="K127" s="0" t="s">
        <v>30</v>
      </c>
      <c r="L127" s="0" t="s">
        <v>801</v>
      </c>
      <c r="M127" s="5" t="s">
        <v>802</v>
      </c>
      <c r="N127" s="5" t="s">
        <v>803</v>
      </c>
      <c r="O127" s="2">
        <v>13</v>
      </c>
      <c r="P127" s="2">
        <v>0</v>
      </c>
      <c r="Q127" s="2">
        <f>IF(C127="Inventario físico",O127,P127)</f>
      </c>
      <c r="R127" s="2">
        <v>1</v>
      </c>
      <c r="U127" s="0" t="s">
        <v>99</v>
      </c>
      <c r="V127" s="5" t="s">
        <v>804</v>
      </c>
      <c r="Y127" s="5" t="s">
        <v>805</v>
      </c>
      <c r="Z127" s="0" t="s">
        <v>104</v>
      </c>
      <c r="AC127" s="5" t="s">
        <v>105</v>
      </c>
      <c r="AD127" s="3">
        <f>IF(AA127="","Pendiente",AA127*Q127)</f>
      </c>
      <c r="AF127" s="3">
        <f>IF(AE127="","",AE127*Q127)</f>
      </c>
      <c r="AG127" s="0" t="s">
        <v>106</v>
      </c>
      <c r="AH127" s="0" t="s">
        <v>107</v>
      </c>
    </row>
    <row r="128">
      <c r="A128" s="0">
        <v>124</v>
      </c>
      <c r="B128" s="0" t="s">
        <v>806</v>
      </c>
      <c r="C128" s="0" t="s">
        <v>90</v>
      </c>
      <c r="D128" s="0" t="s">
        <v>17</v>
      </c>
      <c r="E128" s="5" t="s">
        <v>131</v>
      </c>
      <c r="F128" s="0" t="s">
        <v>262</v>
      </c>
      <c r="G128" s="0" t="s">
        <v>26</v>
      </c>
      <c r="H128" s="0" t="s">
        <v>92</v>
      </c>
      <c r="I128" s="0" t="s">
        <v>93</v>
      </c>
      <c r="J128" s="5" t="s">
        <v>94</v>
      </c>
      <c r="K128" s="0" t="s">
        <v>30</v>
      </c>
      <c r="L128" s="0" t="s">
        <v>807</v>
      </c>
      <c r="M128" s="5" t="s">
        <v>808</v>
      </c>
      <c r="N128" s="5" t="s">
        <v>809</v>
      </c>
      <c r="O128" s="2">
        <v>12</v>
      </c>
      <c r="P128" s="2">
        <v>0</v>
      </c>
      <c r="Q128" s="2">
        <f>IF(C128="Inventario físico",O128,P128)</f>
      </c>
      <c r="R128" s="2">
        <v>1</v>
      </c>
      <c r="U128" s="0" t="s">
        <v>99</v>
      </c>
      <c r="V128" s="5" t="s">
        <v>804</v>
      </c>
      <c r="Y128" s="5" t="s">
        <v>805</v>
      </c>
      <c r="Z128" s="0" t="s">
        <v>104</v>
      </c>
      <c r="AC128" s="5" t="s">
        <v>105</v>
      </c>
      <c r="AD128" s="3">
        <f>IF(AA128="","Pendiente",AA128*Q128)</f>
      </c>
      <c r="AF128" s="3">
        <f>IF(AE128="","",AE128*Q128)</f>
      </c>
      <c r="AG128" s="0" t="s">
        <v>106</v>
      </c>
      <c r="AH128" s="0" t="s">
        <v>107</v>
      </c>
    </row>
    <row r="129">
      <c r="A129" s="0">
        <v>125</v>
      </c>
      <c r="B129" s="0" t="s">
        <v>810</v>
      </c>
      <c r="C129" s="0" t="s">
        <v>90</v>
      </c>
      <c r="D129" s="0" t="s">
        <v>17</v>
      </c>
      <c r="E129" s="5" t="s">
        <v>131</v>
      </c>
      <c r="F129" s="0" t="s">
        <v>132</v>
      </c>
      <c r="G129" s="0" t="s">
        <v>26</v>
      </c>
      <c r="H129" s="0" t="s">
        <v>92</v>
      </c>
      <c r="I129" s="0" t="s">
        <v>93</v>
      </c>
      <c r="J129" s="5" t="s">
        <v>94</v>
      </c>
      <c r="K129" s="0" t="s">
        <v>30</v>
      </c>
      <c r="L129" s="0" t="s">
        <v>811</v>
      </c>
      <c r="M129" s="5" t="s">
        <v>812</v>
      </c>
      <c r="O129" s="2">
        <v>100</v>
      </c>
      <c r="P129" s="2">
        <v>0</v>
      </c>
      <c r="Q129" s="2">
        <f>IF(C129="Inventario físico",O129,P129)</f>
      </c>
      <c r="R129" s="2">
        <v>1</v>
      </c>
      <c r="U129" s="0" t="s">
        <v>99</v>
      </c>
      <c r="V129" s="5" t="s">
        <v>813</v>
      </c>
      <c r="Y129" s="5" t="s">
        <v>814</v>
      </c>
      <c r="Z129" s="0" t="s">
        <v>104</v>
      </c>
      <c r="AC129" s="5" t="s">
        <v>105</v>
      </c>
      <c r="AD129" s="3">
        <f>IF(AA129="","Pendiente",AA129*Q129)</f>
      </c>
      <c r="AF129" s="3">
        <f>IF(AE129="","",AE129*Q129)</f>
      </c>
      <c r="AG129" s="0" t="s">
        <v>106</v>
      </c>
      <c r="AH129" s="0" t="s">
        <v>107</v>
      </c>
    </row>
    <row r="130">
      <c r="A130" s="0">
        <v>126</v>
      </c>
      <c r="B130" s="0" t="s">
        <v>815</v>
      </c>
      <c r="C130" s="0" t="s">
        <v>90</v>
      </c>
      <c r="D130" s="0" t="s">
        <v>17</v>
      </c>
      <c r="E130" s="5" t="s">
        <v>131</v>
      </c>
      <c r="F130" s="0" t="s">
        <v>244</v>
      </c>
      <c r="G130" s="0" t="s">
        <v>26</v>
      </c>
      <c r="H130" s="0" t="s">
        <v>92</v>
      </c>
      <c r="I130" s="0" t="s">
        <v>93</v>
      </c>
      <c r="J130" s="5" t="s">
        <v>94</v>
      </c>
      <c r="K130" s="0" t="s">
        <v>33</v>
      </c>
      <c r="L130" s="0" t="s">
        <v>816</v>
      </c>
      <c r="M130" s="5" t="s">
        <v>817</v>
      </c>
      <c r="N130" s="5" t="s">
        <v>818</v>
      </c>
      <c r="O130" s="2">
        <v>5</v>
      </c>
      <c r="P130" s="2">
        <v>0</v>
      </c>
      <c r="Q130" s="2">
        <f>IF(C130="Inventario físico",O130,P130)</f>
      </c>
      <c r="R130" s="2">
        <v>1</v>
      </c>
      <c r="U130" s="0" t="s">
        <v>99</v>
      </c>
      <c r="Y130" s="5" t="s">
        <v>819</v>
      </c>
      <c r="Z130" s="0" t="s">
        <v>104</v>
      </c>
      <c r="AC130" s="5" t="s">
        <v>105</v>
      </c>
      <c r="AD130" s="3">
        <f>IF(AA130="","Pendiente",AA130*Q130)</f>
      </c>
      <c r="AF130" s="3">
        <f>IF(AE130="","",AE130*Q130)</f>
      </c>
      <c r="AG130" s="0" t="s">
        <v>106</v>
      </c>
      <c r="AH130" s="0" t="s">
        <v>107</v>
      </c>
    </row>
    <row r="131">
      <c r="A131" s="0">
        <v>127</v>
      </c>
      <c r="B131" s="0" t="s">
        <v>820</v>
      </c>
      <c r="C131" s="0" t="s">
        <v>90</v>
      </c>
      <c r="D131" s="0" t="s">
        <v>17</v>
      </c>
      <c r="E131" s="5" t="s">
        <v>131</v>
      </c>
      <c r="F131" s="0" t="s">
        <v>132</v>
      </c>
      <c r="G131" s="0" t="s">
        <v>26</v>
      </c>
      <c r="H131" s="0" t="s">
        <v>92</v>
      </c>
      <c r="I131" s="0" t="s">
        <v>93</v>
      </c>
      <c r="J131" s="5" t="s">
        <v>94</v>
      </c>
      <c r="K131" s="0" t="s">
        <v>33</v>
      </c>
      <c r="L131" s="0" t="s">
        <v>821</v>
      </c>
      <c r="M131" s="5" t="s">
        <v>822</v>
      </c>
      <c r="N131" s="5" t="s">
        <v>823</v>
      </c>
      <c r="O131" s="2">
        <v>3</v>
      </c>
      <c r="P131" s="2">
        <v>0</v>
      </c>
      <c r="Q131" s="2">
        <f>IF(C131="Inventario físico",O131,P131)</f>
      </c>
      <c r="R131" s="2">
        <v>1</v>
      </c>
      <c r="U131" s="0" t="s">
        <v>99</v>
      </c>
      <c r="V131" s="5" t="s">
        <v>824</v>
      </c>
      <c r="W131" s="5" t="s">
        <v>145</v>
      </c>
      <c r="Y131" s="5" t="s">
        <v>825</v>
      </c>
      <c r="Z131" s="0" t="s">
        <v>104</v>
      </c>
      <c r="AC131" s="5" t="s">
        <v>105</v>
      </c>
      <c r="AD131" s="3">
        <f>IF(AA131="","Pendiente",AA131*Q131)</f>
      </c>
      <c r="AF131" s="3">
        <f>IF(AE131="","",AE131*Q131)</f>
      </c>
      <c r="AG131" s="0" t="s">
        <v>106</v>
      </c>
      <c r="AH131" s="0" t="s">
        <v>107</v>
      </c>
    </row>
    <row r="132">
      <c r="A132" s="0">
        <v>128</v>
      </c>
      <c r="B132" s="0" t="s">
        <v>826</v>
      </c>
      <c r="C132" s="0" t="s">
        <v>90</v>
      </c>
      <c r="D132" s="0" t="s">
        <v>14</v>
      </c>
      <c r="E132" s="5" t="s">
        <v>109</v>
      </c>
      <c r="G132" s="0" t="s">
        <v>26</v>
      </c>
      <c r="H132" s="0" t="s">
        <v>92</v>
      </c>
      <c r="I132" s="0" t="s">
        <v>93</v>
      </c>
      <c r="J132" s="5" t="s">
        <v>94</v>
      </c>
      <c r="K132" s="0" t="s">
        <v>33</v>
      </c>
      <c r="L132" s="0" t="s">
        <v>827</v>
      </c>
      <c r="M132" s="5" t="s">
        <v>828</v>
      </c>
      <c r="N132" s="5" t="s">
        <v>829</v>
      </c>
      <c r="O132" s="2">
        <v>2</v>
      </c>
      <c r="P132" s="2">
        <v>70</v>
      </c>
      <c r="Q132" s="2">
        <f>IF(C132="Inventario físico",O132,P132)</f>
      </c>
      <c r="R132" s="2">
        <v>1</v>
      </c>
      <c r="S132" s="0" t="s">
        <v>830</v>
      </c>
      <c r="T132" s="0" t="s">
        <v>830</v>
      </c>
      <c r="U132" s="0" t="s">
        <v>99</v>
      </c>
      <c r="V132" s="5" t="s">
        <v>831</v>
      </c>
      <c r="W132" s="5" t="s">
        <v>259</v>
      </c>
      <c r="X132" s="0" t="s">
        <v>146</v>
      </c>
      <c r="Y132" s="5" t="s">
        <v>832</v>
      </c>
      <c r="Z132" s="0" t="s">
        <v>104</v>
      </c>
      <c r="AC132" s="5" t="s">
        <v>105</v>
      </c>
      <c r="AD132" s="3">
        <f>IF(AA132="","Pendiente",AA132*Q132)</f>
      </c>
      <c r="AE132" s="3">
        <v>1601.267142857143</v>
      </c>
      <c r="AF132" s="3">
        <f>IF(AE132="","",AE132*Q132)</f>
      </c>
      <c r="AG132" s="0" t="s">
        <v>106</v>
      </c>
      <c r="AH132" s="0" t="s">
        <v>107</v>
      </c>
    </row>
    <row r="133">
      <c r="A133" s="0">
        <v>129</v>
      </c>
      <c r="B133" s="0" t="s">
        <v>833</v>
      </c>
      <c r="C133" s="0" t="s">
        <v>90</v>
      </c>
      <c r="D133" s="0" t="s">
        <v>15</v>
      </c>
      <c r="E133" s="5" t="s">
        <v>323</v>
      </c>
      <c r="G133" s="0" t="s">
        <v>26</v>
      </c>
      <c r="H133" s="0" t="s">
        <v>92</v>
      </c>
      <c r="I133" s="0" t="s">
        <v>93</v>
      </c>
      <c r="J133" s="5" t="s">
        <v>94</v>
      </c>
      <c r="K133" s="0" t="s">
        <v>30</v>
      </c>
      <c r="L133" s="0" t="s">
        <v>834</v>
      </c>
      <c r="M133" s="5" t="s">
        <v>835</v>
      </c>
      <c r="O133" s="2">
        <v>4</v>
      </c>
      <c r="P133" s="2">
        <v>0</v>
      </c>
      <c r="Q133" s="2">
        <f>IF(C133="Inventario físico",O133,P133)</f>
      </c>
      <c r="R133" s="2">
        <v>1</v>
      </c>
      <c r="U133" s="0" t="s">
        <v>99</v>
      </c>
      <c r="Y133" s="5" t="s">
        <v>327</v>
      </c>
      <c r="Z133" s="0" t="s">
        <v>104</v>
      </c>
      <c r="AC133" s="5" t="s">
        <v>105</v>
      </c>
      <c r="AD133" s="3">
        <f>IF(AA133="","Pendiente",AA133*Q133)</f>
      </c>
      <c r="AF133" s="3">
        <f>IF(AE133="","",AE133*Q133)</f>
      </c>
      <c r="AG133" s="0" t="s">
        <v>106</v>
      </c>
      <c r="AH133" s="0" t="s">
        <v>107</v>
      </c>
    </row>
    <row r="134">
      <c r="A134" s="0">
        <v>130</v>
      </c>
      <c r="B134" s="0" t="s">
        <v>836</v>
      </c>
      <c r="C134" s="0" t="s">
        <v>90</v>
      </c>
      <c r="D134" s="0" t="s">
        <v>17</v>
      </c>
      <c r="E134" s="5" t="s">
        <v>131</v>
      </c>
      <c r="F134" s="0" t="s">
        <v>132</v>
      </c>
      <c r="G134" s="0" t="s">
        <v>26</v>
      </c>
      <c r="H134" s="0" t="s">
        <v>92</v>
      </c>
      <c r="I134" s="0" t="s">
        <v>93</v>
      </c>
      <c r="J134" s="5" t="s">
        <v>94</v>
      </c>
      <c r="K134" s="0" t="s">
        <v>33</v>
      </c>
      <c r="L134" s="0" t="s">
        <v>837</v>
      </c>
      <c r="M134" s="5" t="s">
        <v>838</v>
      </c>
      <c r="N134" s="5" t="s">
        <v>839</v>
      </c>
      <c r="O134" s="2">
        <v>2</v>
      </c>
      <c r="P134" s="2">
        <v>0</v>
      </c>
      <c r="Q134" s="2">
        <f>IF(C134="Inventario físico",O134,P134)</f>
      </c>
      <c r="R134" s="2">
        <v>1</v>
      </c>
      <c r="U134" s="0" t="s">
        <v>99</v>
      </c>
      <c r="V134" s="5" t="s">
        <v>840</v>
      </c>
      <c r="W134" s="5" t="s">
        <v>259</v>
      </c>
      <c r="Y134" s="5" t="s">
        <v>841</v>
      </c>
      <c r="Z134" s="0" t="s">
        <v>104</v>
      </c>
      <c r="AC134" s="5" t="s">
        <v>105</v>
      </c>
      <c r="AD134" s="3">
        <f>IF(AA134="","Pendiente",AA134*Q134)</f>
      </c>
      <c r="AF134" s="3">
        <f>IF(AE134="","",AE134*Q134)</f>
      </c>
      <c r="AG134" s="0" t="s">
        <v>106</v>
      </c>
      <c r="AH134" s="0" t="s">
        <v>107</v>
      </c>
    </row>
    <row r="135">
      <c r="A135" s="0">
        <v>131</v>
      </c>
      <c r="B135" s="0" t="s">
        <v>842</v>
      </c>
      <c r="C135" s="0" t="s">
        <v>90</v>
      </c>
      <c r="D135" s="0" t="s">
        <v>17</v>
      </c>
      <c r="E135" s="5" t="s">
        <v>131</v>
      </c>
      <c r="F135" s="0" t="s">
        <v>132</v>
      </c>
      <c r="G135" s="0" t="s">
        <v>26</v>
      </c>
      <c r="H135" s="0" t="s">
        <v>92</v>
      </c>
      <c r="I135" s="0" t="s">
        <v>93</v>
      </c>
      <c r="J135" s="5" t="s">
        <v>94</v>
      </c>
      <c r="K135" s="0" t="s">
        <v>33</v>
      </c>
      <c r="L135" s="0" t="s">
        <v>843</v>
      </c>
      <c r="M135" s="5" t="s">
        <v>844</v>
      </c>
      <c r="N135" s="5" t="s">
        <v>845</v>
      </c>
      <c r="O135" s="2">
        <v>4</v>
      </c>
      <c r="P135" s="2">
        <v>0</v>
      </c>
      <c r="Q135" s="2">
        <f>IF(C135="Inventario físico",O135,P135)</f>
      </c>
      <c r="R135" s="2">
        <v>1</v>
      </c>
      <c r="U135" s="0" t="s">
        <v>99</v>
      </c>
      <c r="V135" s="5" t="s">
        <v>846</v>
      </c>
      <c r="W135" s="5" t="s">
        <v>145</v>
      </c>
      <c r="Y135" s="5" t="s">
        <v>847</v>
      </c>
      <c r="Z135" s="0" t="s">
        <v>104</v>
      </c>
      <c r="AC135" s="5" t="s">
        <v>105</v>
      </c>
      <c r="AD135" s="3">
        <f>IF(AA135="","Pendiente",AA135*Q135)</f>
      </c>
      <c r="AF135" s="3">
        <f>IF(AE135="","",AE135*Q135)</f>
      </c>
      <c r="AG135" s="0" t="s">
        <v>106</v>
      </c>
      <c r="AH135" s="0" t="s">
        <v>107</v>
      </c>
    </row>
    <row r="136">
      <c r="A136" s="0">
        <v>132</v>
      </c>
      <c r="B136" s="0" t="s">
        <v>848</v>
      </c>
      <c r="C136" s="0" t="s">
        <v>90</v>
      </c>
      <c r="D136" s="0" t="s">
        <v>14</v>
      </c>
      <c r="E136" s="5" t="s">
        <v>109</v>
      </c>
      <c r="G136" s="0" t="s">
        <v>26</v>
      </c>
      <c r="H136" s="0" t="s">
        <v>92</v>
      </c>
      <c r="I136" s="0" t="s">
        <v>93</v>
      </c>
      <c r="J136" s="5" t="s">
        <v>94</v>
      </c>
      <c r="K136" s="0" t="s">
        <v>33</v>
      </c>
      <c r="L136" s="0" t="s">
        <v>849</v>
      </c>
      <c r="M136" s="5" t="s">
        <v>850</v>
      </c>
      <c r="N136" s="5" t="s">
        <v>851</v>
      </c>
      <c r="O136" s="2">
        <v>249</v>
      </c>
      <c r="P136" s="2">
        <v>1271</v>
      </c>
      <c r="Q136" s="2">
        <f>IF(C136="Inventario físico",O136,P136)</f>
      </c>
      <c r="R136" s="2">
        <v>2</v>
      </c>
      <c r="S136" s="0" t="s">
        <v>852</v>
      </c>
      <c r="T136" s="0" t="s">
        <v>852</v>
      </c>
      <c r="U136" s="0" t="s">
        <v>99</v>
      </c>
      <c r="V136" s="5" t="s">
        <v>853</v>
      </c>
      <c r="W136" s="5" t="s">
        <v>145</v>
      </c>
      <c r="X136" s="0" t="s">
        <v>146</v>
      </c>
      <c r="Y136" s="5" t="s">
        <v>854</v>
      </c>
      <c r="Z136" s="0" t="s">
        <v>104</v>
      </c>
      <c r="AC136" s="5" t="s">
        <v>105</v>
      </c>
      <c r="AD136" s="3">
        <f>IF(AA136="","Pendiente",AA136*Q136)</f>
      </c>
      <c r="AE136" s="3">
        <v>1447.5172462627854</v>
      </c>
      <c r="AF136" s="3">
        <f>IF(AE136="","",AE136*Q136)</f>
      </c>
      <c r="AG136" s="0" t="s">
        <v>106</v>
      </c>
      <c r="AH136" s="0" t="s">
        <v>107</v>
      </c>
    </row>
    <row r="137">
      <c r="A137" s="0">
        <v>133</v>
      </c>
      <c r="B137" s="0" t="s">
        <v>855</v>
      </c>
      <c r="C137" s="0" t="s">
        <v>90</v>
      </c>
      <c r="D137" s="0" t="s">
        <v>14</v>
      </c>
      <c r="E137" s="5" t="s">
        <v>109</v>
      </c>
      <c r="G137" s="0" t="s">
        <v>26</v>
      </c>
      <c r="H137" s="0" t="s">
        <v>92</v>
      </c>
      <c r="I137" s="0" t="s">
        <v>93</v>
      </c>
      <c r="J137" s="5" t="s">
        <v>94</v>
      </c>
      <c r="K137" s="0" t="s">
        <v>33</v>
      </c>
      <c r="L137" s="0" t="s">
        <v>856</v>
      </c>
      <c r="M137" s="5" t="s">
        <v>857</v>
      </c>
      <c r="N137" s="5" t="s">
        <v>851</v>
      </c>
      <c r="O137" s="2">
        <v>292</v>
      </c>
      <c r="P137" s="2">
        <v>630</v>
      </c>
      <c r="Q137" s="2">
        <f>IF(C137="Inventario físico",O137,P137)</f>
      </c>
      <c r="R137" s="2">
        <v>1</v>
      </c>
      <c r="S137" s="0" t="s">
        <v>858</v>
      </c>
      <c r="T137" s="0" t="s">
        <v>858</v>
      </c>
      <c r="U137" s="0" t="s">
        <v>99</v>
      </c>
      <c r="V137" s="5" t="s">
        <v>859</v>
      </c>
      <c r="W137" s="5" t="s">
        <v>145</v>
      </c>
      <c r="X137" s="0" t="s">
        <v>146</v>
      </c>
      <c r="Y137" s="5" t="s">
        <v>860</v>
      </c>
      <c r="Z137" s="0" t="s">
        <v>104</v>
      </c>
      <c r="AC137" s="5" t="s">
        <v>105</v>
      </c>
      <c r="AD137" s="3">
        <f>IF(AA137="","Pendiente",AA137*Q137)</f>
      </c>
      <c r="AE137" s="3">
        <v>2155.479031746032</v>
      </c>
      <c r="AF137" s="3">
        <f>IF(AE137="","",AE137*Q137)</f>
      </c>
      <c r="AG137" s="0" t="s">
        <v>106</v>
      </c>
      <c r="AH137" s="0" t="s">
        <v>107</v>
      </c>
    </row>
    <row r="138">
      <c r="A138" s="0">
        <v>134</v>
      </c>
      <c r="B138" s="0" t="s">
        <v>861</v>
      </c>
      <c r="C138" s="0" t="s">
        <v>90</v>
      </c>
      <c r="D138" s="0" t="s">
        <v>17</v>
      </c>
      <c r="E138" s="5" t="s">
        <v>131</v>
      </c>
      <c r="F138" s="0" t="s">
        <v>262</v>
      </c>
      <c r="G138" s="0" t="s">
        <v>26</v>
      </c>
      <c r="H138" s="0" t="s">
        <v>92</v>
      </c>
      <c r="I138" s="0" t="s">
        <v>93</v>
      </c>
      <c r="J138" s="5" t="s">
        <v>94</v>
      </c>
      <c r="K138" s="0" t="s">
        <v>30</v>
      </c>
      <c r="L138" s="0" t="s">
        <v>862</v>
      </c>
      <c r="M138" s="5" t="s">
        <v>863</v>
      </c>
      <c r="N138" s="5" t="s">
        <v>97</v>
      </c>
      <c r="O138" s="2">
        <v>4</v>
      </c>
      <c r="P138" s="2">
        <v>0</v>
      </c>
      <c r="Q138" s="2">
        <f>IF(C138="Inventario físico",O138,P138)</f>
      </c>
      <c r="R138" s="2">
        <v>2</v>
      </c>
      <c r="U138" s="0" t="s">
        <v>99</v>
      </c>
      <c r="V138" s="5" t="s">
        <v>864</v>
      </c>
      <c r="Y138" s="5" t="s">
        <v>865</v>
      </c>
      <c r="Z138" s="0" t="s">
        <v>104</v>
      </c>
      <c r="AC138" s="5" t="s">
        <v>105</v>
      </c>
      <c r="AD138" s="3">
        <f>IF(AA138="","Pendiente",AA138*Q138)</f>
      </c>
      <c r="AF138" s="3">
        <f>IF(AE138="","",AE138*Q138)</f>
      </c>
      <c r="AG138" s="0" t="s">
        <v>106</v>
      </c>
      <c r="AH138" s="0" t="s">
        <v>107</v>
      </c>
    </row>
    <row r="139">
      <c r="A139" s="0">
        <v>135</v>
      </c>
      <c r="B139" s="0" t="s">
        <v>866</v>
      </c>
      <c r="C139" s="0" t="s">
        <v>90</v>
      </c>
      <c r="D139" s="0" t="s">
        <v>17</v>
      </c>
      <c r="E139" s="5" t="s">
        <v>131</v>
      </c>
      <c r="F139" s="0" t="s">
        <v>244</v>
      </c>
      <c r="G139" s="0" t="s">
        <v>26</v>
      </c>
      <c r="H139" s="0" t="s">
        <v>92</v>
      </c>
      <c r="I139" s="0" t="s">
        <v>93</v>
      </c>
      <c r="J139" s="5" t="s">
        <v>94</v>
      </c>
      <c r="K139" s="0" t="s">
        <v>30</v>
      </c>
      <c r="L139" s="0" t="s">
        <v>867</v>
      </c>
      <c r="M139" s="5" t="s">
        <v>868</v>
      </c>
      <c r="N139" s="5" t="s">
        <v>869</v>
      </c>
      <c r="O139" s="2">
        <v>3</v>
      </c>
      <c r="P139" s="2">
        <v>0</v>
      </c>
      <c r="Q139" s="2">
        <f>IF(C139="Inventario físico",O139,P139)</f>
      </c>
      <c r="R139" s="2">
        <v>1</v>
      </c>
      <c r="U139" s="0" t="s">
        <v>99</v>
      </c>
      <c r="Y139" s="5" t="s">
        <v>870</v>
      </c>
      <c r="Z139" s="0" t="s">
        <v>104</v>
      </c>
      <c r="AC139" s="5" t="s">
        <v>105</v>
      </c>
      <c r="AD139" s="3">
        <f>IF(AA139="","Pendiente",AA139*Q139)</f>
      </c>
      <c r="AF139" s="3">
        <f>IF(AE139="","",AE139*Q139)</f>
      </c>
      <c r="AG139" s="0" t="s">
        <v>106</v>
      </c>
      <c r="AH139" s="0" t="s">
        <v>107</v>
      </c>
    </row>
    <row r="140">
      <c r="A140" s="0">
        <v>136</v>
      </c>
      <c r="B140" s="0" t="s">
        <v>871</v>
      </c>
      <c r="C140" s="0" t="s">
        <v>90</v>
      </c>
      <c r="D140" s="0" t="s">
        <v>14</v>
      </c>
      <c r="E140" s="5" t="s">
        <v>91</v>
      </c>
      <c r="G140" s="0" t="s">
        <v>26</v>
      </c>
      <c r="H140" s="0" t="s">
        <v>92</v>
      </c>
      <c r="I140" s="0" t="s">
        <v>93</v>
      </c>
      <c r="J140" s="5" t="s">
        <v>94</v>
      </c>
      <c r="K140" s="0" t="s">
        <v>30</v>
      </c>
      <c r="L140" s="0" t="s">
        <v>872</v>
      </c>
      <c r="M140" s="5" t="s">
        <v>873</v>
      </c>
      <c r="N140" s="5" t="s">
        <v>874</v>
      </c>
      <c r="O140" s="2">
        <v>6</v>
      </c>
      <c r="P140" s="2">
        <v>0</v>
      </c>
      <c r="Q140" s="2">
        <f>IF(C140="Inventario físico",O140,P140)</f>
      </c>
      <c r="R140" s="2">
        <v>1</v>
      </c>
      <c r="S140" s="0" t="s">
        <v>875</v>
      </c>
      <c r="T140" s="0" t="s">
        <v>875</v>
      </c>
      <c r="U140" s="0" t="s">
        <v>99</v>
      </c>
      <c r="V140" s="5" t="s">
        <v>876</v>
      </c>
      <c r="W140" s="5" t="s">
        <v>877</v>
      </c>
      <c r="X140" s="0" t="s">
        <v>146</v>
      </c>
      <c r="Y140" s="5" t="s">
        <v>878</v>
      </c>
      <c r="Z140" s="0" t="s">
        <v>104</v>
      </c>
      <c r="AC140" s="5" t="s">
        <v>105</v>
      </c>
      <c r="AD140" s="3">
        <f>IF(AA140="","Pendiente",AA140*Q140)</f>
      </c>
      <c r="AE140" s="3">
        <v>178.2835</v>
      </c>
      <c r="AF140" s="3">
        <f>IF(AE140="","",AE140*Q140)</f>
      </c>
      <c r="AG140" s="0" t="s">
        <v>106</v>
      </c>
      <c r="AH140" s="0" t="s">
        <v>107</v>
      </c>
    </row>
    <row r="141">
      <c r="A141" s="0">
        <v>137</v>
      </c>
      <c r="B141" s="0" t="s">
        <v>879</v>
      </c>
      <c r="C141" s="0" t="s">
        <v>90</v>
      </c>
      <c r="D141" s="0" t="s">
        <v>14</v>
      </c>
      <c r="E141" s="5" t="s">
        <v>91</v>
      </c>
      <c r="G141" s="0" t="s">
        <v>26</v>
      </c>
      <c r="H141" s="0" t="s">
        <v>92</v>
      </c>
      <c r="I141" s="0" t="s">
        <v>93</v>
      </c>
      <c r="J141" s="5" t="s">
        <v>94</v>
      </c>
      <c r="K141" s="0" t="s">
        <v>30</v>
      </c>
      <c r="L141" s="0" t="s">
        <v>880</v>
      </c>
      <c r="M141" s="5" t="s">
        <v>881</v>
      </c>
      <c r="N141" s="5" t="s">
        <v>882</v>
      </c>
      <c r="O141" s="2">
        <v>1</v>
      </c>
      <c r="P141" s="2">
        <v>0</v>
      </c>
      <c r="Q141" s="2">
        <f>IF(C141="Inventario físico",O141,P141)</f>
      </c>
      <c r="R141" s="2">
        <v>1</v>
      </c>
      <c r="S141" s="0" t="s">
        <v>883</v>
      </c>
      <c r="T141" s="0" t="s">
        <v>883</v>
      </c>
      <c r="U141" s="0" t="s">
        <v>99</v>
      </c>
      <c r="V141" s="5" t="s">
        <v>884</v>
      </c>
      <c r="W141" s="5" t="s">
        <v>877</v>
      </c>
      <c r="X141" s="0" t="s">
        <v>146</v>
      </c>
      <c r="Y141" s="5" t="s">
        <v>885</v>
      </c>
      <c r="Z141" s="0" t="s">
        <v>104</v>
      </c>
      <c r="AC141" s="5" t="s">
        <v>105</v>
      </c>
      <c r="AD141" s="3">
        <f>IF(AA141="","Pendiente",AA141*Q141)</f>
      </c>
      <c r="AE141" s="3">
        <v>247.40631428571427</v>
      </c>
      <c r="AF141" s="3">
        <f>IF(AE141="","",AE141*Q141)</f>
      </c>
      <c r="AG141" s="0" t="s">
        <v>106</v>
      </c>
      <c r="AH141" s="0" t="s">
        <v>107</v>
      </c>
    </row>
    <row r="142">
      <c r="A142" s="0">
        <v>138</v>
      </c>
      <c r="B142" s="0" t="s">
        <v>886</v>
      </c>
      <c r="C142" s="0" t="s">
        <v>90</v>
      </c>
      <c r="D142" s="0" t="s">
        <v>14</v>
      </c>
      <c r="E142" s="5" t="s">
        <v>91</v>
      </c>
      <c r="G142" s="0" t="s">
        <v>26</v>
      </c>
      <c r="H142" s="0" t="s">
        <v>92</v>
      </c>
      <c r="I142" s="0" t="s">
        <v>93</v>
      </c>
      <c r="J142" s="5" t="s">
        <v>94</v>
      </c>
      <c r="K142" s="0" t="s">
        <v>30</v>
      </c>
      <c r="L142" s="0" t="s">
        <v>887</v>
      </c>
      <c r="M142" s="5" t="s">
        <v>888</v>
      </c>
      <c r="N142" s="5" t="s">
        <v>889</v>
      </c>
      <c r="O142" s="2">
        <v>6</v>
      </c>
      <c r="P142" s="2">
        <v>0</v>
      </c>
      <c r="Q142" s="2">
        <f>IF(C142="Inventario físico",O142,P142)</f>
      </c>
      <c r="R142" s="2">
        <v>4</v>
      </c>
      <c r="S142" s="0" t="s">
        <v>890</v>
      </c>
      <c r="T142" s="0" t="s">
        <v>890</v>
      </c>
      <c r="U142" s="0" t="s">
        <v>99</v>
      </c>
      <c r="V142" s="5" t="s">
        <v>891</v>
      </c>
      <c r="W142" s="5" t="s">
        <v>877</v>
      </c>
      <c r="X142" s="0" t="s">
        <v>146</v>
      </c>
      <c r="Y142" s="5" t="s">
        <v>892</v>
      </c>
      <c r="Z142" s="0" t="s">
        <v>104</v>
      </c>
      <c r="AC142" s="5" t="s">
        <v>105</v>
      </c>
      <c r="AD142" s="3">
        <f>IF(AA142="","Pendiente",AA142*Q142)</f>
      </c>
      <c r="AE142" s="3">
        <v>353.04</v>
      </c>
      <c r="AF142" s="3">
        <f>IF(AE142="","",AE142*Q142)</f>
      </c>
      <c r="AG142" s="0" t="s">
        <v>106</v>
      </c>
      <c r="AH142" s="0" t="s">
        <v>107</v>
      </c>
    </row>
    <row r="143">
      <c r="A143" s="0">
        <v>139</v>
      </c>
      <c r="B143" s="0" t="s">
        <v>893</v>
      </c>
      <c r="C143" s="0" t="s">
        <v>90</v>
      </c>
      <c r="D143" s="0" t="s">
        <v>14</v>
      </c>
      <c r="E143" s="5" t="s">
        <v>91</v>
      </c>
      <c r="G143" s="0" t="s">
        <v>26</v>
      </c>
      <c r="H143" s="0" t="s">
        <v>92</v>
      </c>
      <c r="I143" s="0" t="s">
        <v>93</v>
      </c>
      <c r="J143" s="5" t="s">
        <v>94</v>
      </c>
      <c r="K143" s="0" t="s">
        <v>30</v>
      </c>
      <c r="L143" s="0" t="s">
        <v>894</v>
      </c>
      <c r="M143" s="5" t="s">
        <v>895</v>
      </c>
      <c r="N143" s="5" t="s">
        <v>112</v>
      </c>
      <c r="O143" s="2">
        <v>3</v>
      </c>
      <c r="P143" s="2">
        <v>0</v>
      </c>
      <c r="Q143" s="2">
        <f>IF(C143="Inventario físico",O143,P143)</f>
      </c>
      <c r="R143" s="2">
        <v>2</v>
      </c>
      <c r="S143" s="0" t="s">
        <v>896</v>
      </c>
      <c r="T143" s="0" t="s">
        <v>896</v>
      </c>
      <c r="U143" s="0" t="s">
        <v>99</v>
      </c>
      <c r="V143" s="5" t="s">
        <v>897</v>
      </c>
      <c r="W143" s="5" t="s">
        <v>101</v>
      </c>
      <c r="X143" s="0" t="s">
        <v>146</v>
      </c>
      <c r="Y143" s="5" t="s">
        <v>898</v>
      </c>
      <c r="Z143" s="0" t="s">
        <v>104</v>
      </c>
      <c r="AC143" s="5" t="s">
        <v>105</v>
      </c>
      <c r="AD143" s="3">
        <f>IF(AA143="","Pendiente",AA143*Q143)</f>
      </c>
      <c r="AE143" s="3">
        <v>438.5</v>
      </c>
      <c r="AF143" s="3">
        <f>IF(AE143="","",AE143*Q143)</f>
      </c>
      <c r="AG143" s="0" t="s">
        <v>106</v>
      </c>
      <c r="AH143" s="0" t="s">
        <v>107</v>
      </c>
    </row>
    <row r="144">
      <c r="A144" s="0">
        <v>140</v>
      </c>
      <c r="B144" s="0" t="s">
        <v>899</v>
      </c>
      <c r="C144" s="0" t="s">
        <v>90</v>
      </c>
      <c r="D144" s="0" t="s">
        <v>17</v>
      </c>
      <c r="E144" s="5" t="s">
        <v>131</v>
      </c>
      <c r="F144" s="0" t="s">
        <v>262</v>
      </c>
      <c r="G144" s="0" t="s">
        <v>26</v>
      </c>
      <c r="H144" s="0" t="s">
        <v>92</v>
      </c>
      <c r="I144" s="0" t="s">
        <v>93</v>
      </c>
      <c r="J144" s="5" t="s">
        <v>94</v>
      </c>
      <c r="K144" s="0" t="s">
        <v>33</v>
      </c>
      <c r="L144" s="0" t="s">
        <v>900</v>
      </c>
      <c r="M144" s="5" t="s">
        <v>901</v>
      </c>
      <c r="N144" s="5" t="s">
        <v>142</v>
      </c>
      <c r="O144" s="2">
        <v>1</v>
      </c>
      <c r="P144" s="2">
        <v>0</v>
      </c>
      <c r="Q144" s="2">
        <f>IF(C144="Inventario físico",O144,P144)</f>
      </c>
      <c r="R144" s="2">
        <v>1</v>
      </c>
      <c r="U144" s="0" t="s">
        <v>99</v>
      </c>
      <c r="V144" s="5" t="s">
        <v>902</v>
      </c>
      <c r="Y144" s="5" t="s">
        <v>903</v>
      </c>
      <c r="Z144" s="0" t="s">
        <v>104</v>
      </c>
      <c r="AC144" s="5" t="s">
        <v>105</v>
      </c>
      <c r="AD144" s="3">
        <f>IF(AA144="","Pendiente",AA144*Q144)</f>
      </c>
      <c r="AF144" s="3">
        <f>IF(AE144="","",AE144*Q144)</f>
      </c>
      <c r="AG144" s="0" t="s">
        <v>106</v>
      </c>
      <c r="AH144" s="0" t="s">
        <v>107</v>
      </c>
    </row>
    <row r="145">
      <c r="A145" s="0">
        <v>141</v>
      </c>
      <c r="B145" s="0" t="s">
        <v>904</v>
      </c>
      <c r="C145" s="0" t="s">
        <v>90</v>
      </c>
      <c r="D145" s="0" t="s">
        <v>17</v>
      </c>
      <c r="E145" s="5" t="s">
        <v>131</v>
      </c>
      <c r="F145" s="0" t="s">
        <v>262</v>
      </c>
      <c r="G145" s="0" t="s">
        <v>26</v>
      </c>
      <c r="H145" s="0" t="s">
        <v>92</v>
      </c>
      <c r="I145" s="0" t="s">
        <v>93</v>
      </c>
      <c r="J145" s="5" t="s">
        <v>94</v>
      </c>
      <c r="K145" s="0" t="s">
        <v>30</v>
      </c>
      <c r="L145" s="0" t="s">
        <v>905</v>
      </c>
      <c r="M145" s="5" t="s">
        <v>906</v>
      </c>
      <c r="O145" s="2">
        <v>9</v>
      </c>
      <c r="P145" s="2">
        <v>0</v>
      </c>
      <c r="Q145" s="2">
        <f>IF(C145="Inventario físico",O145,P145)</f>
      </c>
      <c r="R145" s="2">
        <v>1</v>
      </c>
      <c r="U145" s="0" t="s">
        <v>99</v>
      </c>
      <c r="V145" s="5" t="s">
        <v>907</v>
      </c>
      <c r="Y145" s="5" t="s">
        <v>908</v>
      </c>
      <c r="Z145" s="0" t="s">
        <v>104</v>
      </c>
      <c r="AC145" s="5" t="s">
        <v>105</v>
      </c>
      <c r="AD145" s="3">
        <f>IF(AA145="","Pendiente",AA145*Q145)</f>
      </c>
      <c r="AF145" s="3">
        <f>IF(AE145="","",AE145*Q145)</f>
      </c>
      <c r="AG145" s="0" t="s">
        <v>106</v>
      </c>
      <c r="AH145" s="0" t="s">
        <v>107</v>
      </c>
    </row>
    <row r="146">
      <c r="A146" s="0">
        <v>142</v>
      </c>
      <c r="B146" s="0" t="s">
        <v>909</v>
      </c>
      <c r="C146" s="0" t="s">
        <v>90</v>
      </c>
      <c r="D146" s="0" t="s">
        <v>17</v>
      </c>
      <c r="E146" s="5" t="s">
        <v>131</v>
      </c>
      <c r="F146" s="0" t="s">
        <v>132</v>
      </c>
      <c r="G146" s="0" t="s">
        <v>26</v>
      </c>
      <c r="H146" s="0" t="s">
        <v>92</v>
      </c>
      <c r="I146" s="0" t="s">
        <v>93</v>
      </c>
      <c r="J146" s="5" t="s">
        <v>94</v>
      </c>
      <c r="K146" s="0" t="s">
        <v>33</v>
      </c>
      <c r="L146" s="0" t="s">
        <v>910</v>
      </c>
      <c r="M146" s="5" t="s">
        <v>911</v>
      </c>
      <c r="N146" s="5" t="s">
        <v>912</v>
      </c>
      <c r="O146" s="2">
        <v>4</v>
      </c>
      <c r="P146" s="2">
        <v>0</v>
      </c>
      <c r="Q146" s="2">
        <f>IF(C146="Inventario físico",O146,P146)</f>
      </c>
      <c r="R146" s="2">
        <v>1</v>
      </c>
      <c r="U146" s="0" t="s">
        <v>99</v>
      </c>
      <c r="V146" s="5" t="s">
        <v>913</v>
      </c>
      <c r="W146" s="5" t="s">
        <v>241</v>
      </c>
      <c r="Y146" s="5" t="s">
        <v>914</v>
      </c>
      <c r="Z146" s="0" t="s">
        <v>104</v>
      </c>
      <c r="AC146" s="5" t="s">
        <v>105</v>
      </c>
      <c r="AD146" s="3">
        <f>IF(AA146="","Pendiente",AA146*Q146)</f>
      </c>
      <c r="AF146" s="3">
        <f>IF(AE146="","",AE146*Q146)</f>
      </c>
      <c r="AG146" s="0" t="s">
        <v>106</v>
      </c>
      <c r="AH146" s="0" t="s">
        <v>107</v>
      </c>
    </row>
    <row r="147">
      <c r="A147" s="0">
        <v>143</v>
      </c>
      <c r="B147" s="0" t="s">
        <v>915</v>
      </c>
      <c r="C147" s="0" t="s">
        <v>90</v>
      </c>
      <c r="D147" s="0" t="s">
        <v>14</v>
      </c>
      <c r="E147" s="5" t="s">
        <v>91</v>
      </c>
      <c r="G147" s="0" t="s">
        <v>26</v>
      </c>
      <c r="H147" s="0" t="s">
        <v>92</v>
      </c>
      <c r="I147" s="0" t="s">
        <v>93</v>
      </c>
      <c r="J147" s="5" t="s">
        <v>94</v>
      </c>
      <c r="K147" s="0" t="s">
        <v>30</v>
      </c>
      <c r="L147" s="0" t="s">
        <v>916</v>
      </c>
      <c r="M147" s="5" t="s">
        <v>917</v>
      </c>
      <c r="N147" s="5" t="s">
        <v>918</v>
      </c>
      <c r="O147" s="2">
        <v>7</v>
      </c>
      <c r="P147" s="2">
        <v>0</v>
      </c>
      <c r="Q147" s="2">
        <f>IF(C147="Inventario físico",O147,P147)</f>
      </c>
      <c r="R147" s="2">
        <v>1</v>
      </c>
      <c r="S147" s="0" t="s">
        <v>919</v>
      </c>
      <c r="T147" s="0" t="s">
        <v>919</v>
      </c>
      <c r="U147" s="0" t="s">
        <v>99</v>
      </c>
      <c r="V147" s="5" t="s">
        <v>920</v>
      </c>
      <c r="W147" s="5" t="s">
        <v>660</v>
      </c>
      <c r="X147" s="0" t="s">
        <v>102</v>
      </c>
      <c r="Y147" s="5" t="s">
        <v>921</v>
      </c>
      <c r="Z147" s="0" t="s">
        <v>104</v>
      </c>
      <c r="AC147" s="5" t="s">
        <v>105</v>
      </c>
      <c r="AD147" s="3">
        <f>IF(AA147="","Pendiente",AA147*Q147)</f>
      </c>
      <c r="AE147" s="3">
        <v>189</v>
      </c>
      <c r="AF147" s="3">
        <f>IF(AE147="","",AE147*Q147)</f>
      </c>
      <c r="AG147" s="0" t="s">
        <v>106</v>
      </c>
      <c r="AH147" s="0" t="s">
        <v>107</v>
      </c>
    </row>
    <row r="148">
      <c r="A148" s="0">
        <v>144</v>
      </c>
      <c r="B148" s="0" t="s">
        <v>922</v>
      </c>
      <c r="C148" s="0" t="s">
        <v>90</v>
      </c>
      <c r="D148" s="0" t="s">
        <v>14</v>
      </c>
      <c r="E148" s="5" t="s">
        <v>91</v>
      </c>
      <c r="G148" s="0" t="s">
        <v>26</v>
      </c>
      <c r="H148" s="0" t="s">
        <v>92</v>
      </c>
      <c r="I148" s="0" t="s">
        <v>93</v>
      </c>
      <c r="J148" s="5" t="s">
        <v>94</v>
      </c>
      <c r="K148" s="0" t="s">
        <v>30</v>
      </c>
      <c r="L148" s="0" t="s">
        <v>923</v>
      </c>
      <c r="M148" s="5" t="s">
        <v>924</v>
      </c>
      <c r="N148" s="5" t="s">
        <v>925</v>
      </c>
      <c r="O148" s="2">
        <v>1</v>
      </c>
      <c r="P148" s="2">
        <v>0</v>
      </c>
      <c r="Q148" s="2">
        <f>IF(C148="Inventario físico",O148,P148)</f>
      </c>
      <c r="R148" s="2">
        <v>1</v>
      </c>
      <c r="S148" s="0" t="s">
        <v>926</v>
      </c>
      <c r="T148" s="0" t="s">
        <v>926</v>
      </c>
      <c r="U148" s="0" t="s">
        <v>99</v>
      </c>
      <c r="V148" s="5" t="s">
        <v>927</v>
      </c>
      <c r="W148" s="5" t="s">
        <v>660</v>
      </c>
      <c r="X148" s="0" t="s">
        <v>102</v>
      </c>
      <c r="Y148" s="5" t="s">
        <v>928</v>
      </c>
      <c r="Z148" s="0" t="s">
        <v>104</v>
      </c>
      <c r="AC148" s="5" t="s">
        <v>105</v>
      </c>
      <c r="AD148" s="3">
        <f>IF(AA148="","Pendiente",AA148*Q148)</f>
      </c>
      <c r="AE148" s="3">
        <v>189</v>
      </c>
      <c r="AF148" s="3">
        <f>IF(AE148="","",AE148*Q148)</f>
      </c>
      <c r="AG148" s="0" t="s">
        <v>106</v>
      </c>
      <c r="AH148" s="0" t="s">
        <v>107</v>
      </c>
    </row>
    <row r="149">
      <c r="A149" s="0">
        <v>145</v>
      </c>
      <c r="B149" s="0" t="s">
        <v>929</v>
      </c>
      <c r="C149" s="0" t="s">
        <v>90</v>
      </c>
      <c r="D149" s="0" t="s">
        <v>15</v>
      </c>
      <c r="E149" s="5" t="s">
        <v>323</v>
      </c>
      <c r="G149" s="0" t="s">
        <v>26</v>
      </c>
      <c r="H149" s="0" t="s">
        <v>92</v>
      </c>
      <c r="I149" s="0" t="s">
        <v>93</v>
      </c>
      <c r="J149" s="5" t="s">
        <v>94</v>
      </c>
      <c r="K149" s="0" t="s">
        <v>30</v>
      </c>
      <c r="L149" s="0" t="s">
        <v>930</v>
      </c>
      <c r="M149" s="5" t="s">
        <v>931</v>
      </c>
      <c r="N149" s="5" t="s">
        <v>918</v>
      </c>
      <c r="O149" s="2">
        <v>7</v>
      </c>
      <c r="P149" s="2">
        <v>0</v>
      </c>
      <c r="Q149" s="2">
        <f>IF(C149="Inventario físico",O149,P149)</f>
      </c>
      <c r="R149" s="2">
        <v>1</v>
      </c>
      <c r="U149" s="0" t="s">
        <v>99</v>
      </c>
      <c r="Y149" s="5" t="s">
        <v>327</v>
      </c>
      <c r="Z149" s="0" t="s">
        <v>104</v>
      </c>
      <c r="AC149" s="5" t="s">
        <v>105</v>
      </c>
      <c r="AD149" s="3">
        <f>IF(AA149="","Pendiente",AA149*Q149)</f>
      </c>
      <c r="AF149" s="3">
        <f>IF(AE149="","",AE149*Q149)</f>
      </c>
      <c r="AG149" s="0" t="s">
        <v>106</v>
      </c>
      <c r="AH149" s="0" t="s">
        <v>107</v>
      </c>
    </row>
    <row r="150">
      <c r="A150" s="0">
        <v>146</v>
      </c>
      <c r="B150" s="0" t="s">
        <v>932</v>
      </c>
      <c r="C150" s="0" t="s">
        <v>90</v>
      </c>
      <c r="D150" s="0" t="s">
        <v>15</v>
      </c>
      <c r="E150" s="5" t="s">
        <v>323</v>
      </c>
      <c r="G150" s="0" t="s">
        <v>26</v>
      </c>
      <c r="H150" s="0" t="s">
        <v>92</v>
      </c>
      <c r="I150" s="0" t="s">
        <v>93</v>
      </c>
      <c r="J150" s="5" t="s">
        <v>94</v>
      </c>
      <c r="K150" s="0" t="s">
        <v>30</v>
      </c>
      <c r="L150" s="0" t="s">
        <v>933</v>
      </c>
      <c r="M150" s="5" t="s">
        <v>934</v>
      </c>
      <c r="N150" s="5" t="s">
        <v>925</v>
      </c>
      <c r="O150" s="2">
        <v>1</v>
      </c>
      <c r="P150" s="2">
        <v>0</v>
      </c>
      <c r="Q150" s="2">
        <f>IF(C150="Inventario físico",O150,P150)</f>
      </c>
      <c r="R150" s="2">
        <v>1</v>
      </c>
      <c r="U150" s="0" t="s">
        <v>99</v>
      </c>
      <c r="Y150" s="5" t="s">
        <v>327</v>
      </c>
      <c r="Z150" s="0" t="s">
        <v>104</v>
      </c>
      <c r="AC150" s="5" t="s">
        <v>105</v>
      </c>
      <c r="AD150" s="3">
        <f>IF(AA150="","Pendiente",AA150*Q150)</f>
      </c>
      <c r="AF150" s="3">
        <f>IF(AE150="","",AE150*Q150)</f>
      </c>
      <c r="AG150" s="0" t="s">
        <v>106</v>
      </c>
      <c r="AH150" s="0" t="s">
        <v>107</v>
      </c>
    </row>
    <row r="151">
      <c r="A151" s="0">
        <v>147</v>
      </c>
      <c r="B151" s="0" t="s">
        <v>935</v>
      </c>
      <c r="C151" s="0" t="s">
        <v>90</v>
      </c>
      <c r="D151" s="0" t="s">
        <v>17</v>
      </c>
      <c r="E151" s="5" t="s">
        <v>131</v>
      </c>
      <c r="F151" s="0" t="s">
        <v>132</v>
      </c>
      <c r="G151" s="0" t="s">
        <v>26</v>
      </c>
      <c r="H151" s="0" t="s">
        <v>92</v>
      </c>
      <c r="I151" s="0" t="s">
        <v>93</v>
      </c>
      <c r="J151" s="5" t="s">
        <v>94</v>
      </c>
      <c r="K151" s="0" t="s">
        <v>33</v>
      </c>
      <c r="L151" s="0" t="s">
        <v>936</v>
      </c>
      <c r="M151" s="5" t="s">
        <v>937</v>
      </c>
      <c r="N151" s="5" t="s">
        <v>938</v>
      </c>
      <c r="O151" s="2">
        <v>72</v>
      </c>
      <c r="P151" s="2">
        <v>0</v>
      </c>
      <c r="Q151" s="2">
        <f>IF(C151="Inventario físico",O151,P151)</f>
      </c>
      <c r="R151" s="2">
        <v>1</v>
      </c>
      <c r="U151" s="0" t="s">
        <v>99</v>
      </c>
      <c r="V151" s="5" t="s">
        <v>939</v>
      </c>
      <c r="Y151" s="5" t="s">
        <v>940</v>
      </c>
      <c r="Z151" s="0" t="s">
        <v>104</v>
      </c>
      <c r="AC151" s="5" t="s">
        <v>105</v>
      </c>
      <c r="AD151" s="3">
        <f>IF(AA151="","Pendiente",AA151*Q151)</f>
      </c>
      <c r="AF151" s="3">
        <f>IF(AE151="","",AE151*Q151)</f>
      </c>
      <c r="AG151" s="0" t="s">
        <v>106</v>
      </c>
      <c r="AH151" s="0" t="s">
        <v>107</v>
      </c>
    </row>
    <row r="152">
      <c r="A152" s="0">
        <v>148</v>
      </c>
      <c r="B152" s="0" t="s">
        <v>941</v>
      </c>
      <c r="C152" s="0" t="s">
        <v>90</v>
      </c>
      <c r="D152" s="0" t="s">
        <v>14</v>
      </c>
      <c r="E152" s="5" t="s">
        <v>91</v>
      </c>
      <c r="G152" s="0" t="s">
        <v>26</v>
      </c>
      <c r="H152" s="0" t="s">
        <v>92</v>
      </c>
      <c r="I152" s="0" t="s">
        <v>93</v>
      </c>
      <c r="J152" s="5" t="s">
        <v>94</v>
      </c>
      <c r="K152" s="0" t="s">
        <v>30</v>
      </c>
      <c r="L152" s="0" t="s">
        <v>942</v>
      </c>
      <c r="M152" s="5" t="s">
        <v>943</v>
      </c>
      <c r="N152" s="5" t="s">
        <v>944</v>
      </c>
      <c r="O152" s="2">
        <v>22</v>
      </c>
      <c r="P152" s="2">
        <v>0</v>
      </c>
      <c r="Q152" s="2">
        <f>IF(C152="Inventario físico",O152,P152)</f>
      </c>
      <c r="R152" s="2">
        <v>1</v>
      </c>
      <c r="S152" s="0" t="s">
        <v>945</v>
      </c>
      <c r="T152" s="0" t="s">
        <v>945</v>
      </c>
      <c r="U152" s="0" t="s">
        <v>99</v>
      </c>
      <c r="V152" s="5" t="s">
        <v>946</v>
      </c>
      <c r="W152" s="5" t="s">
        <v>947</v>
      </c>
      <c r="X152" s="0" t="s">
        <v>146</v>
      </c>
      <c r="Y152" s="5" t="s">
        <v>948</v>
      </c>
      <c r="Z152" s="0" t="s">
        <v>104</v>
      </c>
      <c r="AC152" s="5" t="s">
        <v>105</v>
      </c>
      <c r="AD152" s="3">
        <f>IF(AA152="","Pendiente",AA152*Q152)</f>
      </c>
      <c r="AE152" s="3">
        <v>480.35338167938926</v>
      </c>
      <c r="AF152" s="3">
        <f>IF(AE152="","",AE152*Q152)</f>
      </c>
      <c r="AG152" s="0" t="s">
        <v>106</v>
      </c>
      <c r="AH152" s="0" t="s">
        <v>107</v>
      </c>
    </row>
    <row r="153">
      <c r="A153" s="0">
        <v>149</v>
      </c>
      <c r="B153" s="0" t="s">
        <v>949</v>
      </c>
      <c r="C153" s="0" t="s">
        <v>90</v>
      </c>
      <c r="D153" s="0" t="s">
        <v>17</v>
      </c>
      <c r="E153" s="5" t="s">
        <v>131</v>
      </c>
      <c r="F153" s="0" t="s">
        <v>255</v>
      </c>
      <c r="G153" s="0" t="s">
        <v>26</v>
      </c>
      <c r="H153" s="0" t="s">
        <v>92</v>
      </c>
      <c r="I153" s="0" t="s">
        <v>93</v>
      </c>
      <c r="J153" s="5" t="s">
        <v>94</v>
      </c>
      <c r="K153" s="0" t="s">
        <v>30</v>
      </c>
      <c r="L153" s="0" t="s">
        <v>950</v>
      </c>
      <c r="M153" s="5" t="s">
        <v>951</v>
      </c>
      <c r="N153" s="5" t="s">
        <v>944</v>
      </c>
      <c r="O153" s="2">
        <v>22</v>
      </c>
      <c r="P153" s="2">
        <v>0</v>
      </c>
      <c r="Q153" s="2">
        <f>IF(C153="Inventario físico",O153,P153)</f>
      </c>
      <c r="R153" s="2">
        <v>1</v>
      </c>
      <c r="U153" s="0" t="s">
        <v>99</v>
      </c>
      <c r="W153" s="5" t="s">
        <v>947</v>
      </c>
      <c r="Y153" s="5" t="s">
        <v>952</v>
      </c>
      <c r="Z153" s="0" t="s">
        <v>104</v>
      </c>
      <c r="AC153" s="5" t="s">
        <v>105</v>
      </c>
      <c r="AD153" s="3">
        <f>IF(AA153="","Pendiente",AA153*Q153)</f>
      </c>
      <c r="AF153" s="3">
        <f>IF(AE153="","",AE153*Q153)</f>
      </c>
      <c r="AG153" s="0" t="s">
        <v>106</v>
      </c>
      <c r="AH153" s="0" t="s">
        <v>107</v>
      </c>
    </row>
    <row r="154">
      <c r="A154" s="0">
        <v>150</v>
      </c>
      <c r="B154" s="0" t="s">
        <v>953</v>
      </c>
      <c r="C154" s="0" t="s">
        <v>90</v>
      </c>
      <c r="D154" s="0" t="s">
        <v>17</v>
      </c>
      <c r="E154" s="5" t="s">
        <v>131</v>
      </c>
      <c r="F154" s="0" t="s">
        <v>255</v>
      </c>
      <c r="G154" s="0" t="s">
        <v>26</v>
      </c>
      <c r="H154" s="0" t="s">
        <v>92</v>
      </c>
      <c r="I154" s="0" t="s">
        <v>93</v>
      </c>
      <c r="J154" s="5" t="s">
        <v>94</v>
      </c>
      <c r="K154" s="0" t="s">
        <v>30</v>
      </c>
      <c r="L154" s="0" t="s">
        <v>954</v>
      </c>
      <c r="M154" s="5" t="s">
        <v>955</v>
      </c>
      <c r="N154" s="5" t="s">
        <v>956</v>
      </c>
      <c r="O154" s="2">
        <v>10</v>
      </c>
      <c r="P154" s="2">
        <v>0</v>
      </c>
      <c r="Q154" s="2">
        <f>IF(C154="Inventario físico",O154,P154)</f>
      </c>
      <c r="R154" s="2">
        <v>1</v>
      </c>
      <c r="U154" s="0" t="s">
        <v>99</v>
      </c>
      <c r="W154" s="5" t="s">
        <v>947</v>
      </c>
      <c r="Y154" s="5" t="s">
        <v>957</v>
      </c>
      <c r="Z154" s="0" t="s">
        <v>104</v>
      </c>
      <c r="AC154" s="5" t="s">
        <v>105</v>
      </c>
      <c r="AD154" s="3">
        <f>IF(AA154="","Pendiente",AA154*Q154)</f>
      </c>
      <c r="AF154" s="3">
        <f>IF(AE154="","",AE154*Q154)</f>
      </c>
      <c r="AG154" s="0" t="s">
        <v>106</v>
      </c>
      <c r="AH154" s="0" t="s">
        <v>107</v>
      </c>
    </row>
    <row r="155">
      <c r="A155" s="0">
        <v>151</v>
      </c>
      <c r="B155" s="0" t="s">
        <v>958</v>
      </c>
      <c r="C155" s="0" t="s">
        <v>90</v>
      </c>
      <c r="D155" s="0" t="s">
        <v>17</v>
      </c>
      <c r="E155" s="5" t="s">
        <v>131</v>
      </c>
      <c r="F155" s="0" t="s">
        <v>132</v>
      </c>
      <c r="G155" s="0" t="s">
        <v>26</v>
      </c>
      <c r="H155" s="0" t="s">
        <v>92</v>
      </c>
      <c r="I155" s="0" t="s">
        <v>93</v>
      </c>
      <c r="J155" s="5" t="s">
        <v>94</v>
      </c>
      <c r="K155" s="0" t="s">
        <v>30</v>
      </c>
      <c r="L155" s="0" t="s">
        <v>959</v>
      </c>
      <c r="M155" s="5" t="s">
        <v>960</v>
      </c>
      <c r="N155" s="5" t="s">
        <v>306</v>
      </c>
      <c r="O155" s="2">
        <v>1</v>
      </c>
      <c r="P155" s="2">
        <v>0</v>
      </c>
      <c r="Q155" s="2">
        <f>IF(C155="Inventario físico",O155,P155)</f>
      </c>
      <c r="R155" s="2">
        <v>1</v>
      </c>
      <c r="U155" s="0" t="s">
        <v>99</v>
      </c>
      <c r="V155" s="5" t="s">
        <v>961</v>
      </c>
      <c r="W155" s="5" t="s">
        <v>308</v>
      </c>
      <c r="Y155" s="5" t="s">
        <v>962</v>
      </c>
      <c r="Z155" s="0" t="s">
        <v>104</v>
      </c>
      <c r="AC155" s="5" t="s">
        <v>105</v>
      </c>
      <c r="AD155" s="3">
        <f>IF(AA155="","Pendiente",AA155*Q155)</f>
      </c>
      <c r="AF155" s="3">
        <f>IF(AE155="","",AE155*Q155)</f>
      </c>
      <c r="AG155" s="0" t="s">
        <v>106</v>
      </c>
      <c r="AH155" s="0" t="s">
        <v>107</v>
      </c>
    </row>
    <row r="156">
      <c r="A156" s="0">
        <v>152</v>
      </c>
      <c r="B156" s="0" t="s">
        <v>963</v>
      </c>
      <c r="C156" s="0" t="s">
        <v>90</v>
      </c>
      <c r="D156" s="0" t="s">
        <v>14</v>
      </c>
      <c r="E156" s="5" t="s">
        <v>91</v>
      </c>
      <c r="G156" s="0" t="s">
        <v>26</v>
      </c>
      <c r="H156" s="0" t="s">
        <v>92</v>
      </c>
      <c r="I156" s="0" t="s">
        <v>93</v>
      </c>
      <c r="J156" s="5" t="s">
        <v>94</v>
      </c>
      <c r="K156" s="0" t="s">
        <v>30</v>
      </c>
      <c r="L156" s="0" t="s">
        <v>964</v>
      </c>
      <c r="M156" s="5" t="s">
        <v>965</v>
      </c>
      <c r="O156" s="2">
        <v>3</v>
      </c>
      <c r="P156" s="2">
        <v>0</v>
      </c>
      <c r="Q156" s="2">
        <f>IF(C156="Inventario físico",O156,P156)</f>
      </c>
      <c r="R156" s="2">
        <v>1</v>
      </c>
      <c r="S156" s="0" t="s">
        <v>966</v>
      </c>
      <c r="T156" s="0" t="s">
        <v>966</v>
      </c>
      <c r="U156" s="0" t="s">
        <v>99</v>
      </c>
      <c r="V156" s="5" t="s">
        <v>967</v>
      </c>
      <c r="X156" s="0" t="s">
        <v>146</v>
      </c>
      <c r="Y156" s="5" t="s">
        <v>968</v>
      </c>
      <c r="Z156" s="0" t="s">
        <v>104</v>
      </c>
      <c r="AC156" s="5" t="s">
        <v>105</v>
      </c>
      <c r="AD156" s="3">
        <f>IF(AA156="","Pendiente",AA156*Q156)</f>
      </c>
      <c r="AE156" s="3">
        <v>3388.4723529411763</v>
      </c>
      <c r="AF156" s="3">
        <f>IF(AE156="","",AE156*Q156)</f>
      </c>
      <c r="AG156" s="0" t="s">
        <v>106</v>
      </c>
      <c r="AH156" s="0" t="s">
        <v>107</v>
      </c>
    </row>
    <row r="157">
      <c r="A157" s="0">
        <v>153</v>
      </c>
      <c r="B157" s="0" t="s">
        <v>969</v>
      </c>
      <c r="C157" s="0" t="s">
        <v>90</v>
      </c>
      <c r="D157" s="0" t="s">
        <v>17</v>
      </c>
      <c r="E157" s="5" t="s">
        <v>131</v>
      </c>
      <c r="F157" s="0" t="s">
        <v>262</v>
      </c>
      <c r="G157" s="0" t="s">
        <v>26</v>
      </c>
      <c r="H157" s="0" t="s">
        <v>92</v>
      </c>
      <c r="I157" s="0" t="s">
        <v>93</v>
      </c>
      <c r="J157" s="5" t="s">
        <v>94</v>
      </c>
      <c r="K157" s="0" t="s">
        <v>30</v>
      </c>
      <c r="L157" s="0" t="s">
        <v>970</v>
      </c>
      <c r="M157" s="5" t="s">
        <v>971</v>
      </c>
      <c r="O157" s="2">
        <v>19</v>
      </c>
      <c r="P157" s="2">
        <v>0</v>
      </c>
      <c r="Q157" s="2">
        <f>IF(C157="Inventario físico",O157,P157)</f>
      </c>
      <c r="R157" s="2">
        <v>2</v>
      </c>
      <c r="U157" s="0" t="s">
        <v>99</v>
      </c>
      <c r="V157" s="5" t="s">
        <v>972</v>
      </c>
      <c r="Y157" s="5" t="s">
        <v>973</v>
      </c>
      <c r="Z157" s="0" t="s">
        <v>104</v>
      </c>
      <c r="AC157" s="5" t="s">
        <v>105</v>
      </c>
      <c r="AD157" s="3">
        <f>IF(AA157="","Pendiente",AA157*Q157)</f>
      </c>
      <c r="AF157" s="3">
        <f>IF(AE157="","",AE157*Q157)</f>
      </c>
      <c r="AG157" s="0" t="s">
        <v>106</v>
      </c>
      <c r="AH157" s="0" t="s">
        <v>107</v>
      </c>
    </row>
    <row r="158">
      <c r="A158" s="0">
        <v>154</v>
      </c>
      <c r="B158" s="0" t="s">
        <v>974</v>
      </c>
      <c r="C158" s="0" t="s">
        <v>90</v>
      </c>
      <c r="D158" s="0" t="s">
        <v>17</v>
      </c>
      <c r="E158" s="5" t="s">
        <v>131</v>
      </c>
      <c r="F158" s="0" t="s">
        <v>132</v>
      </c>
      <c r="G158" s="0" t="s">
        <v>26</v>
      </c>
      <c r="H158" s="0" t="s">
        <v>92</v>
      </c>
      <c r="I158" s="0" t="s">
        <v>93</v>
      </c>
      <c r="J158" s="5" t="s">
        <v>94</v>
      </c>
      <c r="K158" s="0" t="s">
        <v>33</v>
      </c>
      <c r="L158" s="0" t="s">
        <v>975</v>
      </c>
      <c r="M158" s="5" t="s">
        <v>976</v>
      </c>
      <c r="N158" s="5" t="s">
        <v>977</v>
      </c>
      <c r="O158" s="2">
        <v>3</v>
      </c>
      <c r="P158" s="2">
        <v>0</v>
      </c>
      <c r="Q158" s="2">
        <f>IF(C158="Inventario físico",O158,P158)</f>
      </c>
      <c r="R158" s="2">
        <v>1</v>
      </c>
      <c r="U158" s="0" t="s">
        <v>99</v>
      </c>
      <c r="V158" s="5" t="s">
        <v>978</v>
      </c>
      <c r="W158" s="5" t="s">
        <v>259</v>
      </c>
      <c r="Y158" s="5" t="s">
        <v>979</v>
      </c>
      <c r="Z158" s="0" t="s">
        <v>104</v>
      </c>
      <c r="AC158" s="5" t="s">
        <v>105</v>
      </c>
      <c r="AD158" s="3">
        <f>IF(AA158="","Pendiente",AA158*Q158)</f>
      </c>
      <c r="AF158" s="3">
        <f>IF(AE158="","",AE158*Q158)</f>
      </c>
      <c r="AG158" s="0" t="s">
        <v>106</v>
      </c>
      <c r="AH158" s="0" t="s">
        <v>107</v>
      </c>
    </row>
    <row r="159">
      <c r="A159" s="0">
        <v>155</v>
      </c>
      <c r="B159" s="0" t="s">
        <v>980</v>
      </c>
      <c r="C159" s="0" t="s">
        <v>90</v>
      </c>
      <c r="D159" s="0" t="s">
        <v>17</v>
      </c>
      <c r="E159" s="5" t="s">
        <v>131</v>
      </c>
      <c r="F159" s="0" t="s">
        <v>255</v>
      </c>
      <c r="G159" s="0" t="s">
        <v>26</v>
      </c>
      <c r="H159" s="0" t="s">
        <v>92</v>
      </c>
      <c r="I159" s="0" t="s">
        <v>93</v>
      </c>
      <c r="J159" s="5" t="s">
        <v>94</v>
      </c>
      <c r="K159" s="0" t="s">
        <v>33</v>
      </c>
      <c r="L159" s="0" t="s">
        <v>981</v>
      </c>
      <c r="M159" s="5" t="s">
        <v>982</v>
      </c>
      <c r="N159" s="5" t="s">
        <v>983</v>
      </c>
      <c r="O159" s="2">
        <v>50</v>
      </c>
      <c r="P159" s="2">
        <v>0</v>
      </c>
      <c r="Q159" s="2">
        <f>IF(C159="Inventario físico",O159,P159)</f>
      </c>
      <c r="R159" s="2">
        <v>1</v>
      </c>
      <c r="U159" s="0" t="s">
        <v>99</v>
      </c>
      <c r="W159" s="5" t="s">
        <v>259</v>
      </c>
      <c r="Y159" s="5" t="s">
        <v>984</v>
      </c>
      <c r="Z159" s="0" t="s">
        <v>104</v>
      </c>
      <c r="AC159" s="5" t="s">
        <v>105</v>
      </c>
      <c r="AD159" s="3">
        <f>IF(AA159="","Pendiente",AA159*Q159)</f>
      </c>
      <c r="AF159" s="3">
        <f>IF(AE159="","",AE159*Q159)</f>
      </c>
      <c r="AG159" s="0" t="s">
        <v>106</v>
      </c>
      <c r="AH159" s="0" t="s">
        <v>107</v>
      </c>
    </row>
    <row r="160">
      <c r="A160" s="0">
        <v>156</v>
      </c>
      <c r="B160" s="0" t="s">
        <v>985</v>
      </c>
      <c r="C160" s="0" t="s">
        <v>90</v>
      </c>
      <c r="D160" s="0" t="s">
        <v>17</v>
      </c>
      <c r="E160" s="5" t="s">
        <v>131</v>
      </c>
      <c r="F160" s="0" t="s">
        <v>132</v>
      </c>
      <c r="G160" s="0" t="s">
        <v>26</v>
      </c>
      <c r="H160" s="0" t="s">
        <v>92</v>
      </c>
      <c r="I160" s="0" t="s">
        <v>93</v>
      </c>
      <c r="J160" s="5" t="s">
        <v>94</v>
      </c>
      <c r="K160" s="0" t="s">
        <v>30</v>
      </c>
      <c r="L160" s="0" t="s">
        <v>986</v>
      </c>
      <c r="M160" s="5" t="s">
        <v>987</v>
      </c>
      <c r="N160" s="5" t="s">
        <v>258</v>
      </c>
      <c r="O160" s="2">
        <v>10</v>
      </c>
      <c r="P160" s="2">
        <v>0</v>
      </c>
      <c r="Q160" s="2">
        <f>IF(C160="Inventario físico",O160,P160)</f>
      </c>
      <c r="R160" s="2">
        <v>1</v>
      </c>
      <c r="U160" s="0" t="s">
        <v>99</v>
      </c>
      <c r="V160" s="5" t="s">
        <v>988</v>
      </c>
      <c r="W160" s="5" t="s">
        <v>259</v>
      </c>
      <c r="Y160" s="5" t="s">
        <v>989</v>
      </c>
      <c r="Z160" s="0" t="s">
        <v>104</v>
      </c>
      <c r="AC160" s="5" t="s">
        <v>105</v>
      </c>
      <c r="AD160" s="3">
        <f>IF(AA160="","Pendiente",AA160*Q160)</f>
      </c>
      <c r="AF160" s="3">
        <f>IF(AE160="","",AE160*Q160)</f>
      </c>
      <c r="AG160" s="0" t="s">
        <v>106</v>
      </c>
      <c r="AH160" s="0" t="s">
        <v>107</v>
      </c>
    </row>
    <row r="161">
      <c r="A161" s="0">
        <v>157</v>
      </c>
      <c r="B161" s="0" t="s">
        <v>990</v>
      </c>
      <c r="C161" s="0" t="s">
        <v>90</v>
      </c>
      <c r="D161" s="0" t="s">
        <v>17</v>
      </c>
      <c r="E161" s="5" t="s">
        <v>131</v>
      </c>
      <c r="F161" s="0" t="s">
        <v>262</v>
      </c>
      <c r="G161" s="0" t="s">
        <v>26</v>
      </c>
      <c r="H161" s="0" t="s">
        <v>92</v>
      </c>
      <c r="I161" s="0" t="s">
        <v>93</v>
      </c>
      <c r="J161" s="5" t="s">
        <v>94</v>
      </c>
      <c r="K161" s="0" t="s">
        <v>30</v>
      </c>
      <c r="L161" s="0" t="s">
        <v>991</v>
      </c>
      <c r="M161" s="5" t="s">
        <v>992</v>
      </c>
      <c r="O161" s="2">
        <v>2</v>
      </c>
      <c r="P161" s="2">
        <v>0</v>
      </c>
      <c r="Q161" s="2">
        <f>IF(C161="Inventario físico",O161,P161)</f>
      </c>
      <c r="R161" s="2">
        <v>1</v>
      </c>
      <c r="U161" s="0" t="s">
        <v>99</v>
      </c>
      <c r="V161" s="5" t="s">
        <v>907</v>
      </c>
      <c r="Y161" s="5" t="s">
        <v>993</v>
      </c>
      <c r="Z161" s="0" t="s">
        <v>104</v>
      </c>
      <c r="AC161" s="5" t="s">
        <v>105</v>
      </c>
      <c r="AD161" s="3">
        <f>IF(AA161="","Pendiente",AA161*Q161)</f>
      </c>
      <c r="AF161" s="3">
        <f>IF(AE161="","",AE161*Q161)</f>
      </c>
      <c r="AG161" s="0" t="s">
        <v>106</v>
      </c>
      <c r="AH161" s="0" t="s">
        <v>107</v>
      </c>
    </row>
    <row r="162">
      <c r="A162" s="0">
        <v>158</v>
      </c>
      <c r="B162" s="0" t="s">
        <v>994</v>
      </c>
      <c r="C162" s="0" t="s">
        <v>90</v>
      </c>
      <c r="D162" s="0" t="s">
        <v>17</v>
      </c>
      <c r="E162" s="5" t="s">
        <v>131</v>
      </c>
      <c r="F162" s="0" t="s">
        <v>262</v>
      </c>
      <c r="G162" s="0" t="s">
        <v>26</v>
      </c>
      <c r="H162" s="0" t="s">
        <v>92</v>
      </c>
      <c r="I162" s="0" t="s">
        <v>93</v>
      </c>
      <c r="J162" s="5" t="s">
        <v>94</v>
      </c>
      <c r="K162" s="0" t="s">
        <v>30</v>
      </c>
      <c r="L162" s="0" t="s">
        <v>995</v>
      </c>
      <c r="M162" s="5" t="s">
        <v>996</v>
      </c>
      <c r="O162" s="2">
        <v>4</v>
      </c>
      <c r="P162" s="2">
        <v>0</v>
      </c>
      <c r="Q162" s="2">
        <f>IF(C162="Inventario físico",O162,P162)</f>
      </c>
      <c r="R162" s="2">
        <v>3</v>
      </c>
      <c r="U162" s="0" t="s">
        <v>99</v>
      </c>
      <c r="V162" s="5" t="s">
        <v>907</v>
      </c>
      <c r="Y162" s="5" t="s">
        <v>993</v>
      </c>
      <c r="Z162" s="0" t="s">
        <v>104</v>
      </c>
      <c r="AC162" s="5" t="s">
        <v>105</v>
      </c>
      <c r="AD162" s="3">
        <f>IF(AA162="","Pendiente",AA162*Q162)</f>
      </c>
      <c r="AF162" s="3">
        <f>IF(AE162="","",AE162*Q162)</f>
      </c>
      <c r="AG162" s="0" t="s">
        <v>106</v>
      </c>
      <c r="AH162" s="0" t="s">
        <v>107</v>
      </c>
    </row>
    <row r="163">
      <c r="A163" s="0">
        <v>159</v>
      </c>
      <c r="B163" s="0" t="s">
        <v>997</v>
      </c>
      <c r="C163" s="0" t="s">
        <v>90</v>
      </c>
      <c r="D163" s="0" t="s">
        <v>17</v>
      </c>
      <c r="E163" s="5" t="s">
        <v>131</v>
      </c>
      <c r="F163" s="0" t="s">
        <v>262</v>
      </c>
      <c r="G163" s="0" t="s">
        <v>26</v>
      </c>
      <c r="H163" s="0" t="s">
        <v>92</v>
      </c>
      <c r="I163" s="0" t="s">
        <v>93</v>
      </c>
      <c r="J163" s="5" t="s">
        <v>94</v>
      </c>
      <c r="K163" s="0" t="s">
        <v>30</v>
      </c>
      <c r="L163" s="0" t="s">
        <v>998</v>
      </c>
      <c r="M163" s="5" t="s">
        <v>999</v>
      </c>
      <c r="O163" s="2">
        <v>3</v>
      </c>
      <c r="P163" s="2">
        <v>0</v>
      </c>
      <c r="Q163" s="2">
        <f>IF(C163="Inventario físico",O163,P163)</f>
      </c>
      <c r="R163" s="2">
        <v>1</v>
      </c>
      <c r="U163" s="0" t="s">
        <v>99</v>
      </c>
      <c r="V163" s="5" t="s">
        <v>907</v>
      </c>
      <c r="Y163" s="5" t="s">
        <v>993</v>
      </c>
      <c r="Z163" s="0" t="s">
        <v>104</v>
      </c>
      <c r="AC163" s="5" t="s">
        <v>105</v>
      </c>
      <c r="AD163" s="3">
        <f>IF(AA163="","Pendiente",AA163*Q163)</f>
      </c>
      <c r="AF163" s="3">
        <f>IF(AE163="","",AE163*Q163)</f>
      </c>
      <c r="AG163" s="0" t="s">
        <v>106</v>
      </c>
      <c r="AH163" s="0" t="s">
        <v>107</v>
      </c>
    </row>
    <row r="164">
      <c r="A164" s="0">
        <v>160</v>
      </c>
      <c r="B164" s="0" t="s">
        <v>1000</v>
      </c>
      <c r="C164" s="0" t="s">
        <v>90</v>
      </c>
      <c r="D164" s="0" t="s">
        <v>17</v>
      </c>
      <c r="E164" s="5" t="s">
        <v>131</v>
      </c>
      <c r="F164" s="0" t="s">
        <v>262</v>
      </c>
      <c r="G164" s="0" t="s">
        <v>26</v>
      </c>
      <c r="H164" s="0" t="s">
        <v>92</v>
      </c>
      <c r="I164" s="0" t="s">
        <v>93</v>
      </c>
      <c r="J164" s="5" t="s">
        <v>94</v>
      </c>
      <c r="K164" s="0" t="s">
        <v>30</v>
      </c>
      <c r="L164" s="0" t="s">
        <v>1001</v>
      </c>
      <c r="M164" s="5" t="s">
        <v>1002</v>
      </c>
      <c r="O164" s="2">
        <v>7</v>
      </c>
      <c r="P164" s="2">
        <v>0</v>
      </c>
      <c r="Q164" s="2">
        <f>IF(C164="Inventario físico",O164,P164)</f>
      </c>
      <c r="R164" s="2">
        <v>2</v>
      </c>
      <c r="U164" s="0" t="s">
        <v>99</v>
      </c>
      <c r="V164" s="5" t="s">
        <v>907</v>
      </c>
      <c r="Y164" s="5" t="s">
        <v>993</v>
      </c>
      <c r="Z164" s="0" t="s">
        <v>104</v>
      </c>
      <c r="AC164" s="5" t="s">
        <v>105</v>
      </c>
      <c r="AD164" s="3">
        <f>IF(AA164="","Pendiente",AA164*Q164)</f>
      </c>
      <c r="AF164" s="3">
        <f>IF(AE164="","",AE164*Q164)</f>
      </c>
      <c r="AG164" s="0" t="s">
        <v>106</v>
      </c>
      <c r="AH164" s="0" t="s">
        <v>107</v>
      </c>
    </row>
    <row r="165">
      <c r="A165" s="0">
        <v>161</v>
      </c>
      <c r="B165" s="0" t="s">
        <v>1003</v>
      </c>
      <c r="C165" s="0" t="s">
        <v>90</v>
      </c>
      <c r="D165" s="0" t="s">
        <v>17</v>
      </c>
      <c r="E165" s="5" t="s">
        <v>131</v>
      </c>
      <c r="F165" s="0" t="s">
        <v>262</v>
      </c>
      <c r="G165" s="0" t="s">
        <v>26</v>
      </c>
      <c r="H165" s="0" t="s">
        <v>92</v>
      </c>
      <c r="I165" s="0" t="s">
        <v>93</v>
      </c>
      <c r="J165" s="5" t="s">
        <v>94</v>
      </c>
      <c r="K165" s="0" t="s">
        <v>30</v>
      </c>
      <c r="L165" s="0" t="s">
        <v>1004</v>
      </c>
      <c r="M165" s="5" t="s">
        <v>1005</v>
      </c>
      <c r="O165" s="2">
        <v>13</v>
      </c>
      <c r="P165" s="2">
        <v>0</v>
      </c>
      <c r="Q165" s="2">
        <f>IF(C165="Inventario físico",O165,P165)</f>
      </c>
      <c r="R165" s="2">
        <v>2</v>
      </c>
      <c r="U165" s="0" t="s">
        <v>99</v>
      </c>
      <c r="V165" s="5" t="s">
        <v>907</v>
      </c>
      <c r="Y165" s="5" t="s">
        <v>993</v>
      </c>
      <c r="Z165" s="0" t="s">
        <v>104</v>
      </c>
      <c r="AC165" s="5" t="s">
        <v>105</v>
      </c>
      <c r="AD165" s="3">
        <f>IF(AA165="","Pendiente",AA165*Q165)</f>
      </c>
      <c r="AF165" s="3">
        <f>IF(AE165="","",AE165*Q165)</f>
      </c>
      <c r="AG165" s="0" t="s">
        <v>106</v>
      </c>
      <c r="AH165" s="0" t="s">
        <v>107</v>
      </c>
    </row>
    <row r="166">
      <c r="A166" s="0">
        <v>162</v>
      </c>
      <c r="B166" s="0" t="s">
        <v>1006</v>
      </c>
      <c r="C166" s="0" t="s">
        <v>90</v>
      </c>
      <c r="D166" s="0" t="s">
        <v>17</v>
      </c>
      <c r="E166" s="5" t="s">
        <v>131</v>
      </c>
      <c r="F166" s="0" t="s">
        <v>262</v>
      </c>
      <c r="G166" s="0" t="s">
        <v>26</v>
      </c>
      <c r="H166" s="0" t="s">
        <v>92</v>
      </c>
      <c r="I166" s="0" t="s">
        <v>93</v>
      </c>
      <c r="J166" s="5" t="s">
        <v>94</v>
      </c>
      <c r="K166" s="0" t="s">
        <v>30</v>
      </c>
      <c r="L166" s="0" t="s">
        <v>1007</v>
      </c>
      <c r="M166" s="5" t="s">
        <v>1008</v>
      </c>
      <c r="N166" s="5" t="s">
        <v>1009</v>
      </c>
      <c r="O166" s="2">
        <v>2</v>
      </c>
      <c r="P166" s="2">
        <v>0</v>
      </c>
      <c r="Q166" s="2">
        <f>IF(C166="Inventario físico",O166,P166)</f>
      </c>
      <c r="R166" s="2">
        <v>1</v>
      </c>
      <c r="U166" s="0" t="s">
        <v>99</v>
      </c>
      <c r="V166" s="5" t="s">
        <v>1010</v>
      </c>
      <c r="Y166" s="5" t="s">
        <v>1011</v>
      </c>
      <c r="Z166" s="0" t="s">
        <v>104</v>
      </c>
      <c r="AC166" s="5" t="s">
        <v>105</v>
      </c>
      <c r="AD166" s="3">
        <f>IF(AA166="","Pendiente",AA166*Q166)</f>
      </c>
      <c r="AF166" s="3">
        <f>IF(AE166="","",AE166*Q166)</f>
      </c>
      <c r="AG166" s="0" t="s">
        <v>106</v>
      </c>
      <c r="AH166" s="0" t="s">
        <v>107</v>
      </c>
    </row>
    <row r="167">
      <c r="A167" s="0">
        <v>163</v>
      </c>
      <c r="B167" s="0" t="s">
        <v>1012</v>
      </c>
      <c r="C167" s="0" t="s">
        <v>90</v>
      </c>
      <c r="D167" s="0" t="s">
        <v>14</v>
      </c>
      <c r="E167" s="5" t="s">
        <v>91</v>
      </c>
      <c r="G167" s="0" t="s">
        <v>26</v>
      </c>
      <c r="H167" s="0" t="s">
        <v>92</v>
      </c>
      <c r="I167" s="0" t="s">
        <v>93</v>
      </c>
      <c r="J167" s="5" t="s">
        <v>94</v>
      </c>
      <c r="K167" s="0" t="s">
        <v>30</v>
      </c>
      <c r="L167" s="0" t="s">
        <v>1013</v>
      </c>
      <c r="M167" s="5" t="s">
        <v>1014</v>
      </c>
      <c r="N167" s="5" t="s">
        <v>1015</v>
      </c>
      <c r="O167" s="2">
        <v>8</v>
      </c>
      <c r="P167" s="2">
        <v>0</v>
      </c>
      <c r="Q167" s="2">
        <f>IF(C167="Inventario físico",O167,P167)</f>
      </c>
      <c r="R167" s="2">
        <v>1</v>
      </c>
      <c r="S167" s="0" t="s">
        <v>1016</v>
      </c>
      <c r="T167" s="0" t="s">
        <v>1016</v>
      </c>
      <c r="U167" s="0" t="s">
        <v>99</v>
      </c>
      <c r="V167" s="5" t="s">
        <v>1017</v>
      </c>
      <c r="W167" s="5" t="s">
        <v>947</v>
      </c>
      <c r="X167" s="0" t="s">
        <v>102</v>
      </c>
      <c r="Y167" s="5" t="s">
        <v>1018</v>
      </c>
      <c r="Z167" s="0" t="s">
        <v>104</v>
      </c>
      <c r="AC167" s="5" t="s">
        <v>105</v>
      </c>
      <c r="AD167" s="3">
        <f>IF(AA167="","Pendiente",AA167*Q167)</f>
      </c>
      <c r="AE167" s="3">
        <v>319.65818181818184</v>
      </c>
      <c r="AF167" s="3">
        <f>IF(AE167="","",AE167*Q167)</f>
      </c>
      <c r="AG167" s="0" t="s">
        <v>106</v>
      </c>
      <c r="AH167" s="0" t="s">
        <v>107</v>
      </c>
    </row>
    <row r="168">
      <c r="A168" s="0">
        <v>164</v>
      </c>
      <c r="B168" s="0" t="s">
        <v>1019</v>
      </c>
      <c r="C168" s="0" t="s">
        <v>90</v>
      </c>
      <c r="D168" s="0" t="s">
        <v>14</v>
      </c>
      <c r="E168" s="5" t="s">
        <v>109</v>
      </c>
      <c r="G168" s="0" t="s">
        <v>27</v>
      </c>
      <c r="H168" s="0" t="s">
        <v>1020</v>
      </c>
      <c r="I168" s="0" t="s">
        <v>1021</v>
      </c>
      <c r="J168" s="5" t="s">
        <v>1022</v>
      </c>
      <c r="K168" s="0" t="s">
        <v>30</v>
      </c>
      <c r="L168" s="0" t="s">
        <v>1023</v>
      </c>
      <c r="M168" s="5" t="s">
        <v>1024</v>
      </c>
      <c r="N168" s="5" t="s">
        <v>126</v>
      </c>
      <c r="O168" s="2">
        <v>90</v>
      </c>
      <c r="P168" s="2">
        <v>300</v>
      </c>
      <c r="Q168" s="2">
        <f>IF(C168="Inventario físico",O168,P168)</f>
      </c>
      <c r="R168" s="2">
        <v>3</v>
      </c>
      <c r="S168" s="0" t="s">
        <v>127</v>
      </c>
      <c r="T168" s="0" t="s">
        <v>127</v>
      </c>
      <c r="U168" s="0" t="s">
        <v>99</v>
      </c>
      <c r="V168" s="5" t="s">
        <v>128</v>
      </c>
      <c r="W168" s="5" t="s">
        <v>101</v>
      </c>
      <c r="X168" s="0" t="s">
        <v>102</v>
      </c>
      <c r="Y168" s="5" t="s">
        <v>1025</v>
      </c>
      <c r="Z168" s="0" t="s">
        <v>104</v>
      </c>
      <c r="AC168" s="5" t="s">
        <v>105</v>
      </c>
      <c r="AD168" s="3">
        <f>IF(AA168="","Pendiente",AA168*Q168)</f>
      </c>
      <c r="AE168" s="3">
        <v>296.9348</v>
      </c>
      <c r="AF168" s="3">
        <f>IF(AE168="","",AE168*Q168)</f>
      </c>
      <c r="AG168" s="0" t="s">
        <v>106</v>
      </c>
      <c r="AH168" s="0" t="s">
        <v>107</v>
      </c>
    </row>
    <row r="169">
      <c r="A169" s="0">
        <v>165</v>
      </c>
      <c r="B169" s="0" t="s">
        <v>1026</v>
      </c>
      <c r="C169" s="0" t="s">
        <v>90</v>
      </c>
      <c r="D169" s="0" t="s">
        <v>15</v>
      </c>
      <c r="E169" s="5" t="s">
        <v>323</v>
      </c>
      <c r="G169" s="0" t="s">
        <v>27</v>
      </c>
      <c r="H169" s="0" t="s">
        <v>1020</v>
      </c>
      <c r="I169" s="0" t="s">
        <v>1021</v>
      </c>
      <c r="J169" s="5" t="s">
        <v>1022</v>
      </c>
      <c r="K169" s="0" t="s">
        <v>30</v>
      </c>
      <c r="L169" s="0" t="s">
        <v>1027</v>
      </c>
      <c r="M169" s="5" t="s">
        <v>1028</v>
      </c>
      <c r="N169" s="5" t="s">
        <v>97</v>
      </c>
      <c r="O169" s="2">
        <v>94</v>
      </c>
      <c r="P169" s="2">
        <v>0</v>
      </c>
      <c r="Q169" s="2">
        <f>IF(C169="Inventario físico",O169,P169)</f>
      </c>
      <c r="R169" s="2">
        <v>4</v>
      </c>
      <c r="U169" s="0" t="s">
        <v>99</v>
      </c>
      <c r="Y169" s="5" t="s">
        <v>327</v>
      </c>
      <c r="Z169" s="0" t="s">
        <v>104</v>
      </c>
      <c r="AC169" s="5" t="s">
        <v>105</v>
      </c>
      <c r="AD169" s="3">
        <f>IF(AA169="","Pendiente",AA169*Q169)</f>
      </c>
      <c r="AF169" s="3">
        <f>IF(AE169="","",AE169*Q169)</f>
      </c>
      <c r="AG169" s="0" t="s">
        <v>106</v>
      </c>
      <c r="AH169" s="0" t="s">
        <v>107</v>
      </c>
    </row>
    <row r="170">
      <c r="A170" s="0">
        <v>166</v>
      </c>
      <c r="B170" s="0" t="s">
        <v>1029</v>
      </c>
      <c r="C170" s="0" t="s">
        <v>90</v>
      </c>
      <c r="D170" s="0" t="s">
        <v>15</v>
      </c>
      <c r="E170" s="5" t="s">
        <v>323</v>
      </c>
      <c r="G170" s="0" t="s">
        <v>27</v>
      </c>
      <c r="H170" s="0" t="s">
        <v>1020</v>
      </c>
      <c r="I170" s="0" t="s">
        <v>1021</v>
      </c>
      <c r="J170" s="5" t="s">
        <v>1022</v>
      </c>
      <c r="K170" s="0" t="s">
        <v>30</v>
      </c>
      <c r="L170" s="0" t="s">
        <v>1030</v>
      </c>
      <c r="M170" s="5" t="s">
        <v>1031</v>
      </c>
      <c r="N170" s="5" t="s">
        <v>112</v>
      </c>
      <c r="O170" s="2">
        <v>241</v>
      </c>
      <c r="P170" s="2">
        <v>0</v>
      </c>
      <c r="Q170" s="2">
        <f>IF(C170="Inventario físico",O170,P170)</f>
      </c>
      <c r="R170" s="2">
        <v>4</v>
      </c>
      <c r="U170" s="0" t="s">
        <v>99</v>
      </c>
      <c r="Y170" s="5" t="s">
        <v>327</v>
      </c>
      <c r="Z170" s="0" t="s">
        <v>104</v>
      </c>
      <c r="AC170" s="5" t="s">
        <v>105</v>
      </c>
      <c r="AD170" s="3">
        <f>IF(AA170="","Pendiente",AA170*Q170)</f>
      </c>
      <c r="AF170" s="3">
        <f>IF(AE170="","",AE170*Q170)</f>
      </c>
      <c r="AG170" s="0" t="s">
        <v>106</v>
      </c>
      <c r="AH170" s="0" t="s">
        <v>107</v>
      </c>
    </row>
    <row r="171">
      <c r="A171" s="0">
        <v>167</v>
      </c>
      <c r="B171" s="0" t="s">
        <v>1032</v>
      </c>
      <c r="C171" s="0" t="s">
        <v>90</v>
      </c>
      <c r="D171" s="0" t="s">
        <v>15</v>
      </c>
      <c r="E171" s="5" t="s">
        <v>323</v>
      </c>
      <c r="G171" s="0" t="s">
        <v>27</v>
      </c>
      <c r="H171" s="0" t="s">
        <v>1020</v>
      </c>
      <c r="I171" s="0" t="s">
        <v>1021</v>
      </c>
      <c r="J171" s="5" t="s">
        <v>1022</v>
      </c>
      <c r="K171" s="0" t="s">
        <v>30</v>
      </c>
      <c r="L171" s="0" t="s">
        <v>1033</v>
      </c>
      <c r="M171" s="5" t="s">
        <v>1034</v>
      </c>
      <c r="N171" s="5" t="s">
        <v>1035</v>
      </c>
      <c r="O171" s="2">
        <v>141</v>
      </c>
      <c r="P171" s="2">
        <v>0</v>
      </c>
      <c r="Q171" s="2">
        <f>IF(C171="Inventario físico",O171,P171)</f>
      </c>
      <c r="R171" s="2">
        <v>2</v>
      </c>
      <c r="U171" s="0" t="s">
        <v>99</v>
      </c>
      <c r="Y171" s="5" t="s">
        <v>327</v>
      </c>
      <c r="Z171" s="0" t="s">
        <v>104</v>
      </c>
      <c r="AC171" s="5" t="s">
        <v>105</v>
      </c>
      <c r="AD171" s="3">
        <f>IF(AA171="","Pendiente",AA171*Q171)</f>
      </c>
      <c r="AF171" s="3">
        <f>IF(AE171="","",AE171*Q171)</f>
      </c>
      <c r="AG171" s="0" t="s">
        <v>106</v>
      </c>
      <c r="AH171" s="0" t="s">
        <v>107</v>
      </c>
    </row>
    <row r="172">
      <c r="A172" s="0">
        <v>168</v>
      </c>
      <c r="B172" s="0" t="s">
        <v>1036</v>
      </c>
      <c r="C172" s="0" t="s">
        <v>90</v>
      </c>
      <c r="D172" s="0" t="s">
        <v>15</v>
      </c>
      <c r="E172" s="5" t="s">
        <v>323</v>
      </c>
      <c r="G172" s="0" t="s">
        <v>27</v>
      </c>
      <c r="H172" s="0" t="s">
        <v>1020</v>
      </c>
      <c r="I172" s="0" t="s">
        <v>1021</v>
      </c>
      <c r="J172" s="5" t="s">
        <v>1022</v>
      </c>
      <c r="K172" s="0" t="s">
        <v>30</v>
      </c>
      <c r="L172" s="0" t="s">
        <v>1037</v>
      </c>
      <c r="M172" s="5" t="s">
        <v>1038</v>
      </c>
      <c r="N172" s="5" t="s">
        <v>119</v>
      </c>
      <c r="O172" s="2">
        <v>182</v>
      </c>
      <c r="P172" s="2">
        <v>0</v>
      </c>
      <c r="Q172" s="2">
        <f>IF(C172="Inventario físico",O172,P172)</f>
      </c>
      <c r="R172" s="2">
        <v>3</v>
      </c>
      <c r="U172" s="0" t="s">
        <v>99</v>
      </c>
      <c r="Y172" s="5" t="s">
        <v>327</v>
      </c>
      <c r="Z172" s="0" t="s">
        <v>104</v>
      </c>
      <c r="AC172" s="5" t="s">
        <v>105</v>
      </c>
      <c r="AD172" s="3">
        <f>IF(AA172="","Pendiente",AA172*Q172)</f>
      </c>
      <c r="AF172" s="3">
        <f>IF(AE172="","",AE172*Q172)</f>
      </c>
      <c r="AG172" s="0" t="s">
        <v>106</v>
      </c>
      <c r="AH172" s="0" t="s">
        <v>107</v>
      </c>
    </row>
    <row r="173">
      <c r="A173" s="0">
        <v>169</v>
      </c>
      <c r="B173" s="0" t="s">
        <v>1039</v>
      </c>
      <c r="C173" s="0" t="s">
        <v>90</v>
      </c>
      <c r="D173" s="0" t="s">
        <v>17</v>
      </c>
      <c r="E173" s="5" t="s">
        <v>131</v>
      </c>
      <c r="F173" s="0" t="s">
        <v>262</v>
      </c>
      <c r="G173" s="0" t="s">
        <v>27</v>
      </c>
      <c r="H173" s="0" t="s">
        <v>1020</v>
      </c>
      <c r="I173" s="0" t="s">
        <v>1021</v>
      </c>
      <c r="J173" s="5" t="s">
        <v>1022</v>
      </c>
      <c r="K173" s="0" t="s">
        <v>33</v>
      </c>
      <c r="L173" s="0" t="s">
        <v>1040</v>
      </c>
      <c r="M173" s="5" t="s">
        <v>1041</v>
      </c>
      <c r="N173" s="5" t="s">
        <v>1042</v>
      </c>
      <c r="O173" s="2">
        <v>324</v>
      </c>
      <c r="P173" s="2">
        <v>0</v>
      </c>
      <c r="Q173" s="2">
        <f>IF(C173="Inventario físico",O173,P173)</f>
      </c>
      <c r="R173" s="2">
        <v>2</v>
      </c>
      <c r="U173" s="0" t="s">
        <v>99</v>
      </c>
      <c r="V173" s="5" t="s">
        <v>153</v>
      </c>
      <c r="Y173" s="5" t="s">
        <v>1043</v>
      </c>
      <c r="Z173" s="0" t="s">
        <v>104</v>
      </c>
      <c r="AC173" s="5" t="s">
        <v>105</v>
      </c>
      <c r="AD173" s="3">
        <f>IF(AA173="","Pendiente",AA173*Q173)</f>
      </c>
      <c r="AF173" s="3">
        <f>IF(AE173="","",AE173*Q173)</f>
      </c>
      <c r="AG173" s="0" t="s">
        <v>106</v>
      </c>
      <c r="AH173" s="0" t="s">
        <v>107</v>
      </c>
    </row>
    <row r="174">
      <c r="A174" s="0">
        <v>170</v>
      </c>
      <c r="B174" s="0" t="s">
        <v>1044</v>
      </c>
      <c r="C174" s="0" t="s">
        <v>90</v>
      </c>
      <c r="D174" s="0" t="s">
        <v>14</v>
      </c>
      <c r="E174" s="5" t="s">
        <v>109</v>
      </c>
      <c r="G174" s="0" t="s">
        <v>27</v>
      </c>
      <c r="H174" s="0" t="s">
        <v>1020</v>
      </c>
      <c r="I174" s="0" t="s">
        <v>1021</v>
      </c>
      <c r="J174" s="5" t="s">
        <v>1022</v>
      </c>
      <c r="K174" s="0" t="s">
        <v>33</v>
      </c>
      <c r="L174" s="0" t="s">
        <v>1045</v>
      </c>
      <c r="M174" s="5" t="s">
        <v>1046</v>
      </c>
      <c r="N174" s="5" t="s">
        <v>1047</v>
      </c>
      <c r="O174" s="2">
        <v>279</v>
      </c>
      <c r="P174" s="2">
        <v>5588</v>
      </c>
      <c r="Q174" s="2">
        <f>IF(C174="Inventario físico",O174,P174)</f>
      </c>
      <c r="R174" s="2">
        <v>4</v>
      </c>
      <c r="S174" s="0" t="s">
        <v>152</v>
      </c>
      <c r="T174" s="0" t="s">
        <v>152</v>
      </c>
      <c r="U174" s="0" t="s">
        <v>99</v>
      </c>
      <c r="V174" s="5" t="s">
        <v>153</v>
      </c>
      <c r="W174" s="5" t="s">
        <v>259</v>
      </c>
      <c r="X174" s="0" t="s">
        <v>146</v>
      </c>
      <c r="Y174" s="5" t="s">
        <v>1048</v>
      </c>
      <c r="Z174" s="0" t="s">
        <v>104</v>
      </c>
      <c r="AC174" s="5" t="s">
        <v>105</v>
      </c>
      <c r="AD174" s="3">
        <f>IF(AA174="","Pendiente",AA174*Q174)</f>
      </c>
      <c r="AE174" s="3">
        <v>287.35596993557635</v>
      </c>
      <c r="AF174" s="3">
        <f>IF(AE174="","",AE174*Q174)</f>
      </c>
      <c r="AG174" s="0" t="s">
        <v>106</v>
      </c>
      <c r="AH174" s="0" t="s">
        <v>107</v>
      </c>
    </row>
    <row r="175">
      <c r="A175" s="0">
        <v>171</v>
      </c>
      <c r="B175" s="0" t="s">
        <v>1049</v>
      </c>
      <c r="C175" s="0" t="s">
        <v>90</v>
      </c>
      <c r="D175" s="0" t="s">
        <v>17</v>
      </c>
      <c r="E175" s="5" t="s">
        <v>131</v>
      </c>
      <c r="F175" s="0" t="s">
        <v>262</v>
      </c>
      <c r="G175" s="0" t="s">
        <v>27</v>
      </c>
      <c r="H175" s="0" t="s">
        <v>1020</v>
      </c>
      <c r="I175" s="0" t="s">
        <v>1021</v>
      </c>
      <c r="J175" s="5" t="s">
        <v>1022</v>
      </c>
      <c r="K175" s="0" t="s">
        <v>33</v>
      </c>
      <c r="L175" s="0" t="s">
        <v>1050</v>
      </c>
      <c r="M175" s="5" t="s">
        <v>1051</v>
      </c>
      <c r="N175" s="5" t="s">
        <v>1047</v>
      </c>
      <c r="O175" s="2">
        <v>31</v>
      </c>
      <c r="P175" s="2">
        <v>0</v>
      </c>
      <c r="Q175" s="2">
        <f>IF(C175="Inventario físico",O175,P175)</f>
      </c>
      <c r="R175" s="2">
        <v>1</v>
      </c>
      <c r="U175" s="0" t="s">
        <v>99</v>
      </c>
      <c r="V175" s="5" t="s">
        <v>1052</v>
      </c>
      <c r="Y175" s="5" t="s">
        <v>1053</v>
      </c>
      <c r="Z175" s="0" t="s">
        <v>104</v>
      </c>
      <c r="AC175" s="5" t="s">
        <v>105</v>
      </c>
      <c r="AD175" s="3">
        <f>IF(AA175="","Pendiente",AA175*Q175)</f>
      </c>
      <c r="AF175" s="3">
        <f>IF(AE175="","",AE175*Q175)</f>
      </c>
      <c r="AG175" s="0" t="s">
        <v>106</v>
      </c>
      <c r="AH175" s="0" t="s">
        <v>107</v>
      </c>
    </row>
    <row r="176">
      <c r="A176" s="0">
        <v>172</v>
      </c>
      <c r="B176" s="0" t="s">
        <v>1054</v>
      </c>
      <c r="C176" s="0" t="s">
        <v>90</v>
      </c>
      <c r="D176" s="0" t="s">
        <v>17</v>
      </c>
      <c r="E176" s="5" t="s">
        <v>131</v>
      </c>
      <c r="F176" s="0" t="s">
        <v>132</v>
      </c>
      <c r="G176" s="0" t="s">
        <v>27</v>
      </c>
      <c r="H176" s="0" t="s">
        <v>1020</v>
      </c>
      <c r="I176" s="0" t="s">
        <v>1021</v>
      </c>
      <c r="J176" s="5" t="s">
        <v>1022</v>
      </c>
      <c r="K176" s="0" t="s">
        <v>30</v>
      </c>
      <c r="L176" s="0" t="s">
        <v>1055</v>
      </c>
      <c r="M176" s="5" t="s">
        <v>1056</v>
      </c>
      <c r="N176" s="5" t="s">
        <v>1057</v>
      </c>
      <c r="O176" s="2">
        <v>20</v>
      </c>
      <c r="P176" s="2">
        <v>0</v>
      </c>
      <c r="Q176" s="2">
        <f>IF(C176="Inventario físico",O176,P176)</f>
      </c>
      <c r="R176" s="2">
        <v>2</v>
      </c>
      <c r="U176" s="0" t="s">
        <v>99</v>
      </c>
      <c r="V176" s="5" t="s">
        <v>1058</v>
      </c>
      <c r="W176" s="5" t="s">
        <v>169</v>
      </c>
      <c r="Y176" s="5" t="s">
        <v>1059</v>
      </c>
      <c r="Z176" s="0" t="s">
        <v>104</v>
      </c>
      <c r="AC176" s="5" t="s">
        <v>105</v>
      </c>
      <c r="AD176" s="3">
        <f>IF(AA176="","Pendiente",AA176*Q176)</f>
      </c>
      <c r="AF176" s="3">
        <f>IF(AE176="","",AE176*Q176)</f>
      </c>
      <c r="AG176" s="0" t="s">
        <v>106</v>
      </c>
      <c r="AH176" s="0" t="s">
        <v>107</v>
      </c>
    </row>
    <row r="177">
      <c r="A177" s="0">
        <v>173</v>
      </c>
      <c r="B177" s="0" t="s">
        <v>1060</v>
      </c>
      <c r="C177" s="0" t="s">
        <v>90</v>
      </c>
      <c r="D177" s="0" t="s">
        <v>17</v>
      </c>
      <c r="E177" s="5" t="s">
        <v>131</v>
      </c>
      <c r="F177" s="0" t="s">
        <v>262</v>
      </c>
      <c r="G177" s="0" t="s">
        <v>27</v>
      </c>
      <c r="H177" s="0" t="s">
        <v>1020</v>
      </c>
      <c r="I177" s="0" t="s">
        <v>1021</v>
      </c>
      <c r="J177" s="5" t="s">
        <v>1022</v>
      </c>
      <c r="K177" s="0" t="s">
        <v>30</v>
      </c>
      <c r="L177" s="0" t="s">
        <v>1061</v>
      </c>
      <c r="M177" s="5" t="s">
        <v>1062</v>
      </c>
      <c r="N177" s="5" t="s">
        <v>1063</v>
      </c>
      <c r="O177" s="2">
        <v>18</v>
      </c>
      <c r="P177" s="2">
        <v>0</v>
      </c>
      <c r="Q177" s="2">
        <f>IF(C177="Inventario físico",O177,P177)</f>
      </c>
      <c r="R177" s="2">
        <v>1</v>
      </c>
      <c r="U177" s="0" t="s">
        <v>99</v>
      </c>
      <c r="V177" s="5" t="s">
        <v>1064</v>
      </c>
      <c r="Y177" s="5" t="s">
        <v>1065</v>
      </c>
      <c r="Z177" s="0" t="s">
        <v>104</v>
      </c>
      <c r="AC177" s="5" t="s">
        <v>105</v>
      </c>
      <c r="AD177" s="3">
        <f>IF(AA177="","Pendiente",AA177*Q177)</f>
      </c>
      <c r="AF177" s="3">
        <f>IF(AE177="","",AE177*Q177)</f>
      </c>
      <c r="AG177" s="0" t="s">
        <v>106</v>
      </c>
      <c r="AH177" s="0" t="s">
        <v>107</v>
      </c>
    </row>
    <row r="178">
      <c r="A178" s="0">
        <v>174</v>
      </c>
      <c r="B178" s="0" t="s">
        <v>1066</v>
      </c>
      <c r="C178" s="0" t="s">
        <v>90</v>
      </c>
      <c r="D178" s="0" t="s">
        <v>17</v>
      </c>
      <c r="E178" s="5" t="s">
        <v>131</v>
      </c>
      <c r="F178" s="0" t="s">
        <v>262</v>
      </c>
      <c r="G178" s="0" t="s">
        <v>27</v>
      </c>
      <c r="H178" s="0" t="s">
        <v>1020</v>
      </c>
      <c r="I178" s="0" t="s">
        <v>1021</v>
      </c>
      <c r="J178" s="5" t="s">
        <v>1022</v>
      </c>
      <c r="K178" s="0" t="s">
        <v>30</v>
      </c>
      <c r="L178" s="0" t="s">
        <v>1067</v>
      </c>
      <c r="M178" s="5" t="s">
        <v>1068</v>
      </c>
      <c r="N178" s="5" t="s">
        <v>181</v>
      </c>
      <c r="O178" s="2">
        <v>895</v>
      </c>
      <c r="P178" s="2">
        <v>0</v>
      </c>
      <c r="Q178" s="2">
        <f>IF(C178="Inventario físico",O178,P178)</f>
      </c>
      <c r="R178" s="2">
        <v>3</v>
      </c>
      <c r="U178" s="0" t="s">
        <v>99</v>
      </c>
      <c r="V178" s="5" t="s">
        <v>1064</v>
      </c>
      <c r="Y178" s="5" t="s">
        <v>1069</v>
      </c>
      <c r="Z178" s="0" t="s">
        <v>104</v>
      </c>
      <c r="AC178" s="5" t="s">
        <v>105</v>
      </c>
      <c r="AD178" s="3">
        <f>IF(AA178="","Pendiente",AA178*Q178)</f>
      </c>
      <c r="AF178" s="3">
        <f>IF(AE178="","",AE178*Q178)</f>
      </c>
      <c r="AG178" s="0" t="s">
        <v>106</v>
      </c>
      <c r="AH178" s="0" t="s">
        <v>107</v>
      </c>
    </row>
    <row r="179">
      <c r="A179" s="0">
        <v>175</v>
      </c>
      <c r="B179" s="0" t="s">
        <v>1070</v>
      </c>
      <c r="C179" s="0" t="s">
        <v>90</v>
      </c>
      <c r="D179" s="0" t="s">
        <v>14</v>
      </c>
      <c r="E179" s="5" t="s">
        <v>109</v>
      </c>
      <c r="G179" s="0" t="s">
        <v>27</v>
      </c>
      <c r="H179" s="0" t="s">
        <v>1020</v>
      </c>
      <c r="I179" s="0" t="s">
        <v>1021</v>
      </c>
      <c r="J179" s="5" t="s">
        <v>1022</v>
      </c>
      <c r="K179" s="0" t="s">
        <v>30</v>
      </c>
      <c r="L179" s="0" t="s">
        <v>1071</v>
      </c>
      <c r="M179" s="5" t="s">
        <v>1072</v>
      </c>
      <c r="N179" s="5" t="s">
        <v>188</v>
      </c>
      <c r="O179" s="2">
        <v>3188</v>
      </c>
      <c r="P179" s="2">
        <v>12581</v>
      </c>
      <c r="Q179" s="2">
        <f>IF(C179="Inventario físico",O179,P179)</f>
      </c>
      <c r="R179" s="2">
        <v>10</v>
      </c>
      <c r="S179" s="0" t="s">
        <v>189</v>
      </c>
      <c r="T179" s="0" t="s">
        <v>189</v>
      </c>
      <c r="U179" s="0" t="s">
        <v>99</v>
      </c>
      <c r="V179" s="5" t="s">
        <v>190</v>
      </c>
      <c r="W179" s="5" t="s">
        <v>101</v>
      </c>
      <c r="X179" s="0" t="s">
        <v>102</v>
      </c>
      <c r="Y179" s="5" t="s">
        <v>1073</v>
      </c>
      <c r="Z179" s="0" t="s">
        <v>104</v>
      </c>
      <c r="AC179" s="5" t="s">
        <v>105</v>
      </c>
      <c r="AD179" s="3">
        <f>IF(AA179="","Pendiente",AA179*Q179)</f>
      </c>
      <c r="AE179" s="3">
        <v>23.068593911453778</v>
      </c>
      <c r="AF179" s="3">
        <f>IF(AE179="","",AE179*Q179)</f>
      </c>
      <c r="AG179" s="0" t="s">
        <v>106</v>
      </c>
      <c r="AH179" s="0" t="s">
        <v>107</v>
      </c>
    </row>
    <row r="180">
      <c r="A180" s="0">
        <v>176</v>
      </c>
      <c r="B180" s="0" t="s">
        <v>1074</v>
      </c>
      <c r="C180" s="0" t="s">
        <v>90</v>
      </c>
      <c r="D180" s="0" t="s">
        <v>14</v>
      </c>
      <c r="E180" s="5" t="s">
        <v>109</v>
      </c>
      <c r="G180" s="0" t="s">
        <v>27</v>
      </c>
      <c r="H180" s="0" t="s">
        <v>1020</v>
      </c>
      <c r="I180" s="0" t="s">
        <v>1021</v>
      </c>
      <c r="J180" s="5" t="s">
        <v>1022</v>
      </c>
      <c r="K180" s="0" t="s">
        <v>30</v>
      </c>
      <c r="L180" s="0" t="s">
        <v>1075</v>
      </c>
      <c r="M180" s="5" t="s">
        <v>1076</v>
      </c>
      <c r="N180" s="5" t="s">
        <v>195</v>
      </c>
      <c r="O180" s="2">
        <v>2044</v>
      </c>
      <c r="P180" s="2">
        <v>19567</v>
      </c>
      <c r="Q180" s="2">
        <f>IF(C180="Inventario físico",O180,P180)</f>
      </c>
      <c r="R180" s="2">
        <v>4</v>
      </c>
      <c r="S180" s="0" t="s">
        <v>196</v>
      </c>
      <c r="T180" s="0" t="s">
        <v>196</v>
      </c>
      <c r="U180" s="0" t="s">
        <v>99</v>
      </c>
      <c r="V180" s="5" t="s">
        <v>197</v>
      </c>
      <c r="W180" s="5" t="s">
        <v>101</v>
      </c>
      <c r="X180" s="0" t="s">
        <v>102</v>
      </c>
      <c r="Y180" s="5" t="s">
        <v>1077</v>
      </c>
      <c r="Z180" s="0" t="s">
        <v>104</v>
      </c>
      <c r="AC180" s="5" t="s">
        <v>105</v>
      </c>
      <c r="AD180" s="3">
        <f>IF(AA180="","Pendiente",AA180*Q180)</f>
      </c>
      <c r="AE180" s="3">
        <v>15.742556344866355</v>
      </c>
      <c r="AF180" s="3">
        <f>IF(AE180="","",AE180*Q180)</f>
      </c>
      <c r="AG180" s="0" t="s">
        <v>106</v>
      </c>
      <c r="AH180" s="0" t="s">
        <v>107</v>
      </c>
    </row>
    <row r="181">
      <c r="A181" s="0">
        <v>177</v>
      </c>
      <c r="B181" s="0" t="s">
        <v>1078</v>
      </c>
      <c r="C181" s="0" t="s">
        <v>90</v>
      </c>
      <c r="D181" s="0" t="s">
        <v>17</v>
      </c>
      <c r="E181" s="5" t="s">
        <v>131</v>
      </c>
      <c r="F181" s="0" t="s">
        <v>262</v>
      </c>
      <c r="G181" s="0" t="s">
        <v>27</v>
      </c>
      <c r="H181" s="0" t="s">
        <v>1020</v>
      </c>
      <c r="I181" s="0" t="s">
        <v>1021</v>
      </c>
      <c r="J181" s="5" t="s">
        <v>1022</v>
      </c>
      <c r="K181" s="0" t="s">
        <v>33</v>
      </c>
      <c r="L181" s="0" t="s">
        <v>1079</v>
      </c>
      <c r="M181" s="5" t="s">
        <v>1080</v>
      </c>
      <c r="N181" s="5" t="s">
        <v>1081</v>
      </c>
      <c r="O181" s="2">
        <v>80</v>
      </c>
      <c r="P181" s="2">
        <v>0</v>
      </c>
      <c r="Q181" s="2">
        <f>IF(C181="Inventario físico",O181,P181)</f>
      </c>
      <c r="R181" s="2">
        <v>2</v>
      </c>
      <c r="U181" s="0" t="s">
        <v>99</v>
      </c>
      <c r="V181" s="5" t="s">
        <v>176</v>
      </c>
      <c r="Y181" s="5" t="s">
        <v>1082</v>
      </c>
      <c r="Z181" s="0" t="s">
        <v>104</v>
      </c>
      <c r="AC181" s="5" t="s">
        <v>105</v>
      </c>
      <c r="AD181" s="3">
        <f>IF(AA181="","Pendiente",AA181*Q181)</f>
      </c>
      <c r="AF181" s="3">
        <f>IF(AE181="","",AE181*Q181)</f>
      </c>
      <c r="AG181" s="0" t="s">
        <v>106</v>
      </c>
      <c r="AH181" s="0" t="s">
        <v>107</v>
      </c>
    </row>
    <row r="182">
      <c r="A182" s="0">
        <v>178</v>
      </c>
      <c r="B182" s="0" t="s">
        <v>1083</v>
      </c>
      <c r="C182" s="0" t="s">
        <v>90</v>
      </c>
      <c r="D182" s="0" t="s">
        <v>17</v>
      </c>
      <c r="E182" s="5" t="s">
        <v>131</v>
      </c>
      <c r="F182" s="0" t="s">
        <v>132</v>
      </c>
      <c r="G182" s="0" t="s">
        <v>27</v>
      </c>
      <c r="H182" s="0" t="s">
        <v>1020</v>
      </c>
      <c r="I182" s="0" t="s">
        <v>1021</v>
      </c>
      <c r="J182" s="5" t="s">
        <v>1022</v>
      </c>
      <c r="K182" s="0" t="s">
        <v>33</v>
      </c>
      <c r="L182" s="0" t="s">
        <v>1084</v>
      </c>
      <c r="M182" s="5" t="s">
        <v>1085</v>
      </c>
      <c r="N182" s="5" t="s">
        <v>224</v>
      </c>
      <c r="O182" s="2">
        <v>1</v>
      </c>
      <c r="P182" s="2">
        <v>0</v>
      </c>
      <c r="Q182" s="2">
        <f>IF(C182="Inventario físico",O182,P182)</f>
      </c>
      <c r="R182" s="2">
        <v>1</v>
      </c>
      <c r="U182" s="0" t="s">
        <v>99</v>
      </c>
      <c r="V182" s="5" t="s">
        <v>226</v>
      </c>
      <c r="W182" s="5" t="s">
        <v>145</v>
      </c>
      <c r="Y182" s="5" t="s">
        <v>1086</v>
      </c>
      <c r="Z182" s="0" t="s">
        <v>104</v>
      </c>
      <c r="AC182" s="5" t="s">
        <v>105</v>
      </c>
      <c r="AD182" s="3">
        <f>IF(AA182="","Pendiente",AA182*Q182)</f>
      </c>
      <c r="AF182" s="3">
        <f>IF(AE182="","",AE182*Q182)</f>
      </c>
      <c r="AG182" s="0" t="s">
        <v>106</v>
      </c>
      <c r="AH182" s="0" t="s">
        <v>107</v>
      </c>
    </row>
    <row r="183">
      <c r="A183" s="0">
        <v>179</v>
      </c>
      <c r="B183" s="0" t="s">
        <v>1087</v>
      </c>
      <c r="C183" s="0" t="s">
        <v>90</v>
      </c>
      <c r="D183" s="0" t="s">
        <v>17</v>
      </c>
      <c r="E183" s="5" t="s">
        <v>131</v>
      </c>
      <c r="F183" s="0" t="s">
        <v>132</v>
      </c>
      <c r="G183" s="0" t="s">
        <v>27</v>
      </c>
      <c r="H183" s="0" t="s">
        <v>1020</v>
      </c>
      <c r="I183" s="0" t="s">
        <v>1021</v>
      </c>
      <c r="J183" s="5" t="s">
        <v>1022</v>
      </c>
      <c r="K183" s="0" t="s">
        <v>33</v>
      </c>
      <c r="L183" s="0" t="s">
        <v>1088</v>
      </c>
      <c r="M183" s="5" t="s">
        <v>1089</v>
      </c>
      <c r="N183" s="5" t="s">
        <v>210</v>
      </c>
      <c r="O183" s="2">
        <v>4</v>
      </c>
      <c r="P183" s="2">
        <v>0</v>
      </c>
      <c r="Q183" s="2">
        <f>IF(C183="Inventario físico",O183,P183)</f>
      </c>
      <c r="R183" s="2">
        <v>2</v>
      </c>
      <c r="U183" s="0" t="s">
        <v>99</v>
      </c>
      <c r="V183" s="5" t="s">
        <v>212</v>
      </c>
      <c r="W183" s="5" t="s">
        <v>205</v>
      </c>
      <c r="Y183" s="5" t="s">
        <v>1090</v>
      </c>
      <c r="Z183" s="0" t="s">
        <v>104</v>
      </c>
      <c r="AC183" s="5" t="s">
        <v>105</v>
      </c>
      <c r="AD183" s="3">
        <f>IF(AA183="","Pendiente",AA183*Q183)</f>
      </c>
      <c r="AF183" s="3">
        <f>IF(AE183="","",AE183*Q183)</f>
      </c>
      <c r="AG183" s="0" t="s">
        <v>106</v>
      </c>
      <c r="AH183" s="0" t="s">
        <v>107</v>
      </c>
    </row>
    <row r="184">
      <c r="A184" s="0">
        <v>180</v>
      </c>
      <c r="B184" s="0" t="s">
        <v>1091</v>
      </c>
      <c r="C184" s="0" t="s">
        <v>90</v>
      </c>
      <c r="D184" s="0" t="s">
        <v>17</v>
      </c>
      <c r="E184" s="5" t="s">
        <v>131</v>
      </c>
      <c r="F184" s="0" t="s">
        <v>262</v>
      </c>
      <c r="G184" s="0" t="s">
        <v>27</v>
      </c>
      <c r="H184" s="0" t="s">
        <v>1020</v>
      </c>
      <c r="I184" s="0" t="s">
        <v>1021</v>
      </c>
      <c r="J184" s="5" t="s">
        <v>1022</v>
      </c>
      <c r="K184" s="0" t="s">
        <v>30</v>
      </c>
      <c r="L184" s="0" t="s">
        <v>1092</v>
      </c>
      <c r="M184" s="5" t="s">
        <v>1093</v>
      </c>
      <c r="O184" s="2">
        <v>29</v>
      </c>
      <c r="P184" s="2">
        <v>0</v>
      </c>
      <c r="Q184" s="2">
        <f>IF(C184="Inventario físico",O184,P184)</f>
      </c>
      <c r="R184" s="2">
        <v>1</v>
      </c>
      <c r="U184" s="0" t="s">
        <v>99</v>
      </c>
      <c r="V184" s="5" t="s">
        <v>233</v>
      </c>
      <c r="Y184" s="5" t="s">
        <v>1094</v>
      </c>
      <c r="Z184" s="0" t="s">
        <v>104</v>
      </c>
      <c r="AC184" s="5" t="s">
        <v>105</v>
      </c>
      <c r="AD184" s="3">
        <f>IF(AA184="","Pendiente",AA184*Q184)</f>
      </c>
      <c r="AF184" s="3">
        <f>IF(AE184="","",AE184*Q184)</f>
      </c>
      <c r="AG184" s="0" t="s">
        <v>106</v>
      </c>
      <c r="AH184" s="0" t="s">
        <v>107</v>
      </c>
    </row>
    <row r="185">
      <c r="A185" s="0">
        <v>181</v>
      </c>
      <c r="B185" s="0" t="s">
        <v>1095</v>
      </c>
      <c r="C185" s="0" t="s">
        <v>90</v>
      </c>
      <c r="D185" s="0" t="s">
        <v>15</v>
      </c>
      <c r="E185" s="5" t="s">
        <v>323</v>
      </c>
      <c r="G185" s="0" t="s">
        <v>27</v>
      </c>
      <c r="H185" s="0" t="s">
        <v>1020</v>
      </c>
      <c r="I185" s="0" t="s">
        <v>1021</v>
      </c>
      <c r="J185" s="5" t="s">
        <v>1022</v>
      </c>
      <c r="K185" s="0" t="s">
        <v>30</v>
      </c>
      <c r="L185" s="0" t="s">
        <v>1096</v>
      </c>
      <c r="M185" s="5" t="s">
        <v>1097</v>
      </c>
      <c r="O185" s="2">
        <v>11</v>
      </c>
      <c r="P185" s="2">
        <v>0</v>
      </c>
      <c r="Q185" s="2">
        <f>IF(C185="Inventario físico",O185,P185)</f>
      </c>
      <c r="R185" s="2">
        <v>1</v>
      </c>
      <c r="U185" s="0" t="s">
        <v>99</v>
      </c>
      <c r="Y185" s="5" t="s">
        <v>327</v>
      </c>
      <c r="Z185" s="0" t="s">
        <v>104</v>
      </c>
      <c r="AC185" s="5" t="s">
        <v>105</v>
      </c>
      <c r="AD185" s="3">
        <f>IF(AA185="","Pendiente",AA185*Q185)</f>
      </c>
      <c r="AF185" s="3">
        <f>IF(AE185="","",AE185*Q185)</f>
      </c>
      <c r="AG185" s="0" t="s">
        <v>106</v>
      </c>
      <c r="AH185" s="0" t="s">
        <v>107</v>
      </c>
    </row>
    <row r="186">
      <c r="A186" s="0">
        <v>182</v>
      </c>
      <c r="B186" s="0" t="s">
        <v>1098</v>
      </c>
      <c r="C186" s="0" t="s">
        <v>90</v>
      </c>
      <c r="D186" s="0" t="s">
        <v>17</v>
      </c>
      <c r="E186" s="5" t="s">
        <v>131</v>
      </c>
      <c r="F186" s="0" t="s">
        <v>132</v>
      </c>
      <c r="G186" s="0" t="s">
        <v>27</v>
      </c>
      <c r="H186" s="0" t="s">
        <v>1020</v>
      </c>
      <c r="I186" s="0" t="s">
        <v>1021</v>
      </c>
      <c r="J186" s="5" t="s">
        <v>1022</v>
      </c>
      <c r="K186" s="0" t="s">
        <v>30</v>
      </c>
      <c r="L186" s="0" t="s">
        <v>1099</v>
      </c>
      <c r="M186" s="5" t="s">
        <v>1100</v>
      </c>
      <c r="N186" s="5" t="s">
        <v>1101</v>
      </c>
      <c r="O186" s="2">
        <v>2</v>
      </c>
      <c r="P186" s="2">
        <v>0</v>
      </c>
      <c r="Q186" s="2">
        <f>IF(C186="Inventario físico",O186,P186)</f>
      </c>
      <c r="R186" s="2">
        <v>2</v>
      </c>
      <c r="U186" s="0" t="s">
        <v>99</v>
      </c>
      <c r="V186" s="5" t="s">
        <v>1102</v>
      </c>
      <c r="W186" s="5" t="s">
        <v>308</v>
      </c>
      <c r="Y186" s="5" t="s">
        <v>1103</v>
      </c>
      <c r="Z186" s="0" t="s">
        <v>104</v>
      </c>
      <c r="AC186" s="5" t="s">
        <v>105</v>
      </c>
      <c r="AD186" s="3">
        <f>IF(AA186="","Pendiente",AA186*Q186)</f>
      </c>
      <c r="AF186" s="3">
        <f>IF(AE186="","",AE186*Q186)</f>
      </c>
      <c r="AG186" s="0" t="s">
        <v>106</v>
      </c>
      <c r="AH186" s="0" t="s">
        <v>107</v>
      </c>
    </row>
    <row r="187">
      <c r="A187" s="0">
        <v>183</v>
      </c>
      <c r="B187" s="0" t="s">
        <v>1104</v>
      </c>
      <c r="C187" s="0" t="s">
        <v>90</v>
      </c>
      <c r="D187" s="0" t="s">
        <v>14</v>
      </c>
      <c r="E187" s="5" t="s">
        <v>109</v>
      </c>
      <c r="G187" s="0" t="s">
        <v>27</v>
      </c>
      <c r="H187" s="0" t="s">
        <v>1020</v>
      </c>
      <c r="I187" s="0" t="s">
        <v>1021</v>
      </c>
      <c r="J187" s="5" t="s">
        <v>1022</v>
      </c>
      <c r="K187" s="0" t="s">
        <v>33</v>
      </c>
      <c r="L187" s="0" t="s">
        <v>1105</v>
      </c>
      <c r="M187" s="5" t="s">
        <v>1106</v>
      </c>
      <c r="N187" s="5" t="s">
        <v>1047</v>
      </c>
      <c r="O187" s="2">
        <v>152</v>
      </c>
      <c r="P187" s="2">
        <v>828</v>
      </c>
      <c r="Q187" s="2">
        <f>IF(C187="Inventario físico",O187,P187)</f>
      </c>
      <c r="R187" s="2">
        <v>1</v>
      </c>
      <c r="S187" s="0" t="s">
        <v>1107</v>
      </c>
      <c r="T187" s="0" t="s">
        <v>1107</v>
      </c>
      <c r="U187" s="0" t="s">
        <v>99</v>
      </c>
      <c r="V187" s="5" t="s">
        <v>1108</v>
      </c>
      <c r="W187" s="5" t="s">
        <v>259</v>
      </c>
      <c r="X187" s="0" t="s">
        <v>146</v>
      </c>
      <c r="Y187" s="5" t="s">
        <v>1109</v>
      </c>
      <c r="Z187" s="0" t="s">
        <v>104</v>
      </c>
      <c r="AC187" s="5" t="s">
        <v>105</v>
      </c>
      <c r="AD187" s="3">
        <f>IF(AA187="","Pendiente",AA187*Q187)</f>
      </c>
      <c r="AE187" s="3">
        <v>353.73106280193235</v>
      </c>
      <c r="AF187" s="3">
        <f>IF(AE187="","",AE187*Q187)</f>
      </c>
      <c r="AG187" s="0" t="s">
        <v>106</v>
      </c>
      <c r="AH187" s="0" t="s">
        <v>107</v>
      </c>
    </row>
    <row r="188">
      <c r="A188" s="0">
        <v>184</v>
      </c>
      <c r="B188" s="0" t="s">
        <v>1110</v>
      </c>
      <c r="C188" s="0" t="s">
        <v>90</v>
      </c>
      <c r="D188" s="0" t="s">
        <v>14</v>
      </c>
      <c r="E188" s="5" t="s">
        <v>109</v>
      </c>
      <c r="G188" s="0" t="s">
        <v>27</v>
      </c>
      <c r="H188" s="0" t="s">
        <v>1020</v>
      </c>
      <c r="I188" s="0" t="s">
        <v>1021</v>
      </c>
      <c r="J188" s="5" t="s">
        <v>1022</v>
      </c>
      <c r="K188" s="0" t="s">
        <v>33</v>
      </c>
      <c r="L188" s="0" t="s">
        <v>1111</v>
      </c>
      <c r="M188" s="5" t="s">
        <v>1112</v>
      </c>
      <c r="N188" s="5" t="s">
        <v>1047</v>
      </c>
      <c r="O188" s="2">
        <v>55</v>
      </c>
      <c r="P188" s="2">
        <v>3456</v>
      </c>
      <c r="Q188" s="2">
        <f>IF(C188="Inventario físico",O188,P188)</f>
      </c>
      <c r="R188" s="2">
        <v>3</v>
      </c>
      <c r="S188" s="0" t="s">
        <v>239</v>
      </c>
      <c r="T188" s="0" t="s">
        <v>239</v>
      </c>
      <c r="U188" s="0" t="s">
        <v>99</v>
      </c>
      <c r="V188" s="5" t="s">
        <v>240</v>
      </c>
      <c r="W188" s="5" t="s">
        <v>259</v>
      </c>
      <c r="X188" s="0" t="s">
        <v>146</v>
      </c>
      <c r="Y188" s="5" t="s">
        <v>1113</v>
      </c>
      <c r="Z188" s="0" t="s">
        <v>104</v>
      </c>
      <c r="AC188" s="5" t="s">
        <v>105</v>
      </c>
      <c r="AD188" s="3">
        <f>IF(AA188="","Pendiente",AA188*Q188)</f>
      </c>
      <c r="AE188" s="3">
        <v>947.2201012731473</v>
      </c>
      <c r="AF188" s="3">
        <f>IF(AE188="","",AE188*Q188)</f>
      </c>
      <c r="AG188" s="0" t="s">
        <v>106</v>
      </c>
      <c r="AH188" s="0" t="s">
        <v>107</v>
      </c>
    </row>
    <row r="189">
      <c r="A189" s="0">
        <v>185</v>
      </c>
      <c r="B189" s="0" t="s">
        <v>1114</v>
      </c>
      <c r="C189" s="0" t="s">
        <v>90</v>
      </c>
      <c r="D189" s="0" t="s">
        <v>17</v>
      </c>
      <c r="E189" s="5" t="s">
        <v>131</v>
      </c>
      <c r="F189" s="0" t="s">
        <v>255</v>
      </c>
      <c r="G189" s="0" t="s">
        <v>27</v>
      </c>
      <c r="H189" s="0" t="s">
        <v>1020</v>
      </c>
      <c r="I189" s="0" t="s">
        <v>1021</v>
      </c>
      <c r="J189" s="5" t="s">
        <v>1022</v>
      </c>
      <c r="K189" s="0" t="s">
        <v>30</v>
      </c>
      <c r="L189" s="0" t="s">
        <v>1115</v>
      </c>
      <c r="M189" s="5" t="s">
        <v>1116</v>
      </c>
      <c r="O189" s="2">
        <v>51</v>
      </c>
      <c r="P189" s="2">
        <v>0</v>
      </c>
      <c r="Q189" s="2">
        <f>IF(C189="Inventario físico",O189,P189)</f>
      </c>
      <c r="R189" s="2">
        <v>1</v>
      </c>
      <c r="U189" s="0" t="s">
        <v>99</v>
      </c>
      <c r="Y189" s="5" t="s">
        <v>1117</v>
      </c>
      <c r="Z189" s="0" t="s">
        <v>104</v>
      </c>
      <c r="AC189" s="5" t="s">
        <v>105</v>
      </c>
      <c r="AD189" s="3">
        <f>IF(AA189="","Pendiente",AA189*Q189)</f>
      </c>
      <c r="AF189" s="3">
        <f>IF(AE189="","",AE189*Q189)</f>
      </c>
      <c r="AG189" s="0" t="s">
        <v>106</v>
      </c>
      <c r="AH189" s="0" t="s">
        <v>107</v>
      </c>
    </row>
    <row r="190">
      <c r="A190" s="0">
        <v>186</v>
      </c>
      <c r="B190" s="0" t="s">
        <v>1118</v>
      </c>
      <c r="C190" s="0" t="s">
        <v>90</v>
      </c>
      <c r="D190" s="0" t="s">
        <v>17</v>
      </c>
      <c r="E190" s="5" t="s">
        <v>131</v>
      </c>
      <c r="F190" s="0" t="s">
        <v>255</v>
      </c>
      <c r="G190" s="0" t="s">
        <v>27</v>
      </c>
      <c r="H190" s="0" t="s">
        <v>1020</v>
      </c>
      <c r="I190" s="0" t="s">
        <v>1021</v>
      </c>
      <c r="J190" s="5" t="s">
        <v>1022</v>
      </c>
      <c r="K190" s="0" t="s">
        <v>30</v>
      </c>
      <c r="L190" s="0" t="s">
        <v>1119</v>
      </c>
      <c r="M190" s="5" t="s">
        <v>1120</v>
      </c>
      <c r="O190" s="2">
        <v>91</v>
      </c>
      <c r="P190" s="2">
        <v>0</v>
      </c>
      <c r="Q190" s="2">
        <f>IF(C190="Inventario físico",O190,P190)</f>
      </c>
      <c r="R190" s="2">
        <v>1</v>
      </c>
      <c r="U190" s="0" t="s">
        <v>99</v>
      </c>
      <c r="Y190" s="5" t="s">
        <v>1121</v>
      </c>
      <c r="Z190" s="0" t="s">
        <v>104</v>
      </c>
      <c r="AC190" s="5" t="s">
        <v>105</v>
      </c>
      <c r="AD190" s="3">
        <f>IF(AA190="","Pendiente",AA190*Q190)</f>
      </c>
      <c r="AF190" s="3">
        <f>IF(AE190="","",AE190*Q190)</f>
      </c>
      <c r="AG190" s="0" t="s">
        <v>106</v>
      </c>
      <c r="AH190" s="0" t="s">
        <v>107</v>
      </c>
    </row>
    <row r="191">
      <c r="A191" s="0">
        <v>187</v>
      </c>
      <c r="B191" s="0" t="s">
        <v>1122</v>
      </c>
      <c r="C191" s="0" t="s">
        <v>90</v>
      </c>
      <c r="D191" s="0" t="s">
        <v>17</v>
      </c>
      <c r="E191" s="5" t="s">
        <v>131</v>
      </c>
      <c r="F191" s="0" t="s">
        <v>255</v>
      </c>
      <c r="G191" s="0" t="s">
        <v>27</v>
      </c>
      <c r="H191" s="0" t="s">
        <v>1020</v>
      </c>
      <c r="I191" s="0" t="s">
        <v>1021</v>
      </c>
      <c r="J191" s="5" t="s">
        <v>1022</v>
      </c>
      <c r="K191" s="0" t="s">
        <v>33</v>
      </c>
      <c r="L191" s="0" t="s">
        <v>1123</v>
      </c>
      <c r="M191" s="5" t="s">
        <v>1124</v>
      </c>
      <c r="N191" s="5" t="s">
        <v>1125</v>
      </c>
      <c r="O191" s="2">
        <v>30</v>
      </c>
      <c r="P191" s="2">
        <v>0</v>
      </c>
      <c r="Q191" s="2">
        <f>IF(C191="Inventario físico",O191,P191)</f>
      </c>
      <c r="R191" s="2">
        <v>1</v>
      </c>
      <c r="U191" s="0" t="s">
        <v>99</v>
      </c>
      <c r="W191" s="5" t="s">
        <v>137</v>
      </c>
      <c r="Y191" s="5" t="s">
        <v>1126</v>
      </c>
      <c r="Z191" s="0" t="s">
        <v>104</v>
      </c>
      <c r="AC191" s="5" t="s">
        <v>105</v>
      </c>
      <c r="AD191" s="3">
        <f>IF(AA191="","Pendiente",AA191*Q191)</f>
      </c>
      <c r="AF191" s="3">
        <f>IF(AE191="","",AE191*Q191)</f>
      </c>
      <c r="AG191" s="0" t="s">
        <v>106</v>
      </c>
      <c r="AH191" s="0" t="s">
        <v>107</v>
      </c>
    </row>
    <row r="192">
      <c r="A192" s="0">
        <v>188</v>
      </c>
      <c r="B192" s="0" t="s">
        <v>1127</v>
      </c>
      <c r="C192" s="0" t="s">
        <v>90</v>
      </c>
      <c r="D192" s="0" t="s">
        <v>17</v>
      </c>
      <c r="E192" s="5" t="s">
        <v>131</v>
      </c>
      <c r="F192" s="0" t="s">
        <v>262</v>
      </c>
      <c r="G192" s="0" t="s">
        <v>27</v>
      </c>
      <c r="H192" s="0" t="s">
        <v>1020</v>
      </c>
      <c r="I192" s="0" t="s">
        <v>1021</v>
      </c>
      <c r="J192" s="5" t="s">
        <v>1022</v>
      </c>
      <c r="K192" s="0" t="s">
        <v>30</v>
      </c>
      <c r="L192" s="0" t="s">
        <v>1128</v>
      </c>
      <c r="M192" s="5" t="s">
        <v>1129</v>
      </c>
      <c r="O192" s="2">
        <v>293</v>
      </c>
      <c r="P192" s="2">
        <v>0</v>
      </c>
      <c r="Q192" s="2">
        <f>IF(C192="Inventario físico",O192,P192)</f>
      </c>
      <c r="R192" s="2">
        <v>5</v>
      </c>
      <c r="U192" s="0" t="s">
        <v>99</v>
      </c>
      <c r="V192" s="5" t="s">
        <v>265</v>
      </c>
      <c r="Y192" s="5" t="s">
        <v>1130</v>
      </c>
      <c r="Z192" s="0" t="s">
        <v>104</v>
      </c>
      <c r="AC192" s="5" t="s">
        <v>105</v>
      </c>
      <c r="AD192" s="3">
        <f>IF(AA192="","Pendiente",AA192*Q192)</f>
      </c>
      <c r="AF192" s="3">
        <f>IF(AE192="","",AE192*Q192)</f>
      </c>
      <c r="AG192" s="0" t="s">
        <v>106</v>
      </c>
      <c r="AH192" s="0" t="s">
        <v>107</v>
      </c>
    </row>
    <row r="193">
      <c r="A193" s="0">
        <v>189</v>
      </c>
      <c r="B193" s="0" t="s">
        <v>1131</v>
      </c>
      <c r="C193" s="0" t="s">
        <v>90</v>
      </c>
      <c r="D193" s="0" t="s">
        <v>17</v>
      </c>
      <c r="E193" s="5" t="s">
        <v>131</v>
      </c>
      <c r="F193" s="0" t="s">
        <v>132</v>
      </c>
      <c r="G193" s="0" t="s">
        <v>27</v>
      </c>
      <c r="H193" s="0" t="s">
        <v>1020</v>
      </c>
      <c r="I193" s="0" t="s">
        <v>1021</v>
      </c>
      <c r="J193" s="5" t="s">
        <v>1022</v>
      </c>
      <c r="K193" s="0" t="s">
        <v>30</v>
      </c>
      <c r="L193" s="0" t="s">
        <v>1132</v>
      </c>
      <c r="M193" s="5" t="s">
        <v>1133</v>
      </c>
      <c r="O193" s="2">
        <v>8</v>
      </c>
      <c r="P193" s="2">
        <v>0</v>
      </c>
      <c r="Q193" s="2">
        <f>IF(C193="Inventario físico",O193,P193)</f>
      </c>
      <c r="R193" s="2">
        <v>2</v>
      </c>
      <c r="U193" s="0" t="s">
        <v>99</v>
      </c>
      <c r="V193" s="5" t="s">
        <v>1134</v>
      </c>
      <c r="Y193" s="5" t="s">
        <v>1135</v>
      </c>
      <c r="Z193" s="0" t="s">
        <v>104</v>
      </c>
      <c r="AC193" s="5" t="s">
        <v>105</v>
      </c>
      <c r="AD193" s="3">
        <f>IF(AA193="","Pendiente",AA193*Q193)</f>
      </c>
      <c r="AF193" s="3">
        <f>IF(AE193="","",AE193*Q193)</f>
      </c>
      <c r="AG193" s="0" t="s">
        <v>106</v>
      </c>
      <c r="AH193" s="0" t="s">
        <v>107</v>
      </c>
    </row>
    <row r="194">
      <c r="A194" s="0">
        <v>190</v>
      </c>
      <c r="B194" s="0" t="s">
        <v>1136</v>
      </c>
      <c r="C194" s="0" t="s">
        <v>90</v>
      </c>
      <c r="D194" s="0" t="s">
        <v>17</v>
      </c>
      <c r="E194" s="5" t="s">
        <v>131</v>
      </c>
      <c r="F194" s="0" t="s">
        <v>262</v>
      </c>
      <c r="G194" s="0" t="s">
        <v>27</v>
      </c>
      <c r="H194" s="0" t="s">
        <v>1020</v>
      </c>
      <c r="I194" s="0" t="s">
        <v>1021</v>
      </c>
      <c r="J194" s="5" t="s">
        <v>1022</v>
      </c>
      <c r="K194" s="0" t="s">
        <v>30</v>
      </c>
      <c r="L194" s="0" t="s">
        <v>1137</v>
      </c>
      <c r="M194" s="5" t="s">
        <v>1138</v>
      </c>
      <c r="O194" s="2">
        <v>570</v>
      </c>
      <c r="P194" s="2">
        <v>0</v>
      </c>
      <c r="Q194" s="2">
        <f>IF(C194="Inventario físico",O194,P194)</f>
      </c>
      <c r="R194" s="2">
        <v>2</v>
      </c>
      <c r="U194" s="0" t="s">
        <v>99</v>
      </c>
      <c r="V194" s="5" t="s">
        <v>1139</v>
      </c>
      <c r="Y194" s="5" t="s">
        <v>1140</v>
      </c>
      <c r="Z194" s="0" t="s">
        <v>104</v>
      </c>
      <c r="AC194" s="5" t="s">
        <v>105</v>
      </c>
      <c r="AD194" s="3">
        <f>IF(AA194="","Pendiente",AA194*Q194)</f>
      </c>
      <c r="AF194" s="3">
        <f>IF(AE194="","",AE194*Q194)</f>
      </c>
      <c r="AG194" s="0" t="s">
        <v>106</v>
      </c>
      <c r="AH194" s="0" t="s">
        <v>107</v>
      </c>
    </row>
    <row r="195">
      <c r="A195" s="0">
        <v>191</v>
      </c>
      <c r="B195" s="0" t="s">
        <v>1141</v>
      </c>
      <c r="C195" s="0" t="s">
        <v>90</v>
      </c>
      <c r="D195" s="0" t="s">
        <v>14</v>
      </c>
      <c r="E195" s="5" t="s">
        <v>109</v>
      </c>
      <c r="G195" s="0" t="s">
        <v>27</v>
      </c>
      <c r="H195" s="0" t="s">
        <v>1020</v>
      </c>
      <c r="I195" s="0" t="s">
        <v>1021</v>
      </c>
      <c r="J195" s="5" t="s">
        <v>1022</v>
      </c>
      <c r="K195" s="0" t="s">
        <v>33</v>
      </c>
      <c r="L195" s="0" t="s">
        <v>1142</v>
      </c>
      <c r="M195" s="5" t="s">
        <v>1143</v>
      </c>
      <c r="N195" s="5" t="s">
        <v>135</v>
      </c>
      <c r="O195" s="2">
        <v>28</v>
      </c>
      <c r="P195" s="2">
        <v>1866</v>
      </c>
      <c r="Q195" s="2">
        <f>IF(C195="Inventario físico",O195,P195)</f>
      </c>
      <c r="R195" s="2">
        <v>1</v>
      </c>
      <c r="S195" s="0" t="s">
        <v>1144</v>
      </c>
      <c r="T195" s="0" t="s">
        <v>1144</v>
      </c>
      <c r="U195" s="0" t="s">
        <v>99</v>
      </c>
      <c r="V195" s="5" t="s">
        <v>1145</v>
      </c>
      <c r="W195" s="5" t="s">
        <v>273</v>
      </c>
      <c r="X195" s="0" t="s">
        <v>146</v>
      </c>
      <c r="Y195" s="5" t="s">
        <v>1146</v>
      </c>
      <c r="Z195" s="0" t="s">
        <v>104</v>
      </c>
      <c r="AC195" s="5" t="s">
        <v>105</v>
      </c>
      <c r="AD195" s="3">
        <f>IF(AA195="","Pendiente",AA195*Q195)</f>
      </c>
      <c r="AE195" s="3">
        <v>250.32598070739544</v>
      </c>
      <c r="AF195" s="3">
        <f>IF(AE195="","",AE195*Q195)</f>
      </c>
      <c r="AG195" s="0" t="s">
        <v>106</v>
      </c>
      <c r="AH195" s="0" t="s">
        <v>107</v>
      </c>
    </row>
    <row r="196">
      <c r="A196" s="0">
        <v>192</v>
      </c>
      <c r="B196" s="0" t="s">
        <v>1147</v>
      </c>
      <c r="C196" s="0" t="s">
        <v>90</v>
      </c>
      <c r="D196" s="0" t="s">
        <v>14</v>
      </c>
      <c r="E196" s="5" t="s">
        <v>109</v>
      </c>
      <c r="G196" s="0" t="s">
        <v>27</v>
      </c>
      <c r="H196" s="0" t="s">
        <v>1020</v>
      </c>
      <c r="I196" s="0" t="s">
        <v>1021</v>
      </c>
      <c r="J196" s="5" t="s">
        <v>1022</v>
      </c>
      <c r="K196" s="0" t="s">
        <v>33</v>
      </c>
      <c r="L196" s="0" t="s">
        <v>1148</v>
      </c>
      <c r="M196" s="5" t="s">
        <v>1149</v>
      </c>
      <c r="N196" s="5" t="s">
        <v>1047</v>
      </c>
      <c r="O196" s="2">
        <v>243</v>
      </c>
      <c r="P196" s="2">
        <v>4703</v>
      </c>
      <c r="Q196" s="2">
        <f>IF(C196="Inventario físico",O196,P196)</f>
      </c>
      <c r="R196" s="2">
        <v>4</v>
      </c>
      <c r="S196" s="0" t="s">
        <v>1150</v>
      </c>
      <c r="T196" s="0" t="s">
        <v>1150</v>
      </c>
      <c r="U196" s="0" t="s">
        <v>99</v>
      </c>
      <c r="V196" s="5" t="s">
        <v>913</v>
      </c>
      <c r="W196" s="5" t="s">
        <v>259</v>
      </c>
      <c r="X196" s="0" t="s">
        <v>146</v>
      </c>
      <c r="Y196" s="5" t="s">
        <v>1151</v>
      </c>
      <c r="Z196" s="0" t="s">
        <v>104</v>
      </c>
      <c r="AC196" s="5" t="s">
        <v>105</v>
      </c>
      <c r="AD196" s="3">
        <f>IF(AA196="","Pendiente",AA196*Q196)</f>
      </c>
      <c r="AE196" s="3">
        <v>196.45443759302572</v>
      </c>
      <c r="AF196" s="3">
        <f>IF(AE196="","",AE196*Q196)</f>
      </c>
      <c r="AG196" s="0" t="s">
        <v>106</v>
      </c>
      <c r="AH196" s="0" t="s">
        <v>107</v>
      </c>
    </row>
    <row r="197">
      <c r="A197" s="0">
        <v>193</v>
      </c>
      <c r="B197" s="0" t="s">
        <v>1152</v>
      </c>
      <c r="C197" s="0" t="s">
        <v>90</v>
      </c>
      <c r="D197" s="0" t="s">
        <v>15</v>
      </c>
      <c r="E197" s="5" t="s">
        <v>323</v>
      </c>
      <c r="G197" s="0" t="s">
        <v>27</v>
      </c>
      <c r="H197" s="0" t="s">
        <v>1020</v>
      </c>
      <c r="I197" s="0" t="s">
        <v>1021</v>
      </c>
      <c r="J197" s="5" t="s">
        <v>1022</v>
      </c>
      <c r="K197" s="0" t="s">
        <v>30</v>
      </c>
      <c r="L197" s="0" t="s">
        <v>1153</v>
      </c>
      <c r="M197" s="5" t="s">
        <v>1154</v>
      </c>
      <c r="O197" s="2">
        <v>1700</v>
      </c>
      <c r="P197" s="2">
        <v>0</v>
      </c>
      <c r="Q197" s="2">
        <f>IF(C197="Inventario físico",O197,P197)</f>
      </c>
      <c r="R197" s="2">
        <v>1</v>
      </c>
      <c r="U197" s="0" t="s">
        <v>99</v>
      </c>
      <c r="Y197" s="5" t="s">
        <v>327</v>
      </c>
      <c r="Z197" s="0" t="s">
        <v>104</v>
      </c>
      <c r="AC197" s="5" t="s">
        <v>105</v>
      </c>
      <c r="AD197" s="3">
        <f>IF(AA197="","Pendiente",AA197*Q197)</f>
      </c>
      <c r="AF197" s="3">
        <f>IF(AE197="","",AE197*Q197)</f>
      </c>
      <c r="AG197" s="0" t="s">
        <v>106</v>
      </c>
      <c r="AH197" s="0" t="s">
        <v>107</v>
      </c>
    </row>
    <row r="198">
      <c r="A198" s="0">
        <v>194</v>
      </c>
      <c r="B198" s="0" t="s">
        <v>1155</v>
      </c>
      <c r="C198" s="0" t="s">
        <v>90</v>
      </c>
      <c r="D198" s="0" t="s">
        <v>17</v>
      </c>
      <c r="E198" s="5" t="s">
        <v>131</v>
      </c>
      <c r="F198" s="0" t="s">
        <v>132</v>
      </c>
      <c r="G198" s="0" t="s">
        <v>27</v>
      </c>
      <c r="H198" s="0" t="s">
        <v>1020</v>
      </c>
      <c r="I198" s="0" t="s">
        <v>1021</v>
      </c>
      <c r="J198" s="5" t="s">
        <v>1022</v>
      </c>
      <c r="K198" s="0" t="s">
        <v>30</v>
      </c>
      <c r="L198" s="0" t="s">
        <v>1156</v>
      </c>
      <c r="M198" s="5" t="s">
        <v>1157</v>
      </c>
      <c r="O198" s="2">
        <v>310</v>
      </c>
      <c r="P198" s="2">
        <v>0</v>
      </c>
      <c r="Q198" s="2">
        <f>IF(C198="Inventario físico",O198,P198)</f>
      </c>
      <c r="R198" s="2">
        <v>3</v>
      </c>
      <c r="U198" s="0" t="s">
        <v>99</v>
      </c>
      <c r="V198" s="5" t="s">
        <v>1158</v>
      </c>
      <c r="Y198" s="5" t="s">
        <v>1159</v>
      </c>
      <c r="Z198" s="0" t="s">
        <v>104</v>
      </c>
      <c r="AC198" s="5" t="s">
        <v>105</v>
      </c>
      <c r="AD198" s="3">
        <f>IF(AA198="","Pendiente",AA198*Q198)</f>
      </c>
      <c r="AF198" s="3">
        <f>IF(AE198="","",AE198*Q198)</f>
      </c>
      <c r="AG198" s="0" t="s">
        <v>106</v>
      </c>
      <c r="AH198" s="0" t="s">
        <v>107</v>
      </c>
    </row>
    <row r="199">
      <c r="A199" s="0">
        <v>195</v>
      </c>
      <c r="B199" s="0" t="s">
        <v>1160</v>
      </c>
      <c r="C199" s="0" t="s">
        <v>90</v>
      </c>
      <c r="D199" s="0" t="s">
        <v>15</v>
      </c>
      <c r="E199" s="5" t="s">
        <v>323</v>
      </c>
      <c r="G199" s="0" t="s">
        <v>27</v>
      </c>
      <c r="H199" s="0" t="s">
        <v>1020</v>
      </c>
      <c r="I199" s="0" t="s">
        <v>1021</v>
      </c>
      <c r="J199" s="5" t="s">
        <v>1022</v>
      </c>
      <c r="K199" s="0" t="s">
        <v>30</v>
      </c>
      <c r="L199" s="0" t="s">
        <v>1161</v>
      </c>
      <c r="M199" s="5" t="s">
        <v>1162</v>
      </c>
      <c r="O199" s="2">
        <v>220</v>
      </c>
      <c r="P199" s="2">
        <v>0</v>
      </c>
      <c r="Q199" s="2">
        <f>IF(C199="Inventario físico",O199,P199)</f>
      </c>
      <c r="R199" s="2">
        <v>3</v>
      </c>
      <c r="U199" s="0" t="s">
        <v>99</v>
      </c>
      <c r="Y199" s="5" t="s">
        <v>327</v>
      </c>
      <c r="Z199" s="0" t="s">
        <v>104</v>
      </c>
      <c r="AC199" s="5" t="s">
        <v>105</v>
      </c>
      <c r="AD199" s="3">
        <f>IF(AA199="","Pendiente",AA199*Q199)</f>
      </c>
      <c r="AF199" s="3">
        <f>IF(AE199="","",AE199*Q199)</f>
      </c>
      <c r="AG199" s="0" t="s">
        <v>106</v>
      </c>
      <c r="AH199" s="0" t="s">
        <v>107</v>
      </c>
    </row>
    <row r="200">
      <c r="A200" s="0">
        <v>196</v>
      </c>
      <c r="B200" s="0" t="s">
        <v>1163</v>
      </c>
      <c r="C200" s="0" t="s">
        <v>90</v>
      </c>
      <c r="D200" s="0" t="s">
        <v>14</v>
      </c>
      <c r="E200" s="5" t="s">
        <v>109</v>
      </c>
      <c r="G200" s="0" t="s">
        <v>27</v>
      </c>
      <c r="H200" s="0" t="s">
        <v>1020</v>
      </c>
      <c r="I200" s="0" t="s">
        <v>1021</v>
      </c>
      <c r="J200" s="5" t="s">
        <v>1022</v>
      </c>
      <c r="K200" s="0" t="s">
        <v>30</v>
      </c>
      <c r="L200" s="0" t="s">
        <v>1164</v>
      </c>
      <c r="M200" s="5" t="s">
        <v>1165</v>
      </c>
      <c r="O200" s="2">
        <v>638</v>
      </c>
      <c r="P200" s="2">
        <v>520</v>
      </c>
      <c r="Q200" s="2">
        <f>IF(C200="Inventario físico",O200,P200)</f>
      </c>
      <c r="R200" s="2">
        <v>7</v>
      </c>
      <c r="S200" s="0" t="s">
        <v>1166</v>
      </c>
      <c r="T200" s="0" t="s">
        <v>1166</v>
      </c>
      <c r="U200" s="0" t="s">
        <v>99</v>
      </c>
      <c r="V200" s="5" t="s">
        <v>1167</v>
      </c>
      <c r="X200" s="0" t="s">
        <v>102</v>
      </c>
      <c r="Y200" s="5" t="s">
        <v>1168</v>
      </c>
      <c r="Z200" s="0" t="s">
        <v>104</v>
      </c>
      <c r="AC200" s="5" t="s">
        <v>105</v>
      </c>
      <c r="AD200" s="3">
        <f>IF(AA200="","Pendiente",AA200*Q200)</f>
      </c>
      <c r="AE200" s="3">
        <v>663.035</v>
      </c>
      <c r="AF200" s="3">
        <f>IF(AE200="","",AE200*Q200)</f>
      </c>
      <c r="AG200" s="0" t="s">
        <v>106</v>
      </c>
      <c r="AH200" s="0" t="s">
        <v>107</v>
      </c>
    </row>
    <row r="201">
      <c r="A201" s="0">
        <v>197</v>
      </c>
      <c r="B201" s="0" t="s">
        <v>1169</v>
      </c>
      <c r="C201" s="0" t="s">
        <v>90</v>
      </c>
      <c r="D201" s="0" t="s">
        <v>17</v>
      </c>
      <c r="E201" s="5" t="s">
        <v>131</v>
      </c>
      <c r="F201" s="0" t="s">
        <v>262</v>
      </c>
      <c r="G201" s="0" t="s">
        <v>27</v>
      </c>
      <c r="H201" s="0" t="s">
        <v>1020</v>
      </c>
      <c r="I201" s="0" t="s">
        <v>1021</v>
      </c>
      <c r="J201" s="5" t="s">
        <v>1022</v>
      </c>
      <c r="K201" s="0" t="s">
        <v>30</v>
      </c>
      <c r="L201" s="0" t="s">
        <v>1170</v>
      </c>
      <c r="M201" s="5" t="s">
        <v>1171</v>
      </c>
      <c r="O201" s="2">
        <v>273</v>
      </c>
      <c r="P201" s="2">
        <v>0</v>
      </c>
      <c r="Q201" s="2">
        <f>IF(C201="Inventario físico",O201,P201)</f>
      </c>
      <c r="R201" s="2">
        <v>5</v>
      </c>
      <c r="U201" s="0" t="s">
        <v>99</v>
      </c>
      <c r="V201" s="5" t="s">
        <v>301</v>
      </c>
      <c r="Y201" s="5" t="s">
        <v>1172</v>
      </c>
      <c r="Z201" s="0" t="s">
        <v>104</v>
      </c>
      <c r="AC201" s="5" t="s">
        <v>105</v>
      </c>
      <c r="AD201" s="3">
        <f>IF(AA201="","Pendiente",AA201*Q201)</f>
      </c>
      <c r="AF201" s="3">
        <f>IF(AE201="","",AE201*Q201)</f>
      </c>
      <c r="AG201" s="0" t="s">
        <v>106</v>
      </c>
      <c r="AH201" s="0" t="s">
        <v>107</v>
      </c>
    </row>
    <row r="202">
      <c r="A202" s="0">
        <v>198</v>
      </c>
      <c r="B202" s="0" t="s">
        <v>1173</v>
      </c>
      <c r="C202" s="0" t="s">
        <v>90</v>
      </c>
      <c r="D202" s="0" t="s">
        <v>17</v>
      </c>
      <c r="E202" s="5" t="s">
        <v>131</v>
      </c>
      <c r="F202" s="0" t="s">
        <v>262</v>
      </c>
      <c r="G202" s="0" t="s">
        <v>27</v>
      </c>
      <c r="H202" s="0" t="s">
        <v>1020</v>
      </c>
      <c r="I202" s="0" t="s">
        <v>1021</v>
      </c>
      <c r="J202" s="5" t="s">
        <v>1022</v>
      </c>
      <c r="K202" s="0" t="s">
        <v>30</v>
      </c>
      <c r="L202" s="0" t="s">
        <v>1174</v>
      </c>
      <c r="M202" s="5" t="s">
        <v>1175</v>
      </c>
      <c r="O202" s="2">
        <v>7</v>
      </c>
      <c r="P202" s="2">
        <v>0</v>
      </c>
      <c r="Q202" s="2">
        <f>IF(C202="Inventario físico",O202,P202)</f>
      </c>
      <c r="R202" s="2">
        <v>2</v>
      </c>
      <c r="U202" s="0" t="s">
        <v>99</v>
      </c>
      <c r="V202" s="5" t="s">
        <v>1176</v>
      </c>
      <c r="Y202" s="5" t="s">
        <v>1177</v>
      </c>
      <c r="Z202" s="0" t="s">
        <v>104</v>
      </c>
      <c r="AC202" s="5" t="s">
        <v>105</v>
      </c>
      <c r="AD202" s="3">
        <f>IF(AA202="","Pendiente",AA202*Q202)</f>
      </c>
      <c r="AF202" s="3">
        <f>IF(AE202="","",AE202*Q202)</f>
      </c>
      <c r="AG202" s="0" t="s">
        <v>106</v>
      </c>
      <c r="AH202" s="0" t="s">
        <v>107</v>
      </c>
    </row>
    <row r="203">
      <c r="A203" s="0">
        <v>199</v>
      </c>
      <c r="B203" s="0" t="s">
        <v>1178</v>
      </c>
      <c r="C203" s="0" t="s">
        <v>90</v>
      </c>
      <c r="D203" s="0" t="s">
        <v>17</v>
      </c>
      <c r="E203" s="5" t="s">
        <v>131</v>
      </c>
      <c r="F203" s="0" t="s">
        <v>262</v>
      </c>
      <c r="G203" s="0" t="s">
        <v>27</v>
      </c>
      <c r="H203" s="0" t="s">
        <v>1020</v>
      </c>
      <c r="I203" s="0" t="s">
        <v>1021</v>
      </c>
      <c r="J203" s="5" t="s">
        <v>1022</v>
      </c>
      <c r="K203" s="0" t="s">
        <v>30</v>
      </c>
      <c r="L203" s="0" t="s">
        <v>1179</v>
      </c>
      <c r="M203" s="5" t="s">
        <v>1180</v>
      </c>
      <c r="O203" s="2">
        <v>34</v>
      </c>
      <c r="P203" s="2">
        <v>0</v>
      </c>
      <c r="Q203" s="2">
        <f>IF(C203="Inventario físico",O203,P203)</f>
      </c>
      <c r="R203" s="2">
        <v>3</v>
      </c>
      <c r="U203" s="0" t="s">
        <v>99</v>
      </c>
      <c r="V203" s="5" t="s">
        <v>1181</v>
      </c>
      <c r="Y203" s="5" t="s">
        <v>1182</v>
      </c>
      <c r="Z203" s="0" t="s">
        <v>104</v>
      </c>
      <c r="AC203" s="5" t="s">
        <v>105</v>
      </c>
      <c r="AD203" s="3">
        <f>IF(AA203="","Pendiente",AA203*Q203)</f>
      </c>
      <c r="AF203" s="3">
        <f>IF(AE203="","",AE203*Q203)</f>
      </c>
      <c r="AG203" s="0" t="s">
        <v>106</v>
      </c>
      <c r="AH203" s="0" t="s">
        <v>107</v>
      </c>
    </row>
    <row r="204">
      <c r="A204" s="0">
        <v>200</v>
      </c>
      <c r="B204" s="0" t="s">
        <v>1183</v>
      </c>
      <c r="C204" s="0" t="s">
        <v>90</v>
      </c>
      <c r="D204" s="0" t="s">
        <v>14</v>
      </c>
      <c r="E204" s="5" t="s">
        <v>109</v>
      </c>
      <c r="G204" s="0" t="s">
        <v>27</v>
      </c>
      <c r="H204" s="0" t="s">
        <v>1020</v>
      </c>
      <c r="I204" s="0" t="s">
        <v>1021</v>
      </c>
      <c r="J204" s="5" t="s">
        <v>1022</v>
      </c>
      <c r="K204" s="0" t="s">
        <v>33</v>
      </c>
      <c r="L204" s="0" t="s">
        <v>1184</v>
      </c>
      <c r="M204" s="5" t="s">
        <v>1185</v>
      </c>
      <c r="O204" s="2">
        <v>3</v>
      </c>
      <c r="P204" s="2">
        <v>48</v>
      </c>
      <c r="Q204" s="2">
        <f>IF(C204="Inventario físico",O204,P204)</f>
      </c>
      <c r="R204" s="2">
        <v>1</v>
      </c>
      <c r="S204" s="0" t="s">
        <v>1186</v>
      </c>
      <c r="T204" s="0" t="s">
        <v>1186</v>
      </c>
      <c r="U204" s="0" t="s">
        <v>99</v>
      </c>
      <c r="V204" s="5" t="s">
        <v>1187</v>
      </c>
      <c r="X204" s="0" t="s">
        <v>146</v>
      </c>
      <c r="Y204" s="5" t="s">
        <v>1188</v>
      </c>
      <c r="Z204" s="0" t="s">
        <v>104</v>
      </c>
      <c r="AC204" s="5" t="s">
        <v>105</v>
      </c>
      <c r="AD204" s="3">
        <f>IF(AA204="","Pendiente",AA204*Q204)</f>
      </c>
      <c r="AE204" s="3">
        <v>3632.5699999999997</v>
      </c>
      <c r="AF204" s="3">
        <f>IF(AE204="","",AE204*Q204)</f>
      </c>
      <c r="AG204" s="0" t="s">
        <v>106</v>
      </c>
      <c r="AH204" s="0" t="s">
        <v>107</v>
      </c>
    </row>
    <row r="205">
      <c r="A205" s="0">
        <v>201</v>
      </c>
      <c r="B205" s="0" t="s">
        <v>1189</v>
      </c>
      <c r="C205" s="0" t="s">
        <v>90</v>
      </c>
      <c r="D205" s="0" t="s">
        <v>17</v>
      </c>
      <c r="E205" s="5" t="s">
        <v>131</v>
      </c>
      <c r="F205" s="0" t="s">
        <v>132</v>
      </c>
      <c r="G205" s="0" t="s">
        <v>27</v>
      </c>
      <c r="H205" s="0" t="s">
        <v>1020</v>
      </c>
      <c r="I205" s="0" t="s">
        <v>1021</v>
      </c>
      <c r="J205" s="5" t="s">
        <v>1022</v>
      </c>
      <c r="K205" s="0" t="s">
        <v>30</v>
      </c>
      <c r="L205" s="0" t="s">
        <v>1190</v>
      </c>
      <c r="M205" s="5" t="s">
        <v>1191</v>
      </c>
      <c r="O205" s="2">
        <v>16</v>
      </c>
      <c r="P205" s="2">
        <v>0</v>
      </c>
      <c r="Q205" s="2">
        <f>IF(C205="Inventario físico",O205,P205)</f>
      </c>
      <c r="R205" s="2">
        <v>1</v>
      </c>
      <c r="U205" s="0" t="s">
        <v>99</v>
      </c>
      <c r="V205" s="5" t="s">
        <v>475</v>
      </c>
      <c r="Y205" s="5" t="s">
        <v>1192</v>
      </c>
      <c r="Z205" s="0" t="s">
        <v>104</v>
      </c>
      <c r="AC205" s="5" t="s">
        <v>105</v>
      </c>
      <c r="AD205" s="3">
        <f>IF(AA205="","Pendiente",AA205*Q205)</f>
      </c>
      <c r="AF205" s="3">
        <f>IF(AE205="","",AE205*Q205)</f>
      </c>
      <c r="AG205" s="0" t="s">
        <v>106</v>
      </c>
      <c r="AH205" s="0" t="s">
        <v>107</v>
      </c>
    </row>
    <row r="206">
      <c r="A206" s="0">
        <v>202</v>
      </c>
      <c r="B206" s="0" t="s">
        <v>1193</v>
      </c>
      <c r="C206" s="0" t="s">
        <v>90</v>
      </c>
      <c r="D206" s="0" t="s">
        <v>17</v>
      </c>
      <c r="E206" s="5" t="s">
        <v>131</v>
      </c>
      <c r="F206" s="0" t="s">
        <v>132</v>
      </c>
      <c r="G206" s="0" t="s">
        <v>27</v>
      </c>
      <c r="H206" s="0" t="s">
        <v>1020</v>
      </c>
      <c r="I206" s="0" t="s">
        <v>1021</v>
      </c>
      <c r="J206" s="5" t="s">
        <v>1022</v>
      </c>
      <c r="K206" s="0" t="s">
        <v>30</v>
      </c>
      <c r="L206" s="0" t="s">
        <v>1194</v>
      </c>
      <c r="M206" s="5" t="s">
        <v>1195</v>
      </c>
      <c r="O206" s="2">
        <v>60</v>
      </c>
      <c r="P206" s="2">
        <v>0</v>
      </c>
      <c r="Q206" s="2">
        <f>IF(C206="Inventario físico",O206,P206)</f>
      </c>
      <c r="R206" s="2">
        <v>1</v>
      </c>
      <c r="U206" s="0" t="s">
        <v>99</v>
      </c>
      <c r="V206" s="5" t="s">
        <v>1196</v>
      </c>
      <c r="Y206" s="5" t="s">
        <v>1197</v>
      </c>
      <c r="Z206" s="0" t="s">
        <v>104</v>
      </c>
      <c r="AC206" s="5" t="s">
        <v>105</v>
      </c>
      <c r="AD206" s="3">
        <f>IF(AA206="","Pendiente",AA206*Q206)</f>
      </c>
      <c r="AF206" s="3">
        <f>IF(AE206="","",AE206*Q206)</f>
      </c>
      <c r="AG206" s="0" t="s">
        <v>106</v>
      </c>
      <c r="AH206" s="0" t="s">
        <v>107</v>
      </c>
    </row>
    <row r="207">
      <c r="A207" s="0">
        <v>203</v>
      </c>
      <c r="B207" s="0" t="s">
        <v>1198</v>
      </c>
      <c r="C207" s="0" t="s">
        <v>90</v>
      </c>
      <c r="D207" s="0" t="s">
        <v>17</v>
      </c>
      <c r="E207" s="5" t="s">
        <v>131</v>
      </c>
      <c r="F207" s="0" t="s">
        <v>262</v>
      </c>
      <c r="G207" s="0" t="s">
        <v>27</v>
      </c>
      <c r="H207" s="0" t="s">
        <v>1020</v>
      </c>
      <c r="I207" s="0" t="s">
        <v>1021</v>
      </c>
      <c r="J207" s="5" t="s">
        <v>1022</v>
      </c>
      <c r="K207" s="0" t="s">
        <v>30</v>
      </c>
      <c r="L207" s="0" t="s">
        <v>1199</v>
      </c>
      <c r="M207" s="5" t="s">
        <v>1200</v>
      </c>
      <c r="O207" s="2">
        <v>29</v>
      </c>
      <c r="P207" s="2">
        <v>0</v>
      </c>
      <c r="Q207" s="2">
        <f>IF(C207="Inventario físico",O207,P207)</f>
      </c>
      <c r="R207" s="2">
        <v>1</v>
      </c>
      <c r="U207" s="0" t="s">
        <v>99</v>
      </c>
      <c r="V207" s="5" t="s">
        <v>1201</v>
      </c>
      <c r="Y207" s="5" t="s">
        <v>1202</v>
      </c>
      <c r="Z207" s="0" t="s">
        <v>104</v>
      </c>
      <c r="AC207" s="5" t="s">
        <v>105</v>
      </c>
      <c r="AD207" s="3">
        <f>IF(AA207="","Pendiente",AA207*Q207)</f>
      </c>
      <c r="AF207" s="3">
        <f>IF(AE207="","",AE207*Q207)</f>
      </c>
      <c r="AG207" s="0" t="s">
        <v>106</v>
      </c>
      <c r="AH207" s="0" t="s">
        <v>107</v>
      </c>
    </row>
    <row r="208">
      <c r="A208" s="0">
        <v>204</v>
      </c>
      <c r="B208" s="0" t="s">
        <v>1173</v>
      </c>
      <c r="C208" s="0" t="s">
        <v>90</v>
      </c>
      <c r="D208" s="0" t="s">
        <v>17</v>
      </c>
      <c r="E208" s="5" t="s">
        <v>131</v>
      </c>
      <c r="F208" s="0" t="s">
        <v>132</v>
      </c>
      <c r="G208" s="0" t="s">
        <v>27</v>
      </c>
      <c r="H208" s="0" t="s">
        <v>1020</v>
      </c>
      <c r="I208" s="0" t="s">
        <v>1021</v>
      </c>
      <c r="J208" s="5" t="s">
        <v>1022</v>
      </c>
      <c r="K208" s="0" t="s">
        <v>30</v>
      </c>
      <c r="L208" s="0" t="s">
        <v>1174</v>
      </c>
      <c r="M208" s="5" t="s">
        <v>1203</v>
      </c>
      <c r="O208" s="2">
        <v>16</v>
      </c>
      <c r="P208" s="2">
        <v>0</v>
      </c>
      <c r="Q208" s="2">
        <f>IF(C208="Inventario físico",O208,P208)</f>
      </c>
      <c r="R208" s="2">
        <v>2</v>
      </c>
      <c r="U208" s="0" t="s">
        <v>99</v>
      </c>
      <c r="V208" s="5" t="s">
        <v>1204</v>
      </c>
      <c r="Y208" s="5" t="s">
        <v>1205</v>
      </c>
      <c r="Z208" s="0" t="s">
        <v>104</v>
      </c>
      <c r="AC208" s="5" t="s">
        <v>105</v>
      </c>
      <c r="AD208" s="3">
        <f>IF(AA208="","Pendiente",AA208*Q208)</f>
      </c>
      <c r="AF208" s="3">
        <f>IF(AE208="","",AE208*Q208)</f>
      </c>
      <c r="AG208" s="0" t="s">
        <v>106</v>
      </c>
      <c r="AH208" s="0" t="s">
        <v>107</v>
      </c>
    </row>
    <row r="209">
      <c r="A209" s="0">
        <v>205</v>
      </c>
      <c r="B209" s="0" t="s">
        <v>1206</v>
      </c>
      <c r="C209" s="0" t="s">
        <v>90</v>
      </c>
      <c r="D209" s="0" t="s">
        <v>17</v>
      </c>
      <c r="E209" s="5" t="s">
        <v>131</v>
      </c>
      <c r="F209" s="0" t="s">
        <v>132</v>
      </c>
      <c r="G209" s="0" t="s">
        <v>27</v>
      </c>
      <c r="H209" s="0" t="s">
        <v>1020</v>
      </c>
      <c r="I209" s="0" t="s">
        <v>1021</v>
      </c>
      <c r="J209" s="5" t="s">
        <v>1022</v>
      </c>
      <c r="K209" s="0" t="s">
        <v>30</v>
      </c>
      <c r="L209" s="0" t="s">
        <v>1207</v>
      </c>
      <c r="M209" s="5" t="s">
        <v>1208</v>
      </c>
      <c r="O209" s="2">
        <v>16</v>
      </c>
      <c r="P209" s="2">
        <v>0</v>
      </c>
      <c r="Q209" s="2">
        <f>IF(C209="Inventario físico",O209,P209)</f>
      </c>
      <c r="R209" s="2">
        <v>1</v>
      </c>
      <c r="U209" s="0" t="s">
        <v>99</v>
      </c>
      <c r="V209" s="5" t="s">
        <v>1204</v>
      </c>
      <c r="Y209" s="5" t="s">
        <v>1209</v>
      </c>
      <c r="Z209" s="0" t="s">
        <v>104</v>
      </c>
      <c r="AC209" s="5" t="s">
        <v>105</v>
      </c>
      <c r="AD209" s="3">
        <f>IF(AA209="","Pendiente",AA209*Q209)</f>
      </c>
      <c r="AF209" s="3">
        <f>IF(AE209="","",AE209*Q209)</f>
      </c>
      <c r="AG209" s="0" t="s">
        <v>106</v>
      </c>
      <c r="AH209" s="0" t="s">
        <v>107</v>
      </c>
    </row>
    <row r="210">
      <c r="A210" s="0">
        <v>206</v>
      </c>
      <c r="B210" s="0" t="s">
        <v>1210</v>
      </c>
      <c r="C210" s="0" t="s">
        <v>90</v>
      </c>
      <c r="D210" s="0" t="s">
        <v>17</v>
      </c>
      <c r="E210" s="5" t="s">
        <v>131</v>
      </c>
      <c r="F210" s="0" t="s">
        <v>132</v>
      </c>
      <c r="G210" s="0" t="s">
        <v>27</v>
      </c>
      <c r="H210" s="0" t="s">
        <v>1020</v>
      </c>
      <c r="I210" s="0" t="s">
        <v>1021</v>
      </c>
      <c r="J210" s="5" t="s">
        <v>1022</v>
      </c>
      <c r="K210" s="0" t="s">
        <v>30</v>
      </c>
      <c r="L210" s="0" t="s">
        <v>1211</v>
      </c>
      <c r="M210" s="5" t="s">
        <v>1212</v>
      </c>
      <c r="N210" s="5" t="s">
        <v>1213</v>
      </c>
      <c r="O210" s="2">
        <v>78</v>
      </c>
      <c r="P210" s="2">
        <v>0</v>
      </c>
      <c r="Q210" s="2">
        <f>IF(C210="Inventario físico",O210,P210)</f>
      </c>
      <c r="R210" s="2">
        <v>3</v>
      </c>
      <c r="U210" s="0" t="s">
        <v>99</v>
      </c>
      <c r="V210" s="5" t="s">
        <v>1214</v>
      </c>
      <c r="W210" s="5" t="s">
        <v>101</v>
      </c>
      <c r="Y210" s="5" t="s">
        <v>1215</v>
      </c>
      <c r="Z210" s="0" t="s">
        <v>104</v>
      </c>
      <c r="AC210" s="5" t="s">
        <v>105</v>
      </c>
      <c r="AD210" s="3">
        <f>IF(AA210="","Pendiente",AA210*Q210)</f>
      </c>
      <c r="AF210" s="3">
        <f>IF(AE210="","",AE210*Q210)</f>
      </c>
      <c r="AG210" s="0" t="s">
        <v>106</v>
      </c>
      <c r="AH210" s="0" t="s">
        <v>107</v>
      </c>
    </row>
    <row r="211">
      <c r="A211" s="0">
        <v>207</v>
      </c>
      <c r="B211" s="0" t="s">
        <v>1216</v>
      </c>
      <c r="C211" s="0" t="s">
        <v>90</v>
      </c>
      <c r="D211" s="0" t="s">
        <v>17</v>
      </c>
      <c r="E211" s="5" t="s">
        <v>131</v>
      </c>
      <c r="F211" s="0" t="s">
        <v>132</v>
      </c>
      <c r="G211" s="0" t="s">
        <v>27</v>
      </c>
      <c r="H211" s="0" t="s">
        <v>1020</v>
      </c>
      <c r="I211" s="0" t="s">
        <v>1021</v>
      </c>
      <c r="J211" s="5" t="s">
        <v>1022</v>
      </c>
      <c r="K211" s="0" t="s">
        <v>30</v>
      </c>
      <c r="L211" s="0" t="s">
        <v>1217</v>
      </c>
      <c r="M211" s="5" t="s">
        <v>1218</v>
      </c>
      <c r="N211" s="5" t="s">
        <v>1219</v>
      </c>
      <c r="O211" s="2">
        <v>61</v>
      </c>
      <c r="P211" s="2">
        <v>0</v>
      </c>
      <c r="Q211" s="2">
        <f>IF(C211="Inventario físico",O211,P211)</f>
      </c>
      <c r="R211" s="2">
        <v>2</v>
      </c>
      <c r="U211" s="0" t="s">
        <v>99</v>
      </c>
      <c r="V211" s="5" t="s">
        <v>1220</v>
      </c>
      <c r="W211" s="5" t="s">
        <v>101</v>
      </c>
      <c r="Y211" s="5" t="s">
        <v>1221</v>
      </c>
      <c r="Z211" s="0" t="s">
        <v>104</v>
      </c>
      <c r="AC211" s="5" t="s">
        <v>105</v>
      </c>
      <c r="AD211" s="3">
        <f>IF(AA211="","Pendiente",AA211*Q211)</f>
      </c>
      <c r="AF211" s="3">
        <f>IF(AE211="","",AE211*Q211)</f>
      </c>
      <c r="AG211" s="0" t="s">
        <v>106</v>
      </c>
      <c r="AH211" s="0" t="s">
        <v>107</v>
      </c>
    </row>
    <row r="212">
      <c r="A212" s="0">
        <v>208</v>
      </c>
      <c r="B212" s="0" t="s">
        <v>1222</v>
      </c>
      <c r="C212" s="0" t="s">
        <v>90</v>
      </c>
      <c r="D212" s="0" t="s">
        <v>17</v>
      </c>
      <c r="E212" s="5" t="s">
        <v>131</v>
      </c>
      <c r="F212" s="0" t="s">
        <v>132</v>
      </c>
      <c r="G212" s="0" t="s">
        <v>27</v>
      </c>
      <c r="H212" s="0" t="s">
        <v>1020</v>
      </c>
      <c r="I212" s="0" t="s">
        <v>1021</v>
      </c>
      <c r="J212" s="5" t="s">
        <v>1022</v>
      </c>
      <c r="K212" s="0" t="s">
        <v>30</v>
      </c>
      <c r="L212" s="0" t="s">
        <v>1223</v>
      </c>
      <c r="M212" s="5" t="s">
        <v>1224</v>
      </c>
      <c r="N212" s="5" t="s">
        <v>1225</v>
      </c>
      <c r="O212" s="2">
        <v>42</v>
      </c>
      <c r="P212" s="2">
        <v>0</v>
      </c>
      <c r="Q212" s="2">
        <f>IF(C212="Inventario físico",O212,P212)</f>
      </c>
      <c r="R212" s="2">
        <v>3</v>
      </c>
      <c r="U212" s="0" t="s">
        <v>99</v>
      </c>
      <c r="V212" s="5" t="s">
        <v>1226</v>
      </c>
      <c r="W212" s="5" t="s">
        <v>101</v>
      </c>
      <c r="Y212" s="5" t="s">
        <v>1227</v>
      </c>
      <c r="Z212" s="0" t="s">
        <v>104</v>
      </c>
      <c r="AC212" s="5" t="s">
        <v>105</v>
      </c>
      <c r="AD212" s="3">
        <f>IF(AA212="","Pendiente",AA212*Q212)</f>
      </c>
      <c r="AF212" s="3">
        <f>IF(AE212="","",AE212*Q212)</f>
      </c>
      <c r="AG212" s="0" t="s">
        <v>106</v>
      </c>
      <c r="AH212" s="0" t="s">
        <v>107</v>
      </c>
    </row>
    <row r="213">
      <c r="A213" s="0">
        <v>209</v>
      </c>
      <c r="B213" s="0" t="s">
        <v>1098</v>
      </c>
      <c r="C213" s="0" t="s">
        <v>90</v>
      </c>
      <c r="D213" s="0" t="s">
        <v>17</v>
      </c>
      <c r="E213" s="5" t="s">
        <v>131</v>
      </c>
      <c r="F213" s="0" t="s">
        <v>262</v>
      </c>
      <c r="G213" s="0" t="s">
        <v>27</v>
      </c>
      <c r="H213" s="0" t="s">
        <v>1020</v>
      </c>
      <c r="I213" s="0" t="s">
        <v>1021</v>
      </c>
      <c r="J213" s="5" t="s">
        <v>1022</v>
      </c>
      <c r="K213" s="0" t="s">
        <v>30</v>
      </c>
      <c r="L213" s="0" t="s">
        <v>1099</v>
      </c>
      <c r="M213" s="5" t="s">
        <v>1228</v>
      </c>
      <c r="N213" s="5" t="s">
        <v>1229</v>
      </c>
      <c r="O213" s="2">
        <v>13</v>
      </c>
      <c r="P213" s="2">
        <v>0</v>
      </c>
      <c r="Q213" s="2">
        <f>IF(C213="Inventario físico",O213,P213)</f>
      </c>
      <c r="R213" s="2">
        <v>2</v>
      </c>
      <c r="U213" s="0" t="s">
        <v>99</v>
      </c>
      <c r="V213" s="5" t="s">
        <v>337</v>
      </c>
      <c r="Y213" s="5" t="s">
        <v>1230</v>
      </c>
      <c r="Z213" s="0" t="s">
        <v>104</v>
      </c>
      <c r="AC213" s="5" t="s">
        <v>105</v>
      </c>
      <c r="AD213" s="3">
        <f>IF(AA213="","Pendiente",AA213*Q213)</f>
      </c>
      <c r="AF213" s="3">
        <f>IF(AE213="","",AE213*Q213)</f>
      </c>
      <c r="AG213" s="0" t="s">
        <v>106</v>
      </c>
      <c r="AH213" s="0" t="s">
        <v>107</v>
      </c>
    </row>
    <row r="214">
      <c r="A214" s="0">
        <v>210</v>
      </c>
      <c r="B214" s="0" t="s">
        <v>1231</v>
      </c>
      <c r="C214" s="0" t="s">
        <v>90</v>
      </c>
      <c r="D214" s="0" t="s">
        <v>17</v>
      </c>
      <c r="E214" s="5" t="s">
        <v>131</v>
      </c>
      <c r="F214" s="0" t="s">
        <v>262</v>
      </c>
      <c r="G214" s="0" t="s">
        <v>27</v>
      </c>
      <c r="H214" s="0" t="s">
        <v>1020</v>
      </c>
      <c r="I214" s="0" t="s">
        <v>1021</v>
      </c>
      <c r="J214" s="5" t="s">
        <v>1022</v>
      </c>
      <c r="K214" s="0" t="s">
        <v>30</v>
      </c>
      <c r="L214" s="0" t="s">
        <v>1232</v>
      </c>
      <c r="M214" s="5" t="s">
        <v>1233</v>
      </c>
      <c r="O214" s="2">
        <v>632</v>
      </c>
      <c r="P214" s="2">
        <v>0</v>
      </c>
      <c r="Q214" s="2">
        <f>IF(C214="Inventario físico",O214,P214)</f>
      </c>
      <c r="R214" s="2">
        <v>2</v>
      </c>
      <c r="U214" s="0" t="s">
        <v>99</v>
      </c>
      <c r="V214" s="5" t="s">
        <v>1234</v>
      </c>
      <c r="Y214" s="5" t="s">
        <v>1235</v>
      </c>
      <c r="Z214" s="0" t="s">
        <v>104</v>
      </c>
      <c r="AC214" s="5" t="s">
        <v>105</v>
      </c>
      <c r="AD214" s="3">
        <f>IF(AA214="","Pendiente",AA214*Q214)</f>
      </c>
      <c r="AF214" s="3">
        <f>IF(AE214="","",AE214*Q214)</f>
      </c>
      <c r="AG214" s="0" t="s">
        <v>106</v>
      </c>
      <c r="AH214" s="0" t="s">
        <v>107</v>
      </c>
    </row>
    <row r="215">
      <c r="A215" s="0">
        <v>211</v>
      </c>
      <c r="B215" s="0" t="s">
        <v>1236</v>
      </c>
      <c r="C215" s="0" t="s">
        <v>90</v>
      </c>
      <c r="D215" s="0" t="s">
        <v>17</v>
      </c>
      <c r="E215" s="5" t="s">
        <v>131</v>
      </c>
      <c r="F215" s="0" t="s">
        <v>1237</v>
      </c>
      <c r="G215" s="0" t="s">
        <v>27</v>
      </c>
      <c r="H215" s="0" t="s">
        <v>1020</v>
      </c>
      <c r="I215" s="0" t="s">
        <v>1021</v>
      </c>
      <c r="J215" s="5" t="s">
        <v>1022</v>
      </c>
      <c r="K215" s="0" t="s">
        <v>30</v>
      </c>
      <c r="L215" s="0" t="s">
        <v>1238</v>
      </c>
      <c r="M215" s="5" t="s">
        <v>1239</v>
      </c>
      <c r="O215" s="2">
        <v>17</v>
      </c>
      <c r="P215" s="2">
        <v>0</v>
      </c>
      <c r="Q215" s="2">
        <f>IF(C215="Inventario físico",O215,P215)</f>
      </c>
      <c r="R215" s="2">
        <v>1</v>
      </c>
      <c r="U215" s="0" t="s">
        <v>99</v>
      </c>
      <c r="V215" s="5" t="s">
        <v>1240</v>
      </c>
      <c r="Y215" s="5" t="s">
        <v>1241</v>
      </c>
      <c r="Z215" s="0" t="s">
        <v>104</v>
      </c>
      <c r="AC215" s="5" t="s">
        <v>105</v>
      </c>
      <c r="AD215" s="3">
        <f>IF(AA215="","Pendiente",AA215*Q215)</f>
      </c>
      <c r="AF215" s="3">
        <f>IF(AE215="","",AE215*Q215)</f>
      </c>
      <c r="AG215" s="0" t="s">
        <v>106</v>
      </c>
      <c r="AH215" s="0" t="s">
        <v>107</v>
      </c>
    </row>
    <row r="216">
      <c r="A216" s="0">
        <v>212</v>
      </c>
      <c r="B216" s="0" t="s">
        <v>1242</v>
      </c>
      <c r="C216" s="0" t="s">
        <v>90</v>
      </c>
      <c r="D216" s="0" t="s">
        <v>15</v>
      </c>
      <c r="E216" s="5" t="s">
        <v>323</v>
      </c>
      <c r="G216" s="0" t="s">
        <v>27</v>
      </c>
      <c r="H216" s="0" t="s">
        <v>1020</v>
      </c>
      <c r="I216" s="0" t="s">
        <v>1021</v>
      </c>
      <c r="J216" s="5" t="s">
        <v>1022</v>
      </c>
      <c r="K216" s="0" t="s">
        <v>30</v>
      </c>
      <c r="L216" s="0" t="s">
        <v>1243</v>
      </c>
      <c r="M216" s="5" t="s">
        <v>1244</v>
      </c>
      <c r="O216" s="2">
        <v>264</v>
      </c>
      <c r="P216" s="2">
        <v>0</v>
      </c>
      <c r="Q216" s="2">
        <f>IF(C216="Inventario físico",O216,P216)</f>
      </c>
      <c r="R216" s="2">
        <v>1</v>
      </c>
      <c r="U216" s="0" t="s">
        <v>99</v>
      </c>
      <c r="Y216" s="5" t="s">
        <v>327</v>
      </c>
      <c r="Z216" s="0" t="s">
        <v>104</v>
      </c>
      <c r="AC216" s="5" t="s">
        <v>105</v>
      </c>
      <c r="AD216" s="3">
        <f>IF(AA216="","Pendiente",AA216*Q216)</f>
      </c>
      <c r="AF216" s="3">
        <f>IF(AE216="","",AE216*Q216)</f>
      </c>
      <c r="AG216" s="0" t="s">
        <v>106</v>
      </c>
      <c r="AH216" s="0" t="s">
        <v>107</v>
      </c>
    </row>
    <row r="217">
      <c r="A217" s="0">
        <v>213</v>
      </c>
      <c r="B217" s="0" t="s">
        <v>1245</v>
      </c>
      <c r="C217" s="0" t="s">
        <v>90</v>
      </c>
      <c r="D217" s="0" t="s">
        <v>17</v>
      </c>
      <c r="E217" s="5" t="s">
        <v>131</v>
      </c>
      <c r="F217" s="0" t="s">
        <v>262</v>
      </c>
      <c r="G217" s="0" t="s">
        <v>27</v>
      </c>
      <c r="H217" s="0" t="s">
        <v>1020</v>
      </c>
      <c r="I217" s="0" t="s">
        <v>1021</v>
      </c>
      <c r="J217" s="5" t="s">
        <v>1022</v>
      </c>
      <c r="K217" s="0" t="s">
        <v>30</v>
      </c>
      <c r="L217" s="0" t="s">
        <v>1246</v>
      </c>
      <c r="M217" s="5" t="s">
        <v>1247</v>
      </c>
      <c r="O217" s="2">
        <v>11</v>
      </c>
      <c r="P217" s="2">
        <v>0</v>
      </c>
      <c r="Q217" s="2">
        <f>IF(C217="Inventario físico",O217,P217)</f>
      </c>
      <c r="R217" s="2">
        <v>2</v>
      </c>
      <c r="U217" s="0" t="s">
        <v>99</v>
      </c>
      <c r="V217" s="5" t="s">
        <v>1248</v>
      </c>
      <c r="Y217" s="5" t="s">
        <v>1249</v>
      </c>
      <c r="Z217" s="0" t="s">
        <v>104</v>
      </c>
      <c r="AC217" s="5" t="s">
        <v>105</v>
      </c>
      <c r="AD217" s="3">
        <f>IF(AA217="","Pendiente",AA217*Q217)</f>
      </c>
      <c r="AF217" s="3">
        <f>IF(AE217="","",AE217*Q217)</f>
      </c>
      <c r="AG217" s="0" t="s">
        <v>106</v>
      </c>
      <c r="AH217" s="0" t="s">
        <v>107</v>
      </c>
    </row>
    <row r="218">
      <c r="A218" s="0">
        <v>214</v>
      </c>
      <c r="B218" s="0" t="s">
        <v>1250</v>
      </c>
      <c r="C218" s="0" t="s">
        <v>90</v>
      </c>
      <c r="D218" s="0" t="s">
        <v>17</v>
      </c>
      <c r="E218" s="5" t="s">
        <v>131</v>
      </c>
      <c r="F218" s="0" t="s">
        <v>262</v>
      </c>
      <c r="G218" s="0" t="s">
        <v>27</v>
      </c>
      <c r="H218" s="0" t="s">
        <v>1020</v>
      </c>
      <c r="I218" s="0" t="s">
        <v>1021</v>
      </c>
      <c r="J218" s="5" t="s">
        <v>1022</v>
      </c>
      <c r="K218" s="0" t="s">
        <v>30</v>
      </c>
      <c r="L218" s="0" t="s">
        <v>1251</v>
      </c>
      <c r="M218" s="5" t="s">
        <v>1252</v>
      </c>
      <c r="O218" s="2">
        <v>230</v>
      </c>
      <c r="P218" s="2">
        <v>0</v>
      </c>
      <c r="Q218" s="2">
        <f>IF(C218="Inventario físico",O218,P218)</f>
      </c>
      <c r="R218" s="2">
        <v>3</v>
      </c>
      <c r="U218" s="0" t="s">
        <v>99</v>
      </c>
      <c r="V218" s="5" t="s">
        <v>1253</v>
      </c>
      <c r="Y218" s="5" t="s">
        <v>1254</v>
      </c>
      <c r="Z218" s="0" t="s">
        <v>104</v>
      </c>
      <c r="AC218" s="5" t="s">
        <v>105</v>
      </c>
      <c r="AD218" s="3">
        <f>IF(AA218="","Pendiente",AA218*Q218)</f>
      </c>
      <c r="AF218" s="3">
        <f>IF(AE218="","",AE218*Q218)</f>
      </c>
      <c r="AG218" s="0" t="s">
        <v>106</v>
      </c>
      <c r="AH218" s="0" t="s">
        <v>107</v>
      </c>
    </row>
    <row r="219">
      <c r="A219" s="0">
        <v>215</v>
      </c>
      <c r="B219" s="0" t="s">
        <v>1255</v>
      </c>
      <c r="C219" s="0" t="s">
        <v>90</v>
      </c>
      <c r="D219" s="0" t="s">
        <v>17</v>
      </c>
      <c r="E219" s="5" t="s">
        <v>131</v>
      </c>
      <c r="F219" s="0" t="s">
        <v>262</v>
      </c>
      <c r="G219" s="0" t="s">
        <v>27</v>
      </c>
      <c r="H219" s="0" t="s">
        <v>1020</v>
      </c>
      <c r="I219" s="0" t="s">
        <v>1021</v>
      </c>
      <c r="J219" s="5" t="s">
        <v>1022</v>
      </c>
      <c r="K219" s="0" t="s">
        <v>33</v>
      </c>
      <c r="L219" s="0" t="s">
        <v>1256</v>
      </c>
      <c r="M219" s="5" t="s">
        <v>1257</v>
      </c>
      <c r="N219" s="5" t="s">
        <v>1258</v>
      </c>
      <c r="O219" s="2">
        <v>92</v>
      </c>
      <c r="P219" s="2">
        <v>0</v>
      </c>
      <c r="Q219" s="2">
        <f>IF(C219="Inventario físico",O219,P219)</f>
      </c>
      <c r="R219" s="2">
        <v>1</v>
      </c>
      <c r="U219" s="0" t="s">
        <v>99</v>
      </c>
      <c r="V219" s="5" t="s">
        <v>1259</v>
      </c>
      <c r="Y219" s="5" t="s">
        <v>1260</v>
      </c>
      <c r="Z219" s="0" t="s">
        <v>104</v>
      </c>
      <c r="AC219" s="5" t="s">
        <v>105</v>
      </c>
      <c r="AD219" s="3">
        <f>IF(AA219="","Pendiente",AA219*Q219)</f>
      </c>
      <c r="AF219" s="3">
        <f>IF(AE219="","",AE219*Q219)</f>
      </c>
      <c r="AG219" s="0" t="s">
        <v>106</v>
      </c>
      <c r="AH219" s="0" t="s">
        <v>107</v>
      </c>
    </row>
    <row r="220">
      <c r="A220" s="0">
        <v>216</v>
      </c>
      <c r="B220" s="0" t="s">
        <v>1261</v>
      </c>
      <c r="C220" s="0" t="s">
        <v>90</v>
      </c>
      <c r="D220" s="0" t="s">
        <v>17</v>
      </c>
      <c r="E220" s="5" t="s">
        <v>131</v>
      </c>
      <c r="F220" s="0" t="s">
        <v>262</v>
      </c>
      <c r="G220" s="0" t="s">
        <v>27</v>
      </c>
      <c r="H220" s="0" t="s">
        <v>1020</v>
      </c>
      <c r="I220" s="0" t="s">
        <v>1021</v>
      </c>
      <c r="J220" s="5" t="s">
        <v>1022</v>
      </c>
      <c r="K220" s="0" t="s">
        <v>30</v>
      </c>
      <c r="L220" s="0" t="s">
        <v>1262</v>
      </c>
      <c r="M220" s="5" t="s">
        <v>1263</v>
      </c>
      <c r="O220" s="2">
        <v>45</v>
      </c>
      <c r="P220" s="2">
        <v>0</v>
      </c>
      <c r="Q220" s="2">
        <f>IF(C220="Inventario físico",O220,P220)</f>
      </c>
      <c r="R220" s="2">
        <v>1</v>
      </c>
      <c r="U220" s="0" t="s">
        <v>99</v>
      </c>
      <c r="V220" s="5" t="s">
        <v>1264</v>
      </c>
      <c r="Y220" s="5" t="s">
        <v>1265</v>
      </c>
      <c r="Z220" s="0" t="s">
        <v>104</v>
      </c>
      <c r="AC220" s="5" t="s">
        <v>105</v>
      </c>
      <c r="AD220" s="3">
        <f>IF(AA220="","Pendiente",AA220*Q220)</f>
      </c>
      <c r="AF220" s="3">
        <f>IF(AE220="","",AE220*Q220)</f>
      </c>
      <c r="AG220" s="0" t="s">
        <v>106</v>
      </c>
      <c r="AH220" s="0" t="s">
        <v>107</v>
      </c>
    </row>
    <row r="221">
      <c r="A221" s="0">
        <v>217</v>
      </c>
      <c r="B221" s="0" t="s">
        <v>1266</v>
      </c>
      <c r="C221" s="0" t="s">
        <v>90</v>
      </c>
      <c r="D221" s="0" t="s">
        <v>17</v>
      </c>
      <c r="E221" s="5" t="s">
        <v>131</v>
      </c>
      <c r="F221" s="0" t="s">
        <v>1237</v>
      </c>
      <c r="G221" s="0" t="s">
        <v>27</v>
      </c>
      <c r="H221" s="0" t="s">
        <v>1020</v>
      </c>
      <c r="I221" s="0" t="s">
        <v>1021</v>
      </c>
      <c r="J221" s="5" t="s">
        <v>1022</v>
      </c>
      <c r="K221" s="0" t="s">
        <v>30</v>
      </c>
      <c r="L221" s="0" t="s">
        <v>1267</v>
      </c>
      <c r="M221" s="5" t="s">
        <v>1268</v>
      </c>
      <c r="O221" s="2">
        <v>41</v>
      </c>
      <c r="P221" s="2">
        <v>0</v>
      </c>
      <c r="Q221" s="2">
        <f>IF(C221="Inventario físico",O221,P221)</f>
      </c>
      <c r="R221" s="2">
        <v>1</v>
      </c>
      <c r="U221" s="0" t="s">
        <v>99</v>
      </c>
      <c r="V221" s="5" t="s">
        <v>1269</v>
      </c>
      <c r="Y221" s="5" t="s">
        <v>1270</v>
      </c>
      <c r="Z221" s="0" t="s">
        <v>104</v>
      </c>
      <c r="AC221" s="5" t="s">
        <v>105</v>
      </c>
      <c r="AD221" s="3">
        <f>IF(AA221="","Pendiente",AA221*Q221)</f>
      </c>
      <c r="AF221" s="3">
        <f>IF(AE221="","",AE221*Q221)</f>
      </c>
      <c r="AG221" s="0" t="s">
        <v>106</v>
      </c>
      <c r="AH221" s="0" t="s">
        <v>107</v>
      </c>
    </row>
    <row r="222">
      <c r="A222" s="0">
        <v>218</v>
      </c>
      <c r="B222" s="0" t="s">
        <v>1271</v>
      </c>
      <c r="C222" s="0" t="s">
        <v>90</v>
      </c>
      <c r="D222" s="0" t="s">
        <v>15</v>
      </c>
      <c r="E222" s="5" t="s">
        <v>323</v>
      </c>
      <c r="G222" s="0" t="s">
        <v>27</v>
      </c>
      <c r="H222" s="0" t="s">
        <v>1020</v>
      </c>
      <c r="I222" s="0" t="s">
        <v>1021</v>
      </c>
      <c r="J222" s="5" t="s">
        <v>1022</v>
      </c>
      <c r="K222" s="0" t="s">
        <v>30</v>
      </c>
      <c r="L222" s="0" t="s">
        <v>1272</v>
      </c>
      <c r="M222" s="5" t="s">
        <v>1273</v>
      </c>
      <c r="O222" s="2">
        <v>5</v>
      </c>
      <c r="P222" s="2">
        <v>0</v>
      </c>
      <c r="Q222" s="2">
        <f>IF(C222="Inventario físico",O222,P222)</f>
      </c>
      <c r="R222" s="2">
        <v>1</v>
      </c>
      <c r="U222" s="0" t="s">
        <v>99</v>
      </c>
      <c r="Y222" s="5" t="s">
        <v>327</v>
      </c>
      <c r="Z222" s="0" t="s">
        <v>104</v>
      </c>
      <c r="AC222" s="5" t="s">
        <v>105</v>
      </c>
      <c r="AD222" s="3">
        <f>IF(AA222="","Pendiente",AA222*Q222)</f>
      </c>
      <c r="AF222" s="3">
        <f>IF(AE222="","",AE222*Q222)</f>
      </c>
      <c r="AG222" s="0" t="s">
        <v>106</v>
      </c>
      <c r="AH222" s="0" t="s">
        <v>107</v>
      </c>
    </row>
    <row r="223">
      <c r="A223" s="0">
        <v>219</v>
      </c>
      <c r="B223" s="0" t="s">
        <v>1274</v>
      </c>
      <c r="C223" s="0" t="s">
        <v>90</v>
      </c>
      <c r="D223" s="0" t="s">
        <v>17</v>
      </c>
      <c r="E223" s="5" t="s">
        <v>131</v>
      </c>
      <c r="F223" s="0" t="s">
        <v>132</v>
      </c>
      <c r="G223" s="0" t="s">
        <v>27</v>
      </c>
      <c r="H223" s="0" t="s">
        <v>1020</v>
      </c>
      <c r="I223" s="0" t="s">
        <v>1021</v>
      </c>
      <c r="J223" s="5" t="s">
        <v>1022</v>
      </c>
      <c r="K223" s="0" t="s">
        <v>30</v>
      </c>
      <c r="L223" s="0" t="s">
        <v>1275</v>
      </c>
      <c r="M223" s="5" t="s">
        <v>1276</v>
      </c>
      <c r="N223" s="5" t="s">
        <v>1101</v>
      </c>
      <c r="O223" s="2">
        <v>16</v>
      </c>
      <c r="P223" s="2">
        <v>0</v>
      </c>
      <c r="Q223" s="2">
        <f>IF(C223="Inventario físico",O223,P223)</f>
      </c>
      <c r="R223" s="2">
        <v>1</v>
      </c>
      <c r="U223" s="0" t="s">
        <v>99</v>
      </c>
      <c r="V223" s="5" t="s">
        <v>1102</v>
      </c>
      <c r="W223" s="5" t="s">
        <v>308</v>
      </c>
      <c r="Y223" s="5" t="s">
        <v>1277</v>
      </c>
      <c r="Z223" s="0" t="s">
        <v>104</v>
      </c>
      <c r="AC223" s="5" t="s">
        <v>105</v>
      </c>
      <c r="AD223" s="3">
        <f>IF(AA223="","Pendiente",AA223*Q223)</f>
      </c>
      <c r="AF223" s="3">
        <f>IF(AE223="","",AE223*Q223)</f>
      </c>
      <c r="AG223" s="0" t="s">
        <v>106</v>
      </c>
      <c r="AH223" s="0" t="s">
        <v>107</v>
      </c>
    </row>
    <row r="224">
      <c r="A224" s="0">
        <v>220</v>
      </c>
      <c r="B224" s="0" t="s">
        <v>1278</v>
      </c>
      <c r="C224" s="0" t="s">
        <v>90</v>
      </c>
      <c r="D224" s="0" t="s">
        <v>17</v>
      </c>
      <c r="E224" s="5" t="s">
        <v>131</v>
      </c>
      <c r="F224" s="0" t="s">
        <v>262</v>
      </c>
      <c r="G224" s="0" t="s">
        <v>27</v>
      </c>
      <c r="H224" s="0" t="s">
        <v>1020</v>
      </c>
      <c r="I224" s="0" t="s">
        <v>1021</v>
      </c>
      <c r="J224" s="5" t="s">
        <v>1022</v>
      </c>
      <c r="K224" s="0" t="s">
        <v>30</v>
      </c>
      <c r="L224" s="0" t="s">
        <v>1279</v>
      </c>
      <c r="M224" s="5" t="s">
        <v>1280</v>
      </c>
      <c r="N224" s="5" t="s">
        <v>672</v>
      </c>
      <c r="O224" s="2">
        <v>9</v>
      </c>
      <c r="P224" s="2">
        <v>0</v>
      </c>
      <c r="Q224" s="2">
        <f>IF(C224="Inventario físico",O224,P224)</f>
      </c>
      <c r="R224" s="2">
        <v>2</v>
      </c>
      <c r="U224" s="0" t="s">
        <v>99</v>
      </c>
      <c r="V224" s="5" t="s">
        <v>1281</v>
      </c>
      <c r="Y224" s="5" t="s">
        <v>1282</v>
      </c>
      <c r="Z224" s="0" t="s">
        <v>104</v>
      </c>
      <c r="AC224" s="5" t="s">
        <v>105</v>
      </c>
      <c r="AD224" s="3">
        <f>IF(AA224="","Pendiente",AA224*Q224)</f>
      </c>
      <c r="AF224" s="3">
        <f>IF(AE224="","",AE224*Q224)</f>
      </c>
      <c r="AG224" s="0" t="s">
        <v>106</v>
      </c>
      <c r="AH224" s="0" t="s">
        <v>107</v>
      </c>
    </row>
    <row r="225">
      <c r="A225" s="0">
        <v>221</v>
      </c>
      <c r="B225" s="0" t="s">
        <v>1283</v>
      </c>
      <c r="C225" s="0" t="s">
        <v>90</v>
      </c>
      <c r="D225" s="0" t="s">
        <v>17</v>
      </c>
      <c r="E225" s="5" t="s">
        <v>131</v>
      </c>
      <c r="F225" s="0" t="s">
        <v>132</v>
      </c>
      <c r="G225" s="0" t="s">
        <v>27</v>
      </c>
      <c r="H225" s="0" t="s">
        <v>1020</v>
      </c>
      <c r="I225" s="0" t="s">
        <v>1021</v>
      </c>
      <c r="J225" s="5" t="s">
        <v>1022</v>
      </c>
      <c r="K225" s="0" t="s">
        <v>30</v>
      </c>
      <c r="L225" s="0" t="s">
        <v>1284</v>
      </c>
      <c r="M225" s="5" t="s">
        <v>1285</v>
      </c>
      <c r="O225" s="2">
        <v>380</v>
      </c>
      <c r="P225" s="2">
        <v>0</v>
      </c>
      <c r="Q225" s="2">
        <f>IF(C225="Inventario físico",O225,P225)</f>
      </c>
      <c r="R225" s="2">
        <v>1</v>
      </c>
      <c r="U225" s="0" t="s">
        <v>99</v>
      </c>
      <c r="V225" s="5" t="s">
        <v>383</v>
      </c>
      <c r="Y225" s="5" t="s">
        <v>1286</v>
      </c>
      <c r="Z225" s="0" t="s">
        <v>104</v>
      </c>
      <c r="AC225" s="5" t="s">
        <v>105</v>
      </c>
      <c r="AD225" s="3">
        <f>IF(AA225="","Pendiente",AA225*Q225)</f>
      </c>
      <c r="AF225" s="3">
        <f>IF(AE225="","",AE225*Q225)</f>
      </c>
      <c r="AG225" s="0" t="s">
        <v>106</v>
      </c>
      <c r="AH225" s="0" t="s">
        <v>107</v>
      </c>
    </row>
    <row r="226">
      <c r="A226" s="0">
        <v>222</v>
      </c>
      <c r="B226" s="0" t="s">
        <v>1287</v>
      </c>
      <c r="C226" s="0" t="s">
        <v>90</v>
      </c>
      <c r="D226" s="0" t="s">
        <v>17</v>
      </c>
      <c r="E226" s="5" t="s">
        <v>131</v>
      </c>
      <c r="F226" s="0" t="s">
        <v>262</v>
      </c>
      <c r="G226" s="0" t="s">
        <v>27</v>
      </c>
      <c r="H226" s="0" t="s">
        <v>1020</v>
      </c>
      <c r="I226" s="0" t="s">
        <v>1021</v>
      </c>
      <c r="J226" s="5" t="s">
        <v>1022</v>
      </c>
      <c r="K226" s="0" t="s">
        <v>30</v>
      </c>
      <c r="L226" s="0" t="s">
        <v>1288</v>
      </c>
      <c r="M226" s="5" t="s">
        <v>1289</v>
      </c>
      <c r="O226" s="2">
        <v>16</v>
      </c>
      <c r="P226" s="2">
        <v>0</v>
      </c>
      <c r="Q226" s="2">
        <f>IF(C226="Inventario físico",O226,P226)</f>
      </c>
      <c r="R226" s="2">
        <v>2</v>
      </c>
      <c r="U226" s="0" t="s">
        <v>99</v>
      </c>
      <c r="V226" s="5" t="s">
        <v>1290</v>
      </c>
      <c r="Y226" s="5" t="s">
        <v>1291</v>
      </c>
      <c r="Z226" s="0" t="s">
        <v>104</v>
      </c>
      <c r="AC226" s="5" t="s">
        <v>105</v>
      </c>
      <c r="AD226" s="3">
        <f>IF(AA226="","Pendiente",AA226*Q226)</f>
      </c>
      <c r="AF226" s="3">
        <f>IF(AE226="","",AE226*Q226)</f>
      </c>
      <c r="AG226" s="0" t="s">
        <v>106</v>
      </c>
      <c r="AH226" s="0" t="s">
        <v>107</v>
      </c>
    </row>
    <row r="227">
      <c r="A227" s="0">
        <v>223</v>
      </c>
      <c r="B227" s="0" t="s">
        <v>1292</v>
      </c>
      <c r="C227" s="0" t="s">
        <v>90</v>
      </c>
      <c r="D227" s="0" t="s">
        <v>17</v>
      </c>
      <c r="E227" s="5" t="s">
        <v>131</v>
      </c>
      <c r="F227" s="0" t="s">
        <v>1237</v>
      </c>
      <c r="G227" s="0" t="s">
        <v>27</v>
      </c>
      <c r="H227" s="0" t="s">
        <v>1020</v>
      </c>
      <c r="I227" s="0" t="s">
        <v>1021</v>
      </c>
      <c r="J227" s="5" t="s">
        <v>1022</v>
      </c>
      <c r="K227" s="0" t="s">
        <v>30</v>
      </c>
      <c r="L227" s="0" t="s">
        <v>1293</v>
      </c>
      <c r="M227" s="5" t="s">
        <v>1294</v>
      </c>
      <c r="N227" s="5" t="s">
        <v>1295</v>
      </c>
      <c r="O227" s="2">
        <v>39</v>
      </c>
      <c r="P227" s="2">
        <v>0</v>
      </c>
      <c r="Q227" s="2">
        <f>IF(C227="Inventario físico",O227,P227)</f>
      </c>
      <c r="R227" s="2">
        <v>2</v>
      </c>
      <c r="U227" s="0" t="s">
        <v>99</v>
      </c>
      <c r="V227" s="5" t="s">
        <v>1296</v>
      </c>
      <c r="W227" s="5" t="s">
        <v>169</v>
      </c>
      <c r="Y227" s="5" t="s">
        <v>1297</v>
      </c>
      <c r="Z227" s="0" t="s">
        <v>104</v>
      </c>
      <c r="AC227" s="5" t="s">
        <v>105</v>
      </c>
      <c r="AD227" s="3">
        <f>IF(AA227="","Pendiente",AA227*Q227)</f>
      </c>
      <c r="AF227" s="3">
        <f>IF(AE227="","",AE227*Q227)</f>
      </c>
      <c r="AG227" s="0" t="s">
        <v>106</v>
      </c>
      <c r="AH227" s="0" t="s">
        <v>107</v>
      </c>
    </row>
    <row r="228">
      <c r="A228" s="0">
        <v>224</v>
      </c>
      <c r="B228" s="0" t="s">
        <v>1298</v>
      </c>
      <c r="C228" s="0" t="s">
        <v>90</v>
      </c>
      <c r="D228" s="0" t="s">
        <v>17</v>
      </c>
      <c r="E228" s="5" t="s">
        <v>131</v>
      </c>
      <c r="F228" s="0" t="s">
        <v>262</v>
      </c>
      <c r="G228" s="0" t="s">
        <v>27</v>
      </c>
      <c r="H228" s="0" t="s">
        <v>1020</v>
      </c>
      <c r="I228" s="0" t="s">
        <v>1021</v>
      </c>
      <c r="J228" s="5" t="s">
        <v>1022</v>
      </c>
      <c r="K228" s="0" t="s">
        <v>30</v>
      </c>
      <c r="L228" s="0" t="s">
        <v>1299</v>
      </c>
      <c r="M228" s="5" t="s">
        <v>1300</v>
      </c>
      <c r="N228" s="5" t="s">
        <v>1301</v>
      </c>
      <c r="O228" s="2">
        <v>1</v>
      </c>
      <c r="P228" s="2">
        <v>0</v>
      </c>
      <c r="Q228" s="2">
        <f>IF(C228="Inventario físico",O228,P228)</f>
      </c>
      <c r="R228" s="2">
        <v>1</v>
      </c>
      <c r="U228" s="0" t="s">
        <v>99</v>
      </c>
      <c r="V228" s="5" t="s">
        <v>1302</v>
      </c>
      <c r="Y228" s="5" t="s">
        <v>1303</v>
      </c>
      <c r="Z228" s="0" t="s">
        <v>104</v>
      </c>
      <c r="AC228" s="5" t="s">
        <v>105</v>
      </c>
      <c r="AD228" s="3">
        <f>IF(AA228="","Pendiente",AA228*Q228)</f>
      </c>
      <c r="AF228" s="3">
        <f>IF(AE228="","",AE228*Q228)</f>
      </c>
      <c r="AG228" s="0" t="s">
        <v>106</v>
      </c>
      <c r="AH228" s="0" t="s">
        <v>107</v>
      </c>
    </row>
    <row r="229">
      <c r="A229" s="0">
        <v>225</v>
      </c>
      <c r="B229" s="0" t="s">
        <v>1304</v>
      </c>
      <c r="C229" s="0" t="s">
        <v>90</v>
      </c>
      <c r="D229" s="0" t="s">
        <v>15</v>
      </c>
      <c r="E229" s="5" t="s">
        <v>323</v>
      </c>
      <c r="G229" s="0" t="s">
        <v>27</v>
      </c>
      <c r="H229" s="0" t="s">
        <v>1020</v>
      </c>
      <c r="I229" s="0" t="s">
        <v>1021</v>
      </c>
      <c r="J229" s="5" t="s">
        <v>1022</v>
      </c>
      <c r="K229" s="0" t="s">
        <v>30</v>
      </c>
      <c r="L229" s="0" t="s">
        <v>1305</v>
      </c>
      <c r="M229" s="5" t="s">
        <v>1306</v>
      </c>
      <c r="N229" s="5" t="s">
        <v>1307</v>
      </c>
      <c r="O229" s="2">
        <v>15</v>
      </c>
      <c r="P229" s="2">
        <v>0</v>
      </c>
      <c r="Q229" s="2">
        <f>IF(C229="Inventario físico",O229,P229)</f>
      </c>
      <c r="R229" s="2">
        <v>1</v>
      </c>
      <c r="U229" s="0" t="s">
        <v>99</v>
      </c>
      <c r="Y229" s="5" t="s">
        <v>327</v>
      </c>
      <c r="Z229" s="0" t="s">
        <v>104</v>
      </c>
      <c r="AC229" s="5" t="s">
        <v>105</v>
      </c>
      <c r="AD229" s="3">
        <f>IF(AA229="","Pendiente",AA229*Q229)</f>
      </c>
      <c r="AF229" s="3">
        <f>IF(AE229="","",AE229*Q229)</f>
      </c>
      <c r="AG229" s="0" t="s">
        <v>106</v>
      </c>
      <c r="AH229" s="0" t="s">
        <v>107</v>
      </c>
    </row>
    <row r="230">
      <c r="A230" s="0">
        <v>226</v>
      </c>
      <c r="B230" s="0" t="s">
        <v>1308</v>
      </c>
      <c r="C230" s="0" t="s">
        <v>90</v>
      </c>
      <c r="D230" s="0" t="s">
        <v>15</v>
      </c>
      <c r="E230" s="5" t="s">
        <v>323</v>
      </c>
      <c r="G230" s="0" t="s">
        <v>27</v>
      </c>
      <c r="H230" s="0" t="s">
        <v>1020</v>
      </c>
      <c r="I230" s="0" t="s">
        <v>1021</v>
      </c>
      <c r="J230" s="5" t="s">
        <v>1022</v>
      </c>
      <c r="K230" s="0" t="s">
        <v>30</v>
      </c>
      <c r="L230" s="0" t="s">
        <v>1309</v>
      </c>
      <c r="M230" s="5" t="s">
        <v>1310</v>
      </c>
      <c r="N230" s="5" t="s">
        <v>1311</v>
      </c>
      <c r="O230" s="2">
        <v>1</v>
      </c>
      <c r="P230" s="2">
        <v>0</v>
      </c>
      <c r="Q230" s="2">
        <f>IF(C230="Inventario físico",O230,P230)</f>
      </c>
      <c r="R230" s="2">
        <v>1</v>
      </c>
      <c r="U230" s="0" t="s">
        <v>99</v>
      </c>
      <c r="Y230" s="5" t="s">
        <v>327</v>
      </c>
      <c r="Z230" s="0" t="s">
        <v>104</v>
      </c>
      <c r="AC230" s="5" t="s">
        <v>105</v>
      </c>
      <c r="AD230" s="3">
        <f>IF(AA230="","Pendiente",AA230*Q230)</f>
      </c>
      <c r="AF230" s="3">
        <f>IF(AE230="","",AE230*Q230)</f>
      </c>
      <c r="AG230" s="0" t="s">
        <v>106</v>
      </c>
      <c r="AH230" s="0" t="s">
        <v>107</v>
      </c>
    </row>
    <row r="231">
      <c r="A231" s="0">
        <v>227</v>
      </c>
      <c r="B231" s="0" t="s">
        <v>1312</v>
      </c>
      <c r="C231" s="0" t="s">
        <v>90</v>
      </c>
      <c r="D231" s="0" t="s">
        <v>17</v>
      </c>
      <c r="E231" s="5" t="s">
        <v>131</v>
      </c>
      <c r="F231" s="0" t="s">
        <v>262</v>
      </c>
      <c r="G231" s="0" t="s">
        <v>27</v>
      </c>
      <c r="H231" s="0" t="s">
        <v>1020</v>
      </c>
      <c r="I231" s="0" t="s">
        <v>1021</v>
      </c>
      <c r="J231" s="5" t="s">
        <v>1022</v>
      </c>
      <c r="K231" s="0" t="s">
        <v>30</v>
      </c>
      <c r="L231" s="0" t="s">
        <v>1313</v>
      </c>
      <c r="M231" s="5" t="s">
        <v>1314</v>
      </c>
      <c r="O231" s="2">
        <v>30</v>
      </c>
      <c r="P231" s="2">
        <v>0</v>
      </c>
      <c r="Q231" s="2">
        <f>IF(C231="Inventario físico",O231,P231)</f>
      </c>
      <c r="R231" s="2">
        <v>2</v>
      </c>
      <c r="U231" s="0" t="s">
        <v>99</v>
      </c>
      <c r="V231" s="5" t="s">
        <v>1315</v>
      </c>
      <c r="Y231" s="5" t="s">
        <v>1316</v>
      </c>
      <c r="Z231" s="0" t="s">
        <v>104</v>
      </c>
      <c r="AC231" s="5" t="s">
        <v>105</v>
      </c>
      <c r="AD231" s="3">
        <f>IF(AA231="","Pendiente",AA231*Q231)</f>
      </c>
      <c r="AF231" s="3">
        <f>IF(AE231="","",AE231*Q231)</f>
      </c>
      <c r="AG231" s="0" t="s">
        <v>106</v>
      </c>
      <c r="AH231" s="0" t="s">
        <v>107</v>
      </c>
    </row>
    <row r="232">
      <c r="A232" s="0">
        <v>228</v>
      </c>
      <c r="B232" s="0" t="s">
        <v>1317</v>
      </c>
      <c r="C232" s="0" t="s">
        <v>90</v>
      </c>
      <c r="D232" s="0" t="s">
        <v>17</v>
      </c>
      <c r="E232" s="5" t="s">
        <v>131</v>
      </c>
      <c r="F232" s="0" t="s">
        <v>255</v>
      </c>
      <c r="G232" s="0" t="s">
        <v>27</v>
      </c>
      <c r="H232" s="0" t="s">
        <v>1020</v>
      </c>
      <c r="I232" s="0" t="s">
        <v>1021</v>
      </c>
      <c r="J232" s="5" t="s">
        <v>1022</v>
      </c>
      <c r="K232" s="0" t="s">
        <v>33</v>
      </c>
      <c r="L232" s="0" t="s">
        <v>1318</v>
      </c>
      <c r="M232" s="5" t="s">
        <v>1319</v>
      </c>
      <c r="N232" s="5" t="s">
        <v>1047</v>
      </c>
      <c r="O232" s="2">
        <v>193</v>
      </c>
      <c r="P232" s="2">
        <v>0</v>
      </c>
      <c r="Q232" s="2">
        <f>IF(C232="Inventario físico",O232,P232)</f>
      </c>
      <c r="R232" s="2">
        <v>1</v>
      </c>
      <c r="U232" s="0" t="s">
        <v>99</v>
      </c>
      <c r="W232" s="5" t="s">
        <v>259</v>
      </c>
      <c r="Y232" s="5" t="s">
        <v>394</v>
      </c>
      <c r="Z232" s="0" t="s">
        <v>104</v>
      </c>
      <c r="AC232" s="5" t="s">
        <v>105</v>
      </c>
      <c r="AD232" s="3">
        <f>IF(AA232="","Pendiente",AA232*Q232)</f>
      </c>
      <c r="AF232" s="3">
        <f>IF(AE232="","",AE232*Q232)</f>
      </c>
      <c r="AG232" s="0" t="s">
        <v>106</v>
      </c>
      <c r="AH232" s="0" t="s">
        <v>107</v>
      </c>
    </row>
    <row r="233">
      <c r="A233" s="0">
        <v>229</v>
      </c>
      <c r="B233" s="0" t="s">
        <v>1320</v>
      </c>
      <c r="C233" s="0" t="s">
        <v>90</v>
      </c>
      <c r="D233" s="0" t="s">
        <v>14</v>
      </c>
      <c r="E233" s="5" t="s">
        <v>109</v>
      </c>
      <c r="G233" s="0" t="s">
        <v>27</v>
      </c>
      <c r="H233" s="0" t="s">
        <v>1020</v>
      </c>
      <c r="I233" s="0" t="s">
        <v>1021</v>
      </c>
      <c r="J233" s="5" t="s">
        <v>1022</v>
      </c>
      <c r="K233" s="0" t="s">
        <v>33</v>
      </c>
      <c r="L233" s="0" t="s">
        <v>1321</v>
      </c>
      <c r="M233" s="5" t="s">
        <v>1322</v>
      </c>
      <c r="N233" s="5" t="s">
        <v>1047</v>
      </c>
      <c r="O233" s="2">
        <v>122</v>
      </c>
      <c r="P233" s="2">
        <v>2096</v>
      </c>
      <c r="Q233" s="2">
        <f>IF(C233="Inventario físico",O233,P233)</f>
      </c>
      <c r="R233" s="2">
        <v>2</v>
      </c>
      <c r="S233" s="0" t="s">
        <v>404</v>
      </c>
      <c r="T233" s="0" t="s">
        <v>404</v>
      </c>
      <c r="U233" s="0" t="s">
        <v>99</v>
      </c>
      <c r="V233" s="5" t="s">
        <v>405</v>
      </c>
      <c r="W233" s="5" t="s">
        <v>259</v>
      </c>
      <c r="X233" s="0" t="s">
        <v>146</v>
      </c>
      <c r="Y233" s="5" t="s">
        <v>1323</v>
      </c>
      <c r="Z233" s="0" t="s">
        <v>104</v>
      </c>
      <c r="AC233" s="5" t="s">
        <v>105</v>
      </c>
      <c r="AD233" s="3">
        <f>IF(AA233="","Pendiente",AA233*Q233)</f>
      </c>
      <c r="AE233" s="3">
        <v>221.21310114503817</v>
      </c>
      <c r="AF233" s="3">
        <f>IF(AE233="","",AE233*Q233)</f>
      </c>
      <c r="AG233" s="0" t="s">
        <v>106</v>
      </c>
      <c r="AH233" s="0" t="s">
        <v>107</v>
      </c>
    </row>
    <row r="234">
      <c r="A234" s="0">
        <v>230</v>
      </c>
      <c r="B234" s="0" t="s">
        <v>1324</v>
      </c>
      <c r="C234" s="0" t="s">
        <v>90</v>
      </c>
      <c r="D234" s="0" t="s">
        <v>17</v>
      </c>
      <c r="E234" s="5" t="s">
        <v>131</v>
      </c>
      <c r="F234" s="0" t="s">
        <v>255</v>
      </c>
      <c r="G234" s="0" t="s">
        <v>27</v>
      </c>
      <c r="H234" s="0" t="s">
        <v>1020</v>
      </c>
      <c r="I234" s="0" t="s">
        <v>1021</v>
      </c>
      <c r="J234" s="5" t="s">
        <v>1022</v>
      </c>
      <c r="K234" s="0" t="s">
        <v>33</v>
      </c>
      <c r="L234" s="0" t="s">
        <v>1325</v>
      </c>
      <c r="M234" s="5" t="s">
        <v>1326</v>
      </c>
      <c r="N234" s="5" t="s">
        <v>1327</v>
      </c>
      <c r="O234" s="2">
        <v>9</v>
      </c>
      <c r="P234" s="2">
        <v>0</v>
      </c>
      <c r="Q234" s="2">
        <f>IF(C234="Inventario físico",O234,P234)</f>
      </c>
      <c r="R234" s="2">
        <v>1</v>
      </c>
      <c r="U234" s="0" t="s">
        <v>99</v>
      </c>
      <c r="W234" s="5" t="s">
        <v>259</v>
      </c>
      <c r="Y234" s="5" t="s">
        <v>1328</v>
      </c>
      <c r="Z234" s="0" t="s">
        <v>104</v>
      </c>
      <c r="AC234" s="5" t="s">
        <v>105</v>
      </c>
      <c r="AD234" s="3">
        <f>IF(AA234="","Pendiente",AA234*Q234)</f>
      </c>
      <c r="AF234" s="3">
        <f>IF(AE234="","",AE234*Q234)</f>
      </c>
      <c r="AG234" s="0" t="s">
        <v>106</v>
      </c>
      <c r="AH234" s="0" t="s">
        <v>107</v>
      </c>
    </row>
    <row r="235">
      <c r="A235" s="0">
        <v>231</v>
      </c>
      <c r="B235" s="0" t="s">
        <v>1329</v>
      </c>
      <c r="C235" s="0" t="s">
        <v>90</v>
      </c>
      <c r="D235" s="0" t="s">
        <v>14</v>
      </c>
      <c r="E235" s="5" t="s">
        <v>109</v>
      </c>
      <c r="G235" s="0" t="s">
        <v>27</v>
      </c>
      <c r="H235" s="0" t="s">
        <v>1020</v>
      </c>
      <c r="I235" s="0" t="s">
        <v>1021</v>
      </c>
      <c r="J235" s="5" t="s">
        <v>1022</v>
      </c>
      <c r="K235" s="0" t="s">
        <v>33</v>
      </c>
      <c r="L235" s="0" t="s">
        <v>1330</v>
      </c>
      <c r="M235" s="5" t="s">
        <v>1331</v>
      </c>
      <c r="N235" s="5" t="s">
        <v>1047</v>
      </c>
      <c r="O235" s="2">
        <v>33</v>
      </c>
      <c r="P235" s="2">
        <v>11285</v>
      </c>
      <c r="Q235" s="2">
        <f>IF(C235="Inventario físico",O235,P235)</f>
      </c>
      <c r="R235" s="2">
        <v>2</v>
      </c>
      <c r="S235" s="0" t="s">
        <v>416</v>
      </c>
      <c r="T235" s="0" t="s">
        <v>416</v>
      </c>
      <c r="U235" s="0" t="s">
        <v>99</v>
      </c>
      <c r="V235" s="5" t="s">
        <v>417</v>
      </c>
      <c r="W235" s="5" t="s">
        <v>259</v>
      </c>
      <c r="X235" s="0" t="s">
        <v>146</v>
      </c>
      <c r="Y235" s="5" t="s">
        <v>1332</v>
      </c>
      <c r="Z235" s="0" t="s">
        <v>104</v>
      </c>
      <c r="AC235" s="5" t="s">
        <v>105</v>
      </c>
      <c r="AD235" s="3">
        <f>IF(AA235="","Pendiente",AA235*Q235)</f>
      </c>
      <c r="AE235" s="3">
        <v>236.13730172795735</v>
      </c>
      <c r="AF235" s="3">
        <f>IF(AE235="","",AE235*Q235)</f>
      </c>
      <c r="AG235" s="0" t="s">
        <v>106</v>
      </c>
      <c r="AH235" s="0" t="s">
        <v>107</v>
      </c>
    </row>
    <row r="236">
      <c r="A236" s="0">
        <v>232</v>
      </c>
      <c r="B236" s="0" t="s">
        <v>1333</v>
      </c>
      <c r="C236" s="0" t="s">
        <v>90</v>
      </c>
      <c r="D236" s="0" t="s">
        <v>17</v>
      </c>
      <c r="E236" s="5" t="s">
        <v>131</v>
      </c>
      <c r="F236" s="0" t="s">
        <v>262</v>
      </c>
      <c r="G236" s="0" t="s">
        <v>27</v>
      </c>
      <c r="H236" s="0" t="s">
        <v>1020</v>
      </c>
      <c r="I236" s="0" t="s">
        <v>1021</v>
      </c>
      <c r="J236" s="5" t="s">
        <v>1022</v>
      </c>
      <c r="K236" s="0" t="s">
        <v>30</v>
      </c>
      <c r="L236" s="0" t="s">
        <v>1334</v>
      </c>
      <c r="M236" s="5" t="s">
        <v>1335</v>
      </c>
      <c r="O236" s="2">
        <v>23</v>
      </c>
      <c r="P236" s="2">
        <v>0</v>
      </c>
      <c r="Q236" s="2">
        <f>IF(C236="Inventario físico",O236,P236)</f>
      </c>
      <c r="R236" s="2">
        <v>1</v>
      </c>
      <c r="U236" s="0" t="s">
        <v>99</v>
      </c>
      <c r="V236" s="5" t="s">
        <v>440</v>
      </c>
      <c r="Y236" s="5" t="s">
        <v>1336</v>
      </c>
      <c r="Z236" s="0" t="s">
        <v>104</v>
      </c>
      <c r="AC236" s="5" t="s">
        <v>105</v>
      </c>
      <c r="AD236" s="3">
        <f>IF(AA236="","Pendiente",AA236*Q236)</f>
      </c>
      <c r="AF236" s="3">
        <f>IF(AE236="","",AE236*Q236)</f>
      </c>
      <c r="AG236" s="0" t="s">
        <v>106</v>
      </c>
      <c r="AH236" s="0" t="s">
        <v>107</v>
      </c>
    </row>
    <row r="237">
      <c r="A237" s="0">
        <v>233</v>
      </c>
      <c r="B237" s="0" t="s">
        <v>1337</v>
      </c>
      <c r="C237" s="0" t="s">
        <v>90</v>
      </c>
      <c r="D237" s="0" t="s">
        <v>17</v>
      </c>
      <c r="E237" s="5" t="s">
        <v>131</v>
      </c>
      <c r="F237" s="0" t="s">
        <v>255</v>
      </c>
      <c r="G237" s="0" t="s">
        <v>27</v>
      </c>
      <c r="H237" s="0" t="s">
        <v>1020</v>
      </c>
      <c r="I237" s="0" t="s">
        <v>1021</v>
      </c>
      <c r="J237" s="5" t="s">
        <v>1022</v>
      </c>
      <c r="K237" s="0" t="s">
        <v>33</v>
      </c>
      <c r="L237" s="0" t="s">
        <v>1338</v>
      </c>
      <c r="M237" s="5" t="s">
        <v>1339</v>
      </c>
      <c r="N237" s="5" t="s">
        <v>1047</v>
      </c>
      <c r="O237" s="2">
        <v>110</v>
      </c>
      <c r="P237" s="2">
        <v>0</v>
      </c>
      <c r="Q237" s="2">
        <f>IF(C237="Inventario físico",O237,P237)</f>
      </c>
      <c r="R237" s="2">
        <v>2</v>
      </c>
      <c r="U237" s="0" t="s">
        <v>99</v>
      </c>
      <c r="W237" s="5" t="s">
        <v>259</v>
      </c>
      <c r="Y237" s="5" t="s">
        <v>1340</v>
      </c>
      <c r="Z237" s="0" t="s">
        <v>104</v>
      </c>
      <c r="AC237" s="5" t="s">
        <v>105</v>
      </c>
      <c r="AD237" s="3">
        <f>IF(AA237="","Pendiente",AA237*Q237)</f>
      </c>
      <c r="AF237" s="3">
        <f>IF(AE237="","",AE237*Q237)</f>
      </c>
      <c r="AG237" s="0" t="s">
        <v>106</v>
      </c>
      <c r="AH237" s="0" t="s">
        <v>107</v>
      </c>
    </row>
    <row r="238">
      <c r="A238" s="0">
        <v>234</v>
      </c>
      <c r="B238" s="0" t="s">
        <v>1341</v>
      </c>
      <c r="C238" s="0" t="s">
        <v>90</v>
      </c>
      <c r="D238" s="0" t="s">
        <v>17</v>
      </c>
      <c r="E238" s="5" t="s">
        <v>131</v>
      </c>
      <c r="F238" s="0" t="s">
        <v>255</v>
      </c>
      <c r="G238" s="0" t="s">
        <v>27</v>
      </c>
      <c r="H238" s="0" t="s">
        <v>1020</v>
      </c>
      <c r="I238" s="0" t="s">
        <v>1021</v>
      </c>
      <c r="J238" s="5" t="s">
        <v>1022</v>
      </c>
      <c r="K238" s="0" t="s">
        <v>33</v>
      </c>
      <c r="L238" s="0" t="s">
        <v>1342</v>
      </c>
      <c r="M238" s="5" t="s">
        <v>1343</v>
      </c>
      <c r="N238" s="5" t="s">
        <v>258</v>
      </c>
      <c r="O238" s="2">
        <v>260</v>
      </c>
      <c r="P238" s="2">
        <v>0</v>
      </c>
      <c r="Q238" s="2">
        <f>IF(C238="Inventario físico",O238,P238)</f>
      </c>
      <c r="R238" s="2">
        <v>1</v>
      </c>
      <c r="U238" s="0" t="s">
        <v>99</v>
      </c>
      <c r="W238" s="5" t="s">
        <v>259</v>
      </c>
      <c r="Y238" s="5" t="s">
        <v>1344</v>
      </c>
      <c r="Z238" s="0" t="s">
        <v>104</v>
      </c>
      <c r="AC238" s="5" t="s">
        <v>105</v>
      </c>
      <c r="AD238" s="3">
        <f>IF(AA238="","Pendiente",AA238*Q238)</f>
      </c>
      <c r="AF238" s="3">
        <f>IF(AE238="","",AE238*Q238)</f>
      </c>
      <c r="AG238" s="0" t="s">
        <v>106</v>
      </c>
      <c r="AH238" s="0" t="s">
        <v>107</v>
      </c>
    </row>
    <row r="239">
      <c r="A239" s="0">
        <v>235</v>
      </c>
      <c r="B239" s="0" t="s">
        <v>1345</v>
      </c>
      <c r="C239" s="0" t="s">
        <v>90</v>
      </c>
      <c r="D239" s="0" t="s">
        <v>17</v>
      </c>
      <c r="E239" s="5" t="s">
        <v>131</v>
      </c>
      <c r="F239" s="0" t="s">
        <v>262</v>
      </c>
      <c r="G239" s="0" t="s">
        <v>27</v>
      </c>
      <c r="H239" s="0" t="s">
        <v>1020</v>
      </c>
      <c r="I239" s="0" t="s">
        <v>1021</v>
      </c>
      <c r="J239" s="5" t="s">
        <v>1022</v>
      </c>
      <c r="K239" s="0" t="s">
        <v>30</v>
      </c>
      <c r="L239" s="0" t="s">
        <v>1346</v>
      </c>
      <c r="M239" s="5" t="s">
        <v>1347</v>
      </c>
      <c r="O239" s="2">
        <v>1465</v>
      </c>
      <c r="P239" s="2">
        <v>0</v>
      </c>
      <c r="Q239" s="2">
        <f>IF(C239="Inventario físico",O239,P239)</f>
      </c>
      <c r="R239" s="2">
        <v>7</v>
      </c>
      <c r="U239" s="0" t="s">
        <v>99</v>
      </c>
      <c r="V239" s="5" t="s">
        <v>452</v>
      </c>
      <c r="Y239" s="5" t="s">
        <v>1348</v>
      </c>
      <c r="Z239" s="0" t="s">
        <v>104</v>
      </c>
      <c r="AC239" s="5" t="s">
        <v>105</v>
      </c>
      <c r="AD239" s="3">
        <f>IF(AA239="","Pendiente",AA239*Q239)</f>
      </c>
      <c r="AF239" s="3">
        <f>IF(AE239="","",AE239*Q239)</f>
      </c>
      <c r="AG239" s="0" t="s">
        <v>106</v>
      </c>
      <c r="AH239" s="0" t="s">
        <v>107</v>
      </c>
    </row>
    <row r="240">
      <c r="A240" s="0">
        <v>236</v>
      </c>
      <c r="B240" s="0" t="s">
        <v>1349</v>
      </c>
      <c r="C240" s="0" t="s">
        <v>90</v>
      </c>
      <c r="D240" s="0" t="s">
        <v>17</v>
      </c>
      <c r="E240" s="5" t="s">
        <v>131</v>
      </c>
      <c r="F240" s="0" t="s">
        <v>255</v>
      </c>
      <c r="G240" s="0" t="s">
        <v>27</v>
      </c>
      <c r="H240" s="0" t="s">
        <v>1020</v>
      </c>
      <c r="I240" s="0" t="s">
        <v>1021</v>
      </c>
      <c r="J240" s="5" t="s">
        <v>1022</v>
      </c>
      <c r="K240" s="0" t="s">
        <v>33</v>
      </c>
      <c r="L240" s="0" t="s">
        <v>1350</v>
      </c>
      <c r="M240" s="5" t="s">
        <v>1351</v>
      </c>
      <c r="N240" s="5" t="s">
        <v>258</v>
      </c>
      <c r="O240" s="2">
        <v>580</v>
      </c>
      <c r="P240" s="2">
        <v>0</v>
      </c>
      <c r="Q240" s="2">
        <f>IF(C240="Inventario físico",O240,P240)</f>
      </c>
      <c r="R240" s="2">
        <v>3</v>
      </c>
      <c r="U240" s="0" t="s">
        <v>99</v>
      </c>
      <c r="W240" s="5" t="s">
        <v>259</v>
      </c>
      <c r="Y240" s="5" t="s">
        <v>1352</v>
      </c>
      <c r="Z240" s="0" t="s">
        <v>104</v>
      </c>
      <c r="AC240" s="5" t="s">
        <v>105</v>
      </c>
      <c r="AD240" s="3">
        <f>IF(AA240="","Pendiente",AA240*Q240)</f>
      </c>
      <c r="AF240" s="3">
        <f>IF(AE240="","",AE240*Q240)</f>
      </c>
      <c r="AG240" s="0" t="s">
        <v>106</v>
      </c>
      <c r="AH240" s="0" t="s">
        <v>107</v>
      </c>
    </row>
    <row r="241">
      <c r="A241" s="0">
        <v>237</v>
      </c>
      <c r="B241" s="0" t="s">
        <v>1353</v>
      </c>
      <c r="C241" s="0" t="s">
        <v>90</v>
      </c>
      <c r="D241" s="0" t="s">
        <v>17</v>
      </c>
      <c r="E241" s="5" t="s">
        <v>131</v>
      </c>
      <c r="F241" s="0" t="s">
        <v>262</v>
      </c>
      <c r="G241" s="0" t="s">
        <v>27</v>
      </c>
      <c r="H241" s="0" t="s">
        <v>1020</v>
      </c>
      <c r="I241" s="0" t="s">
        <v>1021</v>
      </c>
      <c r="J241" s="5" t="s">
        <v>1022</v>
      </c>
      <c r="K241" s="0" t="s">
        <v>30</v>
      </c>
      <c r="L241" s="0" t="s">
        <v>1354</v>
      </c>
      <c r="M241" s="5" t="s">
        <v>1355</v>
      </c>
      <c r="O241" s="2">
        <v>252</v>
      </c>
      <c r="P241" s="2">
        <v>0</v>
      </c>
      <c r="Q241" s="2">
        <f>IF(C241="Inventario físico",O241,P241)</f>
      </c>
      <c r="R241" s="2">
        <v>3</v>
      </c>
      <c r="U241" s="0" t="s">
        <v>99</v>
      </c>
      <c r="V241" s="5" t="s">
        <v>1356</v>
      </c>
      <c r="Y241" s="5" t="s">
        <v>1357</v>
      </c>
      <c r="Z241" s="0" t="s">
        <v>104</v>
      </c>
      <c r="AC241" s="5" t="s">
        <v>105</v>
      </c>
      <c r="AD241" s="3">
        <f>IF(AA241="","Pendiente",AA241*Q241)</f>
      </c>
      <c r="AF241" s="3">
        <f>IF(AE241="","",AE241*Q241)</f>
      </c>
      <c r="AG241" s="0" t="s">
        <v>106</v>
      </c>
      <c r="AH241" s="0" t="s">
        <v>107</v>
      </c>
    </row>
    <row r="242">
      <c r="A242" s="0">
        <v>238</v>
      </c>
      <c r="B242" s="0" t="s">
        <v>1019</v>
      </c>
      <c r="C242" s="0" t="s">
        <v>90</v>
      </c>
      <c r="D242" s="0" t="s">
        <v>17</v>
      </c>
      <c r="E242" s="5" t="s">
        <v>131</v>
      </c>
      <c r="F242" s="0" t="s">
        <v>262</v>
      </c>
      <c r="G242" s="0" t="s">
        <v>27</v>
      </c>
      <c r="H242" s="0" t="s">
        <v>1020</v>
      </c>
      <c r="I242" s="0" t="s">
        <v>1021</v>
      </c>
      <c r="J242" s="5" t="s">
        <v>1022</v>
      </c>
      <c r="K242" s="0" t="s">
        <v>30</v>
      </c>
      <c r="L242" s="0" t="s">
        <v>1023</v>
      </c>
      <c r="M242" s="5" t="s">
        <v>1358</v>
      </c>
      <c r="O242" s="2">
        <v>21</v>
      </c>
      <c r="P242" s="2">
        <v>0</v>
      </c>
      <c r="Q242" s="2">
        <f>IF(C242="Inventario físico",O242,P242)</f>
      </c>
      <c r="R242" s="2">
        <v>3</v>
      </c>
      <c r="U242" s="0" t="s">
        <v>99</v>
      </c>
      <c r="V242" s="5" t="s">
        <v>462</v>
      </c>
      <c r="Y242" s="5" t="s">
        <v>1359</v>
      </c>
      <c r="Z242" s="0" t="s">
        <v>104</v>
      </c>
      <c r="AC242" s="5" t="s">
        <v>105</v>
      </c>
      <c r="AD242" s="3">
        <f>IF(AA242="","Pendiente",AA242*Q242)</f>
      </c>
      <c r="AF242" s="3">
        <f>IF(AE242="","",AE242*Q242)</f>
      </c>
      <c r="AG242" s="0" t="s">
        <v>106</v>
      </c>
      <c r="AH242" s="0" t="s">
        <v>107</v>
      </c>
    </row>
    <row r="243">
      <c r="A243" s="0">
        <v>239</v>
      </c>
      <c r="B243" s="0" t="s">
        <v>1360</v>
      </c>
      <c r="C243" s="0" t="s">
        <v>90</v>
      </c>
      <c r="D243" s="0" t="s">
        <v>17</v>
      </c>
      <c r="E243" s="5" t="s">
        <v>131</v>
      </c>
      <c r="F243" s="0" t="s">
        <v>255</v>
      </c>
      <c r="G243" s="0" t="s">
        <v>27</v>
      </c>
      <c r="H243" s="0" t="s">
        <v>1020</v>
      </c>
      <c r="I243" s="0" t="s">
        <v>1021</v>
      </c>
      <c r="J243" s="5" t="s">
        <v>1022</v>
      </c>
      <c r="K243" s="0" t="s">
        <v>33</v>
      </c>
      <c r="L243" s="0" t="s">
        <v>1361</v>
      </c>
      <c r="M243" s="5" t="s">
        <v>1362</v>
      </c>
      <c r="N243" s="5" t="s">
        <v>1047</v>
      </c>
      <c r="O243" s="2">
        <v>92</v>
      </c>
      <c r="P243" s="2">
        <v>0</v>
      </c>
      <c r="Q243" s="2">
        <f>IF(C243="Inventario físico",O243,P243)</f>
      </c>
      <c r="R243" s="2">
        <v>1</v>
      </c>
      <c r="U243" s="0" t="s">
        <v>99</v>
      </c>
      <c r="W243" s="5" t="s">
        <v>259</v>
      </c>
      <c r="Y243" s="5" t="s">
        <v>1363</v>
      </c>
      <c r="Z243" s="0" t="s">
        <v>104</v>
      </c>
      <c r="AC243" s="5" t="s">
        <v>105</v>
      </c>
      <c r="AD243" s="3">
        <f>IF(AA243="","Pendiente",AA243*Q243)</f>
      </c>
      <c r="AF243" s="3">
        <f>IF(AE243="","",AE243*Q243)</f>
      </c>
      <c r="AG243" s="0" t="s">
        <v>106</v>
      </c>
      <c r="AH243" s="0" t="s">
        <v>107</v>
      </c>
    </row>
    <row r="244">
      <c r="A244" s="0">
        <v>240</v>
      </c>
      <c r="B244" s="0" t="s">
        <v>1364</v>
      </c>
      <c r="C244" s="0" t="s">
        <v>90</v>
      </c>
      <c r="D244" s="0" t="s">
        <v>14</v>
      </c>
      <c r="E244" s="5" t="s">
        <v>109</v>
      </c>
      <c r="G244" s="0" t="s">
        <v>27</v>
      </c>
      <c r="H244" s="0" t="s">
        <v>1020</v>
      </c>
      <c r="I244" s="0" t="s">
        <v>1021</v>
      </c>
      <c r="J244" s="5" t="s">
        <v>1022</v>
      </c>
      <c r="K244" s="0" t="s">
        <v>33</v>
      </c>
      <c r="L244" s="0" t="s">
        <v>1365</v>
      </c>
      <c r="M244" s="5" t="s">
        <v>1366</v>
      </c>
      <c r="N244" s="5" t="s">
        <v>1047</v>
      </c>
      <c r="O244" s="2">
        <v>46</v>
      </c>
      <c r="P244" s="2">
        <v>450</v>
      </c>
      <c r="Q244" s="2">
        <f>IF(C244="Inventario físico",O244,P244)</f>
      </c>
      <c r="R244" s="2">
        <v>3</v>
      </c>
      <c r="S244" s="0" t="s">
        <v>1367</v>
      </c>
      <c r="T244" s="0" t="s">
        <v>1367</v>
      </c>
      <c r="U244" s="0" t="s">
        <v>99</v>
      </c>
      <c r="V244" s="5" t="s">
        <v>1368</v>
      </c>
      <c r="W244" s="5" t="s">
        <v>259</v>
      </c>
      <c r="X244" s="0" t="s">
        <v>146</v>
      </c>
      <c r="Y244" s="5" t="s">
        <v>1369</v>
      </c>
      <c r="Z244" s="0" t="s">
        <v>104</v>
      </c>
      <c r="AC244" s="5" t="s">
        <v>105</v>
      </c>
      <c r="AD244" s="3">
        <f>IF(AA244="","Pendiente",AA244*Q244)</f>
      </c>
      <c r="AE244" s="3">
        <v>614.1733333333332</v>
      </c>
      <c r="AF244" s="3">
        <f>IF(AE244="","",AE244*Q244)</f>
      </c>
      <c r="AG244" s="0" t="s">
        <v>106</v>
      </c>
      <c r="AH244" s="0" t="s">
        <v>107</v>
      </c>
    </row>
    <row r="245">
      <c r="A245" s="0">
        <v>241</v>
      </c>
      <c r="B245" s="0" t="s">
        <v>1370</v>
      </c>
      <c r="C245" s="0" t="s">
        <v>90</v>
      </c>
      <c r="D245" s="0" t="s">
        <v>17</v>
      </c>
      <c r="E245" s="5" t="s">
        <v>131</v>
      </c>
      <c r="F245" s="0" t="s">
        <v>132</v>
      </c>
      <c r="G245" s="0" t="s">
        <v>27</v>
      </c>
      <c r="H245" s="0" t="s">
        <v>1020</v>
      </c>
      <c r="I245" s="0" t="s">
        <v>1021</v>
      </c>
      <c r="J245" s="5" t="s">
        <v>1022</v>
      </c>
      <c r="K245" s="0" t="s">
        <v>30</v>
      </c>
      <c r="L245" s="0" t="s">
        <v>1371</v>
      </c>
      <c r="M245" s="5" t="s">
        <v>1372</v>
      </c>
      <c r="O245" s="2">
        <v>46</v>
      </c>
      <c r="P245" s="2">
        <v>0</v>
      </c>
      <c r="Q245" s="2">
        <f>IF(C245="Inventario físico",O245,P245)</f>
      </c>
      <c r="R245" s="2">
        <v>1</v>
      </c>
      <c r="U245" s="0" t="s">
        <v>99</v>
      </c>
      <c r="V245" s="5" t="s">
        <v>1373</v>
      </c>
      <c r="Y245" s="5" t="s">
        <v>1374</v>
      </c>
      <c r="Z245" s="0" t="s">
        <v>104</v>
      </c>
      <c r="AC245" s="5" t="s">
        <v>105</v>
      </c>
      <c r="AD245" s="3">
        <f>IF(AA245="","Pendiente",AA245*Q245)</f>
      </c>
      <c r="AF245" s="3">
        <f>IF(AE245="","",AE245*Q245)</f>
      </c>
      <c r="AG245" s="0" t="s">
        <v>106</v>
      </c>
      <c r="AH245" s="0" t="s">
        <v>107</v>
      </c>
    </row>
    <row r="246">
      <c r="A246" s="0">
        <v>242</v>
      </c>
      <c r="B246" s="0" t="s">
        <v>1375</v>
      </c>
      <c r="C246" s="0" t="s">
        <v>90</v>
      </c>
      <c r="D246" s="0" t="s">
        <v>17</v>
      </c>
      <c r="E246" s="5" t="s">
        <v>131</v>
      </c>
      <c r="F246" s="0" t="s">
        <v>262</v>
      </c>
      <c r="G246" s="0" t="s">
        <v>27</v>
      </c>
      <c r="H246" s="0" t="s">
        <v>1020</v>
      </c>
      <c r="I246" s="0" t="s">
        <v>1021</v>
      </c>
      <c r="J246" s="5" t="s">
        <v>1022</v>
      </c>
      <c r="K246" s="0" t="s">
        <v>30</v>
      </c>
      <c r="L246" s="0" t="s">
        <v>1376</v>
      </c>
      <c r="M246" s="5" t="s">
        <v>1377</v>
      </c>
      <c r="O246" s="2">
        <v>11</v>
      </c>
      <c r="P246" s="2">
        <v>0</v>
      </c>
      <c r="Q246" s="2">
        <f>IF(C246="Inventario físico",O246,P246)</f>
      </c>
      <c r="R246" s="2">
        <v>2</v>
      </c>
      <c r="U246" s="0" t="s">
        <v>99</v>
      </c>
      <c r="V246" s="5" t="s">
        <v>907</v>
      </c>
      <c r="Y246" s="5" t="s">
        <v>1378</v>
      </c>
      <c r="Z246" s="0" t="s">
        <v>104</v>
      </c>
      <c r="AC246" s="5" t="s">
        <v>105</v>
      </c>
      <c r="AD246" s="3">
        <f>IF(AA246="","Pendiente",AA246*Q246)</f>
      </c>
      <c r="AF246" s="3">
        <f>IF(AE246="","",AE246*Q246)</f>
      </c>
      <c r="AG246" s="0" t="s">
        <v>106</v>
      </c>
      <c r="AH246" s="0" t="s">
        <v>107</v>
      </c>
    </row>
    <row r="247">
      <c r="A247" s="0">
        <v>243</v>
      </c>
      <c r="B247" s="0" t="s">
        <v>1379</v>
      </c>
      <c r="C247" s="0" t="s">
        <v>90</v>
      </c>
      <c r="D247" s="0" t="s">
        <v>14</v>
      </c>
      <c r="E247" s="5" t="s">
        <v>109</v>
      </c>
      <c r="G247" s="0" t="s">
        <v>27</v>
      </c>
      <c r="H247" s="0" t="s">
        <v>1020</v>
      </c>
      <c r="I247" s="0" t="s">
        <v>1021</v>
      </c>
      <c r="J247" s="5" t="s">
        <v>1022</v>
      </c>
      <c r="K247" s="0" t="s">
        <v>33</v>
      </c>
      <c r="L247" s="0" t="s">
        <v>1380</v>
      </c>
      <c r="M247" s="5" t="s">
        <v>1381</v>
      </c>
      <c r="N247" s="5" t="s">
        <v>1047</v>
      </c>
      <c r="O247" s="2">
        <v>189</v>
      </c>
      <c r="P247" s="2">
        <v>1326</v>
      </c>
      <c r="Q247" s="2">
        <f>IF(C247="Inventario físico",O247,P247)</f>
      </c>
      <c r="R247" s="2">
        <v>1</v>
      </c>
      <c r="S247" s="0" t="s">
        <v>1382</v>
      </c>
      <c r="T247" s="0" t="s">
        <v>1382</v>
      </c>
      <c r="U247" s="0" t="s">
        <v>99</v>
      </c>
      <c r="V247" s="5" t="s">
        <v>1383</v>
      </c>
      <c r="W247" s="5" t="s">
        <v>259</v>
      </c>
      <c r="X247" s="0" t="s">
        <v>146</v>
      </c>
      <c r="Y247" s="5" t="s">
        <v>1384</v>
      </c>
      <c r="Z247" s="0" t="s">
        <v>104</v>
      </c>
      <c r="AC247" s="5" t="s">
        <v>105</v>
      </c>
      <c r="AD247" s="3">
        <f>IF(AA247="","Pendiente",AA247*Q247)</f>
      </c>
      <c r="AE247" s="3">
        <v>944.4367194570139</v>
      </c>
      <c r="AF247" s="3">
        <f>IF(AE247="","",AE247*Q247)</f>
      </c>
      <c r="AG247" s="0" t="s">
        <v>106</v>
      </c>
      <c r="AH247" s="0" t="s">
        <v>107</v>
      </c>
    </row>
    <row r="248">
      <c r="A248" s="0">
        <v>244</v>
      </c>
      <c r="B248" s="0" t="s">
        <v>1385</v>
      </c>
      <c r="C248" s="0" t="s">
        <v>90</v>
      </c>
      <c r="D248" s="0" t="s">
        <v>14</v>
      </c>
      <c r="E248" s="5" t="s">
        <v>109</v>
      </c>
      <c r="G248" s="0" t="s">
        <v>27</v>
      </c>
      <c r="H248" s="0" t="s">
        <v>1020</v>
      </c>
      <c r="I248" s="0" t="s">
        <v>1021</v>
      </c>
      <c r="J248" s="5" t="s">
        <v>1022</v>
      </c>
      <c r="K248" s="0" t="s">
        <v>33</v>
      </c>
      <c r="L248" s="0" t="s">
        <v>1386</v>
      </c>
      <c r="M248" s="5" t="s">
        <v>1387</v>
      </c>
      <c r="N248" s="5" t="s">
        <v>1047</v>
      </c>
      <c r="O248" s="2">
        <v>117</v>
      </c>
      <c r="P248" s="2">
        <v>3270</v>
      </c>
      <c r="Q248" s="2">
        <f>IF(C248="Inventario físico",O248,P248)</f>
      </c>
      <c r="R248" s="2">
        <v>3</v>
      </c>
      <c r="S248" s="0" t="s">
        <v>1388</v>
      </c>
      <c r="T248" s="0" t="s">
        <v>1388</v>
      </c>
      <c r="U248" s="0" t="s">
        <v>99</v>
      </c>
      <c r="V248" s="5" t="s">
        <v>1389</v>
      </c>
      <c r="W248" s="5" t="s">
        <v>259</v>
      </c>
      <c r="X248" s="0" t="s">
        <v>146</v>
      </c>
      <c r="Y248" s="5" t="s">
        <v>1390</v>
      </c>
      <c r="Z248" s="0" t="s">
        <v>104</v>
      </c>
      <c r="AC248" s="5" t="s">
        <v>105</v>
      </c>
      <c r="AD248" s="3">
        <f>IF(AA248="","Pendiente",AA248*Q248)</f>
      </c>
      <c r="AE248" s="3">
        <v>225.5669633027522</v>
      </c>
      <c r="AF248" s="3">
        <f>IF(AE248="","",AE248*Q248)</f>
      </c>
      <c r="AG248" s="0" t="s">
        <v>106</v>
      </c>
      <c r="AH248" s="0" t="s">
        <v>107</v>
      </c>
    </row>
    <row r="249">
      <c r="A249" s="0">
        <v>245</v>
      </c>
      <c r="B249" s="0" t="s">
        <v>1391</v>
      </c>
      <c r="C249" s="0" t="s">
        <v>90</v>
      </c>
      <c r="D249" s="0" t="s">
        <v>17</v>
      </c>
      <c r="E249" s="5" t="s">
        <v>131</v>
      </c>
      <c r="F249" s="0" t="s">
        <v>132</v>
      </c>
      <c r="G249" s="0" t="s">
        <v>27</v>
      </c>
      <c r="H249" s="0" t="s">
        <v>1020</v>
      </c>
      <c r="I249" s="0" t="s">
        <v>1021</v>
      </c>
      <c r="J249" s="5" t="s">
        <v>1022</v>
      </c>
      <c r="K249" s="0" t="s">
        <v>30</v>
      </c>
      <c r="L249" s="0" t="s">
        <v>1392</v>
      </c>
      <c r="M249" s="5" t="s">
        <v>1393</v>
      </c>
      <c r="N249" s="5" t="s">
        <v>519</v>
      </c>
      <c r="O249" s="2">
        <v>220</v>
      </c>
      <c r="P249" s="2">
        <v>0</v>
      </c>
      <c r="Q249" s="2">
        <f>IF(C249="Inventario físico",O249,P249)</f>
      </c>
      <c r="R249" s="2">
        <v>3</v>
      </c>
      <c r="U249" s="0" t="s">
        <v>99</v>
      </c>
      <c r="V249" s="5" t="s">
        <v>1394</v>
      </c>
      <c r="W249" s="5" t="s">
        <v>1395</v>
      </c>
      <c r="Y249" s="5" t="s">
        <v>1396</v>
      </c>
      <c r="Z249" s="0" t="s">
        <v>104</v>
      </c>
      <c r="AC249" s="5" t="s">
        <v>105</v>
      </c>
      <c r="AD249" s="3">
        <f>IF(AA249="","Pendiente",AA249*Q249)</f>
      </c>
      <c r="AF249" s="3">
        <f>IF(AE249="","",AE249*Q249)</f>
      </c>
      <c r="AG249" s="0" t="s">
        <v>106</v>
      </c>
      <c r="AH249" s="0" t="s">
        <v>107</v>
      </c>
    </row>
    <row r="250">
      <c r="A250" s="0">
        <v>246</v>
      </c>
      <c r="B250" s="0" t="s">
        <v>1397</v>
      </c>
      <c r="C250" s="0" t="s">
        <v>90</v>
      </c>
      <c r="D250" s="0" t="s">
        <v>14</v>
      </c>
      <c r="E250" s="5" t="s">
        <v>91</v>
      </c>
      <c r="G250" s="0" t="s">
        <v>27</v>
      </c>
      <c r="H250" s="0" t="s">
        <v>1020</v>
      </c>
      <c r="I250" s="0" t="s">
        <v>1021</v>
      </c>
      <c r="J250" s="5" t="s">
        <v>1022</v>
      </c>
      <c r="K250" s="0" t="s">
        <v>30</v>
      </c>
      <c r="L250" s="0" t="s">
        <v>1398</v>
      </c>
      <c r="M250" s="5" t="s">
        <v>1399</v>
      </c>
      <c r="O250" s="2">
        <v>19</v>
      </c>
      <c r="P250" s="2">
        <v>0</v>
      </c>
      <c r="Q250" s="2">
        <f>IF(C250="Inventario físico",O250,P250)</f>
      </c>
      <c r="R250" s="2">
        <v>1</v>
      </c>
      <c r="S250" s="0" t="s">
        <v>1400</v>
      </c>
      <c r="T250" s="0" t="s">
        <v>1400</v>
      </c>
      <c r="U250" s="0" t="s">
        <v>99</v>
      </c>
      <c r="V250" s="5" t="s">
        <v>1399</v>
      </c>
      <c r="X250" s="0" t="s">
        <v>146</v>
      </c>
      <c r="Y250" s="5" t="s">
        <v>1401</v>
      </c>
      <c r="Z250" s="0" t="s">
        <v>104</v>
      </c>
      <c r="AC250" s="5" t="s">
        <v>105</v>
      </c>
      <c r="AD250" s="3">
        <f>IF(AA250="","Pendiente",AA250*Q250)</f>
      </c>
      <c r="AE250" s="3">
        <v>29777</v>
      </c>
      <c r="AF250" s="3">
        <f>IF(AE250="","",AE250*Q250)</f>
      </c>
      <c r="AG250" s="0" t="s">
        <v>106</v>
      </c>
      <c r="AH250" s="0" t="s">
        <v>107</v>
      </c>
    </row>
    <row r="251">
      <c r="A251" s="0">
        <v>247</v>
      </c>
      <c r="B251" s="0" t="s">
        <v>1402</v>
      </c>
      <c r="C251" s="0" t="s">
        <v>90</v>
      </c>
      <c r="D251" s="0" t="s">
        <v>14</v>
      </c>
      <c r="E251" s="5" t="s">
        <v>91</v>
      </c>
      <c r="G251" s="0" t="s">
        <v>27</v>
      </c>
      <c r="H251" s="0" t="s">
        <v>1020</v>
      </c>
      <c r="I251" s="0" t="s">
        <v>1021</v>
      </c>
      <c r="J251" s="5" t="s">
        <v>1022</v>
      </c>
      <c r="K251" s="0" t="s">
        <v>33</v>
      </c>
      <c r="L251" s="0" t="s">
        <v>1403</v>
      </c>
      <c r="M251" s="5" t="s">
        <v>1404</v>
      </c>
      <c r="N251" s="5" t="s">
        <v>1047</v>
      </c>
      <c r="O251" s="2">
        <v>290</v>
      </c>
      <c r="P251" s="2">
        <v>0</v>
      </c>
      <c r="Q251" s="2">
        <f>IF(C251="Inventario físico",O251,P251)</f>
      </c>
      <c r="R251" s="2">
        <v>1</v>
      </c>
      <c r="S251" s="0" t="s">
        <v>1405</v>
      </c>
      <c r="T251" s="0" t="s">
        <v>1405</v>
      </c>
      <c r="U251" s="0" t="s">
        <v>99</v>
      </c>
      <c r="V251" s="5" t="s">
        <v>1406</v>
      </c>
      <c r="W251" s="5" t="s">
        <v>259</v>
      </c>
      <c r="X251" s="0" t="s">
        <v>146</v>
      </c>
      <c r="Y251" s="5" t="s">
        <v>1407</v>
      </c>
      <c r="Z251" s="0" t="s">
        <v>104</v>
      </c>
      <c r="AC251" s="5" t="s">
        <v>105</v>
      </c>
      <c r="AD251" s="3">
        <f>IF(AA251="","Pendiente",AA251*Q251)</f>
      </c>
      <c r="AE251" s="3">
        <v>2240</v>
      </c>
      <c r="AF251" s="3">
        <f>IF(AE251="","",AE251*Q251)</f>
      </c>
      <c r="AG251" s="0" t="s">
        <v>106</v>
      </c>
      <c r="AH251" s="0" t="s">
        <v>107</v>
      </c>
    </row>
    <row r="252">
      <c r="A252" s="0">
        <v>248</v>
      </c>
      <c r="B252" s="0" t="s">
        <v>1408</v>
      </c>
      <c r="C252" s="0" t="s">
        <v>90</v>
      </c>
      <c r="D252" s="0" t="s">
        <v>17</v>
      </c>
      <c r="E252" s="5" t="s">
        <v>131</v>
      </c>
      <c r="F252" s="0" t="s">
        <v>262</v>
      </c>
      <c r="G252" s="0" t="s">
        <v>27</v>
      </c>
      <c r="H252" s="0" t="s">
        <v>1020</v>
      </c>
      <c r="I252" s="0" t="s">
        <v>1021</v>
      </c>
      <c r="J252" s="5" t="s">
        <v>1022</v>
      </c>
      <c r="K252" s="0" t="s">
        <v>30</v>
      </c>
      <c r="L252" s="0" t="s">
        <v>1409</v>
      </c>
      <c r="M252" s="5" t="s">
        <v>1410</v>
      </c>
      <c r="O252" s="2">
        <v>49</v>
      </c>
      <c r="P252" s="2">
        <v>0</v>
      </c>
      <c r="Q252" s="2">
        <f>IF(C252="Inventario físico",O252,P252)</f>
      </c>
      <c r="R252" s="2">
        <v>3</v>
      </c>
      <c r="U252" s="0" t="s">
        <v>99</v>
      </c>
      <c r="V252" s="5" t="s">
        <v>1411</v>
      </c>
      <c r="Y252" s="5" t="s">
        <v>1412</v>
      </c>
      <c r="Z252" s="0" t="s">
        <v>104</v>
      </c>
      <c r="AC252" s="5" t="s">
        <v>105</v>
      </c>
      <c r="AD252" s="3">
        <f>IF(AA252="","Pendiente",AA252*Q252)</f>
      </c>
      <c r="AF252" s="3">
        <f>IF(AE252="","",AE252*Q252)</f>
      </c>
      <c r="AG252" s="0" t="s">
        <v>106</v>
      </c>
      <c r="AH252" s="0" t="s">
        <v>107</v>
      </c>
    </row>
    <row r="253">
      <c r="A253" s="0">
        <v>249</v>
      </c>
      <c r="B253" s="0" t="s">
        <v>1413</v>
      </c>
      <c r="C253" s="0" t="s">
        <v>90</v>
      </c>
      <c r="D253" s="0" t="s">
        <v>14</v>
      </c>
      <c r="E253" s="5" t="s">
        <v>109</v>
      </c>
      <c r="G253" s="0" t="s">
        <v>27</v>
      </c>
      <c r="H253" s="0" t="s">
        <v>1020</v>
      </c>
      <c r="I253" s="0" t="s">
        <v>1021</v>
      </c>
      <c r="J253" s="5" t="s">
        <v>1022</v>
      </c>
      <c r="K253" s="0" t="s">
        <v>30</v>
      </c>
      <c r="L253" s="0" t="s">
        <v>1414</v>
      </c>
      <c r="M253" s="5" t="s">
        <v>1415</v>
      </c>
      <c r="N253" s="5" t="s">
        <v>1416</v>
      </c>
      <c r="O253" s="2">
        <v>44</v>
      </c>
      <c r="P253" s="2">
        <v>100</v>
      </c>
      <c r="Q253" s="2">
        <f>IF(C253="Inventario físico",O253,P253)</f>
      </c>
      <c r="R253" s="2">
        <v>1</v>
      </c>
      <c r="S253" s="0" t="s">
        <v>1417</v>
      </c>
      <c r="T253" s="0" t="s">
        <v>1417</v>
      </c>
      <c r="U253" s="0" t="s">
        <v>99</v>
      </c>
      <c r="V253" s="5" t="s">
        <v>1418</v>
      </c>
      <c r="W253" s="5" t="s">
        <v>101</v>
      </c>
      <c r="X253" s="0" t="s">
        <v>146</v>
      </c>
      <c r="Y253" s="5" t="s">
        <v>1419</v>
      </c>
      <c r="Z253" s="0" t="s">
        <v>104</v>
      </c>
      <c r="AC253" s="5" t="s">
        <v>105</v>
      </c>
      <c r="AD253" s="3">
        <f>IF(AA253="","Pendiente",AA253*Q253)</f>
      </c>
      <c r="AE253" s="3">
        <v>202.2452</v>
      </c>
      <c r="AF253" s="3">
        <f>IF(AE253="","",AE253*Q253)</f>
      </c>
      <c r="AG253" s="0" t="s">
        <v>106</v>
      </c>
      <c r="AH253" s="0" t="s">
        <v>107</v>
      </c>
    </row>
    <row r="254">
      <c r="A254" s="0">
        <v>250</v>
      </c>
      <c r="B254" s="0" t="s">
        <v>1420</v>
      </c>
      <c r="C254" s="0" t="s">
        <v>90</v>
      </c>
      <c r="D254" s="0" t="s">
        <v>17</v>
      </c>
      <c r="E254" s="5" t="s">
        <v>131</v>
      </c>
      <c r="F254" s="0" t="s">
        <v>255</v>
      </c>
      <c r="G254" s="0" t="s">
        <v>27</v>
      </c>
      <c r="H254" s="0" t="s">
        <v>1020</v>
      </c>
      <c r="I254" s="0" t="s">
        <v>1021</v>
      </c>
      <c r="J254" s="5" t="s">
        <v>1022</v>
      </c>
      <c r="K254" s="0" t="s">
        <v>30</v>
      </c>
      <c r="L254" s="0" t="s">
        <v>1421</v>
      </c>
      <c r="M254" s="5" t="s">
        <v>1422</v>
      </c>
      <c r="N254" s="5" t="s">
        <v>1423</v>
      </c>
      <c r="O254" s="2">
        <v>59</v>
      </c>
      <c r="P254" s="2">
        <v>0</v>
      </c>
      <c r="Q254" s="2">
        <f>IF(C254="Inventario físico",O254,P254)</f>
      </c>
      <c r="R254" s="2">
        <v>4</v>
      </c>
      <c r="U254" s="0" t="s">
        <v>99</v>
      </c>
      <c r="W254" s="5" t="s">
        <v>101</v>
      </c>
      <c r="Y254" s="5" t="s">
        <v>1424</v>
      </c>
      <c r="Z254" s="0" t="s">
        <v>104</v>
      </c>
      <c r="AC254" s="5" t="s">
        <v>105</v>
      </c>
      <c r="AD254" s="3">
        <f>IF(AA254="","Pendiente",AA254*Q254)</f>
      </c>
      <c r="AF254" s="3">
        <f>IF(AE254="","",AE254*Q254)</f>
      </c>
      <c r="AG254" s="0" t="s">
        <v>106</v>
      </c>
      <c r="AH254" s="0" t="s">
        <v>107</v>
      </c>
    </row>
    <row r="255">
      <c r="A255" s="0">
        <v>251</v>
      </c>
      <c r="B255" s="0" t="s">
        <v>1425</v>
      </c>
      <c r="C255" s="0" t="s">
        <v>90</v>
      </c>
      <c r="D255" s="0" t="s">
        <v>17</v>
      </c>
      <c r="E255" s="5" t="s">
        <v>131</v>
      </c>
      <c r="F255" s="0" t="s">
        <v>255</v>
      </c>
      <c r="G255" s="0" t="s">
        <v>27</v>
      </c>
      <c r="H255" s="0" t="s">
        <v>1020</v>
      </c>
      <c r="I255" s="0" t="s">
        <v>1021</v>
      </c>
      <c r="J255" s="5" t="s">
        <v>1022</v>
      </c>
      <c r="K255" s="0" t="s">
        <v>30</v>
      </c>
      <c r="L255" s="0" t="s">
        <v>1426</v>
      </c>
      <c r="M255" s="5" t="s">
        <v>1427</v>
      </c>
      <c r="N255" s="5" t="s">
        <v>1423</v>
      </c>
      <c r="O255" s="2">
        <v>94</v>
      </c>
      <c r="P255" s="2">
        <v>0</v>
      </c>
      <c r="Q255" s="2">
        <f>IF(C255="Inventario físico",O255,P255)</f>
      </c>
      <c r="R255" s="2">
        <v>2</v>
      </c>
      <c r="U255" s="0" t="s">
        <v>99</v>
      </c>
      <c r="W255" s="5" t="s">
        <v>101</v>
      </c>
      <c r="Y255" s="5" t="s">
        <v>1424</v>
      </c>
      <c r="Z255" s="0" t="s">
        <v>104</v>
      </c>
      <c r="AC255" s="5" t="s">
        <v>105</v>
      </c>
      <c r="AD255" s="3">
        <f>IF(AA255="","Pendiente",AA255*Q255)</f>
      </c>
      <c r="AF255" s="3">
        <f>IF(AE255="","",AE255*Q255)</f>
      </c>
      <c r="AG255" s="0" t="s">
        <v>106</v>
      </c>
      <c r="AH255" s="0" t="s">
        <v>107</v>
      </c>
    </row>
    <row r="256">
      <c r="A256" s="0">
        <v>252</v>
      </c>
      <c r="B256" s="0" t="s">
        <v>1428</v>
      </c>
      <c r="C256" s="0" t="s">
        <v>90</v>
      </c>
      <c r="D256" s="0" t="s">
        <v>17</v>
      </c>
      <c r="E256" s="5" t="s">
        <v>131</v>
      </c>
      <c r="F256" s="0" t="s">
        <v>255</v>
      </c>
      <c r="G256" s="0" t="s">
        <v>27</v>
      </c>
      <c r="H256" s="0" t="s">
        <v>1020</v>
      </c>
      <c r="I256" s="0" t="s">
        <v>1021</v>
      </c>
      <c r="J256" s="5" t="s">
        <v>1022</v>
      </c>
      <c r="K256" s="0" t="s">
        <v>30</v>
      </c>
      <c r="L256" s="0" t="s">
        <v>1429</v>
      </c>
      <c r="M256" s="5" t="s">
        <v>1430</v>
      </c>
      <c r="N256" s="5" t="s">
        <v>336</v>
      </c>
      <c r="O256" s="2">
        <v>96</v>
      </c>
      <c r="P256" s="2">
        <v>0</v>
      </c>
      <c r="Q256" s="2">
        <f>IF(C256="Inventario físico",O256,P256)</f>
      </c>
      <c r="R256" s="2">
        <v>3</v>
      </c>
      <c r="U256" s="0" t="s">
        <v>99</v>
      </c>
      <c r="W256" s="5" t="s">
        <v>101</v>
      </c>
      <c r="Y256" s="5" t="s">
        <v>1431</v>
      </c>
      <c r="Z256" s="0" t="s">
        <v>104</v>
      </c>
      <c r="AC256" s="5" t="s">
        <v>105</v>
      </c>
      <c r="AD256" s="3">
        <f>IF(AA256="","Pendiente",AA256*Q256)</f>
      </c>
      <c r="AF256" s="3">
        <f>IF(AE256="","",AE256*Q256)</f>
      </c>
      <c r="AG256" s="0" t="s">
        <v>106</v>
      </c>
      <c r="AH256" s="0" t="s">
        <v>107</v>
      </c>
    </row>
    <row r="257">
      <c r="A257" s="0">
        <v>253</v>
      </c>
      <c r="B257" s="0" t="s">
        <v>1432</v>
      </c>
      <c r="C257" s="0" t="s">
        <v>90</v>
      </c>
      <c r="D257" s="0" t="s">
        <v>17</v>
      </c>
      <c r="E257" s="5" t="s">
        <v>131</v>
      </c>
      <c r="F257" s="0" t="s">
        <v>255</v>
      </c>
      <c r="G257" s="0" t="s">
        <v>27</v>
      </c>
      <c r="H257" s="0" t="s">
        <v>1020</v>
      </c>
      <c r="I257" s="0" t="s">
        <v>1021</v>
      </c>
      <c r="J257" s="5" t="s">
        <v>1022</v>
      </c>
      <c r="K257" s="0" t="s">
        <v>30</v>
      </c>
      <c r="L257" s="0" t="s">
        <v>1433</v>
      </c>
      <c r="M257" s="5" t="s">
        <v>1434</v>
      </c>
      <c r="N257" s="5" t="s">
        <v>336</v>
      </c>
      <c r="O257" s="2">
        <v>136</v>
      </c>
      <c r="P257" s="2">
        <v>0</v>
      </c>
      <c r="Q257" s="2">
        <f>IF(C257="Inventario físico",O257,P257)</f>
      </c>
      <c r="R257" s="2">
        <v>3</v>
      </c>
      <c r="U257" s="0" t="s">
        <v>99</v>
      </c>
      <c r="W257" s="5" t="s">
        <v>101</v>
      </c>
      <c r="Y257" s="5" t="s">
        <v>1431</v>
      </c>
      <c r="Z257" s="0" t="s">
        <v>104</v>
      </c>
      <c r="AC257" s="5" t="s">
        <v>105</v>
      </c>
      <c r="AD257" s="3">
        <f>IF(AA257="","Pendiente",AA257*Q257)</f>
      </c>
      <c r="AF257" s="3">
        <f>IF(AE257="","",AE257*Q257)</f>
      </c>
      <c r="AG257" s="0" t="s">
        <v>106</v>
      </c>
      <c r="AH257" s="0" t="s">
        <v>107</v>
      </c>
    </row>
    <row r="258">
      <c r="A258" s="0">
        <v>254</v>
      </c>
      <c r="B258" s="0" t="s">
        <v>1435</v>
      </c>
      <c r="C258" s="0" t="s">
        <v>90</v>
      </c>
      <c r="D258" s="0" t="s">
        <v>17</v>
      </c>
      <c r="E258" s="5" t="s">
        <v>131</v>
      </c>
      <c r="F258" s="0" t="s">
        <v>262</v>
      </c>
      <c r="G258" s="0" t="s">
        <v>27</v>
      </c>
      <c r="H258" s="0" t="s">
        <v>1020</v>
      </c>
      <c r="I258" s="0" t="s">
        <v>1021</v>
      </c>
      <c r="J258" s="5" t="s">
        <v>1022</v>
      </c>
      <c r="K258" s="0" t="s">
        <v>30</v>
      </c>
      <c r="L258" s="0" t="s">
        <v>1436</v>
      </c>
      <c r="M258" s="5" t="s">
        <v>1437</v>
      </c>
      <c r="O258" s="2">
        <v>4</v>
      </c>
      <c r="P258" s="2">
        <v>0</v>
      </c>
      <c r="Q258" s="2">
        <f>IF(C258="Inventario físico",O258,P258)</f>
      </c>
      <c r="R258" s="2">
        <v>1</v>
      </c>
      <c r="U258" s="0" t="s">
        <v>99</v>
      </c>
      <c r="V258" s="5" t="s">
        <v>541</v>
      </c>
      <c r="Y258" s="5" t="s">
        <v>1438</v>
      </c>
      <c r="Z258" s="0" t="s">
        <v>104</v>
      </c>
      <c r="AC258" s="5" t="s">
        <v>105</v>
      </c>
      <c r="AD258" s="3">
        <f>IF(AA258="","Pendiente",AA258*Q258)</f>
      </c>
      <c r="AF258" s="3">
        <f>IF(AE258="","",AE258*Q258)</f>
      </c>
      <c r="AG258" s="0" t="s">
        <v>106</v>
      </c>
      <c r="AH258" s="0" t="s">
        <v>107</v>
      </c>
    </row>
    <row r="259">
      <c r="A259" s="0">
        <v>255</v>
      </c>
      <c r="B259" s="0" t="s">
        <v>1439</v>
      </c>
      <c r="C259" s="0" t="s">
        <v>90</v>
      </c>
      <c r="D259" s="0" t="s">
        <v>17</v>
      </c>
      <c r="E259" s="5" t="s">
        <v>131</v>
      </c>
      <c r="F259" s="0" t="s">
        <v>262</v>
      </c>
      <c r="G259" s="0" t="s">
        <v>27</v>
      </c>
      <c r="H259" s="0" t="s">
        <v>1020</v>
      </c>
      <c r="I259" s="0" t="s">
        <v>1021</v>
      </c>
      <c r="J259" s="5" t="s">
        <v>1022</v>
      </c>
      <c r="K259" s="0" t="s">
        <v>30</v>
      </c>
      <c r="L259" s="0" t="s">
        <v>1440</v>
      </c>
      <c r="M259" s="5" t="s">
        <v>1441</v>
      </c>
      <c r="O259" s="2">
        <v>4</v>
      </c>
      <c r="P259" s="2">
        <v>0</v>
      </c>
      <c r="Q259" s="2">
        <f>IF(C259="Inventario físico",O259,P259)</f>
      </c>
      <c r="R259" s="2">
        <v>1</v>
      </c>
      <c r="U259" s="0" t="s">
        <v>99</v>
      </c>
      <c r="V259" s="5" t="s">
        <v>541</v>
      </c>
      <c r="Y259" s="5" t="s">
        <v>1438</v>
      </c>
      <c r="Z259" s="0" t="s">
        <v>104</v>
      </c>
      <c r="AC259" s="5" t="s">
        <v>105</v>
      </c>
      <c r="AD259" s="3">
        <f>IF(AA259="","Pendiente",AA259*Q259)</f>
      </c>
      <c r="AF259" s="3">
        <f>IF(AE259="","",AE259*Q259)</f>
      </c>
      <c r="AG259" s="0" t="s">
        <v>106</v>
      </c>
      <c r="AH259" s="0" t="s">
        <v>107</v>
      </c>
    </row>
    <row r="260">
      <c r="A260" s="0">
        <v>256</v>
      </c>
      <c r="B260" s="0" t="s">
        <v>1442</v>
      </c>
      <c r="C260" s="0" t="s">
        <v>90</v>
      </c>
      <c r="D260" s="0" t="s">
        <v>17</v>
      </c>
      <c r="E260" s="5" t="s">
        <v>131</v>
      </c>
      <c r="F260" s="0" t="s">
        <v>262</v>
      </c>
      <c r="G260" s="0" t="s">
        <v>27</v>
      </c>
      <c r="H260" s="0" t="s">
        <v>1020</v>
      </c>
      <c r="I260" s="0" t="s">
        <v>1021</v>
      </c>
      <c r="J260" s="5" t="s">
        <v>1022</v>
      </c>
      <c r="K260" s="0" t="s">
        <v>30</v>
      </c>
      <c r="L260" s="0" t="s">
        <v>1443</v>
      </c>
      <c r="M260" s="5" t="s">
        <v>1444</v>
      </c>
      <c r="N260" s="5" t="s">
        <v>1445</v>
      </c>
      <c r="O260" s="2">
        <v>809</v>
      </c>
      <c r="P260" s="2">
        <v>0</v>
      </c>
      <c r="Q260" s="2">
        <f>IF(C260="Inventario físico",O260,P260)</f>
      </c>
      <c r="R260" s="2">
        <v>3</v>
      </c>
      <c r="U260" s="0" t="s">
        <v>99</v>
      </c>
      <c r="V260" s="5" t="s">
        <v>554</v>
      </c>
      <c r="Y260" s="5" t="s">
        <v>1446</v>
      </c>
      <c r="Z260" s="0" t="s">
        <v>104</v>
      </c>
      <c r="AC260" s="5" t="s">
        <v>105</v>
      </c>
      <c r="AD260" s="3">
        <f>IF(AA260="","Pendiente",AA260*Q260)</f>
      </c>
      <c r="AF260" s="3">
        <f>IF(AE260="","",AE260*Q260)</f>
      </c>
      <c r="AG260" s="0" t="s">
        <v>106</v>
      </c>
      <c r="AH260" s="0" t="s">
        <v>107</v>
      </c>
    </row>
    <row r="261">
      <c r="A261" s="0">
        <v>257</v>
      </c>
      <c r="B261" s="0" t="s">
        <v>1447</v>
      </c>
      <c r="C261" s="0" t="s">
        <v>90</v>
      </c>
      <c r="D261" s="0" t="s">
        <v>17</v>
      </c>
      <c r="E261" s="5" t="s">
        <v>131</v>
      </c>
      <c r="F261" s="0" t="s">
        <v>262</v>
      </c>
      <c r="G261" s="0" t="s">
        <v>27</v>
      </c>
      <c r="H261" s="0" t="s">
        <v>1020</v>
      </c>
      <c r="I261" s="0" t="s">
        <v>1021</v>
      </c>
      <c r="J261" s="5" t="s">
        <v>1022</v>
      </c>
      <c r="K261" s="0" t="s">
        <v>30</v>
      </c>
      <c r="L261" s="0" t="s">
        <v>1448</v>
      </c>
      <c r="M261" s="5" t="s">
        <v>1449</v>
      </c>
      <c r="N261" s="5" t="s">
        <v>1450</v>
      </c>
      <c r="O261" s="2">
        <v>181</v>
      </c>
      <c r="P261" s="2">
        <v>0</v>
      </c>
      <c r="Q261" s="2">
        <f>IF(C261="Inventario físico",O261,P261)</f>
      </c>
      <c r="R261" s="2">
        <v>4</v>
      </c>
      <c r="U261" s="0" t="s">
        <v>99</v>
      </c>
      <c r="V261" s="5" t="s">
        <v>1451</v>
      </c>
      <c r="Y261" s="5" t="s">
        <v>1452</v>
      </c>
      <c r="Z261" s="0" t="s">
        <v>104</v>
      </c>
      <c r="AC261" s="5" t="s">
        <v>105</v>
      </c>
      <c r="AD261" s="3">
        <f>IF(AA261="","Pendiente",AA261*Q261)</f>
      </c>
      <c r="AF261" s="3">
        <f>IF(AE261="","",AE261*Q261)</f>
      </c>
      <c r="AG261" s="0" t="s">
        <v>106</v>
      </c>
      <c r="AH261" s="0" t="s">
        <v>107</v>
      </c>
    </row>
    <row r="262">
      <c r="A262" s="0">
        <v>258</v>
      </c>
      <c r="B262" s="0" t="s">
        <v>1453</v>
      </c>
      <c r="C262" s="0" t="s">
        <v>90</v>
      </c>
      <c r="D262" s="0" t="s">
        <v>14</v>
      </c>
      <c r="E262" s="5" t="s">
        <v>109</v>
      </c>
      <c r="G262" s="0" t="s">
        <v>27</v>
      </c>
      <c r="H262" s="0" t="s">
        <v>1020</v>
      </c>
      <c r="I262" s="0" t="s">
        <v>1021</v>
      </c>
      <c r="J262" s="5" t="s">
        <v>1022</v>
      </c>
      <c r="K262" s="0" t="s">
        <v>33</v>
      </c>
      <c r="L262" s="0" t="s">
        <v>1454</v>
      </c>
      <c r="M262" s="5" t="s">
        <v>1455</v>
      </c>
      <c r="N262" s="5" t="s">
        <v>1047</v>
      </c>
      <c r="O262" s="2">
        <v>171</v>
      </c>
      <c r="P262" s="2">
        <v>973</v>
      </c>
      <c r="Q262" s="2">
        <f>IF(C262="Inventario físico",O262,P262)</f>
      </c>
      <c r="R262" s="2">
        <v>1</v>
      </c>
      <c r="S262" s="0" t="s">
        <v>1456</v>
      </c>
      <c r="T262" s="0" t="s">
        <v>1456</v>
      </c>
      <c r="U262" s="0" t="s">
        <v>99</v>
      </c>
      <c r="V262" s="5" t="s">
        <v>1457</v>
      </c>
      <c r="W262" s="5" t="s">
        <v>259</v>
      </c>
      <c r="X262" s="0" t="s">
        <v>146</v>
      </c>
      <c r="Y262" s="5" t="s">
        <v>1458</v>
      </c>
      <c r="Z262" s="0" t="s">
        <v>104</v>
      </c>
      <c r="AC262" s="5" t="s">
        <v>105</v>
      </c>
      <c r="AD262" s="3">
        <f>IF(AA262="","Pendiente",AA262*Q262)</f>
      </c>
      <c r="AE262" s="3">
        <v>312.4752929085303</v>
      </c>
      <c r="AF262" s="3">
        <f>IF(AE262="","",AE262*Q262)</f>
      </c>
      <c r="AG262" s="0" t="s">
        <v>106</v>
      </c>
      <c r="AH262" s="0" t="s">
        <v>107</v>
      </c>
    </row>
    <row r="263">
      <c r="A263" s="0">
        <v>259</v>
      </c>
      <c r="B263" s="0" t="s">
        <v>1131</v>
      </c>
      <c r="C263" s="0" t="s">
        <v>90</v>
      </c>
      <c r="D263" s="0" t="s">
        <v>17</v>
      </c>
      <c r="E263" s="5" t="s">
        <v>131</v>
      </c>
      <c r="F263" s="0" t="s">
        <v>262</v>
      </c>
      <c r="G263" s="0" t="s">
        <v>27</v>
      </c>
      <c r="H263" s="0" t="s">
        <v>1020</v>
      </c>
      <c r="I263" s="0" t="s">
        <v>1021</v>
      </c>
      <c r="J263" s="5" t="s">
        <v>1022</v>
      </c>
      <c r="K263" s="0" t="s">
        <v>30</v>
      </c>
      <c r="L263" s="0" t="s">
        <v>1132</v>
      </c>
      <c r="M263" s="5" t="s">
        <v>1459</v>
      </c>
      <c r="O263" s="2">
        <v>80</v>
      </c>
      <c r="P263" s="2">
        <v>0</v>
      </c>
      <c r="Q263" s="2">
        <f>IF(C263="Inventario físico",O263,P263)</f>
      </c>
      <c r="R263" s="2">
        <v>2</v>
      </c>
      <c r="U263" s="0" t="s">
        <v>99</v>
      </c>
      <c r="V263" s="5" t="s">
        <v>1460</v>
      </c>
      <c r="Y263" s="5" t="s">
        <v>1461</v>
      </c>
      <c r="Z263" s="0" t="s">
        <v>104</v>
      </c>
      <c r="AC263" s="5" t="s">
        <v>105</v>
      </c>
      <c r="AD263" s="3">
        <f>IF(AA263="","Pendiente",AA263*Q263)</f>
      </c>
      <c r="AF263" s="3">
        <f>IF(AE263="","",AE263*Q263)</f>
      </c>
      <c r="AG263" s="0" t="s">
        <v>106</v>
      </c>
      <c r="AH263" s="0" t="s">
        <v>107</v>
      </c>
    </row>
    <row r="264">
      <c r="A264" s="0">
        <v>260</v>
      </c>
      <c r="B264" s="0" t="s">
        <v>1462</v>
      </c>
      <c r="C264" s="0" t="s">
        <v>90</v>
      </c>
      <c r="D264" s="0" t="s">
        <v>14</v>
      </c>
      <c r="E264" s="5" t="s">
        <v>109</v>
      </c>
      <c r="G264" s="0" t="s">
        <v>27</v>
      </c>
      <c r="H264" s="0" t="s">
        <v>1020</v>
      </c>
      <c r="I264" s="0" t="s">
        <v>1021</v>
      </c>
      <c r="J264" s="5" t="s">
        <v>1022</v>
      </c>
      <c r="K264" s="0" t="s">
        <v>33</v>
      </c>
      <c r="L264" s="0" t="s">
        <v>1463</v>
      </c>
      <c r="M264" s="5" t="s">
        <v>1464</v>
      </c>
      <c r="N264" s="5" t="s">
        <v>1465</v>
      </c>
      <c r="O264" s="2">
        <v>343</v>
      </c>
      <c r="P264" s="2">
        <v>2010</v>
      </c>
      <c r="Q264" s="2">
        <f>IF(C264="Inventario físico",O264,P264)</f>
      </c>
      <c r="R264" s="2">
        <v>4</v>
      </c>
      <c r="S264" s="0" t="s">
        <v>1466</v>
      </c>
      <c r="T264" s="0" t="s">
        <v>1466</v>
      </c>
      <c r="U264" s="0" t="s">
        <v>99</v>
      </c>
      <c r="V264" s="5" t="s">
        <v>566</v>
      </c>
      <c r="W264" s="5" t="s">
        <v>273</v>
      </c>
      <c r="X264" s="0" t="s">
        <v>146</v>
      </c>
      <c r="Y264" s="5" t="s">
        <v>1467</v>
      </c>
      <c r="Z264" s="0" t="s">
        <v>104</v>
      </c>
      <c r="AC264" s="5" t="s">
        <v>105</v>
      </c>
      <c r="AD264" s="3">
        <f>IF(AA264="","Pendiente",AA264*Q264)</f>
      </c>
      <c r="AE264" s="3">
        <v>2174.783781094527</v>
      </c>
      <c r="AF264" s="3">
        <f>IF(AE264="","",AE264*Q264)</f>
      </c>
      <c r="AG264" s="0" t="s">
        <v>106</v>
      </c>
      <c r="AH264" s="0" t="s">
        <v>107</v>
      </c>
    </row>
    <row r="265">
      <c r="A265" s="0">
        <v>261</v>
      </c>
      <c r="B265" s="0" t="s">
        <v>1468</v>
      </c>
      <c r="C265" s="0" t="s">
        <v>90</v>
      </c>
      <c r="D265" s="0" t="s">
        <v>17</v>
      </c>
      <c r="E265" s="5" t="s">
        <v>131</v>
      </c>
      <c r="F265" s="0" t="s">
        <v>132</v>
      </c>
      <c r="G265" s="0" t="s">
        <v>27</v>
      </c>
      <c r="H265" s="0" t="s">
        <v>1020</v>
      </c>
      <c r="I265" s="0" t="s">
        <v>1021</v>
      </c>
      <c r="J265" s="5" t="s">
        <v>1022</v>
      </c>
      <c r="K265" s="0" t="s">
        <v>33</v>
      </c>
      <c r="L265" s="0" t="s">
        <v>1469</v>
      </c>
      <c r="M265" s="5" t="s">
        <v>1470</v>
      </c>
      <c r="N265" s="5" t="s">
        <v>1047</v>
      </c>
      <c r="O265" s="2">
        <v>131</v>
      </c>
      <c r="P265" s="2">
        <v>0</v>
      </c>
      <c r="Q265" s="2">
        <f>IF(C265="Inventario físico",O265,P265)</f>
      </c>
      <c r="R265" s="2">
        <v>5</v>
      </c>
      <c r="U265" s="0" t="s">
        <v>99</v>
      </c>
      <c r="V265" s="5" t="s">
        <v>1471</v>
      </c>
      <c r="W265" s="5" t="s">
        <v>259</v>
      </c>
      <c r="Y265" s="5" t="s">
        <v>1472</v>
      </c>
      <c r="Z265" s="0" t="s">
        <v>104</v>
      </c>
      <c r="AC265" s="5" t="s">
        <v>105</v>
      </c>
      <c r="AD265" s="3">
        <f>IF(AA265="","Pendiente",AA265*Q265)</f>
      </c>
      <c r="AF265" s="3">
        <f>IF(AE265="","",AE265*Q265)</f>
      </c>
      <c r="AG265" s="0" t="s">
        <v>106</v>
      </c>
      <c r="AH265" s="0" t="s">
        <v>107</v>
      </c>
    </row>
    <row r="266">
      <c r="A266" s="0">
        <v>262</v>
      </c>
      <c r="B266" s="0" t="s">
        <v>1473</v>
      </c>
      <c r="C266" s="0" t="s">
        <v>90</v>
      </c>
      <c r="D266" s="0" t="s">
        <v>17</v>
      </c>
      <c r="E266" s="5" t="s">
        <v>131</v>
      </c>
      <c r="F266" s="0" t="s">
        <v>132</v>
      </c>
      <c r="G266" s="0" t="s">
        <v>27</v>
      </c>
      <c r="H266" s="0" t="s">
        <v>1020</v>
      </c>
      <c r="I266" s="0" t="s">
        <v>1021</v>
      </c>
      <c r="J266" s="5" t="s">
        <v>1022</v>
      </c>
      <c r="K266" s="0" t="s">
        <v>33</v>
      </c>
      <c r="L266" s="0" t="s">
        <v>1474</v>
      </c>
      <c r="M266" s="5" t="s">
        <v>1475</v>
      </c>
      <c r="N266" s="5" t="s">
        <v>258</v>
      </c>
      <c r="O266" s="2">
        <v>380</v>
      </c>
      <c r="P266" s="2">
        <v>0</v>
      </c>
      <c r="Q266" s="2">
        <f>IF(C266="Inventario físico",O266,P266)</f>
      </c>
      <c r="R266" s="2">
        <v>2</v>
      </c>
      <c r="U266" s="0" t="s">
        <v>99</v>
      </c>
      <c r="V266" s="5" t="s">
        <v>1476</v>
      </c>
      <c r="W266" s="5" t="s">
        <v>259</v>
      </c>
      <c r="Y266" s="5" t="s">
        <v>1477</v>
      </c>
      <c r="Z266" s="0" t="s">
        <v>104</v>
      </c>
      <c r="AC266" s="5" t="s">
        <v>105</v>
      </c>
      <c r="AD266" s="3">
        <f>IF(AA266="","Pendiente",AA266*Q266)</f>
      </c>
      <c r="AF266" s="3">
        <f>IF(AE266="","",AE266*Q266)</f>
      </c>
      <c r="AG266" s="0" t="s">
        <v>106</v>
      </c>
      <c r="AH266" s="0" t="s">
        <v>107</v>
      </c>
    </row>
    <row r="267">
      <c r="A267" s="0">
        <v>263</v>
      </c>
      <c r="B267" s="0" t="s">
        <v>1478</v>
      </c>
      <c r="C267" s="0" t="s">
        <v>90</v>
      </c>
      <c r="D267" s="0" t="s">
        <v>17</v>
      </c>
      <c r="E267" s="5" t="s">
        <v>131</v>
      </c>
      <c r="F267" s="0" t="s">
        <v>262</v>
      </c>
      <c r="G267" s="0" t="s">
        <v>27</v>
      </c>
      <c r="H267" s="0" t="s">
        <v>1020</v>
      </c>
      <c r="I267" s="0" t="s">
        <v>1021</v>
      </c>
      <c r="J267" s="5" t="s">
        <v>1022</v>
      </c>
      <c r="K267" s="0" t="s">
        <v>30</v>
      </c>
      <c r="L267" s="0" t="s">
        <v>1479</v>
      </c>
      <c r="M267" s="5" t="s">
        <v>1480</v>
      </c>
      <c r="O267" s="2">
        <v>250</v>
      </c>
      <c r="P267" s="2">
        <v>0</v>
      </c>
      <c r="Q267" s="2">
        <f>IF(C267="Inventario físico",O267,P267)</f>
      </c>
      <c r="R267" s="2">
        <v>3</v>
      </c>
      <c r="U267" s="0" t="s">
        <v>99</v>
      </c>
      <c r="V267" s="5" t="s">
        <v>1481</v>
      </c>
      <c r="Y267" s="5" t="s">
        <v>1482</v>
      </c>
      <c r="Z267" s="0" t="s">
        <v>104</v>
      </c>
      <c r="AC267" s="5" t="s">
        <v>105</v>
      </c>
      <c r="AD267" s="3">
        <f>IF(AA267="","Pendiente",AA267*Q267)</f>
      </c>
      <c r="AF267" s="3">
        <f>IF(AE267="","",AE267*Q267)</f>
      </c>
      <c r="AG267" s="0" t="s">
        <v>106</v>
      </c>
      <c r="AH267" s="0" t="s">
        <v>107</v>
      </c>
    </row>
    <row r="268">
      <c r="A268" s="0">
        <v>264</v>
      </c>
      <c r="B268" s="0" t="s">
        <v>1483</v>
      </c>
      <c r="C268" s="0" t="s">
        <v>90</v>
      </c>
      <c r="D268" s="0" t="s">
        <v>17</v>
      </c>
      <c r="E268" s="5" t="s">
        <v>131</v>
      </c>
      <c r="F268" s="0" t="s">
        <v>244</v>
      </c>
      <c r="G268" s="0" t="s">
        <v>27</v>
      </c>
      <c r="H268" s="0" t="s">
        <v>1020</v>
      </c>
      <c r="I268" s="0" t="s">
        <v>1021</v>
      </c>
      <c r="J268" s="5" t="s">
        <v>1022</v>
      </c>
      <c r="K268" s="0" t="s">
        <v>30</v>
      </c>
      <c r="L268" s="0" t="s">
        <v>1484</v>
      </c>
      <c r="M268" s="5" t="s">
        <v>1485</v>
      </c>
      <c r="N268" s="5" t="s">
        <v>1486</v>
      </c>
      <c r="O268" s="2">
        <v>50</v>
      </c>
      <c r="P268" s="2">
        <v>0</v>
      </c>
      <c r="Q268" s="2">
        <f>IF(C268="Inventario físico",O268,P268)</f>
      </c>
      <c r="R268" s="2">
        <v>1</v>
      </c>
      <c r="U268" s="0" t="s">
        <v>99</v>
      </c>
      <c r="Y268" s="5" t="s">
        <v>1487</v>
      </c>
      <c r="Z268" s="0" t="s">
        <v>104</v>
      </c>
      <c r="AC268" s="5" t="s">
        <v>105</v>
      </c>
      <c r="AD268" s="3">
        <f>IF(AA268="","Pendiente",AA268*Q268)</f>
      </c>
      <c r="AF268" s="3">
        <f>IF(AE268="","",AE268*Q268)</f>
      </c>
      <c r="AG268" s="0" t="s">
        <v>106</v>
      </c>
      <c r="AH268" s="0" t="s">
        <v>107</v>
      </c>
    </row>
    <row r="269">
      <c r="A269" s="0">
        <v>265</v>
      </c>
      <c r="B269" s="0" t="s">
        <v>1488</v>
      </c>
      <c r="C269" s="0" t="s">
        <v>90</v>
      </c>
      <c r="D269" s="0" t="s">
        <v>17</v>
      </c>
      <c r="E269" s="5" t="s">
        <v>131</v>
      </c>
      <c r="F269" s="0" t="s">
        <v>244</v>
      </c>
      <c r="G269" s="0" t="s">
        <v>27</v>
      </c>
      <c r="H269" s="0" t="s">
        <v>1020</v>
      </c>
      <c r="I269" s="0" t="s">
        <v>1021</v>
      </c>
      <c r="J269" s="5" t="s">
        <v>1022</v>
      </c>
      <c r="K269" s="0" t="s">
        <v>30</v>
      </c>
      <c r="L269" s="0" t="s">
        <v>1489</v>
      </c>
      <c r="M269" s="5" t="s">
        <v>1490</v>
      </c>
      <c r="N269" s="5" t="s">
        <v>1491</v>
      </c>
      <c r="O269" s="2">
        <v>74</v>
      </c>
      <c r="P269" s="2">
        <v>0</v>
      </c>
      <c r="Q269" s="2">
        <f>IF(C269="Inventario físico",O269,P269)</f>
      </c>
      <c r="R269" s="2">
        <v>1</v>
      </c>
      <c r="U269" s="0" t="s">
        <v>99</v>
      </c>
      <c r="Y269" s="5" t="s">
        <v>1487</v>
      </c>
      <c r="Z269" s="0" t="s">
        <v>104</v>
      </c>
      <c r="AC269" s="5" t="s">
        <v>105</v>
      </c>
      <c r="AD269" s="3">
        <f>IF(AA269="","Pendiente",AA269*Q269)</f>
      </c>
      <c r="AF269" s="3">
        <f>IF(AE269="","",AE269*Q269)</f>
      </c>
      <c r="AG269" s="0" t="s">
        <v>106</v>
      </c>
      <c r="AH269" s="0" t="s">
        <v>107</v>
      </c>
    </row>
    <row r="270">
      <c r="A270" s="0">
        <v>266</v>
      </c>
      <c r="B270" s="0" t="s">
        <v>1492</v>
      </c>
      <c r="C270" s="0" t="s">
        <v>90</v>
      </c>
      <c r="D270" s="0" t="s">
        <v>14</v>
      </c>
      <c r="E270" s="5" t="s">
        <v>109</v>
      </c>
      <c r="G270" s="0" t="s">
        <v>27</v>
      </c>
      <c r="H270" s="0" t="s">
        <v>1020</v>
      </c>
      <c r="I270" s="0" t="s">
        <v>1021</v>
      </c>
      <c r="J270" s="5" t="s">
        <v>1022</v>
      </c>
      <c r="K270" s="0" t="s">
        <v>30</v>
      </c>
      <c r="L270" s="0" t="s">
        <v>1493</v>
      </c>
      <c r="M270" s="5" t="s">
        <v>1494</v>
      </c>
      <c r="N270" s="5" t="s">
        <v>1495</v>
      </c>
      <c r="O270" s="2">
        <v>70</v>
      </c>
      <c r="P270" s="2">
        <v>100</v>
      </c>
      <c r="Q270" s="2">
        <f>IF(C270="Inventario físico",O270,P270)</f>
      </c>
      <c r="R270" s="2">
        <v>1</v>
      </c>
      <c r="S270" s="0" t="s">
        <v>1496</v>
      </c>
      <c r="T270" s="0" t="s">
        <v>1496</v>
      </c>
      <c r="U270" s="0" t="s">
        <v>99</v>
      </c>
      <c r="V270" s="5" t="s">
        <v>1497</v>
      </c>
      <c r="W270" s="5" t="s">
        <v>101</v>
      </c>
      <c r="X270" s="0" t="s">
        <v>146</v>
      </c>
      <c r="Y270" s="5" t="s">
        <v>1498</v>
      </c>
      <c r="Z270" s="0" t="s">
        <v>104</v>
      </c>
      <c r="AC270" s="5" t="s">
        <v>105</v>
      </c>
      <c r="AD270" s="3">
        <f>IF(AA270="","Pendiente",AA270*Q270)</f>
      </c>
      <c r="AE270" s="3">
        <v>90.91</v>
      </c>
      <c r="AF270" s="3">
        <f>IF(AE270="","",AE270*Q270)</f>
      </c>
      <c r="AG270" s="0" t="s">
        <v>106</v>
      </c>
      <c r="AH270" s="0" t="s">
        <v>107</v>
      </c>
    </row>
    <row r="271">
      <c r="A271" s="0">
        <v>267</v>
      </c>
      <c r="B271" s="0" t="s">
        <v>1499</v>
      </c>
      <c r="C271" s="0" t="s">
        <v>90</v>
      </c>
      <c r="D271" s="0" t="s">
        <v>14</v>
      </c>
      <c r="E271" s="5" t="s">
        <v>109</v>
      </c>
      <c r="G271" s="0" t="s">
        <v>27</v>
      </c>
      <c r="H271" s="0" t="s">
        <v>1020</v>
      </c>
      <c r="I271" s="0" t="s">
        <v>1021</v>
      </c>
      <c r="J271" s="5" t="s">
        <v>1022</v>
      </c>
      <c r="K271" s="0" t="s">
        <v>33</v>
      </c>
      <c r="L271" s="0" t="s">
        <v>1500</v>
      </c>
      <c r="M271" s="5" t="s">
        <v>1501</v>
      </c>
      <c r="N271" s="5" t="s">
        <v>1502</v>
      </c>
      <c r="O271" s="2">
        <v>480</v>
      </c>
      <c r="P271" s="2">
        <v>2770</v>
      </c>
      <c r="Q271" s="2">
        <f>IF(C271="Inventario físico",O271,P271)</f>
      </c>
      <c r="R271" s="2">
        <v>3</v>
      </c>
      <c r="S271" s="0" t="s">
        <v>1503</v>
      </c>
      <c r="T271" s="0" t="s">
        <v>1503</v>
      </c>
      <c r="U271" s="0" t="s">
        <v>99</v>
      </c>
      <c r="V271" s="5" t="s">
        <v>1504</v>
      </c>
      <c r="W271" s="5" t="s">
        <v>137</v>
      </c>
      <c r="X271" s="0" t="s">
        <v>146</v>
      </c>
      <c r="Y271" s="5" t="s">
        <v>1505</v>
      </c>
      <c r="Z271" s="0" t="s">
        <v>104</v>
      </c>
      <c r="AC271" s="5" t="s">
        <v>105</v>
      </c>
      <c r="AD271" s="3">
        <f>IF(AA271="","Pendiente",AA271*Q271)</f>
      </c>
      <c r="AE271" s="3">
        <v>71.63537906137184</v>
      </c>
      <c r="AF271" s="3">
        <f>IF(AE271="","",AE271*Q271)</f>
      </c>
      <c r="AG271" s="0" t="s">
        <v>106</v>
      </c>
      <c r="AH271" s="0" t="s">
        <v>107</v>
      </c>
    </row>
    <row r="272">
      <c r="A272" s="0">
        <v>268</v>
      </c>
      <c r="B272" s="0" t="s">
        <v>1506</v>
      </c>
      <c r="C272" s="0" t="s">
        <v>90</v>
      </c>
      <c r="D272" s="0" t="s">
        <v>17</v>
      </c>
      <c r="E272" s="5" t="s">
        <v>131</v>
      </c>
      <c r="F272" s="0" t="s">
        <v>132</v>
      </c>
      <c r="G272" s="0" t="s">
        <v>27</v>
      </c>
      <c r="H272" s="0" t="s">
        <v>1020</v>
      </c>
      <c r="I272" s="0" t="s">
        <v>1021</v>
      </c>
      <c r="J272" s="5" t="s">
        <v>1022</v>
      </c>
      <c r="K272" s="0" t="s">
        <v>33</v>
      </c>
      <c r="L272" s="0" t="s">
        <v>1507</v>
      </c>
      <c r="M272" s="5" t="s">
        <v>1508</v>
      </c>
      <c r="N272" s="5" t="s">
        <v>576</v>
      </c>
      <c r="O272" s="2">
        <v>690</v>
      </c>
      <c r="P272" s="2">
        <v>0</v>
      </c>
      <c r="Q272" s="2">
        <f>IF(C272="Inventario físico",O272,P272)</f>
      </c>
      <c r="R272" s="2">
        <v>1</v>
      </c>
      <c r="U272" s="0" t="s">
        <v>99</v>
      </c>
      <c r="V272" s="5" t="s">
        <v>578</v>
      </c>
      <c r="W272" s="5" t="s">
        <v>273</v>
      </c>
      <c r="Y272" s="5" t="s">
        <v>1509</v>
      </c>
      <c r="Z272" s="0" t="s">
        <v>104</v>
      </c>
      <c r="AC272" s="5" t="s">
        <v>105</v>
      </c>
      <c r="AD272" s="3">
        <f>IF(AA272="","Pendiente",AA272*Q272)</f>
      </c>
      <c r="AF272" s="3">
        <f>IF(AE272="","",AE272*Q272)</f>
      </c>
      <c r="AG272" s="0" t="s">
        <v>106</v>
      </c>
      <c r="AH272" s="0" t="s">
        <v>107</v>
      </c>
    </row>
    <row r="273">
      <c r="A273" s="0">
        <v>269</v>
      </c>
      <c r="B273" s="0" t="s">
        <v>1292</v>
      </c>
      <c r="C273" s="0" t="s">
        <v>90</v>
      </c>
      <c r="D273" s="0" t="s">
        <v>14</v>
      </c>
      <c r="E273" s="5" t="s">
        <v>109</v>
      </c>
      <c r="G273" s="0" t="s">
        <v>27</v>
      </c>
      <c r="H273" s="0" t="s">
        <v>1020</v>
      </c>
      <c r="I273" s="0" t="s">
        <v>1021</v>
      </c>
      <c r="J273" s="5" t="s">
        <v>1022</v>
      </c>
      <c r="K273" s="0" t="s">
        <v>30</v>
      </c>
      <c r="L273" s="0" t="s">
        <v>1293</v>
      </c>
      <c r="M273" s="5" t="s">
        <v>1510</v>
      </c>
      <c r="O273" s="2">
        <v>8</v>
      </c>
      <c r="P273" s="2">
        <v>28</v>
      </c>
      <c r="Q273" s="2">
        <f>IF(C273="Inventario físico",O273,P273)</f>
      </c>
      <c r="R273" s="2">
        <v>2</v>
      </c>
      <c r="S273" s="0" t="s">
        <v>1511</v>
      </c>
      <c r="T273" s="0" t="s">
        <v>1511</v>
      </c>
      <c r="U273" s="0" t="s">
        <v>99</v>
      </c>
      <c r="V273" s="5" t="s">
        <v>1512</v>
      </c>
      <c r="X273" s="0" t="s">
        <v>102</v>
      </c>
      <c r="Y273" s="5" t="s">
        <v>1513</v>
      </c>
      <c r="Z273" s="0" t="s">
        <v>104</v>
      </c>
      <c r="AC273" s="5" t="s">
        <v>105</v>
      </c>
      <c r="AD273" s="3">
        <f>IF(AA273="","Pendiente",AA273*Q273)</f>
      </c>
      <c r="AE273" s="3">
        <v>50948.642857142855</v>
      </c>
      <c r="AF273" s="3">
        <f>IF(AE273="","",AE273*Q273)</f>
      </c>
      <c r="AG273" s="0" t="s">
        <v>106</v>
      </c>
      <c r="AH273" s="0" t="s">
        <v>107</v>
      </c>
    </row>
    <row r="274">
      <c r="A274" s="0">
        <v>270</v>
      </c>
      <c r="B274" s="0" t="s">
        <v>1514</v>
      </c>
      <c r="C274" s="0" t="s">
        <v>90</v>
      </c>
      <c r="D274" s="0" t="s">
        <v>14</v>
      </c>
      <c r="E274" s="5" t="s">
        <v>109</v>
      </c>
      <c r="G274" s="0" t="s">
        <v>27</v>
      </c>
      <c r="H274" s="0" t="s">
        <v>1020</v>
      </c>
      <c r="I274" s="0" t="s">
        <v>1021</v>
      </c>
      <c r="J274" s="5" t="s">
        <v>1022</v>
      </c>
      <c r="K274" s="0" t="s">
        <v>33</v>
      </c>
      <c r="L274" s="0" t="s">
        <v>1515</v>
      </c>
      <c r="M274" s="5" t="s">
        <v>1516</v>
      </c>
      <c r="N274" s="5" t="s">
        <v>1057</v>
      </c>
      <c r="O274" s="2">
        <v>41</v>
      </c>
      <c r="P274" s="2">
        <v>431</v>
      </c>
      <c r="Q274" s="2">
        <f>IF(C274="Inventario físico",O274,P274)</f>
      </c>
      <c r="R274" s="2">
        <v>1</v>
      </c>
      <c r="S274" s="0" t="s">
        <v>1517</v>
      </c>
      <c r="T274" s="0" t="s">
        <v>1517</v>
      </c>
      <c r="U274" s="0" t="s">
        <v>99</v>
      </c>
      <c r="V274" s="5" t="s">
        <v>1518</v>
      </c>
      <c r="W274" s="5" t="s">
        <v>169</v>
      </c>
      <c r="X274" s="0" t="s">
        <v>146</v>
      </c>
      <c r="Y274" s="5" t="s">
        <v>1519</v>
      </c>
      <c r="Z274" s="0" t="s">
        <v>104</v>
      </c>
      <c r="AC274" s="5" t="s">
        <v>105</v>
      </c>
      <c r="AD274" s="3">
        <f>IF(AA274="","Pendiente",AA274*Q274)</f>
      </c>
      <c r="AE274" s="3">
        <v>9402.615522041766</v>
      </c>
      <c r="AF274" s="3">
        <f>IF(AE274="","",AE274*Q274)</f>
      </c>
      <c r="AG274" s="0" t="s">
        <v>106</v>
      </c>
      <c r="AH274" s="0" t="s">
        <v>107</v>
      </c>
    </row>
    <row r="275">
      <c r="A275" s="0">
        <v>271</v>
      </c>
      <c r="B275" s="0" t="s">
        <v>1520</v>
      </c>
      <c r="C275" s="0" t="s">
        <v>90</v>
      </c>
      <c r="D275" s="0" t="s">
        <v>14</v>
      </c>
      <c r="E275" s="5" t="s">
        <v>109</v>
      </c>
      <c r="G275" s="0" t="s">
        <v>27</v>
      </c>
      <c r="H275" s="0" t="s">
        <v>1020</v>
      </c>
      <c r="I275" s="0" t="s">
        <v>1021</v>
      </c>
      <c r="J275" s="5" t="s">
        <v>1022</v>
      </c>
      <c r="K275" s="0" t="s">
        <v>33</v>
      </c>
      <c r="L275" s="0" t="s">
        <v>1521</v>
      </c>
      <c r="M275" s="5" t="s">
        <v>1522</v>
      </c>
      <c r="N275" s="5" t="s">
        <v>1523</v>
      </c>
      <c r="O275" s="2">
        <v>30</v>
      </c>
      <c r="P275" s="2">
        <v>360</v>
      </c>
      <c r="Q275" s="2">
        <f>IF(C275="Inventario físico",O275,P275)</f>
      </c>
      <c r="R275" s="2">
        <v>1</v>
      </c>
      <c r="S275" s="0" t="s">
        <v>1524</v>
      </c>
      <c r="T275" s="0" t="s">
        <v>1524</v>
      </c>
      <c r="U275" s="0" t="s">
        <v>99</v>
      </c>
      <c r="V275" s="5" t="s">
        <v>1525</v>
      </c>
      <c r="W275" s="5" t="s">
        <v>169</v>
      </c>
      <c r="X275" s="0" t="s">
        <v>102</v>
      </c>
      <c r="Y275" s="5" t="s">
        <v>1526</v>
      </c>
      <c r="Z275" s="0" t="s">
        <v>104</v>
      </c>
      <c r="AC275" s="5" t="s">
        <v>105</v>
      </c>
      <c r="AD275" s="3">
        <f>IF(AA275="","Pendiente",AA275*Q275)</f>
      </c>
      <c r="AE275" s="3">
        <v>7619.642194444443</v>
      </c>
      <c r="AF275" s="3">
        <f>IF(AE275="","",AE275*Q275)</f>
      </c>
      <c r="AG275" s="0" t="s">
        <v>106</v>
      </c>
      <c r="AH275" s="0" t="s">
        <v>107</v>
      </c>
    </row>
    <row r="276">
      <c r="A276" s="0">
        <v>272</v>
      </c>
      <c r="B276" s="0" t="s">
        <v>1527</v>
      </c>
      <c r="C276" s="0" t="s">
        <v>90</v>
      </c>
      <c r="D276" s="0" t="s">
        <v>17</v>
      </c>
      <c r="E276" s="5" t="s">
        <v>131</v>
      </c>
      <c r="F276" s="0" t="s">
        <v>132</v>
      </c>
      <c r="G276" s="0" t="s">
        <v>27</v>
      </c>
      <c r="H276" s="0" t="s">
        <v>1020</v>
      </c>
      <c r="I276" s="0" t="s">
        <v>1021</v>
      </c>
      <c r="J276" s="5" t="s">
        <v>1022</v>
      </c>
      <c r="K276" s="0" t="s">
        <v>33</v>
      </c>
      <c r="L276" s="0" t="s">
        <v>1528</v>
      </c>
      <c r="M276" s="5" t="s">
        <v>1529</v>
      </c>
      <c r="N276" s="5" t="s">
        <v>258</v>
      </c>
      <c r="O276" s="2">
        <v>375</v>
      </c>
      <c r="P276" s="2">
        <v>0</v>
      </c>
      <c r="Q276" s="2">
        <f>IF(C276="Inventario físico",O276,P276)</f>
      </c>
      <c r="R276" s="2">
        <v>2</v>
      </c>
      <c r="U276" s="0" t="s">
        <v>99</v>
      </c>
      <c r="V276" s="5" t="s">
        <v>1530</v>
      </c>
      <c r="W276" s="5" t="s">
        <v>259</v>
      </c>
      <c r="Y276" s="5" t="s">
        <v>1531</v>
      </c>
      <c r="Z276" s="0" t="s">
        <v>104</v>
      </c>
      <c r="AC276" s="5" t="s">
        <v>105</v>
      </c>
      <c r="AD276" s="3">
        <f>IF(AA276="","Pendiente",AA276*Q276)</f>
      </c>
      <c r="AF276" s="3">
        <f>IF(AE276="","",AE276*Q276)</f>
      </c>
      <c r="AG276" s="0" t="s">
        <v>106</v>
      </c>
      <c r="AH276" s="0" t="s">
        <v>107</v>
      </c>
    </row>
    <row r="277">
      <c r="A277" s="0">
        <v>273</v>
      </c>
      <c r="B277" s="0" t="s">
        <v>1532</v>
      </c>
      <c r="C277" s="0" t="s">
        <v>90</v>
      </c>
      <c r="D277" s="0" t="s">
        <v>17</v>
      </c>
      <c r="E277" s="5" t="s">
        <v>131</v>
      </c>
      <c r="F277" s="0" t="s">
        <v>255</v>
      </c>
      <c r="G277" s="0" t="s">
        <v>27</v>
      </c>
      <c r="H277" s="0" t="s">
        <v>1020</v>
      </c>
      <c r="I277" s="0" t="s">
        <v>1021</v>
      </c>
      <c r="J277" s="5" t="s">
        <v>1022</v>
      </c>
      <c r="K277" s="0" t="s">
        <v>30</v>
      </c>
      <c r="L277" s="0" t="s">
        <v>1533</v>
      </c>
      <c r="M277" s="5" t="s">
        <v>1534</v>
      </c>
      <c r="N277" s="5" t="s">
        <v>592</v>
      </c>
      <c r="O277" s="2">
        <v>523</v>
      </c>
      <c r="P277" s="2">
        <v>0</v>
      </c>
      <c r="Q277" s="2">
        <f>IF(C277="Inventario físico",O277,P277)</f>
      </c>
      <c r="R277" s="2">
        <v>3</v>
      </c>
      <c r="U277" s="0" t="s">
        <v>99</v>
      </c>
      <c r="W277" s="5" t="s">
        <v>169</v>
      </c>
      <c r="Y277" s="5" t="s">
        <v>1535</v>
      </c>
      <c r="Z277" s="0" t="s">
        <v>104</v>
      </c>
      <c r="AC277" s="5" t="s">
        <v>105</v>
      </c>
      <c r="AD277" s="3">
        <f>IF(AA277="","Pendiente",AA277*Q277)</f>
      </c>
      <c r="AF277" s="3">
        <f>IF(AE277="","",AE277*Q277)</f>
      </c>
      <c r="AG277" s="0" t="s">
        <v>106</v>
      </c>
      <c r="AH277" s="0" t="s">
        <v>107</v>
      </c>
    </row>
    <row r="278">
      <c r="A278" s="0">
        <v>274</v>
      </c>
      <c r="B278" s="0" t="s">
        <v>1536</v>
      </c>
      <c r="C278" s="0" t="s">
        <v>90</v>
      </c>
      <c r="D278" s="0" t="s">
        <v>14</v>
      </c>
      <c r="E278" s="5" t="s">
        <v>109</v>
      </c>
      <c r="G278" s="0" t="s">
        <v>27</v>
      </c>
      <c r="H278" s="0" t="s">
        <v>1020</v>
      </c>
      <c r="I278" s="0" t="s">
        <v>1021</v>
      </c>
      <c r="J278" s="5" t="s">
        <v>1022</v>
      </c>
      <c r="K278" s="0" t="s">
        <v>30</v>
      </c>
      <c r="L278" s="0" t="s">
        <v>1537</v>
      </c>
      <c r="M278" s="5" t="s">
        <v>1538</v>
      </c>
      <c r="N278" s="5" t="s">
        <v>597</v>
      </c>
      <c r="O278" s="2">
        <v>2150</v>
      </c>
      <c r="P278" s="2">
        <v>20310</v>
      </c>
      <c r="Q278" s="2">
        <f>IF(C278="Inventario físico",O278,P278)</f>
      </c>
      <c r="R278" s="2">
        <v>11</v>
      </c>
      <c r="S278" s="0" t="s">
        <v>598</v>
      </c>
      <c r="T278" s="0" t="s">
        <v>598</v>
      </c>
      <c r="U278" s="0" t="s">
        <v>99</v>
      </c>
      <c r="V278" s="5" t="s">
        <v>599</v>
      </c>
      <c r="W278" s="5" t="s">
        <v>169</v>
      </c>
      <c r="X278" s="0" t="s">
        <v>146</v>
      </c>
      <c r="Y278" s="5" t="s">
        <v>600</v>
      </c>
      <c r="Z278" s="0" t="s">
        <v>104</v>
      </c>
      <c r="AC278" s="5" t="s">
        <v>105</v>
      </c>
      <c r="AD278" s="3">
        <f>IF(AA278="","Pendiente",AA278*Q278)</f>
      </c>
      <c r="AE278" s="3">
        <v>36.74992959133432</v>
      </c>
      <c r="AF278" s="3">
        <f>IF(AE278="","",AE278*Q278)</f>
      </c>
      <c r="AG278" s="0" t="s">
        <v>106</v>
      </c>
      <c r="AH278" s="0" t="s">
        <v>107</v>
      </c>
    </row>
    <row r="279">
      <c r="A279" s="0">
        <v>275</v>
      </c>
      <c r="B279" s="0" t="s">
        <v>1539</v>
      </c>
      <c r="C279" s="0" t="s">
        <v>90</v>
      </c>
      <c r="D279" s="0" t="s">
        <v>14</v>
      </c>
      <c r="E279" s="5" t="s">
        <v>109</v>
      </c>
      <c r="G279" s="0" t="s">
        <v>27</v>
      </c>
      <c r="H279" s="0" t="s">
        <v>1020</v>
      </c>
      <c r="I279" s="0" t="s">
        <v>1021</v>
      </c>
      <c r="J279" s="5" t="s">
        <v>1022</v>
      </c>
      <c r="K279" s="0" t="s">
        <v>30</v>
      </c>
      <c r="L279" s="0" t="s">
        <v>1540</v>
      </c>
      <c r="M279" s="5" t="s">
        <v>1541</v>
      </c>
      <c r="N279" s="5" t="s">
        <v>604</v>
      </c>
      <c r="O279" s="2">
        <v>58</v>
      </c>
      <c r="P279" s="2">
        <v>500</v>
      </c>
      <c r="Q279" s="2">
        <f>IF(C279="Inventario físico",O279,P279)</f>
      </c>
      <c r="R279" s="2">
        <v>2</v>
      </c>
      <c r="S279" s="0" t="s">
        <v>605</v>
      </c>
      <c r="T279" s="0" t="s">
        <v>605</v>
      </c>
      <c r="U279" s="0" t="s">
        <v>99</v>
      </c>
      <c r="V279" s="5" t="s">
        <v>606</v>
      </c>
      <c r="W279" s="5" t="s">
        <v>169</v>
      </c>
      <c r="X279" s="0" t="s">
        <v>146</v>
      </c>
      <c r="Y279" s="5" t="s">
        <v>607</v>
      </c>
      <c r="Z279" s="0" t="s">
        <v>104</v>
      </c>
      <c r="AC279" s="5" t="s">
        <v>105</v>
      </c>
      <c r="AD279" s="3">
        <f>IF(AA279="","Pendiente",AA279*Q279)</f>
      </c>
      <c r="AE279" s="3">
        <v>156.00714000000002</v>
      </c>
      <c r="AF279" s="3">
        <f>IF(AE279="","",AE279*Q279)</f>
      </c>
      <c r="AG279" s="0" t="s">
        <v>106</v>
      </c>
      <c r="AH279" s="0" t="s">
        <v>107</v>
      </c>
    </row>
    <row r="280">
      <c r="A280" s="0">
        <v>276</v>
      </c>
      <c r="B280" s="0" t="s">
        <v>1542</v>
      </c>
      <c r="C280" s="0" t="s">
        <v>90</v>
      </c>
      <c r="D280" s="0" t="s">
        <v>14</v>
      </c>
      <c r="E280" s="5" t="s">
        <v>109</v>
      </c>
      <c r="G280" s="0" t="s">
        <v>27</v>
      </c>
      <c r="H280" s="0" t="s">
        <v>1020</v>
      </c>
      <c r="I280" s="0" t="s">
        <v>1021</v>
      </c>
      <c r="J280" s="5" t="s">
        <v>1022</v>
      </c>
      <c r="K280" s="0" t="s">
        <v>30</v>
      </c>
      <c r="L280" s="0" t="s">
        <v>1543</v>
      </c>
      <c r="M280" s="5" t="s">
        <v>1544</v>
      </c>
      <c r="N280" s="5" t="s">
        <v>611</v>
      </c>
      <c r="O280" s="2">
        <v>830</v>
      </c>
      <c r="P280" s="2">
        <v>29110</v>
      </c>
      <c r="Q280" s="2">
        <f>IF(C280="Inventario físico",O280,P280)</f>
      </c>
      <c r="R280" s="2">
        <v>13</v>
      </c>
      <c r="S280" s="0" t="s">
        <v>612</v>
      </c>
      <c r="T280" s="0" t="s">
        <v>612</v>
      </c>
      <c r="U280" s="0" t="s">
        <v>99</v>
      </c>
      <c r="V280" s="5" t="s">
        <v>613</v>
      </c>
      <c r="W280" s="5" t="s">
        <v>169</v>
      </c>
      <c r="X280" s="0" t="s">
        <v>146</v>
      </c>
      <c r="Y280" s="5" t="s">
        <v>614</v>
      </c>
      <c r="Z280" s="0" t="s">
        <v>104</v>
      </c>
      <c r="AC280" s="5" t="s">
        <v>105</v>
      </c>
      <c r="AD280" s="3">
        <f>IF(AA280="","Pendiente",AA280*Q280)</f>
      </c>
      <c r="AE280" s="3">
        <v>19.432985228443833</v>
      </c>
      <c r="AF280" s="3">
        <f>IF(AE280="","",AE280*Q280)</f>
      </c>
      <c r="AG280" s="0" t="s">
        <v>106</v>
      </c>
      <c r="AH280" s="0" t="s">
        <v>107</v>
      </c>
    </row>
    <row r="281">
      <c r="A281" s="0">
        <v>277</v>
      </c>
      <c r="B281" s="0" t="s">
        <v>1545</v>
      </c>
      <c r="C281" s="0" t="s">
        <v>90</v>
      </c>
      <c r="D281" s="0" t="s">
        <v>17</v>
      </c>
      <c r="E281" s="5" t="s">
        <v>131</v>
      </c>
      <c r="F281" s="0" t="s">
        <v>255</v>
      </c>
      <c r="G281" s="0" t="s">
        <v>27</v>
      </c>
      <c r="H281" s="0" t="s">
        <v>1020</v>
      </c>
      <c r="I281" s="0" t="s">
        <v>1021</v>
      </c>
      <c r="J281" s="5" t="s">
        <v>1022</v>
      </c>
      <c r="K281" s="0" t="s">
        <v>30</v>
      </c>
      <c r="L281" s="0" t="s">
        <v>1546</v>
      </c>
      <c r="M281" s="5" t="s">
        <v>1547</v>
      </c>
      <c r="O281" s="2">
        <v>61</v>
      </c>
      <c r="P281" s="2">
        <v>0</v>
      </c>
      <c r="Q281" s="2">
        <f>IF(C281="Inventario físico",O281,P281)</f>
      </c>
      <c r="R281" s="2">
        <v>1</v>
      </c>
      <c r="U281" s="0" t="s">
        <v>99</v>
      </c>
      <c r="Y281" s="5" t="s">
        <v>1548</v>
      </c>
      <c r="Z281" s="0" t="s">
        <v>104</v>
      </c>
      <c r="AC281" s="5" t="s">
        <v>105</v>
      </c>
      <c r="AD281" s="3">
        <f>IF(AA281="","Pendiente",AA281*Q281)</f>
      </c>
      <c r="AF281" s="3">
        <f>IF(AE281="","",AE281*Q281)</f>
      </c>
      <c r="AG281" s="0" t="s">
        <v>106</v>
      </c>
      <c r="AH281" s="0" t="s">
        <v>107</v>
      </c>
    </row>
    <row r="282">
      <c r="A282" s="0">
        <v>278</v>
      </c>
      <c r="B282" s="0" t="s">
        <v>1549</v>
      </c>
      <c r="C282" s="0" t="s">
        <v>90</v>
      </c>
      <c r="D282" s="0" t="s">
        <v>17</v>
      </c>
      <c r="E282" s="5" t="s">
        <v>131</v>
      </c>
      <c r="F282" s="0" t="s">
        <v>132</v>
      </c>
      <c r="G282" s="0" t="s">
        <v>27</v>
      </c>
      <c r="H282" s="0" t="s">
        <v>1020</v>
      </c>
      <c r="I282" s="0" t="s">
        <v>1021</v>
      </c>
      <c r="J282" s="5" t="s">
        <v>1022</v>
      </c>
      <c r="K282" s="0" t="s">
        <v>30</v>
      </c>
      <c r="L282" s="0" t="s">
        <v>1550</v>
      </c>
      <c r="M282" s="5" t="s">
        <v>1551</v>
      </c>
      <c r="O282" s="2">
        <v>2</v>
      </c>
      <c r="P282" s="2">
        <v>0</v>
      </c>
      <c r="Q282" s="2">
        <f>IF(C282="Inventario físico",O282,P282)</f>
      </c>
      <c r="R282" s="2">
        <v>1</v>
      </c>
      <c r="U282" s="0" t="s">
        <v>99</v>
      </c>
      <c r="V282" s="5" t="s">
        <v>1552</v>
      </c>
      <c r="Y282" s="5" t="s">
        <v>1553</v>
      </c>
      <c r="Z282" s="0" t="s">
        <v>104</v>
      </c>
      <c r="AC282" s="5" t="s">
        <v>105</v>
      </c>
      <c r="AD282" s="3">
        <f>IF(AA282="","Pendiente",AA282*Q282)</f>
      </c>
      <c r="AF282" s="3">
        <f>IF(AE282="","",AE282*Q282)</f>
      </c>
      <c r="AG282" s="0" t="s">
        <v>106</v>
      </c>
      <c r="AH282" s="0" t="s">
        <v>107</v>
      </c>
    </row>
    <row r="283">
      <c r="A283" s="0">
        <v>279</v>
      </c>
      <c r="B283" s="0" t="s">
        <v>1554</v>
      </c>
      <c r="C283" s="0" t="s">
        <v>90</v>
      </c>
      <c r="D283" s="0" t="s">
        <v>14</v>
      </c>
      <c r="E283" s="5" t="s">
        <v>109</v>
      </c>
      <c r="G283" s="0" t="s">
        <v>27</v>
      </c>
      <c r="H283" s="0" t="s">
        <v>1020</v>
      </c>
      <c r="I283" s="0" t="s">
        <v>1021</v>
      </c>
      <c r="J283" s="5" t="s">
        <v>1022</v>
      </c>
      <c r="K283" s="0" t="s">
        <v>30</v>
      </c>
      <c r="L283" s="0" t="s">
        <v>1555</v>
      </c>
      <c r="M283" s="5" t="s">
        <v>1556</v>
      </c>
      <c r="O283" s="2">
        <v>300</v>
      </c>
      <c r="P283" s="2">
        <v>20552</v>
      </c>
      <c r="Q283" s="2">
        <f>IF(C283="Inventario físico",O283,P283)</f>
      </c>
      <c r="R283" s="2">
        <v>3</v>
      </c>
      <c r="S283" s="0" t="s">
        <v>1557</v>
      </c>
      <c r="T283" s="0" t="s">
        <v>1557</v>
      </c>
      <c r="U283" s="0" t="s">
        <v>99</v>
      </c>
      <c r="V283" s="5" t="s">
        <v>1558</v>
      </c>
      <c r="X283" s="0" t="s">
        <v>102</v>
      </c>
      <c r="Y283" s="5" t="s">
        <v>1559</v>
      </c>
      <c r="Z283" s="0" t="s">
        <v>104</v>
      </c>
      <c r="AC283" s="5" t="s">
        <v>105</v>
      </c>
      <c r="AD283" s="3">
        <f>IF(AA283="","Pendiente",AA283*Q283)</f>
      </c>
      <c r="AE283" s="3">
        <v>92.77272284935772</v>
      </c>
      <c r="AF283" s="3">
        <f>IF(AE283="","",AE283*Q283)</f>
      </c>
      <c r="AG283" s="0" t="s">
        <v>106</v>
      </c>
      <c r="AH283" s="0" t="s">
        <v>107</v>
      </c>
    </row>
    <row r="284">
      <c r="A284" s="0">
        <v>280</v>
      </c>
      <c r="B284" s="0" t="s">
        <v>1560</v>
      </c>
      <c r="C284" s="0" t="s">
        <v>90</v>
      </c>
      <c r="D284" s="0" t="s">
        <v>17</v>
      </c>
      <c r="E284" s="5" t="s">
        <v>131</v>
      </c>
      <c r="F284" s="0" t="s">
        <v>262</v>
      </c>
      <c r="G284" s="0" t="s">
        <v>27</v>
      </c>
      <c r="H284" s="0" t="s">
        <v>1020</v>
      </c>
      <c r="I284" s="0" t="s">
        <v>1021</v>
      </c>
      <c r="J284" s="5" t="s">
        <v>1022</v>
      </c>
      <c r="K284" s="0" t="s">
        <v>30</v>
      </c>
      <c r="L284" s="0" t="s">
        <v>1561</v>
      </c>
      <c r="M284" s="5" t="s">
        <v>1562</v>
      </c>
      <c r="O284" s="2">
        <v>8</v>
      </c>
      <c r="P284" s="2">
        <v>0</v>
      </c>
      <c r="Q284" s="2">
        <f>IF(C284="Inventario físico",O284,P284)</f>
      </c>
      <c r="R284" s="2">
        <v>1</v>
      </c>
      <c r="U284" s="0" t="s">
        <v>99</v>
      </c>
      <c r="V284" s="5" t="s">
        <v>1563</v>
      </c>
      <c r="Y284" s="5" t="s">
        <v>1564</v>
      </c>
      <c r="Z284" s="0" t="s">
        <v>104</v>
      </c>
      <c r="AC284" s="5" t="s">
        <v>105</v>
      </c>
      <c r="AD284" s="3">
        <f>IF(AA284="","Pendiente",AA284*Q284)</f>
      </c>
      <c r="AF284" s="3">
        <f>IF(AE284="","",AE284*Q284)</f>
      </c>
      <c r="AG284" s="0" t="s">
        <v>106</v>
      </c>
      <c r="AH284" s="0" t="s">
        <v>107</v>
      </c>
    </row>
    <row r="285">
      <c r="A285" s="0">
        <v>281</v>
      </c>
      <c r="B285" s="0" t="s">
        <v>1565</v>
      </c>
      <c r="C285" s="0" t="s">
        <v>90</v>
      </c>
      <c r="D285" s="0" t="s">
        <v>17</v>
      </c>
      <c r="E285" s="5" t="s">
        <v>131</v>
      </c>
      <c r="F285" s="0" t="s">
        <v>255</v>
      </c>
      <c r="G285" s="0" t="s">
        <v>27</v>
      </c>
      <c r="H285" s="0" t="s">
        <v>1020</v>
      </c>
      <c r="I285" s="0" t="s">
        <v>1021</v>
      </c>
      <c r="J285" s="5" t="s">
        <v>1022</v>
      </c>
      <c r="K285" s="0" t="s">
        <v>33</v>
      </c>
      <c r="L285" s="0" t="s">
        <v>1566</v>
      </c>
      <c r="M285" s="5" t="s">
        <v>1567</v>
      </c>
      <c r="N285" s="5" t="s">
        <v>1568</v>
      </c>
      <c r="O285" s="2">
        <v>126</v>
      </c>
      <c r="P285" s="2">
        <v>0</v>
      </c>
      <c r="Q285" s="2">
        <f>IF(C285="Inventario físico",O285,P285)</f>
      </c>
      <c r="R285" s="2">
        <v>2</v>
      </c>
      <c r="U285" s="0" t="s">
        <v>99</v>
      </c>
      <c r="W285" s="5" t="s">
        <v>137</v>
      </c>
      <c r="Y285" s="5" t="s">
        <v>1569</v>
      </c>
      <c r="Z285" s="0" t="s">
        <v>104</v>
      </c>
      <c r="AC285" s="5" t="s">
        <v>105</v>
      </c>
      <c r="AD285" s="3">
        <f>IF(AA285="","Pendiente",AA285*Q285)</f>
      </c>
      <c r="AF285" s="3">
        <f>IF(AE285="","",AE285*Q285)</f>
      </c>
      <c r="AG285" s="0" t="s">
        <v>106</v>
      </c>
      <c r="AH285" s="0" t="s">
        <v>107</v>
      </c>
    </row>
    <row r="286">
      <c r="A286" s="0">
        <v>282</v>
      </c>
      <c r="B286" s="0" t="s">
        <v>1570</v>
      </c>
      <c r="C286" s="0" t="s">
        <v>90</v>
      </c>
      <c r="D286" s="0" t="s">
        <v>17</v>
      </c>
      <c r="E286" s="5" t="s">
        <v>131</v>
      </c>
      <c r="F286" s="0" t="s">
        <v>262</v>
      </c>
      <c r="G286" s="0" t="s">
        <v>27</v>
      </c>
      <c r="H286" s="0" t="s">
        <v>1020</v>
      </c>
      <c r="I286" s="0" t="s">
        <v>1021</v>
      </c>
      <c r="J286" s="5" t="s">
        <v>1022</v>
      </c>
      <c r="K286" s="0" t="s">
        <v>30</v>
      </c>
      <c r="L286" s="0" t="s">
        <v>1571</v>
      </c>
      <c r="M286" s="5" t="s">
        <v>1572</v>
      </c>
      <c r="O286" s="2">
        <v>61</v>
      </c>
      <c r="P286" s="2">
        <v>0</v>
      </c>
      <c r="Q286" s="2">
        <f>IF(C286="Inventario físico",O286,P286)</f>
      </c>
      <c r="R286" s="2">
        <v>6</v>
      </c>
      <c r="U286" s="0" t="s">
        <v>99</v>
      </c>
      <c r="V286" s="5" t="s">
        <v>1573</v>
      </c>
      <c r="Y286" s="5" t="s">
        <v>1574</v>
      </c>
      <c r="Z286" s="0" t="s">
        <v>104</v>
      </c>
      <c r="AC286" s="5" t="s">
        <v>105</v>
      </c>
      <c r="AD286" s="3">
        <f>IF(AA286="","Pendiente",AA286*Q286)</f>
      </c>
      <c r="AF286" s="3">
        <f>IF(AE286="","",AE286*Q286)</f>
      </c>
      <c r="AG286" s="0" t="s">
        <v>106</v>
      </c>
      <c r="AH286" s="0" t="s">
        <v>107</v>
      </c>
    </row>
    <row r="287">
      <c r="A287" s="0">
        <v>283</v>
      </c>
      <c r="B287" s="0" t="s">
        <v>1575</v>
      </c>
      <c r="C287" s="0" t="s">
        <v>90</v>
      </c>
      <c r="D287" s="0" t="s">
        <v>17</v>
      </c>
      <c r="E287" s="5" t="s">
        <v>131</v>
      </c>
      <c r="F287" s="0" t="s">
        <v>132</v>
      </c>
      <c r="G287" s="0" t="s">
        <v>27</v>
      </c>
      <c r="H287" s="0" t="s">
        <v>1020</v>
      </c>
      <c r="I287" s="0" t="s">
        <v>1021</v>
      </c>
      <c r="J287" s="5" t="s">
        <v>1022</v>
      </c>
      <c r="K287" s="0" t="s">
        <v>30</v>
      </c>
      <c r="L287" s="0" t="s">
        <v>1576</v>
      </c>
      <c r="M287" s="5" t="s">
        <v>1577</v>
      </c>
      <c r="O287" s="2">
        <v>7</v>
      </c>
      <c r="P287" s="2">
        <v>0</v>
      </c>
      <c r="Q287" s="2">
        <f>IF(C287="Inventario físico",O287,P287)</f>
      </c>
      <c r="R287" s="2">
        <v>2</v>
      </c>
      <c r="U287" s="0" t="s">
        <v>99</v>
      </c>
      <c r="V287" s="5" t="s">
        <v>652</v>
      </c>
      <c r="Y287" s="5" t="s">
        <v>1578</v>
      </c>
      <c r="Z287" s="0" t="s">
        <v>104</v>
      </c>
      <c r="AC287" s="5" t="s">
        <v>105</v>
      </c>
      <c r="AD287" s="3">
        <f>IF(AA287="","Pendiente",AA287*Q287)</f>
      </c>
      <c r="AF287" s="3">
        <f>IF(AE287="","",AE287*Q287)</f>
      </c>
      <c r="AG287" s="0" t="s">
        <v>106</v>
      </c>
      <c r="AH287" s="0" t="s">
        <v>107</v>
      </c>
    </row>
    <row r="288">
      <c r="A288" s="0">
        <v>284</v>
      </c>
      <c r="B288" s="0" t="s">
        <v>1579</v>
      </c>
      <c r="C288" s="0" t="s">
        <v>90</v>
      </c>
      <c r="D288" s="0" t="s">
        <v>17</v>
      </c>
      <c r="E288" s="5" t="s">
        <v>131</v>
      </c>
      <c r="F288" s="0" t="s">
        <v>255</v>
      </c>
      <c r="G288" s="0" t="s">
        <v>27</v>
      </c>
      <c r="H288" s="0" t="s">
        <v>1020</v>
      </c>
      <c r="I288" s="0" t="s">
        <v>1021</v>
      </c>
      <c r="J288" s="5" t="s">
        <v>1022</v>
      </c>
      <c r="K288" s="0" t="s">
        <v>33</v>
      </c>
      <c r="L288" s="0" t="s">
        <v>1580</v>
      </c>
      <c r="M288" s="5" t="s">
        <v>1581</v>
      </c>
      <c r="N288" s="5" t="s">
        <v>258</v>
      </c>
      <c r="O288" s="2">
        <v>150</v>
      </c>
      <c r="P288" s="2">
        <v>0</v>
      </c>
      <c r="Q288" s="2">
        <f>IF(C288="Inventario físico",O288,P288)</f>
      </c>
      <c r="R288" s="2">
        <v>2</v>
      </c>
      <c r="U288" s="0" t="s">
        <v>99</v>
      </c>
      <c r="W288" s="5" t="s">
        <v>259</v>
      </c>
      <c r="Y288" s="5" t="s">
        <v>1582</v>
      </c>
      <c r="Z288" s="0" t="s">
        <v>104</v>
      </c>
      <c r="AC288" s="5" t="s">
        <v>105</v>
      </c>
      <c r="AD288" s="3">
        <f>IF(AA288="","Pendiente",AA288*Q288)</f>
      </c>
      <c r="AF288" s="3">
        <f>IF(AE288="","",AE288*Q288)</f>
      </c>
      <c r="AG288" s="0" t="s">
        <v>106</v>
      </c>
      <c r="AH288" s="0" t="s">
        <v>107</v>
      </c>
    </row>
    <row r="289">
      <c r="A289" s="0">
        <v>285</v>
      </c>
      <c r="B289" s="0" t="s">
        <v>1583</v>
      </c>
      <c r="C289" s="0" t="s">
        <v>90</v>
      </c>
      <c r="D289" s="0" t="s">
        <v>14</v>
      </c>
      <c r="E289" s="5" t="s">
        <v>109</v>
      </c>
      <c r="G289" s="0" t="s">
        <v>27</v>
      </c>
      <c r="H289" s="0" t="s">
        <v>1020</v>
      </c>
      <c r="I289" s="0" t="s">
        <v>1021</v>
      </c>
      <c r="J289" s="5" t="s">
        <v>1022</v>
      </c>
      <c r="K289" s="0" t="s">
        <v>33</v>
      </c>
      <c r="L289" s="0" t="s">
        <v>1584</v>
      </c>
      <c r="M289" s="5" t="s">
        <v>1585</v>
      </c>
      <c r="N289" s="5" t="s">
        <v>258</v>
      </c>
      <c r="O289" s="2">
        <v>200</v>
      </c>
      <c r="P289" s="2">
        <v>3933</v>
      </c>
      <c r="Q289" s="2">
        <f>IF(C289="Inventario físico",O289,P289)</f>
      </c>
      <c r="R289" s="2">
        <v>2</v>
      </c>
      <c r="S289" s="0" t="s">
        <v>1586</v>
      </c>
      <c r="T289" s="0" t="s">
        <v>1586</v>
      </c>
      <c r="U289" s="0" t="s">
        <v>99</v>
      </c>
      <c r="V289" s="5" t="s">
        <v>1587</v>
      </c>
      <c r="W289" s="5" t="s">
        <v>259</v>
      </c>
      <c r="X289" s="0" t="s">
        <v>146</v>
      </c>
      <c r="Y289" s="5" t="s">
        <v>1588</v>
      </c>
      <c r="Z289" s="0" t="s">
        <v>104</v>
      </c>
      <c r="AC289" s="5" t="s">
        <v>105</v>
      </c>
      <c r="AD289" s="3">
        <f>IF(AA289="","Pendiente",AA289*Q289)</f>
      </c>
      <c r="AE289" s="3">
        <v>98.6806381896771</v>
      </c>
      <c r="AF289" s="3">
        <f>IF(AE289="","",AE289*Q289)</f>
      </c>
      <c r="AG289" s="0" t="s">
        <v>106</v>
      </c>
      <c r="AH289" s="0" t="s">
        <v>107</v>
      </c>
    </row>
    <row r="290">
      <c r="A290" s="0">
        <v>286</v>
      </c>
      <c r="B290" s="0" t="s">
        <v>1589</v>
      </c>
      <c r="C290" s="0" t="s">
        <v>90</v>
      </c>
      <c r="D290" s="0" t="s">
        <v>17</v>
      </c>
      <c r="E290" s="5" t="s">
        <v>131</v>
      </c>
      <c r="F290" s="0" t="s">
        <v>132</v>
      </c>
      <c r="G290" s="0" t="s">
        <v>27</v>
      </c>
      <c r="H290" s="0" t="s">
        <v>1020</v>
      </c>
      <c r="I290" s="0" t="s">
        <v>1021</v>
      </c>
      <c r="J290" s="5" t="s">
        <v>1022</v>
      </c>
      <c r="K290" s="0" t="s">
        <v>30</v>
      </c>
      <c r="L290" s="0" t="s">
        <v>1590</v>
      </c>
      <c r="M290" s="5" t="s">
        <v>1591</v>
      </c>
      <c r="O290" s="2">
        <v>2</v>
      </c>
      <c r="P290" s="2">
        <v>0</v>
      </c>
      <c r="Q290" s="2">
        <f>IF(C290="Inventario físico",O290,P290)</f>
      </c>
      <c r="R290" s="2">
        <v>1</v>
      </c>
      <c r="U290" s="0" t="s">
        <v>99</v>
      </c>
      <c r="V290" s="5" t="s">
        <v>1592</v>
      </c>
      <c r="Y290" s="5" t="s">
        <v>1593</v>
      </c>
      <c r="Z290" s="0" t="s">
        <v>104</v>
      </c>
      <c r="AC290" s="5" t="s">
        <v>105</v>
      </c>
      <c r="AD290" s="3">
        <f>IF(AA290="","Pendiente",AA290*Q290)</f>
      </c>
      <c r="AF290" s="3">
        <f>IF(AE290="","",AE290*Q290)</f>
      </c>
      <c r="AG290" s="0" t="s">
        <v>106</v>
      </c>
      <c r="AH290" s="0" t="s">
        <v>107</v>
      </c>
    </row>
    <row r="291">
      <c r="A291" s="0">
        <v>287</v>
      </c>
      <c r="B291" s="0" t="s">
        <v>1594</v>
      </c>
      <c r="C291" s="0" t="s">
        <v>90</v>
      </c>
      <c r="D291" s="0" t="s">
        <v>15</v>
      </c>
      <c r="E291" s="5" t="s">
        <v>323</v>
      </c>
      <c r="G291" s="0" t="s">
        <v>27</v>
      </c>
      <c r="H291" s="0" t="s">
        <v>1020</v>
      </c>
      <c r="I291" s="0" t="s">
        <v>1021</v>
      </c>
      <c r="J291" s="5" t="s">
        <v>1022</v>
      </c>
      <c r="K291" s="0" t="s">
        <v>30</v>
      </c>
      <c r="L291" s="0" t="s">
        <v>1595</v>
      </c>
      <c r="M291" s="5" t="s">
        <v>1596</v>
      </c>
      <c r="N291" s="5" t="s">
        <v>1219</v>
      </c>
      <c r="O291" s="2">
        <v>10</v>
      </c>
      <c r="P291" s="2">
        <v>0</v>
      </c>
      <c r="Q291" s="2">
        <f>IF(C291="Inventario físico",O291,P291)</f>
      </c>
      <c r="R291" s="2">
        <v>1</v>
      </c>
      <c r="U291" s="0" t="s">
        <v>99</v>
      </c>
      <c r="Y291" s="5" t="s">
        <v>327</v>
      </c>
      <c r="Z291" s="0" t="s">
        <v>104</v>
      </c>
      <c r="AC291" s="5" t="s">
        <v>105</v>
      </c>
      <c r="AD291" s="3">
        <f>IF(AA291="","Pendiente",AA291*Q291)</f>
      </c>
      <c r="AF291" s="3">
        <f>IF(AE291="","",AE291*Q291)</f>
      </c>
      <c r="AG291" s="0" t="s">
        <v>106</v>
      </c>
      <c r="AH291" s="0" t="s">
        <v>107</v>
      </c>
    </row>
    <row r="292">
      <c r="A292" s="0">
        <v>288</v>
      </c>
      <c r="B292" s="0" t="s">
        <v>1597</v>
      </c>
      <c r="C292" s="0" t="s">
        <v>90</v>
      </c>
      <c r="D292" s="0" t="s">
        <v>15</v>
      </c>
      <c r="E292" s="5" t="s">
        <v>323</v>
      </c>
      <c r="G292" s="0" t="s">
        <v>27</v>
      </c>
      <c r="H292" s="0" t="s">
        <v>1020</v>
      </c>
      <c r="I292" s="0" t="s">
        <v>1021</v>
      </c>
      <c r="J292" s="5" t="s">
        <v>1022</v>
      </c>
      <c r="K292" s="0" t="s">
        <v>30</v>
      </c>
      <c r="L292" s="0" t="s">
        <v>1598</v>
      </c>
      <c r="M292" s="5" t="s">
        <v>1599</v>
      </c>
      <c r="N292" s="5" t="s">
        <v>1225</v>
      </c>
      <c r="O292" s="2">
        <v>13</v>
      </c>
      <c r="P292" s="2">
        <v>0</v>
      </c>
      <c r="Q292" s="2">
        <f>IF(C292="Inventario físico",O292,P292)</f>
      </c>
      <c r="R292" s="2">
        <v>1</v>
      </c>
      <c r="U292" s="0" t="s">
        <v>99</v>
      </c>
      <c r="Y292" s="5" t="s">
        <v>327</v>
      </c>
      <c r="Z292" s="0" t="s">
        <v>104</v>
      </c>
      <c r="AC292" s="5" t="s">
        <v>105</v>
      </c>
      <c r="AD292" s="3">
        <f>IF(AA292="","Pendiente",AA292*Q292)</f>
      </c>
      <c r="AF292" s="3">
        <f>IF(AE292="","",AE292*Q292)</f>
      </c>
      <c r="AG292" s="0" t="s">
        <v>106</v>
      </c>
      <c r="AH292" s="0" t="s">
        <v>107</v>
      </c>
    </row>
    <row r="293">
      <c r="A293" s="0">
        <v>289</v>
      </c>
      <c r="B293" s="0" t="s">
        <v>1600</v>
      </c>
      <c r="C293" s="0" t="s">
        <v>90</v>
      </c>
      <c r="D293" s="0" t="s">
        <v>15</v>
      </c>
      <c r="E293" s="5" t="s">
        <v>323</v>
      </c>
      <c r="G293" s="0" t="s">
        <v>27</v>
      </c>
      <c r="H293" s="0" t="s">
        <v>1020</v>
      </c>
      <c r="I293" s="0" t="s">
        <v>1021</v>
      </c>
      <c r="J293" s="5" t="s">
        <v>1022</v>
      </c>
      <c r="K293" s="0" t="s">
        <v>30</v>
      </c>
      <c r="L293" s="0" t="s">
        <v>1601</v>
      </c>
      <c r="M293" s="5" t="s">
        <v>1602</v>
      </c>
      <c r="O293" s="2">
        <v>4</v>
      </c>
      <c r="P293" s="2">
        <v>0</v>
      </c>
      <c r="Q293" s="2">
        <f>IF(C293="Inventario físico",O293,P293)</f>
      </c>
      <c r="R293" s="2">
        <v>1</v>
      </c>
      <c r="U293" s="0" t="s">
        <v>99</v>
      </c>
      <c r="Y293" s="5" t="s">
        <v>327</v>
      </c>
      <c r="Z293" s="0" t="s">
        <v>104</v>
      </c>
      <c r="AC293" s="5" t="s">
        <v>105</v>
      </c>
      <c r="AD293" s="3">
        <f>IF(AA293="","Pendiente",AA293*Q293)</f>
      </c>
      <c r="AF293" s="3">
        <f>IF(AE293="","",AE293*Q293)</f>
      </c>
      <c r="AG293" s="0" t="s">
        <v>106</v>
      </c>
      <c r="AH293" s="0" t="s">
        <v>107</v>
      </c>
    </row>
    <row r="294">
      <c r="A294" s="0">
        <v>290</v>
      </c>
      <c r="B294" s="0" t="s">
        <v>1603</v>
      </c>
      <c r="C294" s="0" t="s">
        <v>90</v>
      </c>
      <c r="D294" s="0" t="s">
        <v>17</v>
      </c>
      <c r="E294" s="5" t="s">
        <v>131</v>
      </c>
      <c r="F294" s="0" t="s">
        <v>262</v>
      </c>
      <c r="G294" s="0" t="s">
        <v>27</v>
      </c>
      <c r="H294" s="0" t="s">
        <v>1020</v>
      </c>
      <c r="I294" s="0" t="s">
        <v>1021</v>
      </c>
      <c r="J294" s="5" t="s">
        <v>1022</v>
      </c>
      <c r="K294" s="0" t="s">
        <v>30</v>
      </c>
      <c r="L294" s="0" t="s">
        <v>1604</v>
      </c>
      <c r="M294" s="5" t="s">
        <v>1605</v>
      </c>
      <c r="O294" s="2">
        <v>642</v>
      </c>
      <c r="P294" s="2">
        <v>0</v>
      </c>
      <c r="Q294" s="2">
        <f>IF(C294="Inventario físico",O294,P294)</f>
      </c>
      <c r="R294" s="2">
        <v>5</v>
      </c>
      <c r="U294" s="0" t="s">
        <v>99</v>
      </c>
      <c r="V294" s="5" t="s">
        <v>307</v>
      </c>
      <c r="Y294" s="5" t="s">
        <v>1606</v>
      </c>
      <c r="Z294" s="0" t="s">
        <v>104</v>
      </c>
      <c r="AC294" s="5" t="s">
        <v>105</v>
      </c>
      <c r="AD294" s="3">
        <f>IF(AA294="","Pendiente",AA294*Q294)</f>
      </c>
      <c r="AF294" s="3">
        <f>IF(AE294="","",AE294*Q294)</f>
      </c>
      <c r="AG294" s="0" t="s">
        <v>106</v>
      </c>
      <c r="AH294" s="0" t="s">
        <v>107</v>
      </c>
    </row>
    <row r="295">
      <c r="A295" s="0">
        <v>291</v>
      </c>
      <c r="B295" s="0" t="s">
        <v>1607</v>
      </c>
      <c r="C295" s="0" t="s">
        <v>90</v>
      </c>
      <c r="D295" s="0" t="s">
        <v>17</v>
      </c>
      <c r="E295" s="5" t="s">
        <v>131</v>
      </c>
      <c r="F295" s="0" t="s">
        <v>255</v>
      </c>
      <c r="G295" s="0" t="s">
        <v>27</v>
      </c>
      <c r="H295" s="0" t="s">
        <v>1020</v>
      </c>
      <c r="I295" s="0" t="s">
        <v>1021</v>
      </c>
      <c r="J295" s="5" t="s">
        <v>1022</v>
      </c>
      <c r="K295" s="0" t="s">
        <v>30</v>
      </c>
      <c r="L295" s="0" t="s">
        <v>1608</v>
      </c>
      <c r="M295" s="5" t="s">
        <v>1609</v>
      </c>
      <c r="O295" s="2">
        <v>38</v>
      </c>
      <c r="P295" s="2">
        <v>0</v>
      </c>
      <c r="Q295" s="2">
        <f>IF(C295="Inventario físico",O295,P295)</f>
      </c>
      <c r="R295" s="2">
        <v>3</v>
      </c>
      <c r="U295" s="0" t="s">
        <v>99</v>
      </c>
      <c r="Y295" s="5" t="s">
        <v>1610</v>
      </c>
      <c r="Z295" s="0" t="s">
        <v>104</v>
      </c>
      <c r="AC295" s="5" t="s">
        <v>105</v>
      </c>
      <c r="AD295" s="3">
        <f>IF(AA295="","Pendiente",AA295*Q295)</f>
      </c>
      <c r="AF295" s="3">
        <f>IF(AE295="","",AE295*Q295)</f>
      </c>
      <c r="AG295" s="0" t="s">
        <v>106</v>
      </c>
      <c r="AH295" s="0" t="s">
        <v>107</v>
      </c>
    </row>
    <row r="296">
      <c r="A296" s="0">
        <v>292</v>
      </c>
      <c r="B296" s="0" t="s">
        <v>1611</v>
      </c>
      <c r="C296" s="0" t="s">
        <v>90</v>
      </c>
      <c r="D296" s="0" t="s">
        <v>17</v>
      </c>
      <c r="E296" s="5" t="s">
        <v>131</v>
      </c>
      <c r="F296" s="0" t="s">
        <v>262</v>
      </c>
      <c r="G296" s="0" t="s">
        <v>27</v>
      </c>
      <c r="H296" s="0" t="s">
        <v>1020</v>
      </c>
      <c r="I296" s="0" t="s">
        <v>1021</v>
      </c>
      <c r="J296" s="5" t="s">
        <v>1022</v>
      </c>
      <c r="K296" s="0" t="s">
        <v>30</v>
      </c>
      <c r="L296" s="0" t="s">
        <v>1612</v>
      </c>
      <c r="M296" s="5" t="s">
        <v>1613</v>
      </c>
      <c r="N296" s="5" t="s">
        <v>1614</v>
      </c>
      <c r="O296" s="2">
        <v>26</v>
      </c>
      <c r="P296" s="2">
        <v>0</v>
      </c>
      <c r="Q296" s="2">
        <f>IF(C296="Inventario físico",O296,P296)</f>
      </c>
      <c r="R296" s="2">
        <v>1</v>
      </c>
      <c r="U296" s="0" t="s">
        <v>99</v>
      </c>
      <c r="V296" s="5" t="s">
        <v>1615</v>
      </c>
      <c r="Y296" s="5" t="s">
        <v>1616</v>
      </c>
      <c r="Z296" s="0" t="s">
        <v>104</v>
      </c>
      <c r="AC296" s="5" t="s">
        <v>105</v>
      </c>
      <c r="AD296" s="3">
        <f>IF(AA296="","Pendiente",AA296*Q296)</f>
      </c>
      <c r="AF296" s="3">
        <f>IF(AE296="","",AE296*Q296)</f>
      </c>
      <c r="AG296" s="0" t="s">
        <v>106</v>
      </c>
      <c r="AH296" s="0" t="s">
        <v>107</v>
      </c>
    </row>
    <row r="297">
      <c r="A297" s="0">
        <v>293</v>
      </c>
      <c r="B297" s="0" t="s">
        <v>1617</v>
      </c>
      <c r="C297" s="0" t="s">
        <v>90</v>
      </c>
      <c r="D297" s="0" t="s">
        <v>17</v>
      </c>
      <c r="E297" s="5" t="s">
        <v>131</v>
      </c>
      <c r="F297" s="0" t="s">
        <v>262</v>
      </c>
      <c r="G297" s="0" t="s">
        <v>27</v>
      </c>
      <c r="H297" s="0" t="s">
        <v>1020</v>
      </c>
      <c r="I297" s="0" t="s">
        <v>1021</v>
      </c>
      <c r="J297" s="5" t="s">
        <v>1022</v>
      </c>
      <c r="K297" s="0" t="s">
        <v>30</v>
      </c>
      <c r="L297" s="0" t="s">
        <v>1618</v>
      </c>
      <c r="M297" s="5" t="s">
        <v>1619</v>
      </c>
      <c r="O297" s="2">
        <v>49</v>
      </c>
      <c r="P297" s="2">
        <v>0</v>
      </c>
      <c r="Q297" s="2">
        <f>IF(C297="Inventario físico",O297,P297)</f>
      </c>
      <c r="R297" s="2">
        <v>1</v>
      </c>
      <c r="U297" s="0" t="s">
        <v>99</v>
      </c>
      <c r="V297" s="5" t="s">
        <v>1615</v>
      </c>
      <c r="Y297" s="5" t="s">
        <v>1620</v>
      </c>
      <c r="Z297" s="0" t="s">
        <v>104</v>
      </c>
      <c r="AC297" s="5" t="s">
        <v>105</v>
      </c>
      <c r="AD297" s="3">
        <f>IF(AA297="","Pendiente",AA297*Q297)</f>
      </c>
      <c r="AF297" s="3">
        <f>IF(AE297="","",AE297*Q297)</f>
      </c>
      <c r="AG297" s="0" t="s">
        <v>106</v>
      </c>
      <c r="AH297" s="0" t="s">
        <v>107</v>
      </c>
    </row>
    <row r="298">
      <c r="A298" s="0">
        <v>294</v>
      </c>
      <c r="B298" s="0" t="s">
        <v>1621</v>
      </c>
      <c r="C298" s="0" t="s">
        <v>90</v>
      </c>
      <c r="D298" s="0" t="s">
        <v>17</v>
      </c>
      <c r="E298" s="5" t="s">
        <v>131</v>
      </c>
      <c r="F298" s="0" t="s">
        <v>255</v>
      </c>
      <c r="G298" s="0" t="s">
        <v>27</v>
      </c>
      <c r="H298" s="0" t="s">
        <v>1020</v>
      </c>
      <c r="I298" s="0" t="s">
        <v>1021</v>
      </c>
      <c r="J298" s="5" t="s">
        <v>1022</v>
      </c>
      <c r="K298" s="0" t="s">
        <v>33</v>
      </c>
      <c r="L298" s="0" t="s">
        <v>1622</v>
      </c>
      <c r="M298" s="5" t="s">
        <v>1623</v>
      </c>
      <c r="N298" s="5" t="s">
        <v>499</v>
      </c>
      <c r="O298" s="2">
        <v>16</v>
      </c>
      <c r="P298" s="2">
        <v>0</v>
      </c>
      <c r="Q298" s="2">
        <f>IF(C298="Inventario físico",O298,P298)</f>
      </c>
      <c r="R298" s="2">
        <v>1</v>
      </c>
      <c r="U298" s="0" t="s">
        <v>99</v>
      </c>
      <c r="W298" s="5" t="s">
        <v>259</v>
      </c>
      <c r="Y298" s="5" t="s">
        <v>1624</v>
      </c>
      <c r="Z298" s="0" t="s">
        <v>104</v>
      </c>
      <c r="AC298" s="5" t="s">
        <v>105</v>
      </c>
      <c r="AD298" s="3">
        <f>IF(AA298="","Pendiente",AA298*Q298)</f>
      </c>
      <c r="AF298" s="3">
        <f>IF(AE298="","",AE298*Q298)</f>
      </c>
      <c r="AG298" s="0" t="s">
        <v>106</v>
      </c>
      <c r="AH298" s="0" t="s">
        <v>107</v>
      </c>
    </row>
    <row r="299">
      <c r="A299" s="0">
        <v>295</v>
      </c>
      <c r="B299" s="0" t="s">
        <v>1625</v>
      </c>
      <c r="C299" s="0" t="s">
        <v>90</v>
      </c>
      <c r="D299" s="0" t="s">
        <v>17</v>
      </c>
      <c r="E299" s="5" t="s">
        <v>131</v>
      </c>
      <c r="F299" s="0" t="s">
        <v>262</v>
      </c>
      <c r="G299" s="0" t="s">
        <v>27</v>
      </c>
      <c r="H299" s="0" t="s">
        <v>1020</v>
      </c>
      <c r="I299" s="0" t="s">
        <v>1021</v>
      </c>
      <c r="J299" s="5" t="s">
        <v>1022</v>
      </c>
      <c r="K299" s="0" t="s">
        <v>30</v>
      </c>
      <c r="L299" s="0" t="s">
        <v>1626</v>
      </c>
      <c r="M299" s="5" t="s">
        <v>1627</v>
      </c>
      <c r="O299" s="2">
        <v>42</v>
      </c>
      <c r="P299" s="2">
        <v>0</v>
      </c>
      <c r="Q299" s="2">
        <f>IF(C299="Inventario físico",O299,P299)</f>
      </c>
      <c r="R299" s="2">
        <v>3</v>
      </c>
      <c r="U299" s="0" t="s">
        <v>99</v>
      </c>
      <c r="V299" s="5" t="s">
        <v>1615</v>
      </c>
      <c r="Y299" s="5" t="s">
        <v>1628</v>
      </c>
      <c r="Z299" s="0" t="s">
        <v>104</v>
      </c>
      <c r="AC299" s="5" t="s">
        <v>105</v>
      </c>
      <c r="AD299" s="3">
        <f>IF(AA299="","Pendiente",AA299*Q299)</f>
      </c>
      <c r="AF299" s="3">
        <f>IF(AE299="","",AE299*Q299)</f>
      </c>
      <c r="AG299" s="0" t="s">
        <v>106</v>
      </c>
      <c r="AH299" s="0" t="s">
        <v>107</v>
      </c>
    </row>
    <row r="300">
      <c r="A300" s="0">
        <v>296</v>
      </c>
      <c r="B300" s="0" t="s">
        <v>1629</v>
      </c>
      <c r="C300" s="0" t="s">
        <v>90</v>
      </c>
      <c r="D300" s="0" t="s">
        <v>14</v>
      </c>
      <c r="E300" s="5" t="s">
        <v>109</v>
      </c>
      <c r="G300" s="0" t="s">
        <v>27</v>
      </c>
      <c r="H300" s="0" t="s">
        <v>1020</v>
      </c>
      <c r="I300" s="0" t="s">
        <v>1021</v>
      </c>
      <c r="J300" s="5" t="s">
        <v>1022</v>
      </c>
      <c r="K300" s="0" t="s">
        <v>33</v>
      </c>
      <c r="L300" s="0" t="s">
        <v>1630</v>
      </c>
      <c r="M300" s="5" t="s">
        <v>1631</v>
      </c>
      <c r="N300" s="5" t="s">
        <v>1047</v>
      </c>
      <c r="O300" s="2">
        <v>146</v>
      </c>
      <c r="P300" s="2">
        <v>5600</v>
      </c>
      <c r="Q300" s="2">
        <f>IF(C300="Inventario físico",O300,P300)</f>
      </c>
      <c r="R300" s="2">
        <v>2</v>
      </c>
      <c r="S300" s="0" t="s">
        <v>1632</v>
      </c>
      <c r="T300" s="0" t="s">
        <v>1632</v>
      </c>
      <c r="U300" s="0" t="s">
        <v>99</v>
      </c>
      <c r="V300" s="5" t="s">
        <v>1633</v>
      </c>
      <c r="W300" s="5" t="s">
        <v>259</v>
      </c>
      <c r="X300" s="0" t="s">
        <v>146</v>
      </c>
      <c r="Y300" s="5" t="s">
        <v>1634</v>
      </c>
      <c r="Z300" s="0" t="s">
        <v>104</v>
      </c>
      <c r="AC300" s="5" t="s">
        <v>105</v>
      </c>
      <c r="AD300" s="3">
        <f>IF(AA300="","Pendiente",AA300*Q300)</f>
      </c>
      <c r="AE300" s="3">
        <v>260.1225857142858</v>
      </c>
      <c r="AF300" s="3">
        <f>IF(AE300="","",AE300*Q300)</f>
      </c>
      <c r="AG300" s="0" t="s">
        <v>106</v>
      </c>
      <c r="AH300" s="0" t="s">
        <v>107</v>
      </c>
    </row>
    <row r="301">
      <c r="A301" s="0">
        <v>297</v>
      </c>
      <c r="B301" s="0" t="s">
        <v>1635</v>
      </c>
      <c r="C301" s="0" t="s">
        <v>90</v>
      </c>
      <c r="D301" s="0" t="s">
        <v>17</v>
      </c>
      <c r="E301" s="5" t="s">
        <v>131</v>
      </c>
      <c r="F301" s="0" t="s">
        <v>132</v>
      </c>
      <c r="G301" s="0" t="s">
        <v>27</v>
      </c>
      <c r="H301" s="0" t="s">
        <v>1020</v>
      </c>
      <c r="I301" s="0" t="s">
        <v>1021</v>
      </c>
      <c r="J301" s="5" t="s">
        <v>1022</v>
      </c>
      <c r="K301" s="0" t="s">
        <v>33</v>
      </c>
      <c r="L301" s="0" t="s">
        <v>1636</v>
      </c>
      <c r="M301" s="5" t="s">
        <v>1637</v>
      </c>
      <c r="N301" s="5" t="s">
        <v>258</v>
      </c>
      <c r="O301" s="2">
        <v>60</v>
      </c>
      <c r="P301" s="2">
        <v>0</v>
      </c>
      <c r="Q301" s="2">
        <f>IF(C301="Inventario físico",O301,P301)</f>
      </c>
      <c r="R301" s="2">
        <v>1</v>
      </c>
      <c r="U301" s="0" t="s">
        <v>99</v>
      </c>
      <c r="V301" s="5" t="s">
        <v>709</v>
      </c>
      <c r="W301" s="5" t="s">
        <v>259</v>
      </c>
      <c r="Y301" s="5" t="s">
        <v>1638</v>
      </c>
      <c r="Z301" s="0" t="s">
        <v>104</v>
      </c>
      <c r="AC301" s="5" t="s">
        <v>105</v>
      </c>
      <c r="AD301" s="3">
        <f>IF(AA301="","Pendiente",AA301*Q301)</f>
      </c>
      <c r="AF301" s="3">
        <f>IF(AE301="","",AE301*Q301)</f>
      </c>
      <c r="AG301" s="0" t="s">
        <v>106</v>
      </c>
      <c r="AH301" s="0" t="s">
        <v>107</v>
      </c>
    </row>
    <row r="302">
      <c r="A302" s="0">
        <v>298</v>
      </c>
      <c r="B302" s="0" t="s">
        <v>1639</v>
      </c>
      <c r="C302" s="0" t="s">
        <v>90</v>
      </c>
      <c r="D302" s="0" t="s">
        <v>14</v>
      </c>
      <c r="E302" s="5" t="s">
        <v>91</v>
      </c>
      <c r="G302" s="0" t="s">
        <v>27</v>
      </c>
      <c r="H302" s="0" t="s">
        <v>1020</v>
      </c>
      <c r="I302" s="0" t="s">
        <v>1021</v>
      </c>
      <c r="J302" s="5" t="s">
        <v>1022</v>
      </c>
      <c r="K302" s="0" t="s">
        <v>33</v>
      </c>
      <c r="L302" s="0" t="s">
        <v>1640</v>
      </c>
      <c r="M302" s="5" t="s">
        <v>1641</v>
      </c>
      <c r="N302" s="5" t="s">
        <v>1125</v>
      </c>
      <c r="O302" s="2">
        <v>20</v>
      </c>
      <c r="P302" s="2">
        <v>0</v>
      </c>
      <c r="Q302" s="2">
        <f>IF(C302="Inventario físico",O302,P302)</f>
      </c>
      <c r="R302" s="2">
        <v>0</v>
      </c>
      <c r="S302" s="0" t="s">
        <v>714</v>
      </c>
      <c r="T302" s="0" t="s">
        <v>714</v>
      </c>
      <c r="U302" s="0" t="s">
        <v>99</v>
      </c>
      <c r="V302" s="5" t="s">
        <v>715</v>
      </c>
      <c r="W302" s="5" t="s">
        <v>137</v>
      </c>
      <c r="X302" s="0" t="s">
        <v>146</v>
      </c>
      <c r="Y302" s="5" t="s">
        <v>1642</v>
      </c>
      <c r="Z302" s="0" t="s">
        <v>104</v>
      </c>
      <c r="AC302" s="5" t="s">
        <v>105</v>
      </c>
      <c r="AD302" s="3">
        <f>IF(AA302="","Pendiente",AA302*Q302)</f>
      </c>
      <c r="AE302" s="3">
        <v>109.56666666666666</v>
      </c>
      <c r="AF302" s="3">
        <f>IF(AE302="","",AE302*Q302)</f>
      </c>
      <c r="AG302" s="0" t="s">
        <v>106</v>
      </c>
      <c r="AH302" s="0" t="s">
        <v>107</v>
      </c>
    </row>
    <row r="303">
      <c r="A303" s="0">
        <v>299</v>
      </c>
      <c r="B303" s="0" t="s">
        <v>1643</v>
      </c>
      <c r="C303" s="0" t="s">
        <v>90</v>
      </c>
      <c r="D303" s="0" t="s">
        <v>14</v>
      </c>
      <c r="E303" s="5" t="s">
        <v>109</v>
      </c>
      <c r="G303" s="0" t="s">
        <v>27</v>
      </c>
      <c r="H303" s="0" t="s">
        <v>1020</v>
      </c>
      <c r="I303" s="0" t="s">
        <v>1021</v>
      </c>
      <c r="J303" s="5" t="s">
        <v>1022</v>
      </c>
      <c r="K303" s="0" t="s">
        <v>33</v>
      </c>
      <c r="L303" s="0" t="s">
        <v>1644</v>
      </c>
      <c r="M303" s="5" t="s">
        <v>1645</v>
      </c>
      <c r="N303" s="5" t="s">
        <v>1646</v>
      </c>
      <c r="O303" s="2">
        <v>96</v>
      </c>
      <c r="P303" s="2">
        <v>1060</v>
      </c>
      <c r="Q303" s="2">
        <f>IF(C303="Inventario físico",O303,P303)</f>
      </c>
      <c r="R303" s="2">
        <v>3</v>
      </c>
      <c r="S303" s="0" t="s">
        <v>1647</v>
      </c>
      <c r="T303" s="0" t="s">
        <v>1647</v>
      </c>
      <c r="U303" s="0" t="s">
        <v>99</v>
      </c>
      <c r="V303" s="5" t="s">
        <v>1648</v>
      </c>
      <c r="W303" s="5" t="s">
        <v>259</v>
      </c>
      <c r="X303" s="0" t="s">
        <v>146</v>
      </c>
      <c r="Y303" s="5" t="s">
        <v>1649</v>
      </c>
      <c r="Z303" s="0" t="s">
        <v>104</v>
      </c>
      <c r="AC303" s="5" t="s">
        <v>105</v>
      </c>
      <c r="AD303" s="3">
        <f>IF(AA303="","Pendiente",AA303*Q303)</f>
      </c>
      <c r="AE303" s="3">
        <v>520.0189716981132</v>
      </c>
      <c r="AF303" s="3">
        <f>IF(AE303="","",AE303*Q303)</f>
      </c>
      <c r="AG303" s="0" t="s">
        <v>106</v>
      </c>
      <c r="AH303" s="0" t="s">
        <v>107</v>
      </c>
    </row>
    <row r="304">
      <c r="A304" s="0">
        <v>300</v>
      </c>
      <c r="B304" s="0" t="s">
        <v>1650</v>
      </c>
      <c r="C304" s="0" t="s">
        <v>90</v>
      </c>
      <c r="D304" s="0" t="s">
        <v>14</v>
      </c>
      <c r="E304" s="5" t="s">
        <v>109</v>
      </c>
      <c r="G304" s="0" t="s">
        <v>27</v>
      </c>
      <c r="H304" s="0" t="s">
        <v>1020</v>
      </c>
      <c r="I304" s="0" t="s">
        <v>1021</v>
      </c>
      <c r="J304" s="5" t="s">
        <v>1022</v>
      </c>
      <c r="K304" s="0" t="s">
        <v>33</v>
      </c>
      <c r="L304" s="0" t="s">
        <v>1651</v>
      </c>
      <c r="M304" s="5" t="s">
        <v>1652</v>
      </c>
      <c r="N304" s="5" t="s">
        <v>1653</v>
      </c>
      <c r="O304" s="2">
        <v>56</v>
      </c>
      <c r="P304" s="2">
        <v>800</v>
      </c>
      <c r="Q304" s="2">
        <f>IF(C304="Inventario físico",O304,P304)</f>
      </c>
      <c r="R304" s="2">
        <v>3</v>
      </c>
      <c r="S304" s="0" t="s">
        <v>1654</v>
      </c>
      <c r="T304" s="0" t="s">
        <v>1654</v>
      </c>
      <c r="U304" s="0" t="s">
        <v>99</v>
      </c>
      <c r="V304" s="5" t="s">
        <v>1655</v>
      </c>
      <c r="W304" s="5" t="s">
        <v>137</v>
      </c>
      <c r="X304" s="0" t="s">
        <v>102</v>
      </c>
      <c r="Y304" s="5" t="s">
        <v>1656</v>
      </c>
      <c r="Z304" s="0" t="s">
        <v>104</v>
      </c>
      <c r="AC304" s="5" t="s">
        <v>105</v>
      </c>
      <c r="AD304" s="3">
        <f>IF(AA304="","Pendiente",AA304*Q304)</f>
      </c>
      <c r="AE304" s="3">
        <v>803.1425</v>
      </c>
      <c r="AF304" s="3">
        <f>IF(AE304="","",AE304*Q304)</f>
      </c>
      <c r="AG304" s="0" t="s">
        <v>106</v>
      </c>
      <c r="AH304" s="0" t="s">
        <v>107</v>
      </c>
    </row>
    <row r="305">
      <c r="A305" s="0">
        <v>301</v>
      </c>
      <c r="B305" s="0" t="s">
        <v>1657</v>
      </c>
      <c r="C305" s="0" t="s">
        <v>90</v>
      </c>
      <c r="D305" s="0" t="s">
        <v>14</v>
      </c>
      <c r="E305" s="5" t="s">
        <v>109</v>
      </c>
      <c r="G305" s="0" t="s">
        <v>27</v>
      </c>
      <c r="H305" s="0" t="s">
        <v>1020</v>
      </c>
      <c r="I305" s="0" t="s">
        <v>1021</v>
      </c>
      <c r="J305" s="5" t="s">
        <v>1022</v>
      </c>
      <c r="K305" s="0" t="s">
        <v>33</v>
      </c>
      <c r="L305" s="0" t="s">
        <v>1658</v>
      </c>
      <c r="M305" s="5" t="s">
        <v>1659</v>
      </c>
      <c r="N305" s="5" t="s">
        <v>1047</v>
      </c>
      <c r="O305" s="2">
        <v>198</v>
      </c>
      <c r="P305" s="2">
        <v>695</v>
      </c>
      <c r="Q305" s="2">
        <f>IF(C305="Inventario físico",O305,P305)</f>
      </c>
      <c r="R305" s="2">
        <v>2</v>
      </c>
      <c r="S305" s="0" t="s">
        <v>732</v>
      </c>
      <c r="T305" s="0" t="s">
        <v>732</v>
      </c>
      <c r="U305" s="0" t="s">
        <v>99</v>
      </c>
      <c r="V305" s="5" t="s">
        <v>733</v>
      </c>
      <c r="W305" s="5" t="s">
        <v>259</v>
      </c>
      <c r="X305" s="0" t="s">
        <v>146</v>
      </c>
      <c r="Y305" s="5" t="s">
        <v>734</v>
      </c>
      <c r="Z305" s="0" t="s">
        <v>104</v>
      </c>
      <c r="AC305" s="5" t="s">
        <v>105</v>
      </c>
      <c r="AD305" s="3">
        <f>IF(AA305="","Pendiente",AA305*Q305)</f>
      </c>
      <c r="AE305" s="3">
        <v>808.7123741007196</v>
      </c>
      <c r="AF305" s="3">
        <f>IF(AE305="","",AE305*Q305)</f>
      </c>
      <c r="AG305" s="0" t="s">
        <v>106</v>
      </c>
      <c r="AH305" s="0" t="s">
        <v>107</v>
      </c>
    </row>
    <row r="306">
      <c r="A306" s="0">
        <v>302</v>
      </c>
      <c r="B306" s="0" t="s">
        <v>1660</v>
      </c>
      <c r="C306" s="0" t="s">
        <v>90</v>
      </c>
      <c r="D306" s="0" t="s">
        <v>17</v>
      </c>
      <c r="E306" s="5" t="s">
        <v>131</v>
      </c>
      <c r="F306" s="0" t="s">
        <v>262</v>
      </c>
      <c r="G306" s="0" t="s">
        <v>27</v>
      </c>
      <c r="H306" s="0" t="s">
        <v>1020</v>
      </c>
      <c r="I306" s="0" t="s">
        <v>1021</v>
      </c>
      <c r="J306" s="5" t="s">
        <v>1022</v>
      </c>
      <c r="K306" s="0" t="s">
        <v>30</v>
      </c>
      <c r="L306" s="0" t="s">
        <v>1661</v>
      </c>
      <c r="M306" s="5" t="s">
        <v>1662</v>
      </c>
      <c r="O306" s="2">
        <v>4</v>
      </c>
      <c r="P306" s="2">
        <v>0</v>
      </c>
      <c r="Q306" s="2">
        <f>IF(C306="Inventario físico",O306,P306)</f>
      </c>
      <c r="R306" s="2">
        <v>2</v>
      </c>
      <c r="U306" s="0" t="s">
        <v>99</v>
      </c>
      <c r="V306" s="5" t="s">
        <v>1663</v>
      </c>
      <c r="Y306" s="5" t="s">
        <v>1664</v>
      </c>
      <c r="Z306" s="0" t="s">
        <v>104</v>
      </c>
      <c r="AC306" s="5" t="s">
        <v>105</v>
      </c>
      <c r="AD306" s="3">
        <f>IF(AA306="","Pendiente",AA306*Q306)</f>
      </c>
      <c r="AF306" s="3">
        <f>IF(AE306="","",AE306*Q306)</f>
      </c>
      <c r="AG306" s="0" t="s">
        <v>106</v>
      </c>
      <c r="AH306" s="0" t="s">
        <v>107</v>
      </c>
    </row>
    <row r="307">
      <c r="A307" s="0">
        <v>303</v>
      </c>
      <c r="B307" s="0" t="s">
        <v>1665</v>
      </c>
      <c r="C307" s="0" t="s">
        <v>90</v>
      </c>
      <c r="D307" s="0" t="s">
        <v>14</v>
      </c>
      <c r="E307" s="5" t="s">
        <v>109</v>
      </c>
      <c r="G307" s="0" t="s">
        <v>27</v>
      </c>
      <c r="H307" s="0" t="s">
        <v>1020</v>
      </c>
      <c r="I307" s="0" t="s">
        <v>1021</v>
      </c>
      <c r="J307" s="5" t="s">
        <v>1022</v>
      </c>
      <c r="K307" s="0" t="s">
        <v>33</v>
      </c>
      <c r="L307" s="0" t="s">
        <v>1666</v>
      </c>
      <c r="M307" s="5" t="s">
        <v>1667</v>
      </c>
      <c r="N307" s="5" t="s">
        <v>1668</v>
      </c>
      <c r="O307" s="2">
        <v>70</v>
      </c>
      <c r="P307" s="2">
        <v>286</v>
      </c>
      <c r="Q307" s="2">
        <f>IF(C307="Inventario físico",O307,P307)</f>
      </c>
      <c r="R307" s="2">
        <v>1</v>
      </c>
      <c r="S307" s="0" t="s">
        <v>739</v>
      </c>
      <c r="T307" s="0" t="s">
        <v>739</v>
      </c>
      <c r="U307" s="0" t="s">
        <v>99</v>
      </c>
      <c r="V307" s="5" t="s">
        <v>740</v>
      </c>
      <c r="W307" s="5" t="s">
        <v>137</v>
      </c>
      <c r="X307" s="0" t="s">
        <v>146</v>
      </c>
      <c r="Y307" s="5" t="s">
        <v>1669</v>
      </c>
      <c r="Z307" s="0" t="s">
        <v>104</v>
      </c>
      <c r="AC307" s="5" t="s">
        <v>105</v>
      </c>
      <c r="AD307" s="3">
        <f>IF(AA307="","Pendiente",AA307*Q307)</f>
      </c>
      <c r="AE307" s="3">
        <v>215.758986013986</v>
      </c>
      <c r="AF307" s="3">
        <f>IF(AE307="","",AE307*Q307)</f>
      </c>
      <c r="AG307" s="0" t="s">
        <v>106</v>
      </c>
      <c r="AH307" s="0" t="s">
        <v>107</v>
      </c>
    </row>
    <row r="308">
      <c r="A308" s="0">
        <v>304</v>
      </c>
      <c r="B308" s="0" t="s">
        <v>1670</v>
      </c>
      <c r="C308" s="0" t="s">
        <v>90</v>
      </c>
      <c r="D308" s="0" t="s">
        <v>17</v>
      </c>
      <c r="E308" s="5" t="s">
        <v>131</v>
      </c>
      <c r="F308" s="0" t="s">
        <v>262</v>
      </c>
      <c r="G308" s="0" t="s">
        <v>27</v>
      </c>
      <c r="H308" s="0" t="s">
        <v>1020</v>
      </c>
      <c r="I308" s="0" t="s">
        <v>1021</v>
      </c>
      <c r="J308" s="5" t="s">
        <v>1022</v>
      </c>
      <c r="K308" s="0" t="s">
        <v>30</v>
      </c>
      <c r="L308" s="0" t="s">
        <v>1671</v>
      </c>
      <c r="M308" s="5" t="s">
        <v>1672</v>
      </c>
      <c r="O308" s="2">
        <v>69</v>
      </c>
      <c r="P308" s="2">
        <v>0</v>
      </c>
      <c r="Q308" s="2">
        <f>IF(C308="Inventario físico",O308,P308)</f>
      </c>
      <c r="R308" s="2">
        <v>1</v>
      </c>
      <c r="U308" s="0" t="s">
        <v>99</v>
      </c>
      <c r="V308" s="5" t="s">
        <v>1673</v>
      </c>
      <c r="Y308" s="5" t="s">
        <v>1674</v>
      </c>
      <c r="Z308" s="0" t="s">
        <v>104</v>
      </c>
      <c r="AC308" s="5" t="s">
        <v>105</v>
      </c>
      <c r="AD308" s="3">
        <f>IF(AA308="","Pendiente",AA308*Q308)</f>
      </c>
      <c r="AF308" s="3">
        <f>IF(AE308="","",AE308*Q308)</f>
      </c>
      <c r="AG308" s="0" t="s">
        <v>106</v>
      </c>
      <c r="AH308" s="0" t="s">
        <v>107</v>
      </c>
    </row>
    <row r="309">
      <c r="A309" s="0">
        <v>305</v>
      </c>
      <c r="B309" s="0" t="s">
        <v>1675</v>
      </c>
      <c r="C309" s="0" t="s">
        <v>90</v>
      </c>
      <c r="D309" s="0" t="s">
        <v>14</v>
      </c>
      <c r="E309" s="5" t="s">
        <v>109</v>
      </c>
      <c r="G309" s="0" t="s">
        <v>27</v>
      </c>
      <c r="H309" s="0" t="s">
        <v>1020</v>
      </c>
      <c r="I309" s="0" t="s">
        <v>1021</v>
      </c>
      <c r="J309" s="5" t="s">
        <v>1022</v>
      </c>
      <c r="K309" s="0" t="s">
        <v>33</v>
      </c>
      <c r="L309" s="0" t="s">
        <v>1676</v>
      </c>
      <c r="M309" s="5" t="s">
        <v>1677</v>
      </c>
      <c r="N309" s="5" t="s">
        <v>471</v>
      </c>
      <c r="O309" s="2">
        <v>135</v>
      </c>
      <c r="P309" s="2">
        <v>1562</v>
      </c>
      <c r="Q309" s="2">
        <f>IF(C309="Inventario físico",O309,P309)</f>
      </c>
      <c r="R309" s="2">
        <v>2</v>
      </c>
      <c r="S309" s="0" t="s">
        <v>751</v>
      </c>
      <c r="T309" s="0" t="s">
        <v>751</v>
      </c>
      <c r="U309" s="0" t="s">
        <v>99</v>
      </c>
      <c r="V309" s="5" t="s">
        <v>752</v>
      </c>
      <c r="W309" s="5" t="s">
        <v>273</v>
      </c>
      <c r="X309" s="0" t="s">
        <v>146</v>
      </c>
      <c r="Y309" s="5" t="s">
        <v>753</v>
      </c>
      <c r="Z309" s="0" t="s">
        <v>104</v>
      </c>
      <c r="AC309" s="5" t="s">
        <v>105</v>
      </c>
      <c r="AD309" s="3">
        <f>IF(AA309="","Pendiente",AA309*Q309)</f>
      </c>
      <c r="AE309" s="3">
        <v>24.470653008962866</v>
      </c>
      <c r="AF309" s="3">
        <f>IF(AE309="","",AE309*Q309)</f>
      </c>
      <c r="AG309" s="0" t="s">
        <v>106</v>
      </c>
      <c r="AH309" s="0" t="s">
        <v>107</v>
      </c>
    </row>
    <row r="310">
      <c r="A310" s="0">
        <v>306</v>
      </c>
      <c r="B310" s="0" t="s">
        <v>1678</v>
      </c>
      <c r="C310" s="0" t="s">
        <v>90</v>
      </c>
      <c r="D310" s="0" t="s">
        <v>15</v>
      </c>
      <c r="E310" s="5" t="s">
        <v>323</v>
      </c>
      <c r="G310" s="0" t="s">
        <v>27</v>
      </c>
      <c r="H310" s="0" t="s">
        <v>1020</v>
      </c>
      <c r="I310" s="0" t="s">
        <v>1021</v>
      </c>
      <c r="J310" s="5" t="s">
        <v>1022</v>
      </c>
      <c r="K310" s="0" t="s">
        <v>33</v>
      </c>
      <c r="L310" s="0" t="s">
        <v>1679</v>
      </c>
      <c r="M310" s="5" t="s">
        <v>1680</v>
      </c>
      <c r="N310" s="5" t="s">
        <v>1681</v>
      </c>
      <c r="O310" s="2">
        <v>22</v>
      </c>
      <c r="P310" s="2">
        <v>0</v>
      </c>
      <c r="Q310" s="2">
        <f>IF(C310="Inventario físico",O310,P310)</f>
      </c>
      <c r="R310" s="2">
        <v>1</v>
      </c>
      <c r="U310" s="0" t="s">
        <v>99</v>
      </c>
      <c r="Y310" s="5" t="s">
        <v>327</v>
      </c>
      <c r="Z310" s="0" t="s">
        <v>104</v>
      </c>
      <c r="AC310" s="5" t="s">
        <v>105</v>
      </c>
      <c r="AD310" s="3">
        <f>IF(AA310="","Pendiente",AA310*Q310)</f>
      </c>
      <c r="AF310" s="3">
        <f>IF(AE310="","",AE310*Q310)</f>
      </c>
      <c r="AG310" s="0" t="s">
        <v>106</v>
      </c>
      <c r="AH310" s="0" t="s">
        <v>107</v>
      </c>
    </row>
    <row r="311">
      <c r="A311" s="0">
        <v>307</v>
      </c>
      <c r="B311" s="0" t="s">
        <v>1682</v>
      </c>
      <c r="C311" s="0" t="s">
        <v>90</v>
      </c>
      <c r="D311" s="0" t="s">
        <v>14</v>
      </c>
      <c r="E311" s="5" t="s">
        <v>109</v>
      </c>
      <c r="G311" s="0" t="s">
        <v>27</v>
      </c>
      <c r="H311" s="0" t="s">
        <v>1020</v>
      </c>
      <c r="I311" s="0" t="s">
        <v>1021</v>
      </c>
      <c r="J311" s="5" t="s">
        <v>1022</v>
      </c>
      <c r="K311" s="0" t="s">
        <v>30</v>
      </c>
      <c r="L311" s="0" t="s">
        <v>1683</v>
      </c>
      <c r="M311" s="5" t="s">
        <v>763</v>
      </c>
      <c r="O311" s="2">
        <v>11</v>
      </c>
      <c r="P311" s="2">
        <v>71</v>
      </c>
      <c r="Q311" s="2">
        <f>IF(C311="Inventario físico",O311,P311)</f>
      </c>
      <c r="R311" s="2">
        <v>2</v>
      </c>
      <c r="S311" s="0" t="s">
        <v>762</v>
      </c>
      <c r="T311" s="0" t="s">
        <v>762</v>
      </c>
      <c r="U311" s="0" t="s">
        <v>99</v>
      </c>
      <c r="V311" s="5" t="s">
        <v>763</v>
      </c>
      <c r="X311" s="0" t="s">
        <v>146</v>
      </c>
      <c r="Y311" s="5" t="s">
        <v>764</v>
      </c>
      <c r="Z311" s="0" t="s">
        <v>104</v>
      </c>
      <c r="AC311" s="5" t="s">
        <v>105</v>
      </c>
      <c r="AD311" s="3">
        <f>IF(AA311="","Pendiente",AA311*Q311)</f>
      </c>
      <c r="AE311" s="3">
        <v>38328.94197183099</v>
      </c>
      <c r="AF311" s="3">
        <f>IF(AE311="","",AE311*Q311)</f>
      </c>
      <c r="AG311" s="0" t="s">
        <v>106</v>
      </c>
      <c r="AH311" s="0" t="s">
        <v>107</v>
      </c>
    </row>
    <row r="312">
      <c r="A312" s="0">
        <v>308</v>
      </c>
      <c r="B312" s="0" t="s">
        <v>1684</v>
      </c>
      <c r="C312" s="0" t="s">
        <v>90</v>
      </c>
      <c r="D312" s="0" t="s">
        <v>14</v>
      </c>
      <c r="E312" s="5" t="s">
        <v>109</v>
      </c>
      <c r="G312" s="0" t="s">
        <v>27</v>
      </c>
      <c r="H312" s="0" t="s">
        <v>1020</v>
      </c>
      <c r="I312" s="0" t="s">
        <v>1021</v>
      </c>
      <c r="J312" s="5" t="s">
        <v>1022</v>
      </c>
      <c r="K312" s="0" t="s">
        <v>33</v>
      </c>
      <c r="L312" s="0" t="s">
        <v>1685</v>
      </c>
      <c r="M312" s="5" t="s">
        <v>1686</v>
      </c>
      <c r="O312" s="2">
        <v>27</v>
      </c>
      <c r="P312" s="2">
        <v>283</v>
      </c>
      <c r="Q312" s="2">
        <f>IF(C312="Inventario físico",O312,P312)</f>
      </c>
      <c r="R312" s="2">
        <v>1</v>
      </c>
      <c r="S312" s="0" t="s">
        <v>1687</v>
      </c>
      <c r="T312" s="0" t="s">
        <v>1687</v>
      </c>
      <c r="U312" s="0" t="s">
        <v>99</v>
      </c>
      <c r="V312" s="5" t="s">
        <v>1688</v>
      </c>
      <c r="X312" s="0" t="s">
        <v>146</v>
      </c>
      <c r="Y312" s="5" t="s">
        <v>1689</v>
      </c>
      <c r="Z312" s="0" t="s">
        <v>104</v>
      </c>
      <c r="AC312" s="5" t="s">
        <v>105</v>
      </c>
      <c r="AD312" s="3">
        <f>IF(AA312="","Pendiente",AA312*Q312)</f>
      </c>
      <c r="AE312" s="3">
        <v>2540.268939929328</v>
      </c>
      <c r="AF312" s="3">
        <f>IF(AE312="","",AE312*Q312)</f>
      </c>
      <c r="AG312" s="0" t="s">
        <v>106</v>
      </c>
      <c r="AH312" s="0" t="s">
        <v>107</v>
      </c>
    </row>
    <row r="313">
      <c r="A313" s="0">
        <v>309</v>
      </c>
      <c r="B313" s="0" t="s">
        <v>1690</v>
      </c>
      <c r="C313" s="0" t="s">
        <v>90</v>
      </c>
      <c r="D313" s="0" t="s">
        <v>15</v>
      </c>
      <c r="E313" s="5" t="s">
        <v>323</v>
      </c>
      <c r="G313" s="0" t="s">
        <v>27</v>
      </c>
      <c r="H313" s="0" t="s">
        <v>1020</v>
      </c>
      <c r="I313" s="0" t="s">
        <v>1021</v>
      </c>
      <c r="J313" s="5" t="s">
        <v>1022</v>
      </c>
      <c r="K313" s="0" t="s">
        <v>30</v>
      </c>
      <c r="L313" s="0" t="s">
        <v>1691</v>
      </c>
      <c r="M313" s="5" t="s">
        <v>1692</v>
      </c>
      <c r="O313" s="2">
        <v>9</v>
      </c>
      <c r="P313" s="2">
        <v>0</v>
      </c>
      <c r="Q313" s="2">
        <f>IF(C313="Inventario físico",O313,P313)</f>
      </c>
      <c r="R313" s="2">
        <v>1</v>
      </c>
      <c r="U313" s="0" t="s">
        <v>99</v>
      </c>
      <c r="Y313" s="5" t="s">
        <v>327</v>
      </c>
      <c r="Z313" s="0" t="s">
        <v>104</v>
      </c>
      <c r="AC313" s="5" t="s">
        <v>105</v>
      </c>
      <c r="AD313" s="3">
        <f>IF(AA313="","Pendiente",AA313*Q313)</f>
      </c>
      <c r="AF313" s="3">
        <f>IF(AE313="","",AE313*Q313)</f>
      </c>
      <c r="AG313" s="0" t="s">
        <v>106</v>
      </c>
      <c r="AH313" s="0" t="s">
        <v>107</v>
      </c>
    </row>
    <row r="314">
      <c r="A314" s="0">
        <v>310</v>
      </c>
      <c r="B314" s="0" t="s">
        <v>1693</v>
      </c>
      <c r="C314" s="0" t="s">
        <v>90</v>
      </c>
      <c r="D314" s="0" t="s">
        <v>14</v>
      </c>
      <c r="E314" s="5" t="s">
        <v>109</v>
      </c>
      <c r="G314" s="0" t="s">
        <v>27</v>
      </c>
      <c r="H314" s="0" t="s">
        <v>1020</v>
      </c>
      <c r="I314" s="0" t="s">
        <v>1021</v>
      </c>
      <c r="J314" s="5" t="s">
        <v>1022</v>
      </c>
      <c r="K314" s="0" t="s">
        <v>33</v>
      </c>
      <c r="L314" s="0" t="s">
        <v>1694</v>
      </c>
      <c r="M314" s="5" t="s">
        <v>1695</v>
      </c>
      <c r="N314" s="5" t="s">
        <v>1696</v>
      </c>
      <c r="O314" s="2">
        <v>108</v>
      </c>
      <c r="P314" s="2">
        <v>6328</v>
      </c>
      <c r="Q314" s="2">
        <f>IF(C314="Inventario físico",O314,P314)</f>
      </c>
      <c r="R314" s="2">
        <v>2</v>
      </c>
      <c r="S314" s="0" t="s">
        <v>769</v>
      </c>
      <c r="T314" s="0" t="s">
        <v>769</v>
      </c>
      <c r="U314" s="0" t="s">
        <v>99</v>
      </c>
      <c r="V314" s="5" t="s">
        <v>770</v>
      </c>
      <c r="W314" s="5" t="s">
        <v>137</v>
      </c>
      <c r="X314" s="0" t="s">
        <v>102</v>
      </c>
      <c r="Y314" s="5" t="s">
        <v>1697</v>
      </c>
      <c r="Z314" s="0" t="s">
        <v>104</v>
      </c>
      <c r="AC314" s="5" t="s">
        <v>105</v>
      </c>
      <c r="AD314" s="3">
        <f>IF(AA314="","Pendiente",AA314*Q314)</f>
      </c>
      <c r="AE314" s="3">
        <v>110.08046618204803</v>
      </c>
      <c r="AF314" s="3">
        <f>IF(AE314="","",AE314*Q314)</f>
      </c>
      <c r="AG314" s="0" t="s">
        <v>106</v>
      </c>
      <c r="AH314" s="0" t="s">
        <v>107</v>
      </c>
    </row>
    <row r="315">
      <c r="A315" s="0">
        <v>311</v>
      </c>
      <c r="B315" s="0" t="s">
        <v>1698</v>
      </c>
      <c r="C315" s="0" t="s">
        <v>90</v>
      </c>
      <c r="D315" s="0" t="s">
        <v>14</v>
      </c>
      <c r="E315" s="5" t="s">
        <v>109</v>
      </c>
      <c r="G315" s="0" t="s">
        <v>27</v>
      </c>
      <c r="H315" s="0" t="s">
        <v>1020</v>
      </c>
      <c r="I315" s="0" t="s">
        <v>1021</v>
      </c>
      <c r="J315" s="5" t="s">
        <v>1022</v>
      </c>
      <c r="K315" s="0" t="s">
        <v>33</v>
      </c>
      <c r="L315" s="0" t="s">
        <v>1699</v>
      </c>
      <c r="M315" s="5" t="s">
        <v>1700</v>
      </c>
      <c r="N315" s="5" t="s">
        <v>1125</v>
      </c>
      <c r="O315" s="2">
        <v>318</v>
      </c>
      <c r="P315" s="2">
        <v>12310</v>
      </c>
      <c r="Q315" s="2">
        <f>IF(C315="Inventario físico",O315,P315)</f>
      </c>
      <c r="R315" s="2">
        <v>2</v>
      </c>
      <c r="S315" s="0" t="s">
        <v>1701</v>
      </c>
      <c r="T315" s="0" t="s">
        <v>1701</v>
      </c>
      <c r="U315" s="0" t="s">
        <v>99</v>
      </c>
      <c r="V315" s="5" t="s">
        <v>1702</v>
      </c>
      <c r="W315" s="5" t="s">
        <v>137</v>
      </c>
      <c r="X315" s="0" t="s">
        <v>146</v>
      </c>
      <c r="Y315" s="5" t="s">
        <v>1703</v>
      </c>
      <c r="Z315" s="0" t="s">
        <v>104</v>
      </c>
      <c r="AC315" s="5" t="s">
        <v>105</v>
      </c>
      <c r="AD315" s="3">
        <f>IF(AA315="","Pendiente",AA315*Q315)</f>
      </c>
      <c r="AE315" s="3">
        <v>30.384038180341193</v>
      </c>
      <c r="AF315" s="3">
        <f>IF(AE315="","",AE315*Q315)</f>
      </c>
      <c r="AG315" s="0" t="s">
        <v>106</v>
      </c>
      <c r="AH315" s="0" t="s">
        <v>107</v>
      </c>
    </row>
    <row r="316">
      <c r="A316" s="0">
        <v>312</v>
      </c>
      <c r="B316" s="0" t="s">
        <v>1704</v>
      </c>
      <c r="C316" s="0" t="s">
        <v>90</v>
      </c>
      <c r="D316" s="0" t="s">
        <v>17</v>
      </c>
      <c r="E316" s="5" t="s">
        <v>131</v>
      </c>
      <c r="F316" s="0" t="s">
        <v>132</v>
      </c>
      <c r="G316" s="0" t="s">
        <v>27</v>
      </c>
      <c r="H316" s="0" t="s">
        <v>1020</v>
      </c>
      <c r="I316" s="0" t="s">
        <v>1021</v>
      </c>
      <c r="J316" s="5" t="s">
        <v>1022</v>
      </c>
      <c r="K316" s="0" t="s">
        <v>30</v>
      </c>
      <c r="L316" s="0" t="s">
        <v>1705</v>
      </c>
      <c r="M316" s="5" t="s">
        <v>1706</v>
      </c>
      <c r="O316" s="2">
        <v>40</v>
      </c>
      <c r="P316" s="2">
        <v>0</v>
      </c>
      <c r="Q316" s="2">
        <f>IF(C316="Inventario físico",O316,P316)</f>
      </c>
      <c r="R316" s="2">
        <v>1</v>
      </c>
      <c r="U316" s="0" t="s">
        <v>99</v>
      </c>
      <c r="V316" s="5" t="s">
        <v>1707</v>
      </c>
      <c r="Y316" s="5" t="s">
        <v>1708</v>
      </c>
      <c r="Z316" s="0" t="s">
        <v>104</v>
      </c>
      <c r="AC316" s="5" t="s">
        <v>105</v>
      </c>
      <c r="AD316" s="3">
        <f>IF(AA316="","Pendiente",AA316*Q316)</f>
      </c>
      <c r="AF316" s="3">
        <f>IF(AE316="","",AE316*Q316)</f>
      </c>
      <c r="AG316" s="0" t="s">
        <v>106</v>
      </c>
      <c r="AH316" s="0" t="s">
        <v>107</v>
      </c>
    </row>
    <row r="317">
      <c r="A317" s="0">
        <v>313</v>
      </c>
      <c r="B317" s="0" t="s">
        <v>1709</v>
      </c>
      <c r="C317" s="0" t="s">
        <v>90</v>
      </c>
      <c r="D317" s="0" t="s">
        <v>17</v>
      </c>
      <c r="E317" s="5" t="s">
        <v>131</v>
      </c>
      <c r="F317" s="0" t="s">
        <v>255</v>
      </c>
      <c r="G317" s="0" t="s">
        <v>27</v>
      </c>
      <c r="H317" s="0" t="s">
        <v>1020</v>
      </c>
      <c r="I317" s="0" t="s">
        <v>1021</v>
      </c>
      <c r="J317" s="5" t="s">
        <v>1022</v>
      </c>
      <c r="K317" s="0" t="s">
        <v>30</v>
      </c>
      <c r="L317" s="0" t="s">
        <v>1710</v>
      </c>
      <c r="M317" s="5" t="s">
        <v>1711</v>
      </c>
      <c r="O317" s="2">
        <v>41</v>
      </c>
      <c r="P317" s="2">
        <v>0</v>
      </c>
      <c r="Q317" s="2">
        <f>IF(C317="Inventario físico",O317,P317)</f>
      </c>
      <c r="R317" s="2">
        <v>1</v>
      </c>
      <c r="U317" s="0" t="s">
        <v>99</v>
      </c>
      <c r="Y317" s="5" t="s">
        <v>1712</v>
      </c>
      <c r="Z317" s="0" t="s">
        <v>104</v>
      </c>
      <c r="AC317" s="5" t="s">
        <v>105</v>
      </c>
      <c r="AD317" s="3">
        <f>IF(AA317="","Pendiente",AA317*Q317)</f>
      </c>
      <c r="AF317" s="3">
        <f>IF(AE317="","",AE317*Q317)</f>
      </c>
      <c r="AG317" s="0" t="s">
        <v>106</v>
      </c>
      <c r="AH317" s="0" t="s">
        <v>107</v>
      </c>
    </row>
    <row r="318">
      <c r="A318" s="0">
        <v>314</v>
      </c>
      <c r="B318" s="0" t="s">
        <v>1713</v>
      </c>
      <c r="C318" s="0" t="s">
        <v>90</v>
      </c>
      <c r="D318" s="0" t="s">
        <v>15</v>
      </c>
      <c r="E318" s="5" t="s">
        <v>323</v>
      </c>
      <c r="G318" s="0" t="s">
        <v>27</v>
      </c>
      <c r="H318" s="0" t="s">
        <v>1020</v>
      </c>
      <c r="I318" s="0" t="s">
        <v>1021</v>
      </c>
      <c r="J318" s="5" t="s">
        <v>1022</v>
      </c>
      <c r="K318" s="0" t="s">
        <v>30</v>
      </c>
      <c r="L318" s="0" t="s">
        <v>1714</v>
      </c>
      <c r="M318" s="5" t="s">
        <v>1715</v>
      </c>
      <c r="N318" s="5" t="s">
        <v>1716</v>
      </c>
      <c r="O318" s="2">
        <v>88</v>
      </c>
      <c r="P318" s="2">
        <v>0</v>
      </c>
      <c r="Q318" s="2">
        <f>IF(C318="Inventario físico",O318,P318)</f>
      </c>
      <c r="R318" s="2">
        <v>1</v>
      </c>
      <c r="U318" s="0" t="s">
        <v>99</v>
      </c>
      <c r="Y318" s="5" t="s">
        <v>327</v>
      </c>
      <c r="Z318" s="0" t="s">
        <v>104</v>
      </c>
      <c r="AC318" s="5" t="s">
        <v>105</v>
      </c>
      <c r="AD318" s="3">
        <f>IF(AA318="","Pendiente",AA318*Q318)</f>
      </c>
      <c r="AF318" s="3">
        <f>IF(AE318="","",AE318*Q318)</f>
      </c>
      <c r="AG318" s="0" t="s">
        <v>106</v>
      </c>
      <c r="AH318" s="0" t="s">
        <v>107</v>
      </c>
    </row>
    <row r="319">
      <c r="A319" s="0">
        <v>315</v>
      </c>
      <c r="B319" s="0" t="s">
        <v>1717</v>
      </c>
      <c r="C319" s="0" t="s">
        <v>90</v>
      </c>
      <c r="D319" s="0" t="s">
        <v>15</v>
      </c>
      <c r="E319" s="5" t="s">
        <v>323</v>
      </c>
      <c r="G319" s="0" t="s">
        <v>27</v>
      </c>
      <c r="H319" s="0" t="s">
        <v>1020</v>
      </c>
      <c r="I319" s="0" t="s">
        <v>1021</v>
      </c>
      <c r="J319" s="5" t="s">
        <v>1022</v>
      </c>
      <c r="K319" s="0" t="s">
        <v>30</v>
      </c>
      <c r="L319" s="0" t="s">
        <v>1718</v>
      </c>
      <c r="M319" s="5" t="s">
        <v>1719</v>
      </c>
      <c r="N319" s="5" t="s">
        <v>1720</v>
      </c>
      <c r="O319" s="2">
        <v>152</v>
      </c>
      <c r="P319" s="2">
        <v>0</v>
      </c>
      <c r="Q319" s="2">
        <f>IF(C319="Inventario físico",O319,P319)</f>
      </c>
      <c r="R319" s="2">
        <v>1</v>
      </c>
      <c r="U319" s="0" t="s">
        <v>99</v>
      </c>
      <c r="Y319" s="5" t="s">
        <v>327</v>
      </c>
      <c r="Z319" s="0" t="s">
        <v>104</v>
      </c>
      <c r="AC319" s="5" t="s">
        <v>105</v>
      </c>
      <c r="AD319" s="3">
        <f>IF(AA319="","Pendiente",AA319*Q319)</f>
      </c>
      <c r="AF319" s="3">
        <f>IF(AE319="","",AE319*Q319)</f>
      </c>
      <c r="AG319" s="0" t="s">
        <v>106</v>
      </c>
      <c r="AH319" s="0" t="s">
        <v>107</v>
      </c>
    </row>
    <row r="320">
      <c r="A320" s="0">
        <v>316</v>
      </c>
      <c r="B320" s="0" t="s">
        <v>1721</v>
      </c>
      <c r="C320" s="0" t="s">
        <v>90</v>
      </c>
      <c r="D320" s="0" t="s">
        <v>15</v>
      </c>
      <c r="E320" s="5" t="s">
        <v>323</v>
      </c>
      <c r="G320" s="0" t="s">
        <v>27</v>
      </c>
      <c r="H320" s="0" t="s">
        <v>1020</v>
      </c>
      <c r="I320" s="0" t="s">
        <v>1021</v>
      </c>
      <c r="J320" s="5" t="s">
        <v>1022</v>
      </c>
      <c r="K320" s="0" t="s">
        <v>30</v>
      </c>
      <c r="L320" s="0" t="s">
        <v>1722</v>
      </c>
      <c r="M320" s="5" t="s">
        <v>1723</v>
      </c>
      <c r="O320" s="2">
        <v>41</v>
      </c>
      <c r="P320" s="2">
        <v>0</v>
      </c>
      <c r="Q320" s="2">
        <f>IF(C320="Inventario físico",O320,P320)</f>
      </c>
      <c r="R320" s="2">
        <v>3</v>
      </c>
      <c r="U320" s="0" t="s">
        <v>99</v>
      </c>
      <c r="Y320" s="5" t="s">
        <v>327</v>
      </c>
      <c r="Z320" s="0" t="s">
        <v>104</v>
      </c>
      <c r="AC320" s="5" t="s">
        <v>105</v>
      </c>
      <c r="AD320" s="3">
        <f>IF(AA320="","Pendiente",AA320*Q320)</f>
      </c>
      <c r="AF320" s="3">
        <f>IF(AE320="","",AE320*Q320)</f>
      </c>
      <c r="AG320" s="0" t="s">
        <v>106</v>
      </c>
      <c r="AH320" s="0" t="s">
        <v>107</v>
      </c>
    </row>
    <row r="321">
      <c r="A321" s="0">
        <v>317</v>
      </c>
      <c r="B321" s="0" t="s">
        <v>1724</v>
      </c>
      <c r="C321" s="0" t="s">
        <v>90</v>
      </c>
      <c r="D321" s="0" t="s">
        <v>15</v>
      </c>
      <c r="E321" s="5" t="s">
        <v>323</v>
      </c>
      <c r="G321" s="0" t="s">
        <v>27</v>
      </c>
      <c r="H321" s="0" t="s">
        <v>1020</v>
      </c>
      <c r="I321" s="0" t="s">
        <v>1021</v>
      </c>
      <c r="J321" s="5" t="s">
        <v>1022</v>
      </c>
      <c r="K321" s="0" t="s">
        <v>30</v>
      </c>
      <c r="L321" s="0" t="s">
        <v>1725</v>
      </c>
      <c r="M321" s="5" t="s">
        <v>1726</v>
      </c>
      <c r="O321" s="2">
        <v>3</v>
      </c>
      <c r="P321" s="2">
        <v>0</v>
      </c>
      <c r="Q321" s="2">
        <f>IF(C321="Inventario físico",O321,P321)</f>
      </c>
      <c r="R321" s="2">
        <v>1</v>
      </c>
      <c r="U321" s="0" t="s">
        <v>99</v>
      </c>
      <c r="Y321" s="5" t="s">
        <v>327</v>
      </c>
      <c r="Z321" s="0" t="s">
        <v>104</v>
      </c>
      <c r="AC321" s="5" t="s">
        <v>105</v>
      </c>
      <c r="AD321" s="3">
        <f>IF(AA321="","Pendiente",AA321*Q321)</f>
      </c>
      <c r="AF321" s="3">
        <f>IF(AE321="","",AE321*Q321)</f>
      </c>
      <c r="AG321" s="0" t="s">
        <v>106</v>
      </c>
      <c r="AH321" s="0" t="s">
        <v>107</v>
      </c>
    </row>
    <row r="322">
      <c r="A322" s="0">
        <v>318</v>
      </c>
      <c r="B322" s="0" t="s">
        <v>1727</v>
      </c>
      <c r="C322" s="0" t="s">
        <v>90</v>
      </c>
      <c r="D322" s="0" t="s">
        <v>17</v>
      </c>
      <c r="E322" s="5" t="s">
        <v>131</v>
      </c>
      <c r="F322" s="0" t="s">
        <v>132</v>
      </c>
      <c r="G322" s="0" t="s">
        <v>27</v>
      </c>
      <c r="H322" s="0" t="s">
        <v>1020</v>
      </c>
      <c r="I322" s="0" t="s">
        <v>1021</v>
      </c>
      <c r="J322" s="5" t="s">
        <v>1022</v>
      </c>
      <c r="K322" s="0" t="s">
        <v>30</v>
      </c>
      <c r="L322" s="0" t="s">
        <v>1728</v>
      </c>
      <c r="M322" s="5" t="s">
        <v>1729</v>
      </c>
      <c r="O322" s="2">
        <v>4</v>
      </c>
      <c r="P322" s="2">
        <v>0</v>
      </c>
      <c r="Q322" s="2">
        <f>IF(C322="Inventario físico",O322,P322)</f>
      </c>
      <c r="R322" s="2">
        <v>1</v>
      </c>
      <c r="U322" s="0" t="s">
        <v>99</v>
      </c>
      <c r="V322" s="5" t="s">
        <v>1730</v>
      </c>
      <c r="Y322" s="5" t="s">
        <v>1731</v>
      </c>
      <c r="Z322" s="0" t="s">
        <v>104</v>
      </c>
      <c r="AC322" s="5" t="s">
        <v>105</v>
      </c>
      <c r="AD322" s="3">
        <f>IF(AA322="","Pendiente",AA322*Q322)</f>
      </c>
      <c r="AF322" s="3">
        <f>IF(AE322="","",AE322*Q322)</f>
      </c>
      <c r="AG322" s="0" t="s">
        <v>106</v>
      </c>
      <c r="AH322" s="0" t="s">
        <v>107</v>
      </c>
    </row>
    <row r="323">
      <c r="A323" s="0">
        <v>319</v>
      </c>
      <c r="B323" s="0" t="s">
        <v>1478</v>
      </c>
      <c r="C323" s="0" t="s">
        <v>90</v>
      </c>
      <c r="D323" s="0" t="s">
        <v>15</v>
      </c>
      <c r="E323" s="5" t="s">
        <v>323</v>
      </c>
      <c r="G323" s="0" t="s">
        <v>27</v>
      </c>
      <c r="H323" s="0" t="s">
        <v>1020</v>
      </c>
      <c r="I323" s="0" t="s">
        <v>1021</v>
      </c>
      <c r="J323" s="5" t="s">
        <v>1022</v>
      </c>
      <c r="K323" s="0" t="s">
        <v>30</v>
      </c>
      <c r="L323" s="0" t="s">
        <v>1479</v>
      </c>
      <c r="M323" s="5" t="s">
        <v>1732</v>
      </c>
      <c r="O323" s="2">
        <v>87</v>
      </c>
      <c r="P323" s="2">
        <v>0</v>
      </c>
      <c r="Q323" s="2">
        <f>IF(C323="Inventario físico",O323,P323)</f>
      </c>
      <c r="R323" s="2">
        <v>3</v>
      </c>
      <c r="U323" s="0" t="s">
        <v>99</v>
      </c>
      <c r="Y323" s="5" t="s">
        <v>327</v>
      </c>
      <c r="Z323" s="0" t="s">
        <v>104</v>
      </c>
      <c r="AC323" s="5" t="s">
        <v>105</v>
      </c>
      <c r="AD323" s="3">
        <f>IF(AA323="","Pendiente",AA323*Q323)</f>
      </c>
      <c r="AF323" s="3">
        <f>IF(AE323="","",AE323*Q323)</f>
      </c>
      <c r="AG323" s="0" t="s">
        <v>106</v>
      </c>
      <c r="AH323" s="0" t="s">
        <v>107</v>
      </c>
    </row>
    <row r="324">
      <c r="A324" s="0">
        <v>320</v>
      </c>
      <c r="B324" s="0" t="s">
        <v>1312</v>
      </c>
      <c r="C324" s="0" t="s">
        <v>90</v>
      </c>
      <c r="D324" s="0" t="s">
        <v>17</v>
      </c>
      <c r="E324" s="5" t="s">
        <v>131</v>
      </c>
      <c r="F324" s="0" t="s">
        <v>262</v>
      </c>
      <c r="G324" s="0" t="s">
        <v>27</v>
      </c>
      <c r="H324" s="0" t="s">
        <v>1020</v>
      </c>
      <c r="I324" s="0" t="s">
        <v>1021</v>
      </c>
      <c r="J324" s="5" t="s">
        <v>1022</v>
      </c>
      <c r="K324" s="0" t="s">
        <v>30</v>
      </c>
      <c r="L324" s="0" t="s">
        <v>1313</v>
      </c>
      <c r="M324" s="5" t="s">
        <v>1733</v>
      </c>
      <c r="O324" s="2">
        <v>51</v>
      </c>
      <c r="P324" s="2">
        <v>0</v>
      </c>
      <c r="Q324" s="2">
        <f>IF(C324="Inventario físico",O324,P324)</f>
      </c>
      <c r="R324" s="2">
        <v>2</v>
      </c>
      <c r="U324" s="0" t="s">
        <v>99</v>
      </c>
      <c r="V324" s="5" t="s">
        <v>1734</v>
      </c>
      <c r="Y324" s="5" t="s">
        <v>1735</v>
      </c>
      <c r="Z324" s="0" t="s">
        <v>104</v>
      </c>
      <c r="AC324" s="5" t="s">
        <v>105</v>
      </c>
      <c r="AD324" s="3">
        <f>IF(AA324="","Pendiente",AA324*Q324)</f>
      </c>
      <c r="AF324" s="3">
        <f>IF(AE324="","",AE324*Q324)</f>
      </c>
      <c r="AG324" s="0" t="s">
        <v>106</v>
      </c>
      <c r="AH324" s="0" t="s">
        <v>107</v>
      </c>
    </row>
    <row r="325">
      <c r="A325" s="0">
        <v>321</v>
      </c>
      <c r="B325" s="0" t="s">
        <v>1736</v>
      </c>
      <c r="C325" s="0" t="s">
        <v>90</v>
      </c>
      <c r="D325" s="0" t="s">
        <v>17</v>
      </c>
      <c r="E325" s="5" t="s">
        <v>131</v>
      </c>
      <c r="F325" s="0" t="s">
        <v>262</v>
      </c>
      <c r="G325" s="0" t="s">
        <v>27</v>
      </c>
      <c r="H325" s="0" t="s">
        <v>1020</v>
      </c>
      <c r="I325" s="0" t="s">
        <v>1021</v>
      </c>
      <c r="J325" s="5" t="s">
        <v>1022</v>
      </c>
      <c r="K325" s="0" t="s">
        <v>30</v>
      </c>
      <c r="L325" s="0" t="s">
        <v>1737</v>
      </c>
      <c r="M325" s="5" t="s">
        <v>1738</v>
      </c>
      <c r="O325" s="2">
        <v>12</v>
      </c>
      <c r="P325" s="2">
        <v>0</v>
      </c>
      <c r="Q325" s="2">
        <f>IF(C325="Inventario físico",O325,P325)</f>
      </c>
      <c r="R325" s="2">
        <v>1</v>
      </c>
      <c r="U325" s="0" t="s">
        <v>99</v>
      </c>
      <c r="V325" s="5" t="s">
        <v>1739</v>
      </c>
      <c r="Y325" s="5" t="s">
        <v>1740</v>
      </c>
      <c r="Z325" s="0" t="s">
        <v>104</v>
      </c>
      <c r="AC325" s="5" t="s">
        <v>105</v>
      </c>
      <c r="AD325" s="3">
        <f>IF(AA325="","Pendiente",AA325*Q325)</f>
      </c>
      <c r="AF325" s="3">
        <f>IF(AE325="","",AE325*Q325)</f>
      </c>
      <c r="AG325" s="0" t="s">
        <v>106</v>
      </c>
      <c r="AH325" s="0" t="s">
        <v>107</v>
      </c>
    </row>
    <row r="326">
      <c r="A326" s="0">
        <v>322</v>
      </c>
      <c r="B326" s="0" t="s">
        <v>1741</v>
      </c>
      <c r="C326" s="0" t="s">
        <v>90</v>
      </c>
      <c r="D326" s="0" t="s">
        <v>17</v>
      </c>
      <c r="E326" s="5" t="s">
        <v>131</v>
      </c>
      <c r="F326" s="0" t="s">
        <v>255</v>
      </c>
      <c r="G326" s="0" t="s">
        <v>27</v>
      </c>
      <c r="H326" s="0" t="s">
        <v>1020</v>
      </c>
      <c r="I326" s="0" t="s">
        <v>1021</v>
      </c>
      <c r="J326" s="5" t="s">
        <v>1022</v>
      </c>
      <c r="K326" s="0" t="s">
        <v>30</v>
      </c>
      <c r="L326" s="0" t="s">
        <v>1742</v>
      </c>
      <c r="M326" s="5" t="s">
        <v>1743</v>
      </c>
      <c r="O326" s="2">
        <v>11</v>
      </c>
      <c r="P326" s="2">
        <v>0</v>
      </c>
      <c r="Q326" s="2">
        <f>IF(C326="Inventario físico",O326,P326)</f>
      </c>
      <c r="R326" s="2">
        <v>2</v>
      </c>
      <c r="U326" s="0" t="s">
        <v>99</v>
      </c>
      <c r="Y326" s="5" t="s">
        <v>1744</v>
      </c>
      <c r="Z326" s="0" t="s">
        <v>104</v>
      </c>
      <c r="AC326" s="5" t="s">
        <v>105</v>
      </c>
      <c r="AD326" s="3">
        <f>IF(AA326="","Pendiente",AA326*Q326)</f>
      </c>
      <c r="AF326" s="3">
        <f>IF(AE326="","",AE326*Q326)</f>
      </c>
      <c r="AG326" s="0" t="s">
        <v>106</v>
      </c>
      <c r="AH326" s="0" t="s">
        <v>107</v>
      </c>
    </row>
    <row r="327">
      <c r="A327" s="0">
        <v>323</v>
      </c>
      <c r="B327" s="0" t="s">
        <v>1745</v>
      </c>
      <c r="C327" s="0" t="s">
        <v>90</v>
      </c>
      <c r="D327" s="0" t="s">
        <v>14</v>
      </c>
      <c r="E327" s="5" t="s">
        <v>109</v>
      </c>
      <c r="G327" s="0" t="s">
        <v>27</v>
      </c>
      <c r="H327" s="0" t="s">
        <v>1020</v>
      </c>
      <c r="I327" s="0" t="s">
        <v>1021</v>
      </c>
      <c r="J327" s="5" t="s">
        <v>1022</v>
      </c>
      <c r="K327" s="0" t="s">
        <v>33</v>
      </c>
      <c r="L327" s="0" t="s">
        <v>1746</v>
      </c>
      <c r="M327" s="5" t="s">
        <v>1747</v>
      </c>
      <c r="N327" s="5" t="s">
        <v>1681</v>
      </c>
      <c r="O327" s="2">
        <v>59</v>
      </c>
      <c r="P327" s="2">
        <v>689</v>
      </c>
      <c r="Q327" s="2">
        <f>IF(C327="Inventario físico",O327,P327)</f>
      </c>
      <c r="R327" s="2">
        <v>2</v>
      </c>
      <c r="S327" s="0" t="s">
        <v>1748</v>
      </c>
      <c r="T327" s="0" t="s">
        <v>1748</v>
      </c>
      <c r="U327" s="0" t="s">
        <v>99</v>
      </c>
      <c r="V327" s="5" t="s">
        <v>1749</v>
      </c>
      <c r="W327" s="5" t="s">
        <v>259</v>
      </c>
      <c r="X327" s="0" t="s">
        <v>146</v>
      </c>
      <c r="Y327" s="5" t="s">
        <v>1750</v>
      </c>
      <c r="Z327" s="0" t="s">
        <v>104</v>
      </c>
      <c r="AC327" s="5" t="s">
        <v>105</v>
      </c>
      <c r="AD327" s="3">
        <f>IF(AA327="","Pendiente",AA327*Q327)</f>
      </c>
      <c r="AE327" s="3">
        <v>4448.827503628447</v>
      </c>
      <c r="AF327" s="3">
        <f>IF(AE327="","",AE327*Q327)</f>
      </c>
      <c r="AG327" s="0" t="s">
        <v>106</v>
      </c>
      <c r="AH327" s="0" t="s">
        <v>107</v>
      </c>
    </row>
    <row r="328">
      <c r="A328" s="0">
        <v>324</v>
      </c>
      <c r="B328" s="0" t="s">
        <v>1751</v>
      </c>
      <c r="C328" s="0" t="s">
        <v>90</v>
      </c>
      <c r="D328" s="0" t="s">
        <v>17</v>
      </c>
      <c r="E328" s="5" t="s">
        <v>131</v>
      </c>
      <c r="F328" s="0" t="s">
        <v>132</v>
      </c>
      <c r="G328" s="0" t="s">
        <v>27</v>
      </c>
      <c r="H328" s="0" t="s">
        <v>1020</v>
      </c>
      <c r="I328" s="0" t="s">
        <v>1021</v>
      </c>
      <c r="J328" s="5" t="s">
        <v>1022</v>
      </c>
      <c r="K328" s="0" t="s">
        <v>33</v>
      </c>
      <c r="L328" s="0" t="s">
        <v>1752</v>
      </c>
      <c r="M328" s="5" t="s">
        <v>1753</v>
      </c>
      <c r="N328" s="5" t="s">
        <v>839</v>
      </c>
      <c r="O328" s="2">
        <v>20</v>
      </c>
      <c r="P328" s="2">
        <v>0</v>
      </c>
      <c r="Q328" s="2">
        <f>IF(C328="Inventario físico",O328,P328)</f>
      </c>
      <c r="R328" s="2">
        <v>1</v>
      </c>
      <c r="U328" s="0" t="s">
        <v>99</v>
      </c>
      <c r="V328" s="5" t="s">
        <v>1754</v>
      </c>
      <c r="W328" s="5" t="s">
        <v>259</v>
      </c>
      <c r="Y328" s="5" t="s">
        <v>1755</v>
      </c>
      <c r="Z328" s="0" t="s">
        <v>104</v>
      </c>
      <c r="AC328" s="5" t="s">
        <v>105</v>
      </c>
      <c r="AD328" s="3">
        <f>IF(AA328="","Pendiente",AA328*Q328)</f>
      </c>
      <c r="AF328" s="3">
        <f>IF(AE328="","",AE328*Q328)</f>
      </c>
      <c r="AG328" s="0" t="s">
        <v>106</v>
      </c>
      <c r="AH328" s="0" t="s">
        <v>107</v>
      </c>
    </row>
    <row r="329">
      <c r="A329" s="0">
        <v>325</v>
      </c>
      <c r="B329" s="0" t="s">
        <v>1756</v>
      </c>
      <c r="C329" s="0" t="s">
        <v>90</v>
      </c>
      <c r="D329" s="0" t="s">
        <v>17</v>
      </c>
      <c r="E329" s="5" t="s">
        <v>131</v>
      </c>
      <c r="F329" s="0" t="s">
        <v>255</v>
      </c>
      <c r="G329" s="0" t="s">
        <v>27</v>
      </c>
      <c r="H329" s="0" t="s">
        <v>1020</v>
      </c>
      <c r="I329" s="0" t="s">
        <v>1021</v>
      </c>
      <c r="J329" s="5" t="s">
        <v>1022</v>
      </c>
      <c r="K329" s="0" t="s">
        <v>33</v>
      </c>
      <c r="L329" s="0" t="s">
        <v>1757</v>
      </c>
      <c r="M329" s="5" t="s">
        <v>1758</v>
      </c>
      <c r="N329" s="5" t="s">
        <v>1047</v>
      </c>
      <c r="O329" s="2">
        <v>211</v>
      </c>
      <c r="P329" s="2">
        <v>0</v>
      </c>
      <c r="Q329" s="2">
        <f>IF(C329="Inventario físico",O329,P329)</f>
      </c>
      <c r="R329" s="2">
        <v>4</v>
      </c>
      <c r="U329" s="0" t="s">
        <v>99</v>
      </c>
      <c r="W329" s="5" t="s">
        <v>259</v>
      </c>
      <c r="Y329" s="5" t="s">
        <v>1759</v>
      </c>
      <c r="Z329" s="0" t="s">
        <v>104</v>
      </c>
      <c r="AC329" s="5" t="s">
        <v>105</v>
      </c>
      <c r="AD329" s="3">
        <f>IF(AA329="","Pendiente",AA329*Q329)</f>
      </c>
      <c r="AF329" s="3">
        <f>IF(AE329="","",AE329*Q329)</f>
      </c>
      <c r="AG329" s="0" t="s">
        <v>106</v>
      </c>
      <c r="AH329" s="0" t="s">
        <v>107</v>
      </c>
    </row>
    <row r="330">
      <c r="A330" s="0">
        <v>326</v>
      </c>
      <c r="B330" s="0" t="s">
        <v>1760</v>
      </c>
      <c r="C330" s="0" t="s">
        <v>90</v>
      </c>
      <c r="D330" s="0" t="s">
        <v>14</v>
      </c>
      <c r="E330" s="5" t="s">
        <v>109</v>
      </c>
      <c r="G330" s="0" t="s">
        <v>27</v>
      </c>
      <c r="H330" s="0" t="s">
        <v>1020</v>
      </c>
      <c r="I330" s="0" t="s">
        <v>1021</v>
      </c>
      <c r="J330" s="5" t="s">
        <v>1022</v>
      </c>
      <c r="K330" s="0" t="s">
        <v>33</v>
      </c>
      <c r="L330" s="0" t="s">
        <v>1761</v>
      </c>
      <c r="M330" s="5" t="s">
        <v>1762</v>
      </c>
      <c r="N330" s="5" t="s">
        <v>1763</v>
      </c>
      <c r="O330" s="2">
        <v>12</v>
      </c>
      <c r="P330" s="2">
        <v>325</v>
      </c>
      <c r="Q330" s="2">
        <f>IF(C330="Inventario físico",O330,P330)</f>
      </c>
      <c r="R330" s="2">
        <v>2</v>
      </c>
      <c r="S330" s="0" t="s">
        <v>797</v>
      </c>
      <c r="T330" s="0" t="s">
        <v>797</v>
      </c>
      <c r="U330" s="0" t="s">
        <v>99</v>
      </c>
      <c r="V330" s="5" t="s">
        <v>798</v>
      </c>
      <c r="W330" s="5" t="s">
        <v>169</v>
      </c>
      <c r="X330" s="0" t="s">
        <v>146</v>
      </c>
      <c r="Y330" s="5" t="s">
        <v>1764</v>
      </c>
      <c r="Z330" s="0" t="s">
        <v>104</v>
      </c>
      <c r="AC330" s="5" t="s">
        <v>105</v>
      </c>
      <c r="AD330" s="3">
        <f>IF(AA330="","Pendiente",AA330*Q330)</f>
      </c>
      <c r="AE330" s="3">
        <v>2216.547323076923</v>
      </c>
      <c r="AF330" s="3">
        <f>IF(AE330="","",AE330*Q330)</f>
      </c>
      <c r="AG330" s="0" t="s">
        <v>106</v>
      </c>
      <c r="AH330" s="0" t="s">
        <v>107</v>
      </c>
    </row>
    <row r="331">
      <c r="A331" s="0">
        <v>327</v>
      </c>
      <c r="B331" s="0" t="s">
        <v>1539</v>
      </c>
      <c r="C331" s="0" t="s">
        <v>90</v>
      </c>
      <c r="D331" s="0" t="s">
        <v>17</v>
      </c>
      <c r="E331" s="5" t="s">
        <v>131</v>
      </c>
      <c r="F331" s="0" t="s">
        <v>132</v>
      </c>
      <c r="G331" s="0" t="s">
        <v>27</v>
      </c>
      <c r="H331" s="0" t="s">
        <v>1020</v>
      </c>
      <c r="I331" s="0" t="s">
        <v>1021</v>
      </c>
      <c r="J331" s="5" t="s">
        <v>1022</v>
      </c>
      <c r="K331" s="0" t="s">
        <v>30</v>
      </c>
      <c r="L331" s="0" t="s">
        <v>1540</v>
      </c>
      <c r="M331" s="5" t="s">
        <v>1765</v>
      </c>
      <c r="O331" s="2">
        <v>4</v>
      </c>
      <c r="P331" s="2">
        <v>0</v>
      </c>
      <c r="Q331" s="2">
        <f>IF(C331="Inventario físico",O331,P331)</f>
      </c>
      <c r="R331" s="2">
        <v>2</v>
      </c>
      <c r="U331" s="0" t="s">
        <v>99</v>
      </c>
      <c r="V331" s="5" t="s">
        <v>1766</v>
      </c>
      <c r="Y331" s="5" t="s">
        <v>1767</v>
      </c>
      <c r="Z331" s="0" t="s">
        <v>104</v>
      </c>
      <c r="AC331" s="5" t="s">
        <v>105</v>
      </c>
      <c r="AD331" s="3">
        <f>IF(AA331="","Pendiente",AA331*Q331)</f>
      </c>
      <c r="AF331" s="3">
        <f>IF(AE331="","",AE331*Q331)</f>
      </c>
      <c r="AG331" s="0" t="s">
        <v>106</v>
      </c>
      <c r="AH331" s="0" t="s">
        <v>107</v>
      </c>
    </row>
    <row r="332">
      <c r="A332" s="0">
        <v>328</v>
      </c>
      <c r="B332" s="0" t="s">
        <v>1768</v>
      </c>
      <c r="C332" s="0" t="s">
        <v>90</v>
      </c>
      <c r="D332" s="0" t="s">
        <v>17</v>
      </c>
      <c r="E332" s="5" t="s">
        <v>131</v>
      </c>
      <c r="F332" s="0" t="s">
        <v>132</v>
      </c>
      <c r="G332" s="0" t="s">
        <v>27</v>
      </c>
      <c r="H332" s="0" t="s">
        <v>1020</v>
      </c>
      <c r="I332" s="0" t="s">
        <v>1021</v>
      </c>
      <c r="J332" s="5" t="s">
        <v>1022</v>
      </c>
      <c r="K332" s="0" t="s">
        <v>30</v>
      </c>
      <c r="L332" s="0" t="s">
        <v>1769</v>
      </c>
      <c r="M332" s="5" t="s">
        <v>1770</v>
      </c>
      <c r="O332" s="2">
        <v>41</v>
      </c>
      <c r="P332" s="2">
        <v>0</v>
      </c>
      <c r="Q332" s="2">
        <f>IF(C332="Inventario físico",O332,P332)</f>
      </c>
      <c r="R332" s="2">
        <v>1</v>
      </c>
      <c r="U332" s="0" t="s">
        <v>99</v>
      </c>
      <c r="V332" s="5" t="s">
        <v>813</v>
      </c>
      <c r="Y332" s="5" t="s">
        <v>1771</v>
      </c>
      <c r="Z332" s="0" t="s">
        <v>104</v>
      </c>
      <c r="AC332" s="5" t="s">
        <v>105</v>
      </c>
      <c r="AD332" s="3">
        <f>IF(AA332="","Pendiente",AA332*Q332)</f>
      </c>
      <c r="AF332" s="3">
        <f>IF(AE332="","",AE332*Q332)</f>
      </c>
      <c r="AG332" s="0" t="s">
        <v>106</v>
      </c>
      <c r="AH332" s="0" t="s">
        <v>107</v>
      </c>
    </row>
    <row r="333">
      <c r="A333" s="0">
        <v>329</v>
      </c>
      <c r="B333" s="0" t="s">
        <v>1772</v>
      </c>
      <c r="C333" s="0" t="s">
        <v>90</v>
      </c>
      <c r="D333" s="0" t="s">
        <v>17</v>
      </c>
      <c r="E333" s="5" t="s">
        <v>131</v>
      </c>
      <c r="F333" s="0" t="s">
        <v>262</v>
      </c>
      <c r="G333" s="0" t="s">
        <v>27</v>
      </c>
      <c r="H333" s="0" t="s">
        <v>1020</v>
      </c>
      <c r="I333" s="0" t="s">
        <v>1021</v>
      </c>
      <c r="J333" s="5" t="s">
        <v>1022</v>
      </c>
      <c r="K333" s="0" t="s">
        <v>30</v>
      </c>
      <c r="L333" s="0" t="s">
        <v>1773</v>
      </c>
      <c r="M333" s="5" t="s">
        <v>1774</v>
      </c>
      <c r="O333" s="2">
        <v>29</v>
      </c>
      <c r="P333" s="2">
        <v>0</v>
      </c>
      <c r="Q333" s="2">
        <f>IF(C333="Inventario físico",O333,P333)</f>
      </c>
      <c r="R333" s="2">
        <v>4</v>
      </c>
      <c r="U333" s="0" t="s">
        <v>99</v>
      </c>
      <c r="V333" s="5" t="s">
        <v>824</v>
      </c>
      <c r="Y333" s="5" t="s">
        <v>1775</v>
      </c>
      <c r="Z333" s="0" t="s">
        <v>104</v>
      </c>
      <c r="AC333" s="5" t="s">
        <v>105</v>
      </c>
      <c r="AD333" s="3">
        <f>IF(AA333="","Pendiente",AA333*Q333)</f>
      </c>
      <c r="AF333" s="3">
        <f>IF(AE333="","",AE333*Q333)</f>
      </c>
      <c r="AG333" s="0" t="s">
        <v>106</v>
      </c>
      <c r="AH333" s="0" t="s">
        <v>107</v>
      </c>
    </row>
    <row r="334">
      <c r="A334" s="0">
        <v>330</v>
      </c>
      <c r="B334" s="0" t="s">
        <v>1721</v>
      </c>
      <c r="C334" s="0" t="s">
        <v>90</v>
      </c>
      <c r="D334" s="0" t="s">
        <v>14</v>
      </c>
      <c r="E334" s="5" t="s">
        <v>109</v>
      </c>
      <c r="G334" s="0" t="s">
        <v>27</v>
      </c>
      <c r="H334" s="0" t="s">
        <v>1020</v>
      </c>
      <c r="I334" s="0" t="s">
        <v>1021</v>
      </c>
      <c r="J334" s="5" t="s">
        <v>1022</v>
      </c>
      <c r="K334" s="0" t="s">
        <v>33</v>
      </c>
      <c r="L334" s="0" t="s">
        <v>1722</v>
      </c>
      <c r="M334" s="5" t="s">
        <v>1776</v>
      </c>
      <c r="N334" s="5" t="s">
        <v>499</v>
      </c>
      <c r="O334" s="2">
        <v>33</v>
      </c>
      <c r="P334" s="2">
        <v>463</v>
      </c>
      <c r="Q334" s="2">
        <f>IF(C334="Inventario físico",O334,P334)</f>
      </c>
      <c r="R334" s="2">
        <v>3</v>
      </c>
      <c r="S334" s="0" t="s">
        <v>1777</v>
      </c>
      <c r="T334" s="0" t="s">
        <v>1777</v>
      </c>
      <c r="U334" s="0" t="s">
        <v>99</v>
      </c>
      <c r="V334" s="5" t="s">
        <v>1778</v>
      </c>
      <c r="W334" s="5" t="s">
        <v>259</v>
      </c>
      <c r="X334" s="0" t="s">
        <v>102</v>
      </c>
      <c r="Y334" s="5" t="s">
        <v>1779</v>
      </c>
      <c r="Z334" s="0" t="s">
        <v>104</v>
      </c>
      <c r="AC334" s="5" t="s">
        <v>105</v>
      </c>
      <c r="AD334" s="3">
        <f>IF(AA334="","Pendiente",AA334*Q334)</f>
      </c>
      <c r="AE334" s="3">
        <v>3630.00758099352</v>
      </c>
      <c r="AF334" s="3">
        <f>IF(AE334="","",AE334*Q334)</f>
      </c>
      <c r="AG334" s="0" t="s">
        <v>106</v>
      </c>
      <c r="AH334" s="0" t="s">
        <v>107</v>
      </c>
    </row>
    <row r="335">
      <c r="A335" s="0">
        <v>331</v>
      </c>
      <c r="B335" s="0" t="s">
        <v>1682</v>
      </c>
      <c r="C335" s="0" t="s">
        <v>90</v>
      </c>
      <c r="D335" s="0" t="s">
        <v>15</v>
      </c>
      <c r="E335" s="5" t="s">
        <v>323</v>
      </c>
      <c r="G335" s="0" t="s">
        <v>27</v>
      </c>
      <c r="H335" s="0" t="s">
        <v>1020</v>
      </c>
      <c r="I335" s="0" t="s">
        <v>1021</v>
      </c>
      <c r="J335" s="5" t="s">
        <v>1022</v>
      </c>
      <c r="K335" s="0" t="s">
        <v>30</v>
      </c>
      <c r="L335" s="0" t="s">
        <v>1683</v>
      </c>
      <c r="M335" s="5" t="s">
        <v>1780</v>
      </c>
      <c r="O335" s="2">
        <v>9</v>
      </c>
      <c r="P335" s="2">
        <v>0</v>
      </c>
      <c r="Q335" s="2">
        <f>IF(C335="Inventario físico",O335,P335)</f>
      </c>
      <c r="R335" s="2">
        <v>2</v>
      </c>
      <c r="U335" s="0" t="s">
        <v>99</v>
      </c>
      <c r="Y335" s="5" t="s">
        <v>327</v>
      </c>
      <c r="Z335" s="0" t="s">
        <v>104</v>
      </c>
      <c r="AC335" s="5" t="s">
        <v>105</v>
      </c>
      <c r="AD335" s="3">
        <f>IF(AA335="","Pendiente",AA335*Q335)</f>
      </c>
      <c r="AF335" s="3">
        <f>IF(AE335="","",AE335*Q335)</f>
      </c>
      <c r="AG335" s="0" t="s">
        <v>106</v>
      </c>
      <c r="AH335" s="0" t="s">
        <v>107</v>
      </c>
    </row>
    <row r="336">
      <c r="A336" s="0">
        <v>332</v>
      </c>
      <c r="B336" s="0" t="s">
        <v>1781</v>
      </c>
      <c r="C336" s="0" t="s">
        <v>90</v>
      </c>
      <c r="D336" s="0" t="s">
        <v>17</v>
      </c>
      <c r="E336" s="5" t="s">
        <v>131</v>
      </c>
      <c r="F336" s="0" t="s">
        <v>132</v>
      </c>
      <c r="G336" s="0" t="s">
        <v>27</v>
      </c>
      <c r="H336" s="0" t="s">
        <v>1020</v>
      </c>
      <c r="I336" s="0" t="s">
        <v>1021</v>
      </c>
      <c r="J336" s="5" t="s">
        <v>1022</v>
      </c>
      <c r="K336" s="0" t="s">
        <v>30</v>
      </c>
      <c r="L336" s="0" t="s">
        <v>1782</v>
      </c>
      <c r="M336" s="5" t="s">
        <v>1783</v>
      </c>
      <c r="O336" s="2">
        <v>220</v>
      </c>
      <c r="P336" s="2">
        <v>0</v>
      </c>
      <c r="Q336" s="2">
        <f>IF(C336="Inventario físico",O336,P336)</f>
      </c>
      <c r="R336" s="2">
        <v>1</v>
      </c>
      <c r="U336" s="0" t="s">
        <v>99</v>
      </c>
      <c r="V336" s="5" t="s">
        <v>1784</v>
      </c>
      <c r="Y336" s="5" t="s">
        <v>1785</v>
      </c>
      <c r="Z336" s="0" t="s">
        <v>104</v>
      </c>
      <c r="AC336" s="5" t="s">
        <v>105</v>
      </c>
      <c r="AD336" s="3">
        <f>IF(AA336="","Pendiente",AA336*Q336)</f>
      </c>
      <c r="AF336" s="3">
        <f>IF(AE336="","",AE336*Q336)</f>
      </c>
      <c r="AG336" s="0" t="s">
        <v>106</v>
      </c>
      <c r="AH336" s="0" t="s">
        <v>107</v>
      </c>
    </row>
    <row r="337">
      <c r="A337" s="0">
        <v>333</v>
      </c>
      <c r="B337" s="0" t="s">
        <v>1786</v>
      </c>
      <c r="C337" s="0" t="s">
        <v>90</v>
      </c>
      <c r="D337" s="0" t="s">
        <v>17</v>
      </c>
      <c r="E337" s="5" t="s">
        <v>131</v>
      </c>
      <c r="F337" s="0" t="s">
        <v>255</v>
      </c>
      <c r="G337" s="0" t="s">
        <v>27</v>
      </c>
      <c r="H337" s="0" t="s">
        <v>1020</v>
      </c>
      <c r="I337" s="0" t="s">
        <v>1021</v>
      </c>
      <c r="J337" s="5" t="s">
        <v>1022</v>
      </c>
      <c r="K337" s="0" t="s">
        <v>30</v>
      </c>
      <c r="L337" s="0" t="s">
        <v>1787</v>
      </c>
      <c r="M337" s="5" t="s">
        <v>1788</v>
      </c>
      <c r="N337" s="5" t="s">
        <v>1789</v>
      </c>
      <c r="O337" s="2">
        <v>273</v>
      </c>
      <c r="P337" s="2">
        <v>0</v>
      </c>
      <c r="Q337" s="2">
        <f>IF(C337="Inventario físico",O337,P337)</f>
      </c>
      <c r="R337" s="2">
        <v>5</v>
      </c>
      <c r="U337" s="0" t="s">
        <v>99</v>
      </c>
      <c r="W337" s="5" t="s">
        <v>259</v>
      </c>
      <c r="Y337" s="5" t="s">
        <v>1790</v>
      </c>
      <c r="Z337" s="0" t="s">
        <v>104</v>
      </c>
      <c r="AC337" s="5" t="s">
        <v>105</v>
      </c>
      <c r="AD337" s="3">
        <f>IF(AA337="","Pendiente",AA337*Q337)</f>
      </c>
      <c r="AF337" s="3">
        <f>IF(AE337="","",AE337*Q337)</f>
      </c>
      <c r="AG337" s="0" t="s">
        <v>106</v>
      </c>
      <c r="AH337" s="0" t="s">
        <v>107</v>
      </c>
    </row>
    <row r="338">
      <c r="A338" s="0">
        <v>334</v>
      </c>
      <c r="B338" s="0" t="s">
        <v>1791</v>
      </c>
      <c r="C338" s="0" t="s">
        <v>90</v>
      </c>
      <c r="D338" s="0" t="s">
        <v>14</v>
      </c>
      <c r="E338" s="5" t="s">
        <v>109</v>
      </c>
      <c r="G338" s="0" t="s">
        <v>27</v>
      </c>
      <c r="H338" s="0" t="s">
        <v>1020</v>
      </c>
      <c r="I338" s="0" t="s">
        <v>1021</v>
      </c>
      <c r="J338" s="5" t="s">
        <v>1022</v>
      </c>
      <c r="K338" s="0" t="s">
        <v>33</v>
      </c>
      <c r="L338" s="0" t="s">
        <v>1792</v>
      </c>
      <c r="M338" s="5" t="s">
        <v>1793</v>
      </c>
      <c r="N338" s="5" t="s">
        <v>1789</v>
      </c>
      <c r="O338" s="2">
        <v>228</v>
      </c>
      <c r="P338" s="2">
        <v>1813</v>
      </c>
      <c r="Q338" s="2">
        <f>IF(C338="Inventario físico",O338,P338)</f>
      </c>
      <c r="R338" s="2">
        <v>4</v>
      </c>
      <c r="S338" s="0" t="s">
        <v>858</v>
      </c>
      <c r="T338" s="0" t="s">
        <v>858</v>
      </c>
      <c r="U338" s="0" t="s">
        <v>99</v>
      </c>
      <c r="V338" s="5" t="s">
        <v>859</v>
      </c>
      <c r="W338" s="5" t="s">
        <v>259</v>
      </c>
      <c r="X338" s="0" t="s">
        <v>146</v>
      </c>
      <c r="Y338" s="5" t="s">
        <v>1794</v>
      </c>
      <c r="Z338" s="0" t="s">
        <v>104</v>
      </c>
      <c r="AC338" s="5" t="s">
        <v>105</v>
      </c>
      <c r="AD338" s="3">
        <f>IF(AA338="","Pendiente",AA338*Q338)</f>
      </c>
      <c r="AE338" s="3">
        <v>1562.3012686155541</v>
      </c>
      <c r="AF338" s="3">
        <f>IF(AE338="","",AE338*Q338)</f>
      </c>
      <c r="AG338" s="0" t="s">
        <v>106</v>
      </c>
      <c r="AH338" s="0" t="s">
        <v>107</v>
      </c>
    </row>
    <row r="339">
      <c r="A339" s="0">
        <v>335</v>
      </c>
      <c r="B339" s="0" t="s">
        <v>1795</v>
      </c>
      <c r="C339" s="0" t="s">
        <v>90</v>
      </c>
      <c r="D339" s="0" t="s">
        <v>17</v>
      </c>
      <c r="E339" s="5" t="s">
        <v>131</v>
      </c>
      <c r="F339" s="0" t="s">
        <v>262</v>
      </c>
      <c r="G339" s="0" t="s">
        <v>27</v>
      </c>
      <c r="H339" s="0" t="s">
        <v>1020</v>
      </c>
      <c r="I339" s="0" t="s">
        <v>1021</v>
      </c>
      <c r="J339" s="5" t="s">
        <v>1022</v>
      </c>
      <c r="K339" s="0" t="s">
        <v>30</v>
      </c>
      <c r="L339" s="0" t="s">
        <v>1796</v>
      </c>
      <c r="M339" s="5" t="s">
        <v>1797</v>
      </c>
      <c r="N339" s="5" t="s">
        <v>1798</v>
      </c>
      <c r="O339" s="2">
        <v>141</v>
      </c>
      <c r="P339" s="2">
        <v>0</v>
      </c>
      <c r="Q339" s="2">
        <f>IF(C339="Inventario físico",O339,P339)</f>
      </c>
      <c r="R339" s="2">
        <v>6</v>
      </c>
      <c r="U339" s="0" t="s">
        <v>99</v>
      </c>
      <c r="V339" s="5" t="s">
        <v>864</v>
      </c>
      <c r="Y339" s="5" t="s">
        <v>865</v>
      </c>
      <c r="Z339" s="0" t="s">
        <v>104</v>
      </c>
      <c r="AC339" s="5" t="s">
        <v>105</v>
      </c>
      <c r="AD339" s="3">
        <f>IF(AA339="","Pendiente",AA339*Q339)</f>
      </c>
      <c r="AF339" s="3">
        <f>IF(AE339="","",AE339*Q339)</f>
      </c>
      <c r="AG339" s="0" t="s">
        <v>106</v>
      </c>
      <c r="AH339" s="0" t="s">
        <v>107</v>
      </c>
    </row>
    <row r="340">
      <c r="A340" s="0">
        <v>336</v>
      </c>
      <c r="B340" s="0" t="s">
        <v>1799</v>
      </c>
      <c r="C340" s="0" t="s">
        <v>90</v>
      </c>
      <c r="D340" s="0" t="s">
        <v>17</v>
      </c>
      <c r="E340" s="5" t="s">
        <v>131</v>
      </c>
      <c r="F340" s="0" t="s">
        <v>262</v>
      </c>
      <c r="G340" s="0" t="s">
        <v>27</v>
      </c>
      <c r="H340" s="0" t="s">
        <v>1020</v>
      </c>
      <c r="I340" s="0" t="s">
        <v>1021</v>
      </c>
      <c r="J340" s="5" t="s">
        <v>1022</v>
      </c>
      <c r="K340" s="0" t="s">
        <v>30</v>
      </c>
      <c r="L340" s="0" t="s">
        <v>1800</v>
      </c>
      <c r="M340" s="5" t="s">
        <v>1801</v>
      </c>
      <c r="N340" s="5" t="s">
        <v>1802</v>
      </c>
      <c r="O340" s="2">
        <v>40</v>
      </c>
      <c r="P340" s="2">
        <v>0</v>
      </c>
      <c r="Q340" s="2">
        <f>IF(C340="Inventario físico",O340,P340)</f>
      </c>
      <c r="R340" s="2">
        <v>5</v>
      </c>
      <c r="U340" s="0" t="s">
        <v>99</v>
      </c>
      <c r="V340" s="5" t="s">
        <v>864</v>
      </c>
      <c r="Y340" s="5" t="s">
        <v>865</v>
      </c>
      <c r="Z340" s="0" t="s">
        <v>104</v>
      </c>
      <c r="AC340" s="5" t="s">
        <v>105</v>
      </c>
      <c r="AD340" s="3">
        <f>IF(AA340="","Pendiente",AA340*Q340)</f>
      </c>
      <c r="AF340" s="3">
        <f>IF(AE340="","",AE340*Q340)</f>
      </c>
      <c r="AG340" s="0" t="s">
        <v>106</v>
      </c>
      <c r="AH340" s="0" t="s">
        <v>107</v>
      </c>
    </row>
    <row r="341">
      <c r="A341" s="0">
        <v>337</v>
      </c>
      <c r="B341" s="0" t="s">
        <v>1803</v>
      </c>
      <c r="C341" s="0" t="s">
        <v>90</v>
      </c>
      <c r="D341" s="0" t="s">
        <v>14</v>
      </c>
      <c r="E341" s="5" t="s">
        <v>109</v>
      </c>
      <c r="G341" s="0" t="s">
        <v>27</v>
      </c>
      <c r="H341" s="0" t="s">
        <v>1020</v>
      </c>
      <c r="I341" s="0" t="s">
        <v>1021</v>
      </c>
      <c r="J341" s="5" t="s">
        <v>1022</v>
      </c>
      <c r="K341" s="0" t="s">
        <v>30</v>
      </c>
      <c r="L341" s="0" t="s">
        <v>1804</v>
      </c>
      <c r="M341" s="5" t="s">
        <v>1805</v>
      </c>
      <c r="N341" s="5" t="s">
        <v>882</v>
      </c>
      <c r="O341" s="2">
        <v>3</v>
      </c>
      <c r="P341" s="2">
        <v>35</v>
      </c>
      <c r="Q341" s="2">
        <f>IF(C341="Inventario físico",O341,P341)</f>
      </c>
      <c r="R341" s="2">
        <v>1</v>
      </c>
      <c r="S341" s="0" t="s">
        <v>1806</v>
      </c>
      <c r="T341" s="0" t="s">
        <v>1806</v>
      </c>
      <c r="U341" s="0" t="s">
        <v>99</v>
      </c>
      <c r="V341" s="5" t="s">
        <v>1807</v>
      </c>
      <c r="W341" s="5" t="s">
        <v>877</v>
      </c>
      <c r="X341" s="0" t="s">
        <v>146</v>
      </c>
      <c r="Y341" s="5" t="s">
        <v>1808</v>
      </c>
      <c r="Z341" s="0" t="s">
        <v>104</v>
      </c>
      <c r="AC341" s="5" t="s">
        <v>105</v>
      </c>
      <c r="AD341" s="3">
        <f>IF(AA341="","Pendiente",AA341*Q341)</f>
      </c>
      <c r="AE341" s="3">
        <v>420</v>
      </c>
      <c r="AF341" s="3">
        <f>IF(AE341="","",AE341*Q341)</f>
      </c>
      <c r="AG341" s="0" t="s">
        <v>106</v>
      </c>
      <c r="AH341" s="0" t="s">
        <v>107</v>
      </c>
    </row>
    <row r="342">
      <c r="A342" s="0">
        <v>338</v>
      </c>
      <c r="B342" s="0" t="s">
        <v>1809</v>
      </c>
      <c r="C342" s="0" t="s">
        <v>90</v>
      </c>
      <c r="D342" s="0" t="s">
        <v>17</v>
      </c>
      <c r="E342" s="5" t="s">
        <v>131</v>
      </c>
      <c r="F342" s="0" t="s">
        <v>262</v>
      </c>
      <c r="G342" s="0" t="s">
        <v>27</v>
      </c>
      <c r="H342" s="0" t="s">
        <v>1020</v>
      </c>
      <c r="I342" s="0" t="s">
        <v>1021</v>
      </c>
      <c r="J342" s="5" t="s">
        <v>1022</v>
      </c>
      <c r="K342" s="0" t="s">
        <v>30</v>
      </c>
      <c r="L342" s="0" t="s">
        <v>1810</v>
      </c>
      <c r="M342" s="5" t="s">
        <v>1811</v>
      </c>
      <c r="N342" s="5" t="s">
        <v>1812</v>
      </c>
      <c r="O342" s="2">
        <v>106</v>
      </c>
      <c r="P342" s="2">
        <v>0</v>
      </c>
      <c r="Q342" s="2">
        <f>IF(C342="Inventario físico",O342,P342)</f>
      </c>
      <c r="R342" s="2">
        <v>4</v>
      </c>
      <c r="U342" s="0" t="s">
        <v>99</v>
      </c>
      <c r="V342" s="5" t="s">
        <v>876</v>
      </c>
      <c r="Y342" s="5" t="s">
        <v>1813</v>
      </c>
      <c r="Z342" s="0" t="s">
        <v>104</v>
      </c>
      <c r="AC342" s="5" t="s">
        <v>105</v>
      </c>
      <c r="AD342" s="3">
        <f>IF(AA342="","Pendiente",AA342*Q342)</f>
      </c>
      <c r="AF342" s="3">
        <f>IF(AE342="","",AE342*Q342)</f>
      </c>
      <c r="AG342" s="0" t="s">
        <v>106</v>
      </c>
      <c r="AH342" s="0" t="s">
        <v>107</v>
      </c>
    </row>
    <row r="343">
      <c r="A343" s="0">
        <v>339</v>
      </c>
      <c r="B343" s="0" t="s">
        <v>1814</v>
      </c>
      <c r="C343" s="0" t="s">
        <v>90</v>
      </c>
      <c r="D343" s="0" t="s">
        <v>17</v>
      </c>
      <c r="E343" s="5" t="s">
        <v>131</v>
      </c>
      <c r="F343" s="0" t="s">
        <v>262</v>
      </c>
      <c r="G343" s="0" t="s">
        <v>27</v>
      </c>
      <c r="H343" s="0" t="s">
        <v>1020</v>
      </c>
      <c r="I343" s="0" t="s">
        <v>1021</v>
      </c>
      <c r="J343" s="5" t="s">
        <v>1022</v>
      </c>
      <c r="K343" s="0" t="s">
        <v>30</v>
      </c>
      <c r="L343" s="0" t="s">
        <v>1815</v>
      </c>
      <c r="M343" s="5" t="s">
        <v>1816</v>
      </c>
      <c r="N343" s="5" t="s">
        <v>1817</v>
      </c>
      <c r="O343" s="2">
        <v>136</v>
      </c>
      <c r="P343" s="2">
        <v>0</v>
      </c>
      <c r="Q343" s="2">
        <f>IF(C343="Inventario físico",O343,P343)</f>
      </c>
      <c r="R343" s="2">
        <v>1</v>
      </c>
      <c r="U343" s="0" t="s">
        <v>99</v>
      </c>
      <c r="V343" s="5" t="s">
        <v>876</v>
      </c>
      <c r="Y343" s="5" t="s">
        <v>1813</v>
      </c>
      <c r="Z343" s="0" t="s">
        <v>104</v>
      </c>
      <c r="AC343" s="5" t="s">
        <v>105</v>
      </c>
      <c r="AD343" s="3">
        <f>IF(AA343="","Pendiente",AA343*Q343)</f>
      </c>
      <c r="AF343" s="3">
        <f>IF(AE343="","",AE343*Q343)</f>
      </c>
      <c r="AG343" s="0" t="s">
        <v>106</v>
      </c>
      <c r="AH343" s="0" t="s">
        <v>107</v>
      </c>
    </row>
    <row r="344">
      <c r="A344" s="0">
        <v>340</v>
      </c>
      <c r="B344" s="0" t="s">
        <v>1818</v>
      </c>
      <c r="C344" s="0" t="s">
        <v>90</v>
      </c>
      <c r="D344" s="0" t="s">
        <v>17</v>
      </c>
      <c r="E344" s="5" t="s">
        <v>131</v>
      </c>
      <c r="F344" s="0" t="s">
        <v>262</v>
      </c>
      <c r="G344" s="0" t="s">
        <v>27</v>
      </c>
      <c r="H344" s="0" t="s">
        <v>1020</v>
      </c>
      <c r="I344" s="0" t="s">
        <v>1021</v>
      </c>
      <c r="J344" s="5" t="s">
        <v>1022</v>
      </c>
      <c r="K344" s="0" t="s">
        <v>30</v>
      </c>
      <c r="L344" s="0" t="s">
        <v>1819</v>
      </c>
      <c r="M344" s="5" t="s">
        <v>1820</v>
      </c>
      <c r="N344" s="5" t="s">
        <v>1821</v>
      </c>
      <c r="O344" s="2">
        <v>87</v>
      </c>
      <c r="P344" s="2">
        <v>0</v>
      </c>
      <c r="Q344" s="2">
        <f>IF(C344="Inventario físico",O344,P344)</f>
      </c>
      <c r="R344" s="2">
        <v>3</v>
      </c>
      <c r="U344" s="0" t="s">
        <v>99</v>
      </c>
      <c r="V344" s="5" t="s">
        <v>876</v>
      </c>
      <c r="Y344" s="5" t="s">
        <v>1813</v>
      </c>
      <c r="Z344" s="0" t="s">
        <v>104</v>
      </c>
      <c r="AC344" s="5" t="s">
        <v>105</v>
      </c>
      <c r="AD344" s="3">
        <f>IF(AA344="","Pendiente",AA344*Q344)</f>
      </c>
      <c r="AF344" s="3">
        <f>IF(AE344="","",AE344*Q344)</f>
      </c>
      <c r="AG344" s="0" t="s">
        <v>106</v>
      </c>
      <c r="AH344" s="0" t="s">
        <v>107</v>
      </c>
    </row>
    <row r="345">
      <c r="A345" s="0">
        <v>341</v>
      </c>
      <c r="B345" s="0" t="s">
        <v>1822</v>
      </c>
      <c r="C345" s="0" t="s">
        <v>90</v>
      </c>
      <c r="D345" s="0" t="s">
        <v>17</v>
      </c>
      <c r="E345" s="5" t="s">
        <v>131</v>
      </c>
      <c r="F345" s="0" t="s">
        <v>262</v>
      </c>
      <c r="G345" s="0" t="s">
        <v>27</v>
      </c>
      <c r="H345" s="0" t="s">
        <v>1020</v>
      </c>
      <c r="I345" s="0" t="s">
        <v>1021</v>
      </c>
      <c r="J345" s="5" t="s">
        <v>1022</v>
      </c>
      <c r="K345" s="0" t="s">
        <v>30</v>
      </c>
      <c r="L345" s="0" t="s">
        <v>1823</v>
      </c>
      <c r="M345" s="5" t="s">
        <v>1824</v>
      </c>
      <c r="N345" s="5" t="s">
        <v>1825</v>
      </c>
      <c r="O345" s="2">
        <v>179</v>
      </c>
      <c r="P345" s="2">
        <v>0</v>
      </c>
      <c r="Q345" s="2">
        <f>IF(C345="Inventario físico",O345,P345)</f>
      </c>
      <c r="R345" s="2">
        <v>3</v>
      </c>
      <c r="U345" s="0" t="s">
        <v>99</v>
      </c>
      <c r="V345" s="5" t="s">
        <v>902</v>
      </c>
      <c r="Y345" s="5" t="s">
        <v>1826</v>
      </c>
      <c r="Z345" s="0" t="s">
        <v>104</v>
      </c>
      <c r="AC345" s="5" t="s">
        <v>105</v>
      </c>
      <c r="AD345" s="3">
        <f>IF(AA345="","Pendiente",AA345*Q345)</f>
      </c>
      <c r="AF345" s="3">
        <f>IF(AE345="","",AE345*Q345)</f>
      </c>
      <c r="AG345" s="0" t="s">
        <v>106</v>
      </c>
      <c r="AH345" s="0" t="s">
        <v>107</v>
      </c>
    </row>
    <row r="346">
      <c r="A346" s="0">
        <v>342</v>
      </c>
      <c r="B346" s="0" t="s">
        <v>1827</v>
      </c>
      <c r="C346" s="0" t="s">
        <v>90</v>
      </c>
      <c r="D346" s="0" t="s">
        <v>17</v>
      </c>
      <c r="E346" s="5" t="s">
        <v>131</v>
      </c>
      <c r="F346" s="0" t="s">
        <v>244</v>
      </c>
      <c r="G346" s="0" t="s">
        <v>27</v>
      </c>
      <c r="H346" s="0" t="s">
        <v>1020</v>
      </c>
      <c r="I346" s="0" t="s">
        <v>1021</v>
      </c>
      <c r="J346" s="5" t="s">
        <v>1022</v>
      </c>
      <c r="K346" s="0" t="s">
        <v>33</v>
      </c>
      <c r="L346" s="0" t="s">
        <v>1828</v>
      </c>
      <c r="M346" s="5" t="s">
        <v>1829</v>
      </c>
      <c r="N346" s="5" t="s">
        <v>1125</v>
      </c>
      <c r="O346" s="2">
        <v>76</v>
      </c>
      <c r="P346" s="2">
        <v>0</v>
      </c>
      <c r="Q346" s="2">
        <f>IF(C346="Inventario físico",O346,P346)</f>
      </c>
      <c r="R346" s="2">
        <v>1</v>
      </c>
      <c r="U346" s="0" t="s">
        <v>99</v>
      </c>
      <c r="Y346" s="5" t="s">
        <v>1830</v>
      </c>
      <c r="Z346" s="0" t="s">
        <v>104</v>
      </c>
      <c r="AC346" s="5" t="s">
        <v>105</v>
      </c>
      <c r="AD346" s="3">
        <f>IF(AA346="","Pendiente",AA346*Q346)</f>
      </c>
      <c r="AF346" s="3">
        <f>IF(AE346="","",AE346*Q346)</f>
      </c>
      <c r="AG346" s="0" t="s">
        <v>106</v>
      </c>
      <c r="AH346" s="0" t="s">
        <v>107</v>
      </c>
    </row>
    <row r="347">
      <c r="A347" s="0">
        <v>343</v>
      </c>
      <c r="B347" s="0" t="s">
        <v>1554</v>
      </c>
      <c r="C347" s="0" t="s">
        <v>90</v>
      </c>
      <c r="D347" s="0" t="s">
        <v>14</v>
      </c>
      <c r="E347" s="5" t="s">
        <v>109</v>
      </c>
      <c r="G347" s="0" t="s">
        <v>27</v>
      </c>
      <c r="H347" s="0" t="s">
        <v>1020</v>
      </c>
      <c r="I347" s="0" t="s">
        <v>1021</v>
      </c>
      <c r="J347" s="5" t="s">
        <v>1022</v>
      </c>
      <c r="K347" s="0" t="s">
        <v>33</v>
      </c>
      <c r="L347" s="0" t="s">
        <v>1555</v>
      </c>
      <c r="M347" s="5" t="s">
        <v>1831</v>
      </c>
      <c r="N347" s="5" t="s">
        <v>1832</v>
      </c>
      <c r="O347" s="2">
        <v>125</v>
      </c>
      <c r="P347" s="2">
        <v>130</v>
      </c>
      <c r="Q347" s="2">
        <f>IF(C347="Inventario físico",O347,P347)</f>
      </c>
      <c r="R347" s="2">
        <v>3</v>
      </c>
      <c r="S347" s="0" t="s">
        <v>1833</v>
      </c>
      <c r="T347" s="0" t="s">
        <v>1833</v>
      </c>
      <c r="U347" s="0" t="s">
        <v>99</v>
      </c>
      <c r="V347" s="5" t="s">
        <v>1834</v>
      </c>
      <c r="W347" s="5" t="s">
        <v>259</v>
      </c>
      <c r="X347" s="0" t="s">
        <v>146</v>
      </c>
      <c r="Y347" s="5" t="s">
        <v>1835</v>
      </c>
      <c r="Z347" s="0" t="s">
        <v>104</v>
      </c>
      <c r="AC347" s="5" t="s">
        <v>105</v>
      </c>
      <c r="AD347" s="3">
        <f>IF(AA347="","Pendiente",AA347*Q347)</f>
      </c>
      <c r="AE347" s="3">
        <v>979.6207692307692</v>
      </c>
      <c r="AF347" s="3">
        <f>IF(AE347="","",AE347*Q347)</f>
      </c>
      <c r="AG347" s="0" t="s">
        <v>106</v>
      </c>
      <c r="AH347" s="0" t="s">
        <v>107</v>
      </c>
    </row>
    <row r="348">
      <c r="A348" s="0">
        <v>344</v>
      </c>
      <c r="B348" s="0" t="s">
        <v>1836</v>
      </c>
      <c r="C348" s="0" t="s">
        <v>90</v>
      </c>
      <c r="D348" s="0" t="s">
        <v>17</v>
      </c>
      <c r="E348" s="5" t="s">
        <v>131</v>
      </c>
      <c r="F348" s="0" t="s">
        <v>262</v>
      </c>
      <c r="G348" s="0" t="s">
        <v>27</v>
      </c>
      <c r="H348" s="0" t="s">
        <v>1020</v>
      </c>
      <c r="I348" s="0" t="s">
        <v>1021</v>
      </c>
      <c r="J348" s="5" t="s">
        <v>1022</v>
      </c>
      <c r="K348" s="0" t="s">
        <v>30</v>
      </c>
      <c r="L348" s="0" t="s">
        <v>1837</v>
      </c>
      <c r="M348" s="5" t="s">
        <v>1838</v>
      </c>
      <c r="O348" s="2">
        <v>1</v>
      </c>
      <c r="P348" s="2">
        <v>0</v>
      </c>
      <c r="Q348" s="2">
        <f>IF(C348="Inventario físico",O348,P348)</f>
      </c>
      <c r="R348" s="2">
        <v>1</v>
      </c>
      <c r="U348" s="0" t="s">
        <v>99</v>
      </c>
      <c r="V348" s="5" t="s">
        <v>961</v>
      </c>
      <c r="Y348" s="5" t="s">
        <v>1839</v>
      </c>
      <c r="Z348" s="0" t="s">
        <v>104</v>
      </c>
      <c r="AC348" s="5" t="s">
        <v>105</v>
      </c>
      <c r="AD348" s="3">
        <f>IF(AA348="","Pendiente",AA348*Q348)</f>
      </c>
      <c r="AF348" s="3">
        <f>IF(AE348="","",AE348*Q348)</f>
      </c>
      <c r="AG348" s="0" t="s">
        <v>106</v>
      </c>
      <c r="AH348" s="0" t="s">
        <v>107</v>
      </c>
    </row>
    <row r="349">
      <c r="A349" s="0">
        <v>345</v>
      </c>
      <c r="B349" s="0" t="s">
        <v>1840</v>
      </c>
      <c r="C349" s="0" t="s">
        <v>90</v>
      </c>
      <c r="D349" s="0" t="s">
        <v>14</v>
      </c>
      <c r="E349" s="5" t="s">
        <v>109</v>
      </c>
      <c r="G349" s="0" t="s">
        <v>27</v>
      </c>
      <c r="H349" s="0" t="s">
        <v>1020</v>
      </c>
      <c r="I349" s="0" t="s">
        <v>1021</v>
      </c>
      <c r="J349" s="5" t="s">
        <v>1022</v>
      </c>
      <c r="K349" s="0" t="s">
        <v>30</v>
      </c>
      <c r="L349" s="0" t="s">
        <v>1841</v>
      </c>
      <c r="M349" s="5" t="s">
        <v>1373</v>
      </c>
      <c r="O349" s="2">
        <v>6</v>
      </c>
      <c r="P349" s="2">
        <v>10</v>
      </c>
      <c r="Q349" s="2">
        <f>IF(C349="Inventario físico",O349,P349)</f>
      </c>
      <c r="R349" s="2">
        <v>1</v>
      </c>
      <c r="S349" s="0" t="s">
        <v>1842</v>
      </c>
      <c r="T349" s="0" t="s">
        <v>1842</v>
      </c>
      <c r="U349" s="0" t="s">
        <v>99</v>
      </c>
      <c r="V349" s="5" t="s">
        <v>1373</v>
      </c>
      <c r="X349" s="0" t="s">
        <v>146</v>
      </c>
      <c r="Y349" s="5" t="s">
        <v>1843</v>
      </c>
      <c r="Z349" s="0" t="s">
        <v>104</v>
      </c>
      <c r="AC349" s="5" t="s">
        <v>105</v>
      </c>
      <c r="AD349" s="3">
        <f>IF(AA349="","Pendiente",AA349*Q349)</f>
      </c>
      <c r="AE349" s="3">
        <v>64800</v>
      </c>
      <c r="AF349" s="3">
        <f>IF(AE349="","",AE349*Q349)</f>
      </c>
      <c r="AG349" s="0" t="s">
        <v>106</v>
      </c>
      <c r="AH349" s="0" t="s">
        <v>107</v>
      </c>
    </row>
    <row r="350">
      <c r="A350" s="0">
        <v>346</v>
      </c>
      <c r="B350" s="0" t="s">
        <v>1844</v>
      </c>
      <c r="C350" s="0" t="s">
        <v>90</v>
      </c>
      <c r="D350" s="0" t="s">
        <v>14</v>
      </c>
      <c r="E350" s="5" t="s">
        <v>109</v>
      </c>
      <c r="G350" s="0" t="s">
        <v>27</v>
      </c>
      <c r="H350" s="0" t="s">
        <v>1020</v>
      </c>
      <c r="I350" s="0" t="s">
        <v>1021</v>
      </c>
      <c r="J350" s="5" t="s">
        <v>1022</v>
      </c>
      <c r="K350" s="0" t="s">
        <v>30</v>
      </c>
      <c r="L350" s="0" t="s">
        <v>1845</v>
      </c>
      <c r="M350" s="5" t="s">
        <v>967</v>
      </c>
      <c r="O350" s="2">
        <v>37</v>
      </c>
      <c r="P350" s="2">
        <v>175</v>
      </c>
      <c r="Q350" s="2">
        <f>IF(C350="Inventario físico",O350,P350)</f>
      </c>
      <c r="R350" s="2">
        <v>1</v>
      </c>
      <c r="S350" s="0" t="s">
        <v>966</v>
      </c>
      <c r="T350" s="0" t="s">
        <v>966</v>
      </c>
      <c r="U350" s="0" t="s">
        <v>99</v>
      </c>
      <c r="V350" s="5" t="s">
        <v>967</v>
      </c>
      <c r="X350" s="0" t="s">
        <v>146</v>
      </c>
      <c r="Y350" s="5" t="s">
        <v>968</v>
      </c>
      <c r="Z350" s="0" t="s">
        <v>104</v>
      </c>
      <c r="AC350" s="5" t="s">
        <v>105</v>
      </c>
      <c r="AD350" s="3">
        <f>IF(AA350="","Pendiente",AA350*Q350)</f>
      </c>
      <c r="AE350" s="3">
        <v>3353.684628571428</v>
      </c>
      <c r="AF350" s="3">
        <f>IF(AE350="","",AE350*Q350)</f>
      </c>
      <c r="AG350" s="0" t="s">
        <v>106</v>
      </c>
      <c r="AH350" s="0" t="s">
        <v>107</v>
      </c>
    </row>
    <row r="351">
      <c r="A351" s="0">
        <v>347</v>
      </c>
      <c r="B351" s="0" t="s">
        <v>1353</v>
      </c>
      <c r="C351" s="0" t="s">
        <v>90</v>
      </c>
      <c r="D351" s="0" t="s">
        <v>14</v>
      </c>
      <c r="E351" s="5" t="s">
        <v>109</v>
      </c>
      <c r="G351" s="0" t="s">
        <v>27</v>
      </c>
      <c r="H351" s="0" t="s">
        <v>1020</v>
      </c>
      <c r="I351" s="0" t="s">
        <v>1021</v>
      </c>
      <c r="J351" s="5" t="s">
        <v>1022</v>
      </c>
      <c r="K351" s="0" t="s">
        <v>30</v>
      </c>
      <c r="L351" s="0" t="s">
        <v>1354</v>
      </c>
      <c r="M351" s="5" t="s">
        <v>1846</v>
      </c>
      <c r="O351" s="2">
        <v>10</v>
      </c>
      <c r="P351" s="2">
        <v>10</v>
      </c>
      <c r="Q351" s="2">
        <f>IF(C351="Inventario físico",O351,P351)</f>
      </c>
      <c r="R351" s="2">
        <v>3</v>
      </c>
      <c r="S351" s="0" t="s">
        <v>1847</v>
      </c>
      <c r="T351" s="0" t="s">
        <v>1847</v>
      </c>
      <c r="U351" s="0" t="s">
        <v>99</v>
      </c>
      <c r="V351" s="5" t="s">
        <v>1848</v>
      </c>
      <c r="X351" s="0" t="s">
        <v>102</v>
      </c>
      <c r="Y351" s="5" t="s">
        <v>1849</v>
      </c>
      <c r="Z351" s="0" t="s">
        <v>104</v>
      </c>
      <c r="AC351" s="5" t="s">
        <v>105</v>
      </c>
      <c r="AD351" s="3">
        <f>IF(AA351="","Pendiente",AA351*Q351)</f>
      </c>
      <c r="AE351" s="3">
        <v>17486.282</v>
      </c>
      <c r="AF351" s="3">
        <f>IF(AE351="","",AE351*Q351)</f>
      </c>
      <c r="AG351" s="0" t="s">
        <v>106</v>
      </c>
      <c r="AH351" s="0" t="s">
        <v>107</v>
      </c>
    </row>
    <row r="352">
      <c r="A352" s="0">
        <v>348</v>
      </c>
      <c r="B352" s="0" t="s">
        <v>1850</v>
      </c>
      <c r="C352" s="0" t="s">
        <v>90</v>
      </c>
      <c r="D352" s="0" t="s">
        <v>17</v>
      </c>
      <c r="E352" s="5" t="s">
        <v>131</v>
      </c>
      <c r="F352" s="0" t="s">
        <v>244</v>
      </c>
      <c r="G352" s="0" t="s">
        <v>27</v>
      </c>
      <c r="H352" s="0" t="s">
        <v>1020</v>
      </c>
      <c r="I352" s="0" t="s">
        <v>1021</v>
      </c>
      <c r="J352" s="5" t="s">
        <v>1022</v>
      </c>
      <c r="K352" s="0" t="s">
        <v>30</v>
      </c>
      <c r="L352" s="0" t="s">
        <v>1851</v>
      </c>
      <c r="M352" s="5" t="s">
        <v>1852</v>
      </c>
      <c r="N352" s="5" t="s">
        <v>1853</v>
      </c>
      <c r="O352" s="2">
        <v>8</v>
      </c>
      <c r="P352" s="2">
        <v>0</v>
      </c>
      <c r="Q352" s="2">
        <f>IF(C352="Inventario físico",O352,P352)</f>
      </c>
      <c r="R352" s="2">
        <v>1</v>
      </c>
      <c r="U352" s="0" t="s">
        <v>99</v>
      </c>
      <c r="Y352" s="5" t="s">
        <v>1854</v>
      </c>
      <c r="Z352" s="0" t="s">
        <v>104</v>
      </c>
      <c r="AC352" s="5" t="s">
        <v>105</v>
      </c>
      <c r="AD352" s="3">
        <f>IF(AA352="","Pendiente",AA352*Q352)</f>
      </c>
      <c r="AF352" s="3">
        <f>IF(AE352="","",AE352*Q352)</f>
      </c>
      <c r="AG352" s="0" t="s">
        <v>106</v>
      </c>
      <c r="AH352" s="0" t="s">
        <v>107</v>
      </c>
    </row>
    <row r="353">
      <c r="A353" s="0">
        <v>349</v>
      </c>
      <c r="B353" s="0" t="s">
        <v>1447</v>
      </c>
      <c r="C353" s="0" t="s">
        <v>90</v>
      </c>
      <c r="D353" s="0" t="s">
        <v>17</v>
      </c>
      <c r="E353" s="5" t="s">
        <v>131</v>
      </c>
      <c r="F353" s="0" t="s">
        <v>132</v>
      </c>
      <c r="G353" s="0" t="s">
        <v>27</v>
      </c>
      <c r="H353" s="0" t="s">
        <v>1020</v>
      </c>
      <c r="I353" s="0" t="s">
        <v>1021</v>
      </c>
      <c r="J353" s="5" t="s">
        <v>1022</v>
      </c>
      <c r="K353" s="0" t="s">
        <v>30</v>
      </c>
      <c r="L353" s="0" t="s">
        <v>1448</v>
      </c>
      <c r="M353" s="5" t="s">
        <v>1855</v>
      </c>
      <c r="O353" s="2">
        <v>27</v>
      </c>
      <c r="P353" s="2">
        <v>0</v>
      </c>
      <c r="Q353" s="2">
        <f>IF(C353="Inventario físico",O353,P353)</f>
      </c>
      <c r="R353" s="2">
        <v>4</v>
      </c>
      <c r="U353" s="0" t="s">
        <v>99</v>
      </c>
      <c r="V353" s="5" t="s">
        <v>295</v>
      </c>
      <c r="Y353" s="5" t="s">
        <v>1856</v>
      </c>
      <c r="Z353" s="0" t="s">
        <v>104</v>
      </c>
      <c r="AC353" s="5" t="s">
        <v>105</v>
      </c>
      <c r="AD353" s="3">
        <f>IF(AA353="","Pendiente",AA353*Q353)</f>
      </c>
      <c r="AF353" s="3">
        <f>IF(AE353="","",AE353*Q353)</f>
      </c>
      <c r="AG353" s="0" t="s">
        <v>106</v>
      </c>
      <c r="AH353" s="0" t="s">
        <v>107</v>
      </c>
    </row>
    <row r="354">
      <c r="A354" s="0">
        <v>350</v>
      </c>
      <c r="B354" s="0" t="s">
        <v>1857</v>
      </c>
      <c r="C354" s="0" t="s">
        <v>90</v>
      </c>
      <c r="D354" s="0" t="s">
        <v>17</v>
      </c>
      <c r="E354" s="5" t="s">
        <v>131</v>
      </c>
      <c r="F354" s="0" t="s">
        <v>132</v>
      </c>
      <c r="G354" s="0" t="s">
        <v>27</v>
      </c>
      <c r="H354" s="0" t="s">
        <v>1020</v>
      </c>
      <c r="I354" s="0" t="s">
        <v>1021</v>
      </c>
      <c r="J354" s="5" t="s">
        <v>1022</v>
      </c>
      <c r="K354" s="0" t="s">
        <v>30</v>
      </c>
      <c r="L354" s="0" t="s">
        <v>1858</v>
      </c>
      <c r="M354" s="5" t="s">
        <v>1859</v>
      </c>
      <c r="O354" s="2">
        <v>22</v>
      </c>
      <c r="P354" s="2">
        <v>0</v>
      </c>
      <c r="Q354" s="2">
        <f>IF(C354="Inventario físico",O354,P354)</f>
      </c>
      <c r="R354" s="2">
        <v>1</v>
      </c>
      <c r="U354" s="0" t="s">
        <v>99</v>
      </c>
      <c r="V354" s="5" t="s">
        <v>295</v>
      </c>
      <c r="Y354" s="5" t="s">
        <v>1860</v>
      </c>
      <c r="Z354" s="0" t="s">
        <v>104</v>
      </c>
      <c r="AC354" s="5" t="s">
        <v>105</v>
      </c>
      <c r="AD354" s="3">
        <f>IF(AA354="","Pendiente",AA354*Q354)</f>
      </c>
      <c r="AF354" s="3">
        <f>IF(AE354="","",AE354*Q354)</f>
      </c>
      <c r="AG354" s="0" t="s">
        <v>106</v>
      </c>
      <c r="AH354" s="0" t="s">
        <v>107</v>
      </c>
    </row>
    <row r="355">
      <c r="A355" s="0">
        <v>351</v>
      </c>
      <c r="B355" s="0" t="s">
        <v>1861</v>
      </c>
      <c r="C355" s="0" t="s">
        <v>90</v>
      </c>
      <c r="D355" s="0" t="s">
        <v>17</v>
      </c>
      <c r="E355" s="5" t="s">
        <v>131</v>
      </c>
      <c r="F355" s="0" t="s">
        <v>132</v>
      </c>
      <c r="G355" s="0" t="s">
        <v>27</v>
      </c>
      <c r="H355" s="0" t="s">
        <v>1020</v>
      </c>
      <c r="I355" s="0" t="s">
        <v>1021</v>
      </c>
      <c r="J355" s="5" t="s">
        <v>1022</v>
      </c>
      <c r="K355" s="0" t="s">
        <v>30</v>
      </c>
      <c r="L355" s="0" t="s">
        <v>1862</v>
      </c>
      <c r="M355" s="5" t="s">
        <v>1863</v>
      </c>
      <c r="O355" s="2">
        <v>19</v>
      </c>
      <c r="P355" s="2">
        <v>0</v>
      </c>
      <c r="Q355" s="2">
        <f>IF(C355="Inventario físico",O355,P355)</f>
      </c>
      <c r="R355" s="2">
        <v>1</v>
      </c>
      <c r="U355" s="0" t="s">
        <v>99</v>
      </c>
      <c r="V355" s="5" t="s">
        <v>1864</v>
      </c>
      <c r="Y355" s="5" t="s">
        <v>1865</v>
      </c>
      <c r="Z355" s="0" t="s">
        <v>104</v>
      </c>
      <c r="AC355" s="5" t="s">
        <v>105</v>
      </c>
      <c r="AD355" s="3">
        <f>IF(AA355="","Pendiente",AA355*Q355)</f>
      </c>
      <c r="AF355" s="3">
        <f>IF(AE355="","",AE355*Q355)</f>
      </c>
      <c r="AG355" s="0" t="s">
        <v>106</v>
      </c>
      <c r="AH355" s="0" t="s">
        <v>107</v>
      </c>
    </row>
    <row r="356">
      <c r="A356" s="0">
        <v>352</v>
      </c>
      <c r="B356" s="0" t="s">
        <v>1866</v>
      </c>
      <c r="C356" s="0" t="s">
        <v>90</v>
      </c>
      <c r="D356" s="0" t="s">
        <v>14</v>
      </c>
      <c r="E356" s="5" t="s">
        <v>91</v>
      </c>
      <c r="G356" s="0" t="s">
        <v>27</v>
      </c>
      <c r="H356" s="0" t="s">
        <v>1020</v>
      </c>
      <c r="I356" s="0" t="s">
        <v>1021</v>
      </c>
      <c r="J356" s="5" t="s">
        <v>1022</v>
      </c>
      <c r="K356" s="0" t="s">
        <v>33</v>
      </c>
      <c r="L356" s="0" t="s">
        <v>1867</v>
      </c>
      <c r="M356" s="5" t="s">
        <v>1868</v>
      </c>
      <c r="O356" s="2">
        <v>4</v>
      </c>
      <c r="P356" s="2">
        <v>0</v>
      </c>
      <c r="Q356" s="2">
        <f>IF(C356="Inventario físico",O356,P356)</f>
      </c>
      <c r="R356" s="2">
        <v>1</v>
      </c>
      <c r="S356" s="0" t="s">
        <v>1869</v>
      </c>
      <c r="T356" s="0" t="s">
        <v>1869</v>
      </c>
      <c r="U356" s="0" t="s">
        <v>99</v>
      </c>
      <c r="V356" s="5" t="s">
        <v>1864</v>
      </c>
      <c r="X356" s="0" t="s">
        <v>146</v>
      </c>
      <c r="Y356" s="5" t="s">
        <v>1870</v>
      </c>
      <c r="Z356" s="0" t="s">
        <v>104</v>
      </c>
      <c r="AC356" s="5" t="s">
        <v>105</v>
      </c>
      <c r="AD356" s="3">
        <f>IF(AA356="","Pendiente",AA356*Q356)</f>
      </c>
      <c r="AE356" s="3">
        <v>2400</v>
      </c>
      <c r="AF356" s="3">
        <f>IF(AE356="","",AE356*Q356)</f>
      </c>
      <c r="AG356" s="0" t="s">
        <v>106</v>
      </c>
      <c r="AH356" s="0" t="s">
        <v>107</v>
      </c>
    </row>
    <row r="357">
      <c r="A357" s="0">
        <v>353</v>
      </c>
      <c r="B357" s="0" t="s">
        <v>1871</v>
      </c>
      <c r="C357" s="0" t="s">
        <v>90</v>
      </c>
      <c r="D357" s="0" t="s">
        <v>14</v>
      </c>
      <c r="E357" s="5" t="s">
        <v>91</v>
      </c>
      <c r="G357" s="0" t="s">
        <v>27</v>
      </c>
      <c r="H357" s="0" t="s">
        <v>1020</v>
      </c>
      <c r="I357" s="0" t="s">
        <v>1021</v>
      </c>
      <c r="J357" s="5" t="s">
        <v>1022</v>
      </c>
      <c r="K357" s="0" t="s">
        <v>33</v>
      </c>
      <c r="L357" s="0" t="s">
        <v>1872</v>
      </c>
      <c r="M357" s="5" t="s">
        <v>1873</v>
      </c>
      <c r="N357" s="5" t="s">
        <v>1874</v>
      </c>
      <c r="O357" s="2">
        <v>94</v>
      </c>
      <c r="P357" s="2">
        <v>0</v>
      </c>
      <c r="Q357" s="2">
        <f>IF(C357="Inventario físico",O357,P357)</f>
      </c>
      <c r="R357" s="2">
        <v>2</v>
      </c>
      <c r="S357" s="0" t="s">
        <v>1875</v>
      </c>
      <c r="T357" s="0" t="s">
        <v>1875</v>
      </c>
      <c r="U357" s="0" t="s">
        <v>99</v>
      </c>
      <c r="V357" s="5" t="s">
        <v>1411</v>
      </c>
      <c r="W357" s="5" t="s">
        <v>273</v>
      </c>
      <c r="X357" s="0" t="s">
        <v>146</v>
      </c>
      <c r="Y357" s="5" t="s">
        <v>1876</v>
      </c>
      <c r="Z357" s="0" t="s">
        <v>104</v>
      </c>
      <c r="AC357" s="5" t="s">
        <v>105</v>
      </c>
      <c r="AD357" s="3">
        <f>IF(AA357="","Pendiente",AA357*Q357)</f>
      </c>
      <c r="AE357" s="3">
        <v>1237.5</v>
      </c>
      <c r="AF357" s="3">
        <f>IF(AE357="","",AE357*Q357)</f>
      </c>
      <c r="AG357" s="0" t="s">
        <v>106</v>
      </c>
      <c r="AH357" s="0" t="s">
        <v>107</v>
      </c>
    </row>
    <row r="358">
      <c r="A358" s="0">
        <v>354</v>
      </c>
      <c r="B358" s="0" t="s">
        <v>1877</v>
      </c>
      <c r="C358" s="0" t="s">
        <v>90</v>
      </c>
      <c r="D358" s="0" t="s">
        <v>17</v>
      </c>
      <c r="E358" s="5" t="s">
        <v>131</v>
      </c>
      <c r="F358" s="0" t="s">
        <v>262</v>
      </c>
      <c r="G358" s="0" t="s">
        <v>27</v>
      </c>
      <c r="H358" s="0" t="s">
        <v>1020</v>
      </c>
      <c r="I358" s="0" t="s">
        <v>1021</v>
      </c>
      <c r="J358" s="5" t="s">
        <v>1022</v>
      </c>
      <c r="K358" s="0" t="s">
        <v>30</v>
      </c>
      <c r="L358" s="0" t="s">
        <v>1878</v>
      </c>
      <c r="M358" s="5" t="s">
        <v>1879</v>
      </c>
      <c r="O358" s="2">
        <v>42</v>
      </c>
      <c r="P358" s="2">
        <v>0</v>
      </c>
      <c r="Q358" s="2">
        <f>IF(C358="Inventario físico",O358,P358)</f>
      </c>
      <c r="R358" s="2">
        <v>3</v>
      </c>
      <c r="U358" s="0" t="s">
        <v>99</v>
      </c>
      <c r="V358" s="5" t="s">
        <v>907</v>
      </c>
      <c r="Y358" s="5" t="s">
        <v>993</v>
      </c>
      <c r="Z358" s="0" t="s">
        <v>104</v>
      </c>
      <c r="AC358" s="5" t="s">
        <v>105</v>
      </c>
      <c r="AD358" s="3">
        <f>IF(AA358="","Pendiente",AA358*Q358)</f>
      </c>
      <c r="AF358" s="3">
        <f>IF(AE358="","",AE358*Q358)</f>
      </c>
      <c r="AG358" s="0" t="s">
        <v>106</v>
      </c>
      <c r="AH358" s="0" t="s">
        <v>107</v>
      </c>
    </row>
    <row r="359">
      <c r="A359" s="0">
        <v>355</v>
      </c>
      <c r="B359" s="0" t="s">
        <v>1880</v>
      </c>
      <c r="C359" s="0" t="s">
        <v>90</v>
      </c>
      <c r="D359" s="0" t="s">
        <v>17</v>
      </c>
      <c r="E359" s="5" t="s">
        <v>131</v>
      </c>
      <c r="F359" s="0" t="s">
        <v>255</v>
      </c>
      <c r="G359" s="0" t="s">
        <v>27</v>
      </c>
      <c r="H359" s="0" t="s">
        <v>1020</v>
      </c>
      <c r="I359" s="0" t="s">
        <v>1021</v>
      </c>
      <c r="J359" s="5" t="s">
        <v>1022</v>
      </c>
      <c r="K359" s="0" t="s">
        <v>30</v>
      </c>
      <c r="L359" s="0" t="s">
        <v>1881</v>
      </c>
      <c r="M359" s="5" t="s">
        <v>1882</v>
      </c>
      <c r="N359" s="5" t="s">
        <v>1219</v>
      </c>
      <c r="O359" s="2">
        <v>1</v>
      </c>
      <c r="P359" s="2">
        <v>0</v>
      </c>
      <c r="Q359" s="2">
        <f>IF(C359="Inventario físico",O359,P359)</f>
      </c>
      <c r="R359" s="2">
        <v>1</v>
      </c>
      <c r="U359" s="0" t="s">
        <v>99</v>
      </c>
      <c r="W359" s="5" t="s">
        <v>101</v>
      </c>
      <c r="Y359" s="5" t="s">
        <v>1883</v>
      </c>
      <c r="Z359" s="0" t="s">
        <v>104</v>
      </c>
      <c r="AC359" s="5" t="s">
        <v>105</v>
      </c>
      <c r="AD359" s="3">
        <f>IF(AA359="","Pendiente",AA359*Q359)</f>
      </c>
      <c r="AF359" s="3">
        <f>IF(AE359="","",AE359*Q359)</f>
      </c>
      <c r="AG359" s="0" t="s">
        <v>106</v>
      </c>
      <c r="AH359" s="0" t="s">
        <v>107</v>
      </c>
    </row>
    <row r="360">
      <c r="A360" s="0">
        <v>356</v>
      </c>
      <c r="B360" s="0" t="s">
        <v>1884</v>
      </c>
      <c r="C360" s="0" t="s">
        <v>90</v>
      </c>
      <c r="D360" s="0" t="s">
        <v>17</v>
      </c>
      <c r="E360" s="5" t="s">
        <v>131</v>
      </c>
      <c r="F360" s="0" t="s">
        <v>255</v>
      </c>
      <c r="G360" s="0" t="s">
        <v>27</v>
      </c>
      <c r="H360" s="0" t="s">
        <v>1020</v>
      </c>
      <c r="I360" s="0" t="s">
        <v>1021</v>
      </c>
      <c r="J360" s="5" t="s">
        <v>1022</v>
      </c>
      <c r="K360" s="0" t="s">
        <v>30</v>
      </c>
      <c r="L360" s="0" t="s">
        <v>1885</v>
      </c>
      <c r="M360" s="5" t="s">
        <v>1886</v>
      </c>
      <c r="N360" s="5" t="s">
        <v>1225</v>
      </c>
      <c r="O360" s="2">
        <v>1</v>
      </c>
      <c r="P360" s="2">
        <v>0</v>
      </c>
      <c r="Q360" s="2">
        <f>IF(C360="Inventario físico",O360,P360)</f>
      </c>
      <c r="R360" s="2">
        <v>1</v>
      </c>
      <c r="U360" s="0" t="s">
        <v>99</v>
      </c>
      <c r="W360" s="5" t="s">
        <v>101</v>
      </c>
      <c r="Y360" s="5" t="s">
        <v>1887</v>
      </c>
      <c r="Z360" s="0" t="s">
        <v>104</v>
      </c>
      <c r="AC360" s="5" t="s">
        <v>105</v>
      </c>
      <c r="AD360" s="3">
        <f>IF(AA360="","Pendiente",AA360*Q360)</f>
      </c>
      <c r="AF360" s="3">
        <f>IF(AE360="","",AE360*Q360)</f>
      </c>
      <c r="AG360" s="0" t="s">
        <v>106</v>
      </c>
      <c r="AH360" s="0" t="s">
        <v>107</v>
      </c>
    </row>
    <row r="361">
      <c r="A361" s="0">
        <v>357</v>
      </c>
      <c r="B361" s="0" t="s">
        <v>1575</v>
      </c>
      <c r="C361" s="0" t="s">
        <v>90</v>
      </c>
      <c r="D361" s="0" t="s">
        <v>17</v>
      </c>
      <c r="E361" s="5" t="s">
        <v>131</v>
      </c>
      <c r="F361" s="0" t="s">
        <v>255</v>
      </c>
      <c r="G361" s="0" t="s">
        <v>27</v>
      </c>
      <c r="H361" s="0" t="s">
        <v>1020</v>
      </c>
      <c r="I361" s="0" t="s">
        <v>1021</v>
      </c>
      <c r="J361" s="5" t="s">
        <v>1022</v>
      </c>
      <c r="K361" s="0" t="s">
        <v>30</v>
      </c>
      <c r="L361" s="0" t="s">
        <v>1576</v>
      </c>
      <c r="M361" s="5" t="s">
        <v>1888</v>
      </c>
      <c r="N361" s="5" t="s">
        <v>1416</v>
      </c>
      <c r="O361" s="2">
        <v>1</v>
      </c>
      <c r="P361" s="2">
        <v>0</v>
      </c>
      <c r="Q361" s="2">
        <f>IF(C361="Inventario físico",O361,P361)</f>
      </c>
      <c r="R361" s="2">
        <v>2</v>
      </c>
      <c r="U361" s="0" t="s">
        <v>99</v>
      </c>
      <c r="W361" s="5" t="s">
        <v>101</v>
      </c>
      <c r="Y361" s="5" t="s">
        <v>1889</v>
      </c>
      <c r="Z361" s="0" t="s">
        <v>104</v>
      </c>
      <c r="AC361" s="5" t="s">
        <v>105</v>
      </c>
      <c r="AD361" s="3">
        <f>IF(AA361="","Pendiente",AA361*Q361)</f>
      </c>
      <c r="AF361" s="3">
        <f>IF(AE361="","",AE361*Q361)</f>
      </c>
      <c r="AG361" s="0" t="s">
        <v>106</v>
      </c>
      <c r="AH361" s="0" t="s">
        <v>107</v>
      </c>
    </row>
    <row r="362">
      <c r="A362" s="0">
        <v>358</v>
      </c>
      <c r="B362" s="0" t="s">
        <v>1890</v>
      </c>
      <c r="C362" s="0" t="s">
        <v>90</v>
      </c>
      <c r="D362" s="0" t="s">
        <v>17</v>
      </c>
      <c r="E362" s="5" t="s">
        <v>131</v>
      </c>
      <c r="F362" s="0" t="s">
        <v>255</v>
      </c>
      <c r="G362" s="0" t="s">
        <v>27</v>
      </c>
      <c r="H362" s="0" t="s">
        <v>1020</v>
      </c>
      <c r="I362" s="0" t="s">
        <v>1021</v>
      </c>
      <c r="J362" s="5" t="s">
        <v>1022</v>
      </c>
      <c r="K362" s="0" t="s">
        <v>30</v>
      </c>
      <c r="L362" s="0" t="s">
        <v>1891</v>
      </c>
      <c r="M362" s="5" t="s">
        <v>1892</v>
      </c>
      <c r="N362" s="5" t="s">
        <v>1416</v>
      </c>
      <c r="O362" s="2">
        <v>36</v>
      </c>
      <c r="P362" s="2">
        <v>0</v>
      </c>
      <c r="Q362" s="2">
        <f>IF(C362="Inventario físico",O362,P362)</f>
      </c>
      <c r="R362" s="2">
        <v>1</v>
      </c>
      <c r="U362" s="0" t="s">
        <v>99</v>
      </c>
      <c r="W362" s="5" t="s">
        <v>101</v>
      </c>
      <c r="Y362" s="5" t="s">
        <v>1889</v>
      </c>
      <c r="Z362" s="0" t="s">
        <v>104</v>
      </c>
      <c r="AC362" s="5" t="s">
        <v>105</v>
      </c>
      <c r="AD362" s="3">
        <f>IF(AA362="","Pendiente",AA362*Q362)</f>
      </c>
      <c r="AF362" s="3">
        <f>IF(AE362="","",AE362*Q362)</f>
      </c>
      <c r="AG362" s="0" t="s">
        <v>106</v>
      </c>
      <c r="AH362" s="0" t="s">
        <v>107</v>
      </c>
    </row>
    <row r="363">
      <c r="A363" s="0">
        <v>359</v>
      </c>
      <c r="B363" s="0" t="s">
        <v>1893</v>
      </c>
      <c r="C363" s="0" t="s">
        <v>90</v>
      </c>
      <c r="D363" s="0" t="s">
        <v>17</v>
      </c>
      <c r="E363" s="5" t="s">
        <v>131</v>
      </c>
      <c r="F363" s="0" t="s">
        <v>255</v>
      </c>
      <c r="G363" s="0" t="s">
        <v>27</v>
      </c>
      <c r="H363" s="0" t="s">
        <v>1020</v>
      </c>
      <c r="I363" s="0" t="s">
        <v>1021</v>
      </c>
      <c r="J363" s="5" t="s">
        <v>1022</v>
      </c>
      <c r="K363" s="0" t="s">
        <v>30</v>
      </c>
      <c r="L363" s="0" t="s">
        <v>1894</v>
      </c>
      <c r="M363" s="5" t="s">
        <v>1895</v>
      </c>
      <c r="N363" s="5" t="s">
        <v>1423</v>
      </c>
      <c r="O363" s="2">
        <v>96</v>
      </c>
      <c r="P363" s="2">
        <v>0</v>
      </c>
      <c r="Q363" s="2">
        <f>IF(C363="Inventario físico",O363,P363)</f>
      </c>
      <c r="R363" s="2">
        <v>5</v>
      </c>
      <c r="U363" s="0" t="s">
        <v>99</v>
      </c>
      <c r="W363" s="5" t="s">
        <v>101</v>
      </c>
      <c r="Y363" s="5" t="s">
        <v>1896</v>
      </c>
      <c r="Z363" s="0" t="s">
        <v>104</v>
      </c>
      <c r="AC363" s="5" t="s">
        <v>105</v>
      </c>
      <c r="AD363" s="3">
        <f>IF(AA363="","Pendiente",AA363*Q363)</f>
      </c>
      <c r="AF363" s="3">
        <f>IF(AE363="","",AE363*Q363)</f>
      </c>
      <c r="AG363" s="0" t="s">
        <v>106</v>
      </c>
      <c r="AH363" s="0" t="s">
        <v>107</v>
      </c>
    </row>
    <row r="364">
      <c r="A364" s="0">
        <v>360</v>
      </c>
      <c r="B364" s="0" t="s">
        <v>1897</v>
      </c>
      <c r="C364" s="0" t="s">
        <v>90</v>
      </c>
      <c r="D364" s="0" t="s">
        <v>15</v>
      </c>
      <c r="E364" s="5" t="s">
        <v>323</v>
      </c>
      <c r="G364" s="0" t="s">
        <v>27</v>
      </c>
      <c r="H364" s="0" t="s">
        <v>1020</v>
      </c>
      <c r="I364" s="0" t="s">
        <v>1021</v>
      </c>
      <c r="J364" s="5" t="s">
        <v>1022</v>
      </c>
      <c r="K364" s="0" t="s">
        <v>30</v>
      </c>
      <c r="L364" s="0" t="s">
        <v>1898</v>
      </c>
      <c r="M364" s="5" t="s">
        <v>1899</v>
      </c>
      <c r="N364" s="5" t="s">
        <v>549</v>
      </c>
      <c r="O364" s="2">
        <v>47</v>
      </c>
      <c r="P364" s="2">
        <v>0</v>
      </c>
      <c r="Q364" s="2">
        <f>IF(C364="Inventario físico",O364,P364)</f>
      </c>
      <c r="R364" s="2">
        <v>2</v>
      </c>
      <c r="U364" s="0" t="s">
        <v>99</v>
      </c>
      <c r="Y364" s="5" t="s">
        <v>327</v>
      </c>
      <c r="Z364" s="0" t="s">
        <v>104</v>
      </c>
      <c r="AC364" s="5" t="s">
        <v>105</v>
      </c>
      <c r="AD364" s="3">
        <f>IF(AA364="","Pendiente",AA364*Q364)</f>
      </c>
      <c r="AF364" s="3">
        <f>IF(AE364="","",AE364*Q364)</f>
      </c>
      <c r="AG364" s="0" t="s">
        <v>106</v>
      </c>
      <c r="AH364" s="0" t="s">
        <v>107</v>
      </c>
    </row>
    <row r="365">
      <c r="A365" s="0">
        <v>361</v>
      </c>
      <c r="B365" s="0" t="s">
        <v>1900</v>
      </c>
      <c r="C365" s="0" t="s">
        <v>90</v>
      </c>
      <c r="D365" s="0" t="s">
        <v>14</v>
      </c>
      <c r="E365" s="5" t="s">
        <v>109</v>
      </c>
      <c r="G365" s="0" t="s">
        <v>27</v>
      </c>
      <c r="H365" s="0" t="s">
        <v>1020</v>
      </c>
      <c r="I365" s="0" t="s">
        <v>1021</v>
      </c>
      <c r="J365" s="5" t="s">
        <v>1022</v>
      </c>
      <c r="K365" s="0" t="s">
        <v>30</v>
      </c>
      <c r="L365" s="0" t="s">
        <v>1901</v>
      </c>
      <c r="M365" s="5" t="s">
        <v>1902</v>
      </c>
      <c r="N365" s="5" t="s">
        <v>1903</v>
      </c>
      <c r="O365" s="2">
        <v>39</v>
      </c>
      <c r="P365" s="2">
        <v>2856</v>
      </c>
      <c r="Q365" s="2">
        <f>IF(C365="Inventario físico",O365,P365)</f>
      </c>
      <c r="R365" s="2">
        <v>1</v>
      </c>
      <c r="S365" s="0" t="s">
        <v>1904</v>
      </c>
      <c r="T365" s="0" t="s">
        <v>1904</v>
      </c>
      <c r="U365" s="0" t="s">
        <v>99</v>
      </c>
      <c r="V365" s="5" t="s">
        <v>1905</v>
      </c>
      <c r="W365" s="5" t="s">
        <v>947</v>
      </c>
      <c r="X365" s="0" t="s">
        <v>146</v>
      </c>
      <c r="Y365" s="5" t="s">
        <v>1906</v>
      </c>
      <c r="Z365" s="0" t="s">
        <v>104</v>
      </c>
      <c r="AC365" s="5" t="s">
        <v>105</v>
      </c>
      <c r="AD365" s="3">
        <f>IF(AA365="","Pendiente",AA365*Q365)</f>
      </c>
      <c r="AE365" s="3">
        <v>153.8297338935574</v>
      </c>
      <c r="AF365" s="3">
        <f>IF(AE365="","",AE365*Q365)</f>
      </c>
      <c r="AG365" s="0" t="s">
        <v>106</v>
      </c>
      <c r="AH365" s="0" t="s">
        <v>107</v>
      </c>
    </row>
    <row r="366">
      <c r="A366" s="0">
        <v>362</v>
      </c>
      <c r="B366" s="0" t="s">
        <v>1907</v>
      </c>
      <c r="C366" s="0" t="s">
        <v>90</v>
      </c>
      <c r="D366" s="0" t="s">
        <v>14</v>
      </c>
      <c r="E366" s="5" t="s">
        <v>109</v>
      </c>
      <c r="G366" s="0" t="s">
        <v>27</v>
      </c>
      <c r="H366" s="0" t="s">
        <v>1020</v>
      </c>
      <c r="I366" s="0" t="s">
        <v>1021</v>
      </c>
      <c r="J366" s="5" t="s">
        <v>1022</v>
      </c>
      <c r="K366" s="0" t="s">
        <v>30</v>
      </c>
      <c r="L366" s="0" t="s">
        <v>1908</v>
      </c>
      <c r="M366" s="5" t="s">
        <v>1909</v>
      </c>
      <c r="N366" s="5" t="s">
        <v>1910</v>
      </c>
      <c r="O366" s="2">
        <v>10</v>
      </c>
      <c r="P366" s="2">
        <v>788</v>
      </c>
      <c r="Q366" s="2">
        <f>IF(C366="Inventario físico",O366,P366)</f>
      </c>
      <c r="R366" s="2">
        <v>1</v>
      </c>
      <c r="S366" s="0" t="s">
        <v>1911</v>
      </c>
      <c r="T366" s="0" t="s">
        <v>1911</v>
      </c>
      <c r="U366" s="0" t="s">
        <v>99</v>
      </c>
      <c r="V366" s="5" t="s">
        <v>1912</v>
      </c>
      <c r="W366" s="5" t="s">
        <v>947</v>
      </c>
      <c r="X366" s="0" t="s">
        <v>146</v>
      </c>
      <c r="Y366" s="5" t="s">
        <v>1913</v>
      </c>
      <c r="Z366" s="0" t="s">
        <v>104</v>
      </c>
      <c r="AC366" s="5" t="s">
        <v>105</v>
      </c>
      <c r="AD366" s="3">
        <f>IF(AA366="","Pendiente",AA366*Q366)</f>
      </c>
      <c r="AE366" s="3">
        <v>410.9415228426396</v>
      </c>
      <c r="AF366" s="3">
        <f>IF(AE366="","",AE366*Q366)</f>
      </c>
      <c r="AG366" s="0" t="s">
        <v>106</v>
      </c>
      <c r="AH366" s="0" t="s">
        <v>107</v>
      </c>
    </row>
    <row r="367">
      <c r="A367" s="0">
        <v>363</v>
      </c>
      <c r="B367" s="0" t="s">
        <v>1914</v>
      </c>
      <c r="C367" s="0" t="s">
        <v>90</v>
      </c>
      <c r="D367" s="0" t="s">
        <v>17</v>
      </c>
      <c r="E367" s="5" t="s">
        <v>131</v>
      </c>
      <c r="F367" s="0" t="s">
        <v>255</v>
      </c>
      <c r="G367" s="0" t="s">
        <v>27</v>
      </c>
      <c r="H367" s="0" t="s">
        <v>1020</v>
      </c>
      <c r="I367" s="0" t="s">
        <v>1021</v>
      </c>
      <c r="J367" s="5" t="s">
        <v>1022</v>
      </c>
      <c r="K367" s="0" t="s">
        <v>30</v>
      </c>
      <c r="L367" s="0" t="s">
        <v>1915</v>
      </c>
      <c r="M367" s="5" t="s">
        <v>1916</v>
      </c>
      <c r="N367" s="5" t="s">
        <v>956</v>
      </c>
      <c r="O367" s="2">
        <v>40</v>
      </c>
      <c r="P367" s="2">
        <v>0</v>
      </c>
      <c r="Q367" s="2">
        <f>IF(C367="Inventario físico",O367,P367)</f>
      </c>
      <c r="R367" s="2">
        <v>2</v>
      </c>
      <c r="U367" s="0" t="s">
        <v>99</v>
      </c>
      <c r="W367" s="5" t="s">
        <v>947</v>
      </c>
      <c r="Y367" s="5" t="s">
        <v>1917</v>
      </c>
      <c r="Z367" s="0" t="s">
        <v>104</v>
      </c>
      <c r="AC367" s="5" t="s">
        <v>105</v>
      </c>
      <c r="AD367" s="3">
        <f>IF(AA367="","Pendiente",AA367*Q367)</f>
      </c>
      <c r="AF367" s="3">
        <f>IF(AE367="","",AE367*Q367)</f>
      </c>
      <c r="AG367" s="0" t="s">
        <v>106</v>
      </c>
      <c r="AH367" s="0" t="s">
        <v>107</v>
      </c>
    </row>
    <row r="368">
      <c r="A368" s="0">
        <v>364</v>
      </c>
      <c r="B368" s="0" t="s">
        <v>1918</v>
      </c>
      <c r="C368" s="0" t="s">
        <v>90</v>
      </c>
      <c r="D368" s="0" t="s">
        <v>14</v>
      </c>
      <c r="E368" s="5" t="s">
        <v>91</v>
      </c>
      <c r="G368" s="0" t="s">
        <v>27</v>
      </c>
      <c r="H368" s="0" t="s">
        <v>1020</v>
      </c>
      <c r="I368" s="0" t="s">
        <v>1021</v>
      </c>
      <c r="J368" s="5" t="s">
        <v>1022</v>
      </c>
      <c r="K368" s="0" t="s">
        <v>30</v>
      </c>
      <c r="L368" s="0" t="s">
        <v>1919</v>
      </c>
      <c r="M368" s="5" t="s">
        <v>1920</v>
      </c>
      <c r="N368" s="5" t="s">
        <v>1015</v>
      </c>
      <c r="O368" s="2">
        <v>35</v>
      </c>
      <c r="P368" s="2">
        <v>0</v>
      </c>
      <c r="Q368" s="2">
        <f>IF(C368="Inventario físico",O368,P368)</f>
      </c>
      <c r="R368" s="2">
        <v>1</v>
      </c>
      <c r="S368" s="0" t="s">
        <v>1016</v>
      </c>
      <c r="T368" s="0" t="s">
        <v>1016</v>
      </c>
      <c r="U368" s="0" t="s">
        <v>99</v>
      </c>
      <c r="V368" s="5" t="s">
        <v>1017</v>
      </c>
      <c r="W368" s="5" t="s">
        <v>947</v>
      </c>
      <c r="X368" s="0" t="s">
        <v>146</v>
      </c>
      <c r="Y368" s="5" t="s">
        <v>1921</v>
      </c>
      <c r="Z368" s="0" t="s">
        <v>104</v>
      </c>
      <c r="AC368" s="5" t="s">
        <v>105</v>
      </c>
      <c r="AD368" s="3">
        <f>IF(AA368="","Pendiente",AA368*Q368)</f>
      </c>
      <c r="AE368" s="3">
        <v>319.65818181818184</v>
      </c>
      <c r="AF368" s="3">
        <f>IF(AE368="","",AE368*Q368)</f>
      </c>
      <c r="AG368" s="0" t="s">
        <v>106</v>
      </c>
      <c r="AH368" s="0" t="s">
        <v>107</v>
      </c>
    </row>
    <row r="369">
      <c r="A369" s="0">
        <v>365</v>
      </c>
      <c r="B369" s="0" t="s">
        <v>1922</v>
      </c>
      <c r="C369" s="0" t="s">
        <v>90</v>
      </c>
      <c r="D369" s="0" t="s">
        <v>14</v>
      </c>
      <c r="E369" s="5" t="s">
        <v>109</v>
      </c>
      <c r="G369" s="0" t="s">
        <v>27</v>
      </c>
      <c r="H369" s="0" t="s">
        <v>1020</v>
      </c>
      <c r="I369" s="0" t="s">
        <v>1021</v>
      </c>
      <c r="J369" s="5" t="s">
        <v>1022</v>
      </c>
      <c r="K369" s="0" t="s">
        <v>33</v>
      </c>
      <c r="L369" s="0" t="s">
        <v>1923</v>
      </c>
      <c r="M369" s="5" t="s">
        <v>1924</v>
      </c>
      <c r="N369" s="5" t="s">
        <v>1047</v>
      </c>
      <c r="O369" s="2">
        <v>0</v>
      </c>
      <c r="P369" s="2">
        <v>1116</v>
      </c>
      <c r="Q369" s="2">
        <f>IF(C369="Inventario físico",O369,P369)</f>
      </c>
      <c r="R369" s="2">
        <v>0</v>
      </c>
      <c r="S369" s="0" t="s">
        <v>143</v>
      </c>
      <c r="T369" s="0" t="s">
        <v>143</v>
      </c>
      <c r="U369" s="0" t="s">
        <v>99</v>
      </c>
      <c r="V369" s="5" t="s">
        <v>144</v>
      </c>
      <c r="W369" s="5" t="s">
        <v>259</v>
      </c>
      <c r="X369" s="0" t="s">
        <v>146</v>
      </c>
      <c r="Y369" s="5" t="s">
        <v>1925</v>
      </c>
      <c r="Z369" s="0" t="s">
        <v>104</v>
      </c>
      <c r="AC369" s="5" t="s">
        <v>105</v>
      </c>
      <c r="AD369" s="3">
        <f>IF(AA369="","Pendiente",AA369*Q369)</f>
      </c>
      <c r="AE369" s="3">
        <v>1497.545044802867</v>
      </c>
      <c r="AF369" s="3">
        <f>IF(AE369="","",AE369*Q369)</f>
      </c>
      <c r="AG369" s="0" t="s">
        <v>106</v>
      </c>
      <c r="AH369" s="0" t="s">
        <v>107</v>
      </c>
    </row>
    <row r="370">
      <c r="A370" s="0">
        <v>366</v>
      </c>
      <c r="B370" s="0" t="s">
        <v>1926</v>
      </c>
      <c r="C370" s="0" t="s">
        <v>90</v>
      </c>
      <c r="D370" s="0" t="s">
        <v>14</v>
      </c>
      <c r="E370" s="5" t="s">
        <v>109</v>
      </c>
      <c r="G370" s="0" t="s">
        <v>27</v>
      </c>
      <c r="H370" s="0" t="s">
        <v>1020</v>
      </c>
      <c r="I370" s="0" t="s">
        <v>1021</v>
      </c>
      <c r="J370" s="5" t="s">
        <v>1022</v>
      </c>
      <c r="K370" s="0" t="s">
        <v>33</v>
      </c>
      <c r="L370" s="0" t="s">
        <v>1927</v>
      </c>
      <c r="M370" s="5" t="s">
        <v>1928</v>
      </c>
      <c r="O370" s="2">
        <v>0</v>
      </c>
      <c r="P370" s="2">
        <v>854</v>
      </c>
      <c r="Q370" s="2">
        <f>IF(C370="Inventario físico",O370,P370)</f>
      </c>
      <c r="R370" s="2">
        <v>0</v>
      </c>
      <c r="S370" s="0" t="s">
        <v>1929</v>
      </c>
      <c r="T370" s="0" t="s">
        <v>1929</v>
      </c>
      <c r="U370" s="0" t="s">
        <v>99</v>
      </c>
      <c r="V370" s="5" t="s">
        <v>1930</v>
      </c>
      <c r="X370" s="0" t="s">
        <v>102</v>
      </c>
      <c r="Y370" s="5" t="s">
        <v>1931</v>
      </c>
      <c r="Z370" s="0" t="s">
        <v>104</v>
      </c>
      <c r="AC370" s="5" t="s">
        <v>105</v>
      </c>
      <c r="AD370" s="3">
        <f>IF(AA370="","Pendiente",AA370*Q370)</f>
      </c>
      <c r="AE370" s="3">
        <v>758.1929391100703</v>
      </c>
      <c r="AF370" s="3">
        <f>IF(AE370="","",AE370*Q370)</f>
      </c>
      <c r="AG370" s="0" t="s">
        <v>106</v>
      </c>
      <c r="AH370" s="0" t="s">
        <v>107</v>
      </c>
    </row>
    <row r="371">
      <c r="A371" s="0">
        <v>367</v>
      </c>
      <c r="B371" s="0" t="s">
        <v>1932</v>
      </c>
      <c r="C371" s="0" t="s">
        <v>90</v>
      </c>
      <c r="D371" s="0" t="s">
        <v>14</v>
      </c>
      <c r="E371" s="5" t="s">
        <v>91</v>
      </c>
      <c r="G371" s="0" t="s">
        <v>27</v>
      </c>
      <c r="H371" s="0" t="s">
        <v>1020</v>
      </c>
      <c r="I371" s="0" t="s">
        <v>1021</v>
      </c>
      <c r="J371" s="5" t="s">
        <v>1022</v>
      </c>
      <c r="K371" s="0" t="s">
        <v>33</v>
      </c>
      <c r="L371" s="0" t="s">
        <v>1933</v>
      </c>
      <c r="M371" s="5" t="s">
        <v>1934</v>
      </c>
      <c r="N371" s="5" t="s">
        <v>270</v>
      </c>
      <c r="O371" s="2">
        <v>0</v>
      </c>
      <c r="P371" s="2">
        <v>0</v>
      </c>
      <c r="Q371" s="2">
        <f>IF(C371="Inventario físico",O371,P371)</f>
      </c>
      <c r="R371" s="2">
        <v>0</v>
      </c>
      <c r="S371" s="0" t="s">
        <v>271</v>
      </c>
      <c r="T371" s="0" t="s">
        <v>271</v>
      </c>
      <c r="U371" s="0" t="s">
        <v>99</v>
      </c>
      <c r="V371" s="5" t="s">
        <v>272</v>
      </c>
      <c r="W371" s="5" t="s">
        <v>273</v>
      </c>
      <c r="X371" s="0" t="s">
        <v>146</v>
      </c>
      <c r="Y371" s="5" t="s">
        <v>1935</v>
      </c>
      <c r="Z371" s="0" t="s">
        <v>104</v>
      </c>
      <c r="AC371" s="5" t="s">
        <v>105</v>
      </c>
      <c r="AD371" s="3">
        <f>IF(AA371="","Pendiente",AA371*Q371)</f>
      </c>
      <c r="AE371" s="3">
        <v>800.3158620689655</v>
      </c>
      <c r="AF371" s="3">
        <f>IF(AE371="","",AE371*Q371)</f>
      </c>
      <c r="AG371" s="0" t="s">
        <v>106</v>
      </c>
      <c r="AH371" s="0" t="s">
        <v>107</v>
      </c>
    </row>
    <row r="372">
      <c r="A372" s="0">
        <v>368</v>
      </c>
      <c r="B372" s="0" t="s">
        <v>1936</v>
      </c>
      <c r="C372" s="0" t="s">
        <v>90</v>
      </c>
      <c r="D372" s="0" t="s">
        <v>17</v>
      </c>
      <c r="E372" s="5" t="s">
        <v>131</v>
      </c>
      <c r="F372" s="0" t="s">
        <v>262</v>
      </c>
      <c r="G372" s="0" t="s">
        <v>27</v>
      </c>
      <c r="H372" s="0" t="s">
        <v>1020</v>
      </c>
      <c r="I372" s="0" t="s">
        <v>1021</v>
      </c>
      <c r="J372" s="5" t="s">
        <v>1022</v>
      </c>
      <c r="K372" s="0" t="s">
        <v>30</v>
      </c>
      <c r="L372" s="0" t="s">
        <v>1937</v>
      </c>
      <c r="M372" s="5" t="s">
        <v>1938</v>
      </c>
      <c r="O372" s="2">
        <v>0</v>
      </c>
      <c r="P372" s="2">
        <v>0</v>
      </c>
      <c r="Q372" s="2">
        <f>IF(C372="Inventario físico",O372,P372)</f>
      </c>
      <c r="R372" s="2">
        <v>0</v>
      </c>
      <c r="U372" s="0" t="s">
        <v>99</v>
      </c>
      <c r="V372" s="5" t="s">
        <v>1939</v>
      </c>
      <c r="Y372" s="5" t="s">
        <v>1940</v>
      </c>
      <c r="Z372" s="0" t="s">
        <v>104</v>
      </c>
      <c r="AC372" s="5" t="s">
        <v>105</v>
      </c>
      <c r="AD372" s="3">
        <f>IF(AA372="","Pendiente",AA372*Q372)</f>
      </c>
      <c r="AF372" s="3">
        <f>IF(AE372="","",AE372*Q372)</f>
      </c>
      <c r="AG372" s="0" t="s">
        <v>106</v>
      </c>
      <c r="AH372" s="0" t="s">
        <v>107</v>
      </c>
    </row>
    <row r="373">
      <c r="A373" s="0">
        <v>369</v>
      </c>
      <c r="B373" s="0" t="s">
        <v>1941</v>
      </c>
      <c r="C373" s="0" t="s">
        <v>90</v>
      </c>
      <c r="D373" s="0" t="s">
        <v>14</v>
      </c>
      <c r="E373" s="5" t="s">
        <v>109</v>
      </c>
      <c r="G373" s="0" t="s">
        <v>27</v>
      </c>
      <c r="H373" s="0" t="s">
        <v>1020</v>
      </c>
      <c r="I373" s="0" t="s">
        <v>1021</v>
      </c>
      <c r="J373" s="5" t="s">
        <v>1022</v>
      </c>
      <c r="K373" s="0" t="s">
        <v>33</v>
      </c>
      <c r="L373" s="0" t="s">
        <v>1942</v>
      </c>
      <c r="M373" s="5" t="s">
        <v>1943</v>
      </c>
      <c r="O373" s="2">
        <v>0</v>
      </c>
      <c r="P373" s="2">
        <v>92</v>
      </c>
      <c r="Q373" s="2">
        <f>IF(C373="Inventario físico",O373,P373)</f>
      </c>
      <c r="R373" s="2">
        <v>0</v>
      </c>
      <c r="S373" s="0" t="s">
        <v>1944</v>
      </c>
      <c r="T373" s="0" t="s">
        <v>1944</v>
      </c>
      <c r="U373" s="0" t="s">
        <v>99</v>
      </c>
      <c r="V373" s="5" t="s">
        <v>1945</v>
      </c>
      <c r="X373" s="0" t="s">
        <v>146</v>
      </c>
      <c r="Y373" s="5" t="s">
        <v>1946</v>
      </c>
      <c r="Z373" s="0" t="s">
        <v>104</v>
      </c>
      <c r="AC373" s="5" t="s">
        <v>105</v>
      </c>
      <c r="AD373" s="3">
        <f>IF(AA373="","Pendiente",AA373*Q373)</f>
      </c>
      <c r="AE373" s="3">
        <v>6889.498586956522</v>
      </c>
      <c r="AF373" s="3">
        <f>IF(AE373="","",AE373*Q373)</f>
      </c>
      <c r="AG373" s="0" t="s">
        <v>106</v>
      </c>
      <c r="AH373" s="0" t="s">
        <v>107</v>
      </c>
    </row>
    <row r="374">
      <c r="A374" s="0">
        <v>370</v>
      </c>
      <c r="B374" s="0" t="s">
        <v>1947</v>
      </c>
      <c r="C374" s="0" t="s">
        <v>90</v>
      </c>
      <c r="D374" s="0" t="s">
        <v>17</v>
      </c>
      <c r="E374" s="5" t="s">
        <v>131</v>
      </c>
      <c r="F374" s="0" t="s">
        <v>1237</v>
      </c>
      <c r="G374" s="0" t="s">
        <v>27</v>
      </c>
      <c r="H374" s="0" t="s">
        <v>1020</v>
      </c>
      <c r="I374" s="0" t="s">
        <v>1021</v>
      </c>
      <c r="J374" s="5" t="s">
        <v>1022</v>
      </c>
      <c r="K374" s="0" t="s">
        <v>30</v>
      </c>
      <c r="L374" s="0" t="s">
        <v>1948</v>
      </c>
      <c r="M374" s="5" t="s">
        <v>1949</v>
      </c>
      <c r="O374" s="2">
        <v>0</v>
      </c>
      <c r="P374" s="2">
        <v>0</v>
      </c>
      <c r="Q374" s="2">
        <f>IF(C374="Inventario físico",O374,P374)</f>
      </c>
      <c r="R374" s="2">
        <v>0</v>
      </c>
      <c r="U374" s="0" t="s">
        <v>99</v>
      </c>
      <c r="V374" s="5" t="s">
        <v>1950</v>
      </c>
      <c r="Y374" s="5" t="s">
        <v>1951</v>
      </c>
      <c r="Z374" s="0" t="s">
        <v>104</v>
      </c>
      <c r="AC374" s="5" t="s">
        <v>105</v>
      </c>
      <c r="AD374" s="3">
        <f>IF(AA374="","Pendiente",AA374*Q374)</f>
      </c>
      <c r="AF374" s="3">
        <f>IF(AE374="","",AE374*Q374)</f>
      </c>
      <c r="AG374" s="0" t="s">
        <v>106</v>
      </c>
      <c r="AH374" s="0" t="s">
        <v>107</v>
      </c>
    </row>
    <row r="375">
      <c r="A375" s="0">
        <v>371</v>
      </c>
      <c r="B375" s="0" t="s">
        <v>1952</v>
      </c>
      <c r="C375" s="0" t="s">
        <v>90</v>
      </c>
      <c r="D375" s="0" t="s">
        <v>17</v>
      </c>
      <c r="E375" s="5" t="s">
        <v>131</v>
      </c>
      <c r="F375" s="0" t="s">
        <v>1237</v>
      </c>
      <c r="G375" s="0" t="s">
        <v>27</v>
      </c>
      <c r="H375" s="0" t="s">
        <v>1020</v>
      </c>
      <c r="I375" s="0" t="s">
        <v>1021</v>
      </c>
      <c r="J375" s="5" t="s">
        <v>1022</v>
      </c>
      <c r="K375" s="0" t="s">
        <v>30</v>
      </c>
      <c r="L375" s="0" t="s">
        <v>1953</v>
      </c>
      <c r="M375" s="5" t="s">
        <v>1954</v>
      </c>
      <c r="N375" s="5" t="s">
        <v>956</v>
      </c>
      <c r="O375" s="2">
        <v>0</v>
      </c>
      <c r="P375" s="2">
        <v>0</v>
      </c>
      <c r="Q375" s="2">
        <f>IF(C375="Inventario físico",O375,P375)</f>
      </c>
      <c r="R375" s="2">
        <v>0</v>
      </c>
      <c r="U375" s="0" t="s">
        <v>99</v>
      </c>
      <c r="V375" s="5" t="s">
        <v>1955</v>
      </c>
      <c r="W375" s="5" t="s">
        <v>947</v>
      </c>
      <c r="Y375" s="5" t="s">
        <v>1956</v>
      </c>
      <c r="Z375" s="0" t="s">
        <v>104</v>
      </c>
      <c r="AC375" s="5" t="s">
        <v>105</v>
      </c>
      <c r="AD375" s="3">
        <f>IF(AA375="","Pendiente",AA375*Q375)</f>
      </c>
      <c r="AF375" s="3">
        <f>IF(AE375="","",AE375*Q375)</f>
      </c>
      <c r="AG375" s="0" t="s">
        <v>106</v>
      </c>
      <c r="AH375" s="0" t="s">
        <v>107</v>
      </c>
    </row>
    <row r="376">
      <c r="A376" s="0">
        <v>372</v>
      </c>
      <c r="B376" s="0" t="s">
        <v>1597</v>
      </c>
      <c r="C376" s="0" t="s">
        <v>90</v>
      </c>
      <c r="D376" s="0" t="s">
        <v>14</v>
      </c>
      <c r="E376" s="5" t="s">
        <v>91</v>
      </c>
      <c r="G376" s="0" t="s">
        <v>27</v>
      </c>
      <c r="H376" s="0" t="s">
        <v>1020</v>
      </c>
      <c r="I376" s="0" t="s">
        <v>1021</v>
      </c>
      <c r="J376" s="5" t="s">
        <v>1022</v>
      </c>
      <c r="K376" s="0" t="s">
        <v>33</v>
      </c>
      <c r="L376" s="0" t="s">
        <v>1598</v>
      </c>
      <c r="M376" s="5" t="s">
        <v>1957</v>
      </c>
      <c r="N376" s="5" t="s">
        <v>1958</v>
      </c>
      <c r="O376" s="2">
        <v>0</v>
      </c>
      <c r="P376" s="2">
        <v>0</v>
      </c>
      <c r="Q376" s="2">
        <f>IF(C376="Inventario físico",O376,P376)</f>
      </c>
      <c r="R376" s="2">
        <v>1</v>
      </c>
      <c r="S376" s="0" t="s">
        <v>1959</v>
      </c>
      <c r="T376" s="0" t="s">
        <v>1959</v>
      </c>
      <c r="U376" s="0" t="s">
        <v>99</v>
      </c>
      <c r="V376" s="5" t="s">
        <v>1960</v>
      </c>
      <c r="W376" s="5" t="s">
        <v>137</v>
      </c>
      <c r="X376" s="0" t="s">
        <v>146</v>
      </c>
      <c r="Y376" s="5" t="s">
        <v>1961</v>
      </c>
      <c r="Z376" s="0" t="s">
        <v>104</v>
      </c>
      <c r="AC376" s="5" t="s">
        <v>105</v>
      </c>
      <c r="AD376" s="3">
        <f>IF(AA376="","Pendiente",AA376*Q376)</f>
      </c>
      <c r="AE376" s="3">
        <v>31.36</v>
      </c>
      <c r="AF376" s="3">
        <f>IF(AE376="","",AE376*Q376)</f>
      </c>
      <c r="AG376" s="0" t="s">
        <v>106</v>
      </c>
      <c r="AH376" s="0" t="s">
        <v>107</v>
      </c>
    </row>
    <row r="377">
      <c r="A377" s="0">
        <v>373</v>
      </c>
      <c r="B377" s="0" t="s">
        <v>1857</v>
      </c>
      <c r="C377" s="0" t="s">
        <v>90</v>
      </c>
      <c r="D377" s="0" t="s">
        <v>17</v>
      </c>
      <c r="E377" s="5" t="s">
        <v>131</v>
      </c>
      <c r="F377" s="0" t="s">
        <v>262</v>
      </c>
      <c r="G377" s="0" t="s">
        <v>27</v>
      </c>
      <c r="H377" s="0" t="s">
        <v>1020</v>
      </c>
      <c r="I377" s="0" t="s">
        <v>1021</v>
      </c>
      <c r="J377" s="5" t="s">
        <v>1022</v>
      </c>
      <c r="K377" s="0" t="s">
        <v>30</v>
      </c>
      <c r="L377" s="0" t="s">
        <v>1858</v>
      </c>
      <c r="M377" s="5" t="s">
        <v>1962</v>
      </c>
      <c r="O377" s="2">
        <v>0</v>
      </c>
      <c r="P377" s="2">
        <v>0</v>
      </c>
      <c r="Q377" s="2">
        <f>IF(C377="Inventario físico",O377,P377)</f>
      </c>
      <c r="R377" s="2">
        <v>1</v>
      </c>
      <c r="U377" s="0" t="s">
        <v>99</v>
      </c>
      <c r="V377" s="5" t="s">
        <v>1963</v>
      </c>
      <c r="Y377" s="5" t="s">
        <v>1964</v>
      </c>
      <c r="Z377" s="0" t="s">
        <v>104</v>
      </c>
      <c r="AC377" s="5" t="s">
        <v>105</v>
      </c>
      <c r="AD377" s="3">
        <f>IF(AA377="","Pendiente",AA377*Q377)</f>
      </c>
      <c r="AF377" s="3">
        <f>IF(AE377="","",AE377*Q377)</f>
      </c>
      <c r="AG377" s="0" t="s">
        <v>106</v>
      </c>
      <c r="AH377" s="0" t="s">
        <v>107</v>
      </c>
    </row>
    <row r="378">
      <c r="A378" s="0">
        <v>374</v>
      </c>
      <c r="B378" s="0" t="s">
        <v>1965</v>
      </c>
      <c r="C378" s="0" t="s">
        <v>90</v>
      </c>
      <c r="D378" s="0" t="s">
        <v>14</v>
      </c>
      <c r="E378" s="5" t="s">
        <v>109</v>
      </c>
      <c r="G378" s="0" t="s">
        <v>27</v>
      </c>
      <c r="H378" s="0" t="s">
        <v>1020</v>
      </c>
      <c r="I378" s="0" t="s">
        <v>1021</v>
      </c>
      <c r="J378" s="5" t="s">
        <v>1022</v>
      </c>
      <c r="K378" s="0" t="s">
        <v>33</v>
      </c>
      <c r="L378" s="0" t="s">
        <v>1966</v>
      </c>
      <c r="M378" s="5" t="s">
        <v>1967</v>
      </c>
      <c r="N378" s="5" t="s">
        <v>1968</v>
      </c>
      <c r="O378" s="2">
        <v>0</v>
      </c>
      <c r="P378" s="2">
        <v>30</v>
      </c>
      <c r="Q378" s="2">
        <f>IF(C378="Inventario físico",O378,P378)</f>
      </c>
      <c r="R378" s="2">
        <v>0</v>
      </c>
      <c r="S378" s="0" t="s">
        <v>1969</v>
      </c>
      <c r="T378" s="0" t="s">
        <v>1969</v>
      </c>
      <c r="U378" s="0" t="s">
        <v>99</v>
      </c>
      <c r="V378" s="5" t="s">
        <v>1970</v>
      </c>
      <c r="W378" s="5" t="s">
        <v>137</v>
      </c>
      <c r="X378" s="0" t="s">
        <v>146</v>
      </c>
      <c r="Y378" s="5" t="s">
        <v>1971</v>
      </c>
      <c r="Z378" s="0" t="s">
        <v>104</v>
      </c>
      <c r="AC378" s="5" t="s">
        <v>105</v>
      </c>
      <c r="AD378" s="3">
        <f>IF(AA378="","Pendiente",AA378*Q378)</f>
      </c>
      <c r="AE378" s="3">
        <v>9540</v>
      </c>
      <c r="AF378" s="3">
        <f>IF(AE378="","",AE378*Q378)</f>
      </c>
      <c r="AG378" s="0" t="s">
        <v>106</v>
      </c>
      <c r="AH378" s="0" t="s">
        <v>107</v>
      </c>
    </row>
    <row r="379">
      <c r="A379" s="0">
        <v>375</v>
      </c>
      <c r="B379" s="0" t="s">
        <v>1972</v>
      </c>
      <c r="C379" s="0" t="s">
        <v>90</v>
      </c>
      <c r="D379" s="0" t="s">
        <v>17</v>
      </c>
      <c r="E379" s="5" t="s">
        <v>131</v>
      </c>
      <c r="F379" s="0" t="s">
        <v>255</v>
      </c>
      <c r="G379" s="0" t="s">
        <v>27</v>
      </c>
      <c r="H379" s="0" t="s">
        <v>1020</v>
      </c>
      <c r="I379" s="0" t="s">
        <v>1021</v>
      </c>
      <c r="J379" s="5" t="s">
        <v>1022</v>
      </c>
      <c r="K379" s="0" t="s">
        <v>33</v>
      </c>
      <c r="L379" s="0" t="s">
        <v>1973</v>
      </c>
      <c r="M379" s="5" t="s">
        <v>1974</v>
      </c>
      <c r="N379" s="5" t="s">
        <v>427</v>
      </c>
      <c r="O379" s="2">
        <v>0</v>
      </c>
      <c r="P379" s="2">
        <v>0</v>
      </c>
      <c r="Q379" s="2">
        <f>IF(C379="Inventario físico",O379,P379)</f>
      </c>
      <c r="R379" s="2">
        <v>0</v>
      </c>
      <c r="U379" s="0" t="s">
        <v>99</v>
      </c>
      <c r="W379" s="5" t="s">
        <v>241</v>
      </c>
      <c r="Y379" s="5" t="s">
        <v>428</v>
      </c>
      <c r="Z379" s="0" t="s">
        <v>104</v>
      </c>
      <c r="AC379" s="5" t="s">
        <v>105</v>
      </c>
      <c r="AD379" s="3">
        <f>IF(AA379="","Pendiente",AA379*Q379)</f>
      </c>
      <c r="AF379" s="3">
        <f>IF(AE379="","",AE379*Q379)</f>
      </c>
      <c r="AG379" s="0" t="s">
        <v>106</v>
      </c>
      <c r="AH379" s="0" t="s">
        <v>107</v>
      </c>
    </row>
    <row r="380">
      <c r="A380" s="0">
        <v>376</v>
      </c>
      <c r="B380" s="0" t="s">
        <v>1975</v>
      </c>
      <c r="C380" s="0" t="s">
        <v>90</v>
      </c>
      <c r="D380" s="0" t="s">
        <v>17</v>
      </c>
      <c r="E380" s="5" t="s">
        <v>131</v>
      </c>
      <c r="F380" s="0" t="s">
        <v>132</v>
      </c>
      <c r="G380" s="0" t="s">
        <v>27</v>
      </c>
      <c r="H380" s="0" t="s">
        <v>1020</v>
      </c>
      <c r="I380" s="0" t="s">
        <v>1021</v>
      </c>
      <c r="J380" s="5" t="s">
        <v>1022</v>
      </c>
      <c r="K380" s="0" t="s">
        <v>33</v>
      </c>
      <c r="L380" s="0" t="s">
        <v>1976</v>
      </c>
      <c r="M380" s="5" t="s">
        <v>1977</v>
      </c>
      <c r="N380" s="5" t="s">
        <v>1978</v>
      </c>
      <c r="O380" s="2">
        <v>0</v>
      </c>
      <c r="P380" s="2">
        <v>0</v>
      </c>
      <c r="Q380" s="2">
        <f>IF(C380="Inventario físico",O380,P380)</f>
      </c>
      <c r="R380" s="2">
        <v>0</v>
      </c>
      <c r="U380" s="0" t="s">
        <v>99</v>
      </c>
      <c r="V380" s="5" t="s">
        <v>1979</v>
      </c>
      <c r="W380" s="5" t="s">
        <v>259</v>
      </c>
      <c r="Y380" s="5" t="s">
        <v>1980</v>
      </c>
      <c r="Z380" s="0" t="s">
        <v>104</v>
      </c>
      <c r="AC380" s="5" t="s">
        <v>105</v>
      </c>
      <c r="AD380" s="3">
        <f>IF(AA380="","Pendiente",AA380*Q380)</f>
      </c>
      <c r="AF380" s="3">
        <f>IF(AE380="","",AE380*Q380)</f>
      </c>
      <c r="AG380" s="0" t="s">
        <v>106</v>
      </c>
      <c r="AH380" s="0" t="s">
        <v>107</v>
      </c>
    </row>
    <row r="381">
      <c r="A381" s="0">
        <v>377</v>
      </c>
      <c r="B381" s="0" t="s">
        <v>1981</v>
      </c>
      <c r="C381" s="0" t="s">
        <v>90</v>
      </c>
      <c r="D381" s="0" t="s">
        <v>14</v>
      </c>
      <c r="E381" s="5" t="s">
        <v>109</v>
      </c>
      <c r="G381" s="0" t="s">
        <v>27</v>
      </c>
      <c r="H381" s="0" t="s">
        <v>1020</v>
      </c>
      <c r="I381" s="0" t="s">
        <v>1021</v>
      </c>
      <c r="J381" s="5" t="s">
        <v>1022</v>
      </c>
      <c r="K381" s="0" t="s">
        <v>33</v>
      </c>
      <c r="L381" s="0" t="s">
        <v>1982</v>
      </c>
      <c r="M381" s="5" t="s">
        <v>1983</v>
      </c>
      <c r="N381" s="5" t="s">
        <v>1047</v>
      </c>
      <c r="O381" s="2">
        <v>0</v>
      </c>
      <c r="P381" s="2">
        <v>100</v>
      </c>
      <c r="Q381" s="2">
        <f>IF(C381="Inventario físico",O381,P381)</f>
      </c>
      <c r="R381" s="2">
        <v>0</v>
      </c>
      <c r="S381" s="0" t="s">
        <v>1984</v>
      </c>
      <c r="T381" s="0" t="s">
        <v>1984</v>
      </c>
      <c r="U381" s="0" t="s">
        <v>99</v>
      </c>
      <c r="V381" s="5" t="s">
        <v>1985</v>
      </c>
      <c r="W381" s="5" t="s">
        <v>259</v>
      </c>
      <c r="X381" s="0" t="s">
        <v>146</v>
      </c>
      <c r="Y381" s="5" t="s">
        <v>1986</v>
      </c>
      <c r="Z381" s="0" t="s">
        <v>104</v>
      </c>
      <c r="AC381" s="5" t="s">
        <v>105</v>
      </c>
      <c r="AD381" s="3">
        <f>IF(AA381="","Pendiente",AA381*Q381)</f>
      </c>
      <c r="AE381" s="3">
        <v>940</v>
      </c>
      <c r="AF381" s="3">
        <f>IF(AE381="","",AE381*Q381)</f>
      </c>
      <c r="AG381" s="0" t="s">
        <v>106</v>
      </c>
      <c r="AH381" s="0" t="s">
        <v>107</v>
      </c>
    </row>
    <row r="382">
      <c r="A382" s="0">
        <v>378</v>
      </c>
      <c r="B382" s="0" t="s">
        <v>1987</v>
      </c>
      <c r="C382" s="0" t="s">
        <v>90</v>
      </c>
      <c r="D382" s="0" t="s">
        <v>14</v>
      </c>
      <c r="E382" s="5" t="s">
        <v>109</v>
      </c>
      <c r="G382" s="0" t="s">
        <v>27</v>
      </c>
      <c r="H382" s="0" t="s">
        <v>1020</v>
      </c>
      <c r="I382" s="0" t="s">
        <v>1021</v>
      </c>
      <c r="J382" s="5" t="s">
        <v>1022</v>
      </c>
      <c r="K382" s="0" t="s">
        <v>33</v>
      </c>
      <c r="L382" s="0" t="s">
        <v>1988</v>
      </c>
      <c r="M382" s="5" t="s">
        <v>1989</v>
      </c>
      <c r="N382" s="5" t="s">
        <v>1681</v>
      </c>
      <c r="O382" s="2">
        <v>0</v>
      </c>
      <c r="P382" s="2">
        <v>100</v>
      </c>
      <c r="Q382" s="2">
        <f>IF(C382="Inventario físico",O382,P382)</f>
      </c>
      <c r="R382" s="2">
        <v>0</v>
      </c>
      <c r="S382" s="0" t="s">
        <v>1990</v>
      </c>
      <c r="T382" s="0" t="s">
        <v>1990</v>
      </c>
      <c r="U382" s="0" t="s">
        <v>99</v>
      </c>
      <c r="V382" s="5" t="s">
        <v>978</v>
      </c>
      <c r="W382" s="5" t="s">
        <v>259</v>
      </c>
      <c r="X382" s="0" t="s">
        <v>102</v>
      </c>
      <c r="Y382" s="5" t="s">
        <v>1991</v>
      </c>
      <c r="Z382" s="0" t="s">
        <v>104</v>
      </c>
      <c r="AC382" s="5" t="s">
        <v>105</v>
      </c>
      <c r="AD382" s="3">
        <f>IF(AA382="","Pendiente",AA382*Q382)</f>
      </c>
      <c r="AE382" s="3">
        <v>839.39</v>
      </c>
      <c r="AF382" s="3">
        <f>IF(AE382="","",AE382*Q382)</f>
      </c>
      <c r="AG382" s="0" t="s">
        <v>106</v>
      </c>
      <c r="AH382" s="0" t="s">
        <v>107</v>
      </c>
    </row>
    <row r="383">
      <c r="A383" s="0">
        <v>379</v>
      </c>
      <c r="B383" s="0" t="s">
        <v>1992</v>
      </c>
      <c r="C383" s="0" t="s">
        <v>90</v>
      </c>
      <c r="D383" s="0" t="s">
        <v>17</v>
      </c>
      <c r="E383" s="5" t="s">
        <v>131</v>
      </c>
      <c r="F383" s="0" t="s">
        <v>262</v>
      </c>
      <c r="G383" s="0" t="s">
        <v>27</v>
      </c>
      <c r="H383" s="0" t="s">
        <v>1020</v>
      </c>
      <c r="I383" s="0" t="s">
        <v>1021</v>
      </c>
      <c r="J383" s="5" t="s">
        <v>1022</v>
      </c>
      <c r="K383" s="0" t="s">
        <v>30</v>
      </c>
      <c r="L383" s="0" t="s">
        <v>1993</v>
      </c>
      <c r="M383" s="5" t="s">
        <v>1994</v>
      </c>
      <c r="O383" s="2">
        <v>0</v>
      </c>
      <c r="P383" s="2">
        <v>0</v>
      </c>
      <c r="Q383" s="2">
        <f>IF(C383="Inventario físico",O383,P383)</f>
      </c>
      <c r="R383" s="2">
        <v>0</v>
      </c>
      <c r="U383" s="0" t="s">
        <v>99</v>
      </c>
      <c r="V383" s="5" t="s">
        <v>541</v>
      </c>
      <c r="Y383" s="5" t="s">
        <v>1438</v>
      </c>
      <c r="Z383" s="0" t="s">
        <v>104</v>
      </c>
      <c r="AC383" s="5" t="s">
        <v>105</v>
      </c>
      <c r="AD383" s="3">
        <f>IF(AA383="","Pendiente",AA383*Q383)</f>
      </c>
      <c r="AF383" s="3">
        <f>IF(AE383="","",AE383*Q383)</f>
      </c>
      <c r="AG383" s="0" t="s">
        <v>106</v>
      </c>
      <c r="AH383" s="0" t="s">
        <v>107</v>
      </c>
    </row>
    <row r="384">
      <c r="A384" s="0">
        <v>380</v>
      </c>
      <c r="B384" s="0" t="s">
        <v>1995</v>
      </c>
      <c r="C384" s="0" t="s">
        <v>90</v>
      </c>
      <c r="D384" s="0" t="s">
        <v>14</v>
      </c>
      <c r="E384" s="5" t="s">
        <v>109</v>
      </c>
      <c r="G384" s="0" t="s">
        <v>27</v>
      </c>
      <c r="H384" s="0" t="s">
        <v>1020</v>
      </c>
      <c r="I384" s="0" t="s">
        <v>1021</v>
      </c>
      <c r="J384" s="5" t="s">
        <v>1022</v>
      </c>
      <c r="K384" s="0" t="s">
        <v>30</v>
      </c>
      <c r="L384" s="0" t="s">
        <v>1996</v>
      </c>
      <c r="M384" s="5" t="s">
        <v>1997</v>
      </c>
      <c r="N384" s="5" t="s">
        <v>1998</v>
      </c>
      <c r="O384" s="2">
        <v>0</v>
      </c>
      <c r="P384" s="2">
        <v>1</v>
      </c>
      <c r="Q384" s="2">
        <f>IF(C384="Inventario físico",O384,P384)</f>
      </c>
      <c r="R384" s="2">
        <v>0</v>
      </c>
      <c r="S384" s="0" t="s">
        <v>1999</v>
      </c>
      <c r="T384" s="0" t="s">
        <v>1999</v>
      </c>
      <c r="U384" s="0" t="s">
        <v>99</v>
      </c>
      <c r="V384" s="5" t="s">
        <v>2000</v>
      </c>
      <c r="W384" s="5" t="s">
        <v>101</v>
      </c>
      <c r="X384" s="0" t="s">
        <v>146</v>
      </c>
      <c r="Y384" s="5" t="s">
        <v>2001</v>
      </c>
      <c r="Z384" s="0" t="s">
        <v>104</v>
      </c>
      <c r="AC384" s="5" t="s">
        <v>105</v>
      </c>
      <c r="AD384" s="3">
        <f>IF(AA384="","Pendiente",AA384*Q384)</f>
      </c>
      <c r="AE384" s="3">
        <v>64.45</v>
      </c>
      <c r="AF384" s="3">
        <f>IF(AE384="","",AE384*Q384)</f>
      </c>
      <c r="AG384" s="0" t="s">
        <v>106</v>
      </c>
      <c r="AH384" s="0" t="s">
        <v>107</v>
      </c>
    </row>
    <row r="385">
      <c r="A385" s="0">
        <v>381</v>
      </c>
      <c r="B385" s="0" t="s">
        <v>2002</v>
      </c>
      <c r="C385" s="0" t="s">
        <v>90</v>
      </c>
      <c r="D385" s="0" t="s">
        <v>17</v>
      </c>
      <c r="E385" s="5" t="s">
        <v>131</v>
      </c>
      <c r="F385" s="0" t="s">
        <v>262</v>
      </c>
      <c r="G385" s="0" t="s">
        <v>27</v>
      </c>
      <c r="H385" s="0" t="s">
        <v>1020</v>
      </c>
      <c r="I385" s="0" t="s">
        <v>1021</v>
      </c>
      <c r="J385" s="5" t="s">
        <v>1022</v>
      </c>
      <c r="K385" s="0" t="s">
        <v>30</v>
      </c>
      <c r="L385" s="0" t="s">
        <v>2003</v>
      </c>
      <c r="M385" s="5" t="s">
        <v>2004</v>
      </c>
      <c r="O385" s="2">
        <v>0</v>
      </c>
      <c r="P385" s="2">
        <v>0</v>
      </c>
      <c r="Q385" s="2">
        <f>IF(C385="Inventario físico",O385,P385)</f>
      </c>
      <c r="R385" s="2">
        <v>0</v>
      </c>
      <c r="U385" s="0" t="s">
        <v>99</v>
      </c>
      <c r="V385" s="5" t="s">
        <v>641</v>
      </c>
      <c r="Y385" s="5" t="s">
        <v>2005</v>
      </c>
      <c r="Z385" s="0" t="s">
        <v>104</v>
      </c>
      <c r="AC385" s="5" t="s">
        <v>105</v>
      </c>
      <c r="AD385" s="3">
        <f>IF(AA385="","Pendiente",AA385*Q385)</f>
      </c>
      <c r="AF385" s="3">
        <f>IF(AE385="","",AE385*Q385)</f>
      </c>
      <c r="AG385" s="0" t="s">
        <v>106</v>
      </c>
      <c r="AH385" s="0" t="s">
        <v>107</v>
      </c>
    </row>
    <row r="386">
      <c r="A386" s="0">
        <v>382</v>
      </c>
      <c r="B386" s="0" t="s">
        <v>2006</v>
      </c>
      <c r="C386" s="0" t="s">
        <v>90</v>
      </c>
      <c r="D386" s="0" t="s">
        <v>17</v>
      </c>
      <c r="E386" s="5" t="s">
        <v>131</v>
      </c>
      <c r="F386" s="0" t="s">
        <v>255</v>
      </c>
      <c r="G386" s="0" t="s">
        <v>27</v>
      </c>
      <c r="H386" s="0" t="s">
        <v>1020</v>
      </c>
      <c r="I386" s="0" t="s">
        <v>1021</v>
      </c>
      <c r="J386" s="5" t="s">
        <v>1022</v>
      </c>
      <c r="K386" s="0" t="s">
        <v>30</v>
      </c>
      <c r="L386" s="0" t="s">
        <v>2007</v>
      </c>
      <c r="M386" s="5" t="s">
        <v>2008</v>
      </c>
      <c r="O386" s="2">
        <v>0</v>
      </c>
      <c r="P386" s="2">
        <v>0</v>
      </c>
      <c r="Q386" s="2">
        <f>IF(C386="Inventario físico",O386,P386)</f>
      </c>
      <c r="R386" s="2">
        <v>0</v>
      </c>
      <c r="U386" s="0" t="s">
        <v>99</v>
      </c>
      <c r="Y386" s="5" t="s">
        <v>1548</v>
      </c>
      <c r="Z386" s="0" t="s">
        <v>104</v>
      </c>
      <c r="AC386" s="5" t="s">
        <v>105</v>
      </c>
      <c r="AD386" s="3">
        <f>IF(AA386="","Pendiente",AA386*Q386)</f>
      </c>
      <c r="AF386" s="3">
        <f>IF(AE386="","",AE386*Q386)</f>
      </c>
      <c r="AG386" s="0" t="s">
        <v>106</v>
      </c>
      <c r="AH386" s="0" t="s">
        <v>107</v>
      </c>
    </row>
    <row r="387">
      <c r="A387" s="0">
        <v>383</v>
      </c>
      <c r="B387" s="0" t="s">
        <v>2009</v>
      </c>
      <c r="C387" s="0" t="s">
        <v>90</v>
      </c>
      <c r="D387" s="0" t="s">
        <v>14</v>
      </c>
      <c r="E387" s="5" t="s">
        <v>91</v>
      </c>
      <c r="G387" s="0" t="s">
        <v>27</v>
      </c>
      <c r="H387" s="0" t="s">
        <v>1020</v>
      </c>
      <c r="I387" s="0" t="s">
        <v>1021</v>
      </c>
      <c r="J387" s="5" t="s">
        <v>1022</v>
      </c>
      <c r="K387" s="0" t="s">
        <v>33</v>
      </c>
      <c r="L387" s="0" t="s">
        <v>2010</v>
      </c>
      <c r="M387" s="5" t="s">
        <v>2011</v>
      </c>
      <c r="N387" s="5" t="s">
        <v>2012</v>
      </c>
      <c r="O387" s="2">
        <v>0</v>
      </c>
      <c r="P387" s="2">
        <v>0</v>
      </c>
      <c r="Q387" s="2">
        <f>IF(C387="Inventario físico",O387,P387)</f>
      </c>
      <c r="R387" s="2">
        <v>0</v>
      </c>
      <c r="S387" s="0" t="s">
        <v>2013</v>
      </c>
      <c r="T387" s="0" t="s">
        <v>2013</v>
      </c>
      <c r="U387" s="0" t="s">
        <v>99</v>
      </c>
      <c r="V387" s="5" t="s">
        <v>2014</v>
      </c>
      <c r="W387" s="5" t="s">
        <v>205</v>
      </c>
      <c r="X387" s="0" t="s">
        <v>146</v>
      </c>
      <c r="Y387" s="5" t="s">
        <v>2015</v>
      </c>
      <c r="Z387" s="0" t="s">
        <v>104</v>
      </c>
      <c r="AC387" s="5" t="s">
        <v>105</v>
      </c>
      <c r="AD387" s="3">
        <f>IF(AA387="","Pendiente",AA387*Q387)</f>
      </c>
      <c r="AE387" s="3">
        <v>527.0588235294117</v>
      </c>
      <c r="AF387" s="3">
        <f>IF(AE387="","",AE387*Q387)</f>
      </c>
      <c r="AG387" s="0" t="s">
        <v>106</v>
      </c>
      <c r="AH387" s="0" t="s">
        <v>107</v>
      </c>
    </row>
    <row r="388">
      <c r="A388" s="0">
        <v>384</v>
      </c>
      <c r="B388" s="0" t="s">
        <v>2016</v>
      </c>
      <c r="C388" s="0" t="s">
        <v>90</v>
      </c>
      <c r="D388" s="0" t="s">
        <v>17</v>
      </c>
      <c r="E388" s="5" t="s">
        <v>131</v>
      </c>
      <c r="F388" s="0" t="s">
        <v>132</v>
      </c>
      <c r="G388" s="0" t="s">
        <v>27</v>
      </c>
      <c r="H388" s="0" t="s">
        <v>1020</v>
      </c>
      <c r="I388" s="0" t="s">
        <v>1021</v>
      </c>
      <c r="J388" s="5" t="s">
        <v>1022</v>
      </c>
      <c r="K388" s="0" t="s">
        <v>33</v>
      </c>
      <c r="L388" s="0" t="s">
        <v>2017</v>
      </c>
      <c r="M388" s="5" t="s">
        <v>2018</v>
      </c>
      <c r="N388" s="5" t="s">
        <v>2019</v>
      </c>
      <c r="O388" s="2">
        <v>0</v>
      </c>
      <c r="P388" s="2">
        <v>0</v>
      </c>
      <c r="Q388" s="2">
        <f>IF(C388="Inventario físico",O388,P388)</f>
      </c>
      <c r="R388" s="2">
        <v>0</v>
      </c>
      <c r="U388" s="0" t="s">
        <v>99</v>
      </c>
      <c r="V388" s="5" t="s">
        <v>2020</v>
      </c>
      <c r="W388" s="5" t="s">
        <v>273</v>
      </c>
      <c r="Y388" s="5" t="s">
        <v>2021</v>
      </c>
      <c r="Z388" s="0" t="s">
        <v>104</v>
      </c>
      <c r="AC388" s="5" t="s">
        <v>105</v>
      </c>
      <c r="AD388" s="3">
        <f>IF(AA388="","Pendiente",AA388*Q388)</f>
      </c>
      <c r="AF388" s="3">
        <f>IF(AE388="","",AE388*Q388)</f>
      </c>
      <c r="AG388" s="0" t="s">
        <v>106</v>
      </c>
      <c r="AH388" s="0" t="s">
        <v>107</v>
      </c>
    </row>
    <row r="389">
      <c r="A389" s="0">
        <v>385</v>
      </c>
      <c r="B389" s="0" t="s">
        <v>2022</v>
      </c>
      <c r="C389" s="0" t="s">
        <v>90</v>
      </c>
      <c r="D389" s="0" t="s">
        <v>17</v>
      </c>
      <c r="E389" s="5" t="s">
        <v>131</v>
      </c>
      <c r="F389" s="0" t="s">
        <v>255</v>
      </c>
      <c r="G389" s="0" t="s">
        <v>27</v>
      </c>
      <c r="H389" s="0" t="s">
        <v>1020</v>
      </c>
      <c r="I389" s="0" t="s">
        <v>1021</v>
      </c>
      <c r="J389" s="5" t="s">
        <v>1022</v>
      </c>
      <c r="K389" s="0" t="s">
        <v>33</v>
      </c>
      <c r="L389" s="0" t="s">
        <v>2023</v>
      </c>
      <c r="M389" s="5" t="s">
        <v>2024</v>
      </c>
      <c r="N389" s="5" t="s">
        <v>258</v>
      </c>
      <c r="O389" s="2">
        <v>0</v>
      </c>
      <c r="P389" s="2">
        <v>0</v>
      </c>
      <c r="Q389" s="2">
        <f>IF(C389="Inventario físico",O389,P389)</f>
      </c>
      <c r="R389" s="2">
        <v>0</v>
      </c>
      <c r="U389" s="0" t="s">
        <v>99</v>
      </c>
      <c r="W389" s="5" t="s">
        <v>259</v>
      </c>
      <c r="Y389" s="5" t="s">
        <v>2025</v>
      </c>
      <c r="Z389" s="0" t="s">
        <v>104</v>
      </c>
      <c r="AC389" s="5" t="s">
        <v>105</v>
      </c>
      <c r="AD389" s="3">
        <f>IF(AA389="","Pendiente",AA389*Q389)</f>
      </c>
      <c r="AF389" s="3">
        <f>IF(AE389="","",AE389*Q389)</f>
      </c>
      <c r="AG389" s="0" t="s">
        <v>106</v>
      </c>
      <c r="AH389" s="0" t="s">
        <v>107</v>
      </c>
    </row>
    <row r="390">
      <c r="A390" s="0">
        <v>386</v>
      </c>
      <c r="B390" s="0" t="s">
        <v>2026</v>
      </c>
      <c r="C390" s="0" t="s">
        <v>90</v>
      </c>
      <c r="D390" s="0" t="s">
        <v>17</v>
      </c>
      <c r="E390" s="5" t="s">
        <v>131</v>
      </c>
      <c r="F390" s="0" t="s">
        <v>262</v>
      </c>
      <c r="G390" s="0" t="s">
        <v>27</v>
      </c>
      <c r="H390" s="0" t="s">
        <v>1020</v>
      </c>
      <c r="I390" s="0" t="s">
        <v>1021</v>
      </c>
      <c r="J390" s="5" t="s">
        <v>1022</v>
      </c>
      <c r="K390" s="0" t="s">
        <v>30</v>
      </c>
      <c r="L390" s="0" t="s">
        <v>2027</v>
      </c>
      <c r="M390" s="5" t="s">
        <v>2028</v>
      </c>
      <c r="O390" s="2">
        <v>0</v>
      </c>
      <c r="P390" s="2">
        <v>0</v>
      </c>
      <c r="Q390" s="2">
        <f>IF(C390="Inventario físico",O390,P390)</f>
      </c>
      <c r="R390" s="2">
        <v>0</v>
      </c>
      <c r="U390" s="0" t="s">
        <v>99</v>
      </c>
      <c r="V390" s="5" t="s">
        <v>2029</v>
      </c>
      <c r="Y390" s="5" t="s">
        <v>2030</v>
      </c>
      <c r="Z390" s="0" t="s">
        <v>104</v>
      </c>
      <c r="AC390" s="5" t="s">
        <v>105</v>
      </c>
      <c r="AD390" s="3">
        <f>IF(AA390="","Pendiente",AA390*Q390)</f>
      </c>
      <c r="AF390" s="3">
        <f>IF(AE390="","",AE390*Q390)</f>
      </c>
      <c r="AG390" s="0" t="s">
        <v>106</v>
      </c>
      <c r="AH390" s="0" t="s">
        <v>107</v>
      </c>
    </row>
    <row r="391">
      <c r="A391" s="0">
        <v>387</v>
      </c>
      <c r="B391" s="0" t="s">
        <v>2031</v>
      </c>
      <c r="C391" s="0" t="s">
        <v>90</v>
      </c>
      <c r="D391" s="0" t="s">
        <v>14</v>
      </c>
      <c r="E391" s="5" t="s">
        <v>109</v>
      </c>
      <c r="G391" s="0" t="s">
        <v>27</v>
      </c>
      <c r="H391" s="0" t="s">
        <v>1020</v>
      </c>
      <c r="I391" s="0" t="s">
        <v>1021</v>
      </c>
      <c r="J391" s="5" t="s">
        <v>1022</v>
      </c>
      <c r="K391" s="0" t="s">
        <v>30</v>
      </c>
      <c r="L391" s="0" t="s">
        <v>2032</v>
      </c>
      <c r="M391" s="5" t="s">
        <v>2033</v>
      </c>
      <c r="N391" s="5" t="s">
        <v>1229</v>
      </c>
      <c r="O391" s="2">
        <v>0</v>
      </c>
      <c r="P391" s="2">
        <v>77</v>
      </c>
      <c r="Q391" s="2">
        <f>IF(C391="Inventario físico",O391,P391)</f>
      </c>
      <c r="R391" s="2">
        <v>0</v>
      </c>
      <c r="S391" s="0" t="s">
        <v>2034</v>
      </c>
      <c r="T391" s="0" t="s">
        <v>2034</v>
      </c>
      <c r="U391" s="0" t="s">
        <v>99</v>
      </c>
      <c r="V391" s="5" t="s">
        <v>2035</v>
      </c>
      <c r="W391" s="5" t="s">
        <v>101</v>
      </c>
      <c r="X391" s="0" t="s">
        <v>146</v>
      </c>
      <c r="Y391" s="5" t="s">
        <v>2036</v>
      </c>
      <c r="Z391" s="0" t="s">
        <v>104</v>
      </c>
      <c r="AC391" s="5" t="s">
        <v>105</v>
      </c>
      <c r="AD391" s="3">
        <f>IF(AA391="","Pendiente",AA391*Q391)</f>
      </c>
      <c r="AE391" s="3">
        <v>5345.21038961039</v>
      </c>
      <c r="AF391" s="3">
        <f>IF(AE391="","",AE391*Q391)</f>
      </c>
      <c r="AG391" s="0" t="s">
        <v>106</v>
      </c>
      <c r="AH391" s="0" t="s">
        <v>107</v>
      </c>
    </row>
    <row r="392">
      <c r="A392" s="0">
        <v>388</v>
      </c>
      <c r="B392" s="0" t="s">
        <v>2037</v>
      </c>
      <c r="C392" s="0" t="s">
        <v>90</v>
      </c>
      <c r="D392" s="0" t="s">
        <v>14</v>
      </c>
      <c r="E392" s="5" t="s">
        <v>109</v>
      </c>
      <c r="G392" s="0" t="s">
        <v>27</v>
      </c>
      <c r="H392" s="0" t="s">
        <v>1020</v>
      </c>
      <c r="I392" s="0" t="s">
        <v>1021</v>
      </c>
      <c r="J392" s="5" t="s">
        <v>1022</v>
      </c>
      <c r="K392" s="0" t="s">
        <v>30</v>
      </c>
      <c r="L392" s="0" t="s">
        <v>2038</v>
      </c>
      <c r="M392" s="5" t="s">
        <v>2039</v>
      </c>
      <c r="N392" s="5" t="s">
        <v>1225</v>
      </c>
      <c r="O392" s="2">
        <v>0</v>
      </c>
      <c r="P392" s="2">
        <v>167</v>
      </c>
      <c r="Q392" s="2">
        <f>IF(C392="Inventario físico",O392,P392)</f>
      </c>
      <c r="R392" s="2">
        <v>0</v>
      </c>
      <c r="S392" s="0" t="s">
        <v>2040</v>
      </c>
      <c r="T392" s="0" t="s">
        <v>2040</v>
      </c>
      <c r="U392" s="0" t="s">
        <v>99</v>
      </c>
      <c r="V392" s="5" t="s">
        <v>1563</v>
      </c>
      <c r="W392" s="5" t="s">
        <v>101</v>
      </c>
      <c r="X392" s="0" t="s">
        <v>146</v>
      </c>
      <c r="Y392" s="5" t="s">
        <v>2041</v>
      </c>
      <c r="Z392" s="0" t="s">
        <v>104</v>
      </c>
      <c r="AC392" s="5" t="s">
        <v>105</v>
      </c>
      <c r="AD392" s="3">
        <f>IF(AA392="","Pendiente",AA392*Q392)</f>
      </c>
      <c r="AE392" s="3">
        <v>7833.203592814371</v>
      </c>
      <c r="AF392" s="3">
        <f>IF(AE392="","",AE392*Q392)</f>
      </c>
      <c r="AG392" s="0" t="s">
        <v>106</v>
      </c>
      <c r="AH392" s="0" t="s">
        <v>107</v>
      </c>
    </row>
    <row r="393">
      <c r="A393" s="0">
        <v>389</v>
      </c>
      <c r="B393" s="0" t="s">
        <v>2042</v>
      </c>
      <c r="C393" s="0" t="s">
        <v>90</v>
      </c>
      <c r="D393" s="0" t="s">
        <v>17</v>
      </c>
      <c r="E393" s="5" t="s">
        <v>131</v>
      </c>
      <c r="F393" s="0" t="s">
        <v>255</v>
      </c>
      <c r="G393" s="0" t="s">
        <v>27</v>
      </c>
      <c r="H393" s="0" t="s">
        <v>1020</v>
      </c>
      <c r="I393" s="0" t="s">
        <v>1021</v>
      </c>
      <c r="J393" s="5" t="s">
        <v>1022</v>
      </c>
      <c r="K393" s="0" t="s">
        <v>30</v>
      </c>
      <c r="L393" s="0" t="s">
        <v>2043</v>
      </c>
      <c r="M393" s="5" t="s">
        <v>2044</v>
      </c>
      <c r="O393" s="2">
        <v>0</v>
      </c>
      <c r="P393" s="2">
        <v>0</v>
      </c>
      <c r="Q393" s="2">
        <f>IF(C393="Inventario físico",O393,P393)</f>
      </c>
      <c r="R393" s="2">
        <v>0</v>
      </c>
      <c r="U393" s="0" t="s">
        <v>99</v>
      </c>
      <c r="Y393" s="5" t="s">
        <v>2045</v>
      </c>
      <c r="Z393" s="0" t="s">
        <v>104</v>
      </c>
      <c r="AC393" s="5" t="s">
        <v>105</v>
      </c>
      <c r="AD393" s="3">
        <f>IF(AA393="","Pendiente",AA393*Q393)</f>
      </c>
      <c r="AF393" s="3">
        <f>IF(AE393="","",AE393*Q393)</f>
      </c>
      <c r="AG393" s="0" t="s">
        <v>106</v>
      </c>
      <c r="AH393" s="0" t="s">
        <v>107</v>
      </c>
    </row>
    <row r="394">
      <c r="A394" s="0">
        <v>390</v>
      </c>
      <c r="B394" s="0" t="s">
        <v>2046</v>
      </c>
      <c r="C394" s="0" t="s">
        <v>90</v>
      </c>
      <c r="D394" s="0" t="s">
        <v>14</v>
      </c>
      <c r="E394" s="5" t="s">
        <v>109</v>
      </c>
      <c r="G394" s="0" t="s">
        <v>27</v>
      </c>
      <c r="H394" s="0" t="s">
        <v>1020</v>
      </c>
      <c r="I394" s="0" t="s">
        <v>1021</v>
      </c>
      <c r="J394" s="5" t="s">
        <v>1022</v>
      </c>
      <c r="K394" s="0" t="s">
        <v>33</v>
      </c>
      <c r="L394" s="0" t="s">
        <v>2047</v>
      </c>
      <c r="M394" s="5" t="s">
        <v>2048</v>
      </c>
      <c r="N394" s="5" t="s">
        <v>1047</v>
      </c>
      <c r="O394" s="2">
        <v>0</v>
      </c>
      <c r="P394" s="2">
        <v>1375</v>
      </c>
      <c r="Q394" s="2">
        <f>IF(C394="Inventario físico",O394,P394)</f>
      </c>
      <c r="R394" s="2">
        <v>0</v>
      </c>
      <c r="S394" s="0" t="s">
        <v>2049</v>
      </c>
      <c r="T394" s="0" t="s">
        <v>2049</v>
      </c>
      <c r="U394" s="0" t="s">
        <v>99</v>
      </c>
      <c r="V394" s="5" t="s">
        <v>2050</v>
      </c>
      <c r="W394" s="5" t="s">
        <v>259</v>
      </c>
      <c r="X394" s="0" t="s">
        <v>146</v>
      </c>
      <c r="Y394" s="5" t="s">
        <v>2051</v>
      </c>
      <c r="Z394" s="0" t="s">
        <v>104</v>
      </c>
      <c r="AC394" s="5" t="s">
        <v>105</v>
      </c>
      <c r="AD394" s="3">
        <f>IF(AA394="","Pendiente",AA394*Q394)</f>
      </c>
      <c r="AE394" s="3">
        <v>358.5194763636364</v>
      </c>
      <c r="AF394" s="3">
        <f>IF(AE394="","",AE394*Q394)</f>
      </c>
      <c r="AG394" s="0" t="s">
        <v>106</v>
      </c>
      <c r="AH394" s="0" t="s">
        <v>107</v>
      </c>
    </row>
    <row r="395">
      <c r="A395" s="0">
        <v>391</v>
      </c>
      <c r="B395" s="0" t="s">
        <v>2052</v>
      </c>
      <c r="C395" s="0" t="s">
        <v>90</v>
      </c>
      <c r="D395" s="0" t="s">
        <v>14</v>
      </c>
      <c r="E395" s="5" t="s">
        <v>109</v>
      </c>
      <c r="G395" s="0" t="s">
        <v>27</v>
      </c>
      <c r="H395" s="0" t="s">
        <v>1020</v>
      </c>
      <c r="I395" s="0" t="s">
        <v>1021</v>
      </c>
      <c r="J395" s="5" t="s">
        <v>1022</v>
      </c>
      <c r="K395" s="0" t="s">
        <v>30</v>
      </c>
      <c r="L395" s="0" t="s">
        <v>2053</v>
      </c>
      <c r="M395" s="5" t="s">
        <v>2054</v>
      </c>
      <c r="O395" s="2">
        <v>0</v>
      </c>
      <c r="P395" s="2">
        <v>90</v>
      </c>
      <c r="Q395" s="2">
        <f>IF(C395="Inventario físico",O395,P395)</f>
      </c>
      <c r="R395" s="2">
        <v>0</v>
      </c>
      <c r="S395" s="0" t="s">
        <v>2055</v>
      </c>
      <c r="T395" s="0" t="s">
        <v>2055</v>
      </c>
      <c r="U395" s="0" t="s">
        <v>99</v>
      </c>
      <c r="V395" s="5" t="s">
        <v>2054</v>
      </c>
      <c r="X395" s="0" t="s">
        <v>146</v>
      </c>
      <c r="Y395" s="5" t="s">
        <v>2056</v>
      </c>
      <c r="Z395" s="0" t="s">
        <v>104</v>
      </c>
      <c r="AC395" s="5" t="s">
        <v>105</v>
      </c>
      <c r="AD395" s="3">
        <f>IF(AA395="","Pendiente",AA395*Q395)</f>
      </c>
      <c r="AE395" s="3">
        <v>9369.159777777777</v>
      </c>
      <c r="AF395" s="3">
        <f>IF(AE395="","",AE395*Q395)</f>
      </c>
      <c r="AG395" s="0" t="s">
        <v>106</v>
      </c>
      <c r="AH395" s="0" t="s">
        <v>107</v>
      </c>
    </row>
    <row r="396">
      <c r="A396" s="0">
        <v>392</v>
      </c>
      <c r="B396" s="0" t="s">
        <v>2057</v>
      </c>
      <c r="C396" s="0" t="s">
        <v>90</v>
      </c>
      <c r="D396" s="0" t="s">
        <v>17</v>
      </c>
      <c r="E396" s="5" t="s">
        <v>131</v>
      </c>
      <c r="F396" s="0" t="s">
        <v>262</v>
      </c>
      <c r="G396" s="0" t="s">
        <v>27</v>
      </c>
      <c r="H396" s="0" t="s">
        <v>1020</v>
      </c>
      <c r="I396" s="0" t="s">
        <v>1021</v>
      </c>
      <c r="J396" s="5" t="s">
        <v>1022</v>
      </c>
      <c r="K396" s="0" t="s">
        <v>33</v>
      </c>
      <c r="L396" s="0" t="s">
        <v>2058</v>
      </c>
      <c r="M396" s="5" t="s">
        <v>2059</v>
      </c>
      <c r="N396" s="5" t="s">
        <v>1125</v>
      </c>
      <c r="O396" s="2">
        <v>0</v>
      </c>
      <c r="P396" s="2">
        <v>0</v>
      </c>
      <c r="Q396" s="2">
        <f>IF(C396="Inventario físico",O396,P396)</f>
      </c>
      <c r="R396" s="2">
        <v>0</v>
      </c>
      <c r="U396" s="0" t="s">
        <v>99</v>
      </c>
      <c r="V396" s="5" t="s">
        <v>2060</v>
      </c>
      <c r="Y396" s="5" t="s">
        <v>2061</v>
      </c>
      <c r="Z396" s="0" t="s">
        <v>104</v>
      </c>
      <c r="AC396" s="5" t="s">
        <v>105</v>
      </c>
      <c r="AD396" s="3">
        <f>IF(AA396="","Pendiente",AA396*Q396)</f>
      </c>
      <c r="AF396" s="3">
        <f>IF(AE396="","",AE396*Q396)</f>
      </c>
      <c r="AG396" s="0" t="s">
        <v>106</v>
      </c>
      <c r="AH396" s="0" t="s">
        <v>107</v>
      </c>
    </row>
    <row r="397">
      <c r="A397" s="0">
        <v>393</v>
      </c>
      <c r="B397" s="0" t="s">
        <v>2062</v>
      </c>
      <c r="C397" s="0" t="s">
        <v>90</v>
      </c>
      <c r="D397" s="0" t="s">
        <v>14</v>
      </c>
      <c r="E397" s="5" t="s">
        <v>109</v>
      </c>
      <c r="G397" s="0" t="s">
        <v>27</v>
      </c>
      <c r="H397" s="0" t="s">
        <v>1020</v>
      </c>
      <c r="I397" s="0" t="s">
        <v>1021</v>
      </c>
      <c r="J397" s="5" t="s">
        <v>1022</v>
      </c>
      <c r="K397" s="0" t="s">
        <v>30</v>
      </c>
      <c r="L397" s="0" t="s">
        <v>2063</v>
      </c>
      <c r="M397" s="5" t="s">
        <v>2064</v>
      </c>
      <c r="O397" s="2">
        <v>0</v>
      </c>
      <c r="P397" s="2">
        <v>576</v>
      </c>
      <c r="Q397" s="2">
        <f>IF(C397="Inventario físico",O397,P397)</f>
      </c>
      <c r="R397" s="2">
        <v>0</v>
      </c>
      <c r="S397" s="0" t="s">
        <v>2065</v>
      </c>
      <c r="T397" s="0" t="s">
        <v>2065</v>
      </c>
      <c r="U397" s="0" t="s">
        <v>99</v>
      </c>
      <c r="V397" s="5" t="s">
        <v>378</v>
      </c>
      <c r="X397" s="0" t="s">
        <v>146</v>
      </c>
      <c r="Y397" s="5" t="s">
        <v>2066</v>
      </c>
      <c r="Z397" s="0" t="s">
        <v>104</v>
      </c>
      <c r="AC397" s="5" t="s">
        <v>105</v>
      </c>
      <c r="AD397" s="3">
        <f>IF(AA397="","Pendiente",AA397*Q397)</f>
      </c>
      <c r="AE397" s="3">
        <v>2293.33078125</v>
      </c>
      <c r="AF397" s="3">
        <f>IF(AE397="","",AE397*Q397)</f>
      </c>
      <c r="AG397" s="0" t="s">
        <v>106</v>
      </c>
      <c r="AH397" s="0" t="s">
        <v>107</v>
      </c>
    </row>
    <row r="398">
      <c r="A398" s="0">
        <v>394</v>
      </c>
      <c r="B398" s="0" t="s">
        <v>2067</v>
      </c>
      <c r="C398" s="0" t="s">
        <v>90</v>
      </c>
      <c r="D398" s="0" t="s">
        <v>17</v>
      </c>
      <c r="E398" s="5" t="s">
        <v>131</v>
      </c>
      <c r="F398" s="0" t="s">
        <v>262</v>
      </c>
      <c r="G398" s="0" t="s">
        <v>27</v>
      </c>
      <c r="H398" s="0" t="s">
        <v>1020</v>
      </c>
      <c r="I398" s="0" t="s">
        <v>1021</v>
      </c>
      <c r="J398" s="5" t="s">
        <v>1022</v>
      </c>
      <c r="K398" s="0" t="s">
        <v>30</v>
      </c>
      <c r="L398" s="0" t="s">
        <v>2068</v>
      </c>
      <c r="M398" s="5" t="s">
        <v>2069</v>
      </c>
      <c r="N398" s="5" t="s">
        <v>2070</v>
      </c>
      <c r="O398" s="2">
        <v>0</v>
      </c>
      <c r="P398" s="2">
        <v>0</v>
      </c>
      <c r="Q398" s="2">
        <f>IF(C398="Inventario físico",O398,P398)</f>
      </c>
      <c r="R398" s="2">
        <v>0</v>
      </c>
      <c r="U398" s="0" t="s">
        <v>99</v>
      </c>
      <c r="V398" s="5" t="s">
        <v>831</v>
      </c>
      <c r="Y398" s="5" t="s">
        <v>2071</v>
      </c>
      <c r="Z398" s="0" t="s">
        <v>104</v>
      </c>
      <c r="AC398" s="5" t="s">
        <v>105</v>
      </c>
      <c r="AD398" s="3">
        <f>IF(AA398="","Pendiente",AA398*Q398)</f>
      </c>
      <c r="AF398" s="3">
        <f>IF(AE398="","",AE398*Q398)</f>
      </c>
      <c r="AG398" s="0" t="s">
        <v>106</v>
      </c>
      <c r="AH398" s="0" t="s">
        <v>107</v>
      </c>
    </row>
    <row r="399">
      <c r="A399" s="0">
        <v>395</v>
      </c>
      <c r="B399" s="0" t="s">
        <v>2072</v>
      </c>
      <c r="C399" s="0" t="s">
        <v>90</v>
      </c>
      <c r="D399" s="0" t="s">
        <v>17</v>
      </c>
      <c r="E399" s="5" t="s">
        <v>131</v>
      </c>
      <c r="F399" s="0" t="s">
        <v>255</v>
      </c>
      <c r="G399" s="0" t="s">
        <v>27</v>
      </c>
      <c r="H399" s="0" t="s">
        <v>1020</v>
      </c>
      <c r="I399" s="0" t="s">
        <v>1021</v>
      </c>
      <c r="J399" s="5" t="s">
        <v>1022</v>
      </c>
      <c r="K399" s="0" t="s">
        <v>30</v>
      </c>
      <c r="L399" s="0" t="s">
        <v>2073</v>
      </c>
      <c r="M399" s="5" t="s">
        <v>2074</v>
      </c>
      <c r="N399" s="5" t="s">
        <v>1789</v>
      </c>
      <c r="O399" s="2">
        <v>0</v>
      </c>
      <c r="P399" s="2">
        <v>0</v>
      </c>
      <c r="Q399" s="2">
        <f>IF(C399="Inventario físico",O399,P399)</f>
      </c>
      <c r="R399" s="2">
        <v>0</v>
      </c>
      <c r="U399" s="0" t="s">
        <v>99</v>
      </c>
      <c r="W399" s="5" t="s">
        <v>259</v>
      </c>
      <c r="Y399" s="5" t="s">
        <v>2075</v>
      </c>
      <c r="Z399" s="0" t="s">
        <v>104</v>
      </c>
      <c r="AC399" s="5" t="s">
        <v>105</v>
      </c>
      <c r="AD399" s="3">
        <f>IF(AA399="","Pendiente",AA399*Q399)</f>
      </c>
      <c r="AF399" s="3">
        <f>IF(AE399="","",AE399*Q399)</f>
      </c>
      <c r="AG399" s="0" t="s">
        <v>106</v>
      </c>
      <c r="AH399" s="0" t="s">
        <v>107</v>
      </c>
    </row>
    <row r="400">
      <c r="A400" s="0">
        <v>396</v>
      </c>
      <c r="B400" s="0" t="s">
        <v>2076</v>
      </c>
      <c r="C400" s="0" t="s">
        <v>90</v>
      </c>
      <c r="D400" s="0" t="s">
        <v>17</v>
      </c>
      <c r="E400" s="5" t="s">
        <v>131</v>
      </c>
      <c r="F400" s="0" t="s">
        <v>132</v>
      </c>
      <c r="G400" s="0" t="s">
        <v>27</v>
      </c>
      <c r="H400" s="0" t="s">
        <v>1020</v>
      </c>
      <c r="I400" s="0" t="s">
        <v>1021</v>
      </c>
      <c r="J400" s="5" t="s">
        <v>1022</v>
      </c>
      <c r="K400" s="0" t="s">
        <v>30</v>
      </c>
      <c r="L400" s="0" t="s">
        <v>2077</v>
      </c>
      <c r="M400" s="5" t="s">
        <v>2078</v>
      </c>
      <c r="N400" s="5" t="s">
        <v>845</v>
      </c>
      <c r="O400" s="2">
        <v>0</v>
      </c>
      <c r="P400" s="2">
        <v>0</v>
      </c>
      <c r="Q400" s="2">
        <f>IF(C400="Inventario físico",O400,P400)</f>
      </c>
      <c r="R400" s="2">
        <v>0</v>
      </c>
      <c r="U400" s="0" t="s">
        <v>99</v>
      </c>
      <c r="V400" s="5" t="s">
        <v>2079</v>
      </c>
      <c r="W400" s="5" t="s">
        <v>169</v>
      </c>
      <c r="Y400" s="5" t="s">
        <v>2080</v>
      </c>
      <c r="Z400" s="0" t="s">
        <v>104</v>
      </c>
      <c r="AC400" s="5" t="s">
        <v>105</v>
      </c>
      <c r="AD400" s="3">
        <f>IF(AA400="","Pendiente",AA400*Q400)</f>
      </c>
      <c r="AF400" s="3">
        <f>IF(AE400="","",AE400*Q400)</f>
      </c>
      <c r="AG400" s="0" t="s">
        <v>106</v>
      </c>
      <c r="AH400" s="0" t="s">
        <v>107</v>
      </c>
    </row>
    <row r="401">
      <c r="A401" s="0">
        <v>397</v>
      </c>
      <c r="B401" s="0" t="s">
        <v>2081</v>
      </c>
      <c r="C401" s="0" t="s">
        <v>90</v>
      </c>
      <c r="D401" s="0" t="s">
        <v>17</v>
      </c>
      <c r="E401" s="5" t="s">
        <v>131</v>
      </c>
      <c r="F401" s="0" t="s">
        <v>262</v>
      </c>
      <c r="G401" s="0" t="s">
        <v>27</v>
      </c>
      <c r="H401" s="0" t="s">
        <v>1020</v>
      </c>
      <c r="I401" s="0" t="s">
        <v>1021</v>
      </c>
      <c r="J401" s="5" t="s">
        <v>1022</v>
      </c>
      <c r="K401" s="0" t="s">
        <v>30</v>
      </c>
      <c r="L401" s="0" t="s">
        <v>2082</v>
      </c>
      <c r="M401" s="5" t="s">
        <v>2083</v>
      </c>
      <c r="N401" s="5" t="s">
        <v>889</v>
      </c>
      <c r="O401" s="2">
        <v>0</v>
      </c>
      <c r="P401" s="2">
        <v>0</v>
      </c>
      <c r="Q401" s="2">
        <f>IF(C401="Inventario físico",O401,P401)</f>
      </c>
      <c r="R401" s="2">
        <v>0</v>
      </c>
      <c r="U401" s="0" t="s">
        <v>99</v>
      </c>
      <c r="V401" s="5" t="s">
        <v>902</v>
      </c>
      <c r="Y401" s="5" t="s">
        <v>2084</v>
      </c>
      <c r="Z401" s="0" t="s">
        <v>104</v>
      </c>
      <c r="AC401" s="5" t="s">
        <v>105</v>
      </c>
      <c r="AD401" s="3">
        <f>IF(AA401="","Pendiente",AA401*Q401)</f>
      </c>
      <c r="AF401" s="3">
        <f>IF(AE401="","",AE401*Q401)</f>
      </c>
      <c r="AG401" s="0" t="s">
        <v>106</v>
      </c>
      <c r="AH401" s="0" t="s">
        <v>107</v>
      </c>
    </row>
    <row r="402">
      <c r="A402" s="0">
        <v>398</v>
      </c>
      <c r="B402" s="0" t="s">
        <v>1600</v>
      </c>
      <c r="C402" s="0" t="s">
        <v>90</v>
      </c>
      <c r="D402" s="0" t="s">
        <v>15</v>
      </c>
      <c r="E402" s="5" t="s">
        <v>323</v>
      </c>
      <c r="G402" s="0" t="s">
        <v>27</v>
      </c>
      <c r="H402" s="0" t="s">
        <v>1020</v>
      </c>
      <c r="I402" s="0" t="s">
        <v>1021</v>
      </c>
      <c r="J402" s="5" t="s">
        <v>1022</v>
      </c>
      <c r="K402" s="0" t="s">
        <v>30</v>
      </c>
      <c r="L402" s="0" t="s">
        <v>1601</v>
      </c>
      <c r="M402" s="5" t="s">
        <v>2085</v>
      </c>
      <c r="O402" s="2">
        <v>0</v>
      </c>
      <c r="P402" s="2">
        <v>0</v>
      </c>
      <c r="Q402" s="2">
        <f>IF(C402="Inventario físico",O402,P402)</f>
      </c>
      <c r="R402" s="2">
        <v>1</v>
      </c>
      <c r="U402" s="0" t="s">
        <v>99</v>
      </c>
      <c r="Y402" s="5" t="s">
        <v>327</v>
      </c>
      <c r="Z402" s="0" t="s">
        <v>104</v>
      </c>
      <c r="AC402" s="5" t="s">
        <v>105</v>
      </c>
      <c r="AD402" s="3">
        <f>IF(AA402="","Pendiente",AA402*Q402)</f>
      </c>
      <c r="AF402" s="3">
        <f>IF(AE402="","",AE402*Q402)</f>
      </c>
      <c r="AG402" s="0" t="s">
        <v>106</v>
      </c>
      <c r="AH402" s="0" t="s">
        <v>107</v>
      </c>
    </row>
    <row r="403">
      <c r="A403" s="0">
        <v>399</v>
      </c>
      <c r="B403" s="0" t="s">
        <v>2086</v>
      </c>
      <c r="C403" s="0" t="s">
        <v>90</v>
      </c>
      <c r="D403" s="0" t="s">
        <v>17</v>
      </c>
      <c r="E403" s="5" t="s">
        <v>131</v>
      </c>
      <c r="F403" s="0" t="s">
        <v>132</v>
      </c>
      <c r="G403" s="0" t="s">
        <v>27</v>
      </c>
      <c r="H403" s="0" t="s">
        <v>1020</v>
      </c>
      <c r="I403" s="0" t="s">
        <v>1021</v>
      </c>
      <c r="J403" s="5" t="s">
        <v>1022</v>
      </c>
      <c r="K403" s="0" t="s">
        <v>30</v>
      </c>
      <c r="L403" s="0" t="s">
        <v>2087</v>
      </c>
      <c r="M403" s="5" t="s">
        <v>2088</v>
      </c>
      <c r="O403" s="2">
        <v>0</v>
      </c>
      <c r="P403" s="2">
        <v>0</v>
      </c>
      <c r="Q403" s="2">
        <f>IF(C403="Inventario físico",O403,P403)</f>
      </c>
      <c r="R403" s="2">
        <v>0</v>
      </c>
      <c r="U403" s="0" t="s">
        <v>99</v>
      </c>
      <c r="V403" s="5" t="s">
        <v>2089</v>
      </c>
      <c r="Y403" s="5" t="s">
        <v>2090</v>
      </c>
      <c r="Z403" s="0" t="s">
        <v>104</v>
      </c>
      <c r="AC403" s="5" t="s">
        <v>105</v>
      </c>
      <c r="AD403" s="3">
        <f>IF(AA403="","Pendiente",AA403*Q403)</f>
      </c>
      <c r="AF403" s="3">
        <f>IF(AE403="","",AE403*Q403)</f>
      </c>
      <c r="AG403" s="0" t="s">
        <v>106</v>
      </c>
      <c r="AH403" s="0" t="s">
        <v>107</v>
      </c>
    </row>
    <row r="404">
      <c r="A404" s="0">
        <v>400</v>
      </c>
      <c r="B404" s="0" t="s">
        <v>2091</v>
      </c>
      <c r="C404" s="0" t="s">
        <v>90</v>
      </c>
      <c r="D404" s="0" t="s">
        <v>14</v>
      </c>
      <c r="E404" s="5" t="s">
        <v>109</v>
      </c>
      <c r="G404" s="0" t="s">
        <v>27</v>
      </c>
      <c r="H404" s="0" t="s">
        <v>1020</v>
      </c>
      <c r="I404" s="0" t="s">
        <v>1021</v>
      </c>
      <c r="J404" s="5" t="s">
        <v>1022</v>
      </c>
      <c r="K404" s="0" t="s">
        <v>30</v>
      </c>
      <c r="L404" s="0" t="s">
        <v>2092</v>
      </c>
      <c r="M404" s="5" t="s">
        <v>2093</v>
      </c>
      <c r="N404" s="5" t="s">
        <v>2094</v>
      </c>
      <c r="O404" s="2">
        <v>0</v>
      </c>
      <c r="P404" s="2">
        <v>25947</v>
      </c>
      <c r="Q404" s="2">
        <f>IF(C404="Inventario físico",O404,P404)</f>
      </c>
      <c r="R404" s="2">
        <v>0</v>
      </c>
      <c r="S404" s="0" t="s">
        <v>2095</v>
      </c>
      <c r="T404" s="0" t="s">
        <v>2095</v>
      </c>
      <c r="U404" s="0" t="s">
        <v>99</v>
      </c>
      <c r="V404" s="5" t="s">
        <v>2096</v>
      </c>
      <c r="W404" s="5" t="s">
        <v>308</v>
      </c>
      <c r="X404" s="0" t="s">
        <v>146</v>
      </c>
      <c r="Y404" s="5" t="s">
        <v>2097</v>
      </c>
      <c r="Z404" s="0" t="s">
        <v>104</v>
      </c>
      <c r="AC404" s="5" t="s">
        <v>105</v>
      </c>
      <c r="AD404" s="3">
        <f>IF(AA404="","Pendiente",AA404*Q404)</f>
      </c>
      <c r="AE404" s="3">
        <v>415.07166685936716</v>
      </c>
      <c r="AF404" s="3">
        <f>IF(AE404="","",AE404*Q404)</f>
      </c>
      <c r="AG404" s="0" t="s">
        <v>106</v>
      </c>
      <c r="AH404" s="0" t="s">
        <v>107</v>
      </c>
    </row>
    <row r="405">
      <c r="A405" s="0">
        <v>401</v>
      </c>
      <c r="B405" s="0" t="s">
        <v>2098</v>
      </c>
      <c r="C405" s="0" t="s">
        <v>90</v>
      </c>
      <c r="D405" s="0" t="s">
        <v>17</v>
      </c>
      <c r="E405" s="5" t="s">
        <v>131</v>
      </c>
      <c r="F405" s="0" t="s">
        <v>132</v>
      </c>
      <c r="G405" s="0" t="s">
        <v>27</v>
      </c>
      <c r="H405" s="0" t="s">
        <v>1020</v>
      </c>
      <c r="I405" s="0" t="s">
        <v>1021</v>
      </c>
      <c r="J405" s="5" t="s">
        <v>1022</v>
      </c>
      <c r="K405" s="0" t="s">
        <v>30</v>
      </c>
      <c r="L405" s="0" t="s">
        <v>2099</v>
      </c>
      <c r="M405" s="5" t="s">
        <v>2100</v>
      </c>
      <c r="O405" s="2">
        <v>0</v>
      </c>
      <c r="P405" s="2">
        <v>0</v>
      </c>
      <c r="Q405" s="2">
        <f>IF(C405="Inventario físico",O405,P405)</f>
      </c>
      <c r="R405" s="2">
        <v>0</v>
      </c>
      <c r="U405" s="0" t="s">
        <v>99</v>
      </c>
      <c r="V405" s="5" t="s">
        <v>2101</v>
      </c>
      <c r="Y405" s="5" t="s">
        <v>2102</v>
      </c>
      <c r="Z405" s="0" t="s">
        <v>104</v>
      </c>
      <c r="AC405" s="5" t="s">
        <v>105</v>
      </c>
      <c r="AD405" s="3">
        <f>IF(AA405="","Pendiente",AA405*Q405)</f>
      </c>
      <c r="AF405" s="3">
        <f>IF(AE405="","",AE405*Q405)</f>
      </c>
      <c r="AG405" s="0" t="s">
        <v>106</v>
      </c>
      <c r="AH405" s="0" t="s">
        <v>107</v>
      </c>
    </row>
    <row r="406">
      <c r="A406" s="0">
        <v>402</v>
      </c>
      <c r="B406" s="0" t="s">
        <v>2103</v>
      </c>
      <c r="C406" s="0" t="s">
        <v>90</v>
      </c>
      <c r="D406" s="0" t="s">
        <v>17</v>
      </c>
      <c r="E406" s="5" t="s">
        <v>131</v>
      </c>
      <c r="F406" s="0" t="s">
        <v>262</v>
      </c>
      <c r="G406" s="0" t="s">
        <v>27</v>
      </c>
      <c r="H406" s="0" t="s">
        <v>1020</v>
      </c>
      <c r="I406" s="0" t="s">
        <v>1021</v>
      </c>
      <c r="J406" s="5" t="s">
        <v>1022</v>
      </c>
      <c r="K406" s="0" t="s">
        <v>30</v>
      </c>
      <c r="L406" s="0" t="s">
        <v>2104</v>
      </c>
      <c r="M406" s="5" t="s">
        <v>2105</v>
      </c>
      <c r="O406" s="2">
        <v>0</v>
      </c>
      <c r="P406" s="2">
        <v>0</v>
      </c>
      <c r="Q406" s="2">
        <f>IF(C406="Inventario físico",O406,P406)</f>
      </c>
      <c r="R406" s="2">
        <v>0</v>
      </c>
      <c r="U406" s="0" t="s">
        <v>99</v>
      </c>
      <c r="V406" s="5" t="s">
        <v>907</v>
      </c>
      <c r="Y406" s="5" t="s">
        <v>993</v>
      </c>
      <c r="Z406" s="0" t="s">
        <v>104</v>
      </c>
      <c r="AC406" s="5" t="s">
        <v>105</v>
      </c>
      <c r="AD406" s="3">
        <f>IF(AA406="","Pendiente",AA406*Q406)</f>
      </c>
      <c r="AF406" s="3">
        <f>IF(AE406="","",AE406*Q406)</f>
      </c>
      <c r="AG406" s="0" t="s">
        <v>106</v>
      </c>
      <c r="AH406" s="0" t="s">
        <v>107</v>
      </c>
    </row>
    <row r="407">
      <c r="A407" s="0">
        <v>403</v>
      </c>
      <c r="B407" s="0" t="s">
        <v>2106</v>
      </c>
      <c r="C407" s="0" t="s">
        <v>90</v>
      </c>
      <c r="D407" s="0" t="s">
        <v>14</v>
      </c>
      <c r="E407" s="5" t="s">
        <v>109</v>
      </c>
      <c r="G407" s="0" t="s">
        <v>27</v>
      </c>
      <c r="H407" s="0" t="s">
        <v>1020</v>
      </c>
      <c r="I407" s="0" t="s">
        <v>1021</v>
      </c>
      <c r="J407" s="5" t="s">
        <v>1022</v>
      </c>
      <c r="K407" s="0" t="s">
        <v>33</v>
      </c>
      <c r="L407" s="0" t="s">
        <v>2107</v>
      </c>
      <c r="M407" s="5" t="s">
        <v>2108</v>
      </c>
      <c r="N407" s="5" t="s">
        <v>2109</v>
      </c>
      <c r="O407" s="2">
        <v>0</v>
      </c>
      <c r="P407" s="2">
        <v>1991</v>
      </c>
      <c r="Q407" s="2">
        <f>IF(C407="Inventario físico",O407,P407)</f>
      </c>
      <c r="R407" s="2">
        <v>0</v>
      </c>
      <c r="S407" s="0" t="s">
        <v>2110</v>
      </c>
      <c r="T407" s="0" t="s">
        <v>2110</v>
      </c>
      <c r="U407" s="0" t="s">
        <v>99</v>
      </c>
      <c r="V407" s="5" t="s">
        <v>2111</v>
      </c>
      <c r="W407" s="5" t="s">
        <v>259</v>
      </c>
      <c r="X407" s="0" t="s">
        <v>102</v>
      </c>
      <c r="Y407" s="5" t="s">
        <v>2112</v>
      </c>
      <c r="Z407" s="0" t="s">
        <v>104</v>
      </c>
      <c r="AC407" s="5" t="s">
        <v>105</v>
      </c>
      <c r="AD407" s="3">
        <f>IF(AA407="","Pendiente",AA407*Q407)</f>
      </c>
      <c r="AE407" s="3">
        <v>272.96040683073835</v>
      </c>
      <c r="AF407" s="3">
        <f>IF(AE407="","",AE407*Q407)</f>
      </c>
      <c r="AG407" s="0" t="s">
        <v>106</v>
      </c>
      <c r="AH407" s="0" t="s">
        <v>107</v>
      </c>
    </row>
    <row r="408">
      <c r="A408" s="0">
        <v>404</v>
      </c>
      <c r="B408" s="0" t="s">
        <v>2113</v>
      </c>
      <c r="C408" s="0" t="s">
        <v>90</v>
      </c>
      <c r="D408" s="0" t="s">
        <v>17</v>
      </c>
      <c r="E408" s="5" t="s">
        <v>131</v>
      </c>
      <c r="F408" s="0" t="s">
        <v>132</v>
      </c>
      <c r="G408" s="0" t="s">
        <v>27</v>
      </c>
      <c r="H408" s="0" t="s">
        <v>1020</v>
      </c>
      <c r="I408" s="0" t="s">
        <v>1021</v>
      </c>
      <c r="J408" s="5" t="s">
        <v>1022</v>
      </c>
      <c r="K408" s="0" t="s">
        <v>30</v>
      </c>
      <c r="L408" s="0" t="s">
        <v>2114</v>
      </c>
      <c r="M408" s="5" t="s">
        <v>2115</v>
      </c>
      <c r="O408" s="2">
        <v>0</v>
      </c>
      <c r="P408" s="2">
        <v>0</v>
      </c>
      <c r="Q408" s="2">
        <f>IF(C408="Inventario físico",O408,P408)</f>
      </c>
      <c r="R408" s="2">
        <v>0</v>
      </c>
      <c r="U408" s="0" t="s">
        <v>99</v>
      </c>
      <c r="V408" s="5" t="s">
        <v>2116</v>
      </c>
      <c r="Y408" s="5" t="s">
        <v>2117</v>
      </c>
      <c r="Z408" s="0" t="s">
        <v>104</v>
      </c>
      <c r="AC408" s="5" t="s">
        <v>105</v>
      </c>
      <c r="AD408" s="3">
        <f>IF(AA408="","Pendiente",AA408*Q408)</f>
      </c>
      <c r="AF408" s="3">
        <f>IF(AE408="","",AE408*Q408)</f>
      </c>
      <c r="AG408" s="0" t="s">
        <v>106</v>
      </c>
      <c r="AH408" s="0" t="s">
        <v>107</v>
      </c>
    </row>
    <row r="409">
      <c r="A409" s="0">
        <v>405</v>
      </c>
      <c r="B409" s="0" t="s">
        <v>2118</v>
      </c>
      <c r="C409" s="0" t="s">
        <v>90</v>
      </c>
      <c r="D409" s="0" t="s">
        <v>14</v>
      </c>
      <c r="E409" s="5" t="s">
        <v>109</v>
      </c>
      <c r="G409" s="0" t="s">
        <v>27</v>
      </c>
      <c r="H409" s="0" t="s">
        <v>1020</v>
      </c>
      <c r="I409" s="0" t="s">
        <v>1021</v>
      </c>
      <c r="J409" s="5" t="s">
        <v>1022</v>
      </c>
      <c r="K409" s="0" t="s">
        <v>30</v>
      </c>
      <c r="L409" s="0" t="s">
        <v>2119</v>
      </c>
      <c r="M409" s="5" t="s">
        <v>2120</v>
      </c>
      <c r="N409" s="5" t="s">
        <v>2121</v>
      </c>
      <c r="O409" s="2">
        <v>0</v>
      </c>
      <c r="P409" s="2">
        <v>830</v>
      </c>
      <c r="Q409" s="2">
        <f>IF(C409="Inventario físico",O409,P409)</f>
      </c>
      <c r="R409" s="2">
        <v>0</v>
      </c>
      <c r="S409" s="0" t="s">
        <v>2122</v>
      </c>
      <c r="T409" s="0" t="s">
        <v>2122</v>
      </c>
      <c r="U409" s="0" t="s">
        <v>99</v>
      </c>
      <c r="V409" s="5" t="s">
        <v>2123</v>
      </c>
      <c r="W409" s="5" t="s">
        <v>947</v>
      </c>
      <c r="X409" s="0" t="s">
        <v>146</v>
      </c>
      <c r="Y409" s="5" t="s">
        <v>2124</v>
      </c>
      <c r="Z409" s="0" t="s">
        <v>104</v>
      </c>
      <c r="AC409" s="5" t="s">
        <v>105</v>
      </c>
      <c r="AD409" s="3">
        <f>IF(AA409="","Pendiente",AA409*Q409)</f>
      </c>
      <c r="AE409" s="3">
        <v>843.8722891566265</v>
      </c>
      <c r="AF409" s="3">
        <f>IF(AE409="","",AE409*Q409)</f>
      </c>
      <c r="AG409" s="0" t="s">
        <v>106</v>
      </c>
      <c r="AH409" s="0" t="s">
        <v>107</v>
      </c>
    </row>
    <row r="410">
      <c r="A410" s="0">
        <v>406</v>
      </c>
      <c r="B410" s="0" t="s">
        <v>2125</v>
      </c>
      <c r="C410" s="0" t="s">
        <v>90</v>
      </c>
      <c r="D410" s="0" t="s">
        <v>17</v>
      </c>
      <c r="E410" s="5" t="s">
        <v>131</v>
      </c>
      <c r="F410" s="0" t="s">
        <v>1237</v>
      </c>
      <c r="G410" s="0" t="s">
        <v>27</v>
      </c>
      <c r="H410" s="0" t="s">
        <v>1020</v>
      </c>
      <c r="I410" s="0" t="s">
        <v>1021</v>
      </c>
      <c r="J410" s="5" t="s">
        <v>1022</v>
      </c>
      <c r="K410" s="0" t="s">
        <v>30</v>
      </c>
      <c r="L410" s="0" t="s">
        <v>2126</v>
      </c>
      <c r="M410" s="5" t="s">
        <v>2127</v>
      </c>
      <c r="O410" s="2">
        <v>0</v>
      </c>
      <c r="P410" s="2">
        <v>0</v>
      </c>
      <c r="Q410" s="2">
        <f>IF(C410="Inventario físico",O410,P410)</f>
      </c>
      <c r="R410" s="2">
        <v>0</v>
      </c>
      <c r="U410" s="0" t="s">
        <v>99</v>
      </c>
      <c r="V410" s="5" t="s">
        <v>2128</v>
      </c>
      <c r="Y410" s="5" t="s">
        <v>2129</v>
      </c>
      <c r="Z410" s="0" t="s">
        <v>104</v>
      </c>
      <c r="AC410" s="5" t="s">
        <v>105</v>
      </c>
      <c r="AD410" s="3">
        <f>IF(AA410="","Pendiente",AA410*Q410)</f>
      </c>
      <c r="AF410" s="3">
        <f>IF(AE410="","",AE410*Q410)</f>
      </c>
      <c r="AG410" s="0" t="s">
        <v>106</v>
      </c>
      <c r="AH410" s="0" t="s">
        <v>107</v>
      </c>
    </row>
    <row r="411">
      <c r="A411" s="0">
        <v>407</v>
      </c>
      <c r="B411" s="0" t="s">
        <v>2130</v>
      </c>
      <c r="C411" s="0" t="s">
        <v>90</v>
      </c>
      <c r="D411" s="0" t="s">
        <v>14</v>
      </c>
      <c r="E411" s="5" t="s">
        <v>91</v>
      </c>
      <c r="G411" s="0" t="s">
        <v>28</v>
      </c>
      <c r="H411" s="0" t="s">
        <v>2131</v>
      </c>
      <c r="I411" s="0" t="s">
        <v>93</v>
      </c>
      <c r="J411" s="5" t="s">
        <v>2132</v>
      </c>
      <c r="K411" s="0" t="s">
        <v>30</v>
      </c>
      <c r="L411" s="0" t="s">
        <v>2133</v>
      </c>
      <c r="M411" s="5" t="s">
        <v>2134</v>
      </c>
      <c r="N411" s="5" t="s">
        <v>97</v>
      </c>
      <c r="O411" s="2">
        <v>69</v>
      </c>
      <c r="P411" s="2">
        <v>0</v>
      </c>
      <c r="Q411" s="2">
        <f>IF(C411="Inventario físico",O411,P411)</f>
      </c>
      <c r="R411" s="2">
        <v>2</v>
      </c>
      <c r="S411" s="0" t="s">
        <v>98</v>
      </c>
      <c r="T411" s="0" t="s">
        <v>98</v>
      </c>
      <c r="U411" s="0" t="s">
        <v>99</v>
      </c>
      <c r="V411" s="5" t="s">
        <v>100</v>
      </c>
      <c r="W411" s="5" t="s">
        <v>101</v>
      </c>
      <c r="X411" s="0" t="s">
        <v>102</v>
      </c>
      <c r="Y411" s="5" t="s">
        <v>103</v>
      </c>
      <c r="Z411" s="0" t="s">
        <v>104</v>
      </c>
      <c r="AC411" s="5" t="s">
        <v>105</v>
      </c>
      <c r="AD411" s="3">
        <f>IF(AA411="","Pendiente",AA411*Q411)</f>
      </c>
      <c r="AE411" s="3">
        <v>254.79867272727276</v>
      </c>
      <c r="AF411" s="3">
        <f>IF(AE411="","",AE411*Q411)</f>
      </c>
      <c r="AG411" s="0" t="s">
        <v>106</v>
      </c>
      <c r="AH411" s="0" t="s">
        <v>107</v>
      </c>
    </row>
    <row r="412">
      <c r="A412" s="0">
        <v>408</v>
      </c>
      <c r="B412" s="0" t="s">
        <v>2135</v>
      </c>
      <c r="C412" s="0" t="s">
        <v>90</v>
      </c>
      <c r="D412" s="0" t="s">
        <v>14</v>
      </c>
      <c r="E412" s="5" t="s">
        <v>109</v>
      </c>
      <c r="G412" s="0" t="s">
        <v>28</v>
      </c>
      <c r="H412" s="0" t="s">
        <v>2131</v>
      </c>
      <c r="I412" s="0" t="s">
        <v>93</v>
      </c>
      <c r="J412" s="5" t="s">
        <v>2132</v>
      </c>
      <c r="K412" s="0" t="s">
        <v>30</v>
      </c>
      <c r="L412" s="0" t="s">
        <v>1045</v>
      </c>
      <c r="M412" s="5" t="s">
        <v>2136</v>
      </c>
      <c r="N412" s="5" t="s">
        <v>112</v>
      </c>
      <c r="O412" s="2">
        <v>239</v>
      </c>
      <c r="P412" s="2">
        <v>300</v>
      </c>
      <c r="Q412" s="2">
        <f>IF(C412="Inventario físico",O412,P412)</f>
      </c>
      <c r="R412" s="2">
        <v>2</v>
      </c>
      <c r="S412" s="0" t="s">
        <v>113</v>
      </c>
      <c r="T412" s="0" t="s">
        <v>113</v>
      </c>
      <c r="U412" s="0" t="s">
        <v>99</v>
      </c>
      <c r="V412" s="5" t="s">
        <v>114</v>
      </c>
      <c r="W412" s="5" t="s">
        <v>101</v>
      </c>
      <c r="X412" s="0" t="s">
        <v>102</v>
      </c>
      <c r="Y412" s="5" t="s">
        <v>115</v>
      </c>
      <c r="Z412" s="0" t="s">
        <v>104</v>
      </c>
      <c r="AC412" s="5" t="s">
        <v>105</v>
      </c>
      <c r="AD412" s="3">
        <f>IF(AA412="","Pendiente",AA412*Q412)</f>
      </c>
      <c r="AE412" s="3">
        <v>188.89203333333333</v>
      </c>
      <c r="AF412" s="3">
        <f>IF(AE412="","",AE412*Q412)</f>
      </c>
      <c r="AG412" s="0" t="s">
        <v>106</v>
      </c>
      <c r="AH412" s="0" t="s">
        <v>107</v>
      </c>
    </row>
    <row r="413">
      <c r="A413" s="0">
        <v>409</v>
      </c>
      <c r="B413" s="0" t="s">
        <v>2137</v>
      </c>
      <c r="C413" s="0" t="s">
        <v>90</v>
      </c>
      <c r="D413" s="0" t="s">
        <v>14</v>
      </c>
      <c r="E413" s="5" t="s">
        <v>109</v>
      </c>
      <c r="G413" s="0" t="s">
        <v>28</v>
      </c>
      <c r="H413" s="0" t="s">
        <v>2131</v>
      </c>
      <c r="I413" s="0" t="s">
        <v>93</v>
      </c>
      <c r="J413" s="5" t="s">
        <v>2132</v>
      </c>
      <c r="K413" s="0" t="s">
        <v>30</v>
      </c>
      <c r="L413" s="0" t="s">
        <v>2138</v>
      </c>
      <c r="M413" s="5" t="s">
        <v>2139</v>
      </c>
      <c r="N413" s="5" t="s">
        <v>1035</v>
      </c>
      <c r="O413" s="2">
        <v>393</v>
      </c>
      <c r="P413" s="2">
        <v>200</v>
      </c>
      <c r="Q413" s="2">
        <f>IF(C413="Inventario físico",O413,P413)</f>
      </c>
      <c r="R413" s="2">
        <v>3</v>
      </c>
      <c r="S413" s="0" t="s">
        <v>2140</v>
      </c>
      <c r="T413" s="0" t="s">
        <v>2140</v>
      </c>
      <c r="U413" s="0" t="s">
        <v>99</v>
      </c>
      <c r="V413" s="5" t="s">
        <v>2141</v>
      </c>
      <c r="W413" s="5" t="s">
        <v>101</v>
      </c>
      <c r="X413" s="0" t="s">
        <v>102</v>
      </c>
      <c r="Y413" s="5" t="s">
        <v>2142</v>
      </c>
      <c r="Z413" s="0" t="s">
        <v>104</v>
      </c>
      <c r="AC413" s="5" t="s">
        <v>105</v>
      </c>
      <c r="AD413" s="3">
        <f>IF(AA413="","Pendiente",AA413*Q413)</f>
      </c>
      <c r="AE413" s="3">
        <v>148.05505</v>
      </c>
      <c r="AF413" s="3">
        <f>IF(AE413="","",AE413*Q413)</f>
      </c>
      <c r="AG413" s="0" t="s">
        <v>106</v>
      </c>
      <c r="AH413" s="0" t="s">
        <v>107</v>
      </c>
    </row>
    <row r="414">
      <c r="A414" s="0">
        <v>410</v>
      </c>
      <c r="B414" s="0" t="s">
        <v>2143</v>
      </c>
      <c r="C414" s="0" t="s">
        <v>90</v>
      </c>
      <c r="D414" s="0" t="s">
        <v>14</v>
      </c>
      <c r="E414" s="5" t="s">
        <v>109</v>
      </c>
      <c r="G414" s="0" t="s">
        <v>28</v>
      </c>
      <c r="H414" s="0" t="s">
        <v>2131</v>
      </c>
      <c r="I414" s="0" t="s">
        <v>93</v>
      </c>
      <c r="J414" s="5" t="s">
        <v>2132</v>
      </c>
      <c r="K414" s="0" t="s">
        <v>30</v>
      </c>
      <c r="L414" s="0" t="s">
        <v>2144</v>
      </c>
      <c r="M414" s="5" t="s">
        <v>2145</v>
      </c>
      <c r="N414" s="5" t="s">
        <v>119</v>
      </c>
      <c r="O414" s="2">
        <v>420</v>
      </c>
      <c r="P414" s="2">
        <v>300</v>
      </c>
      <c r="Q414" s="2">
        <f>IF(C414="Inventario físico",O414,P414)</f>
      </c>
      <c r="R414" s="2">
        <v>6</v>
      </c>
      <c r="S414" s="0" t="s">
        <v>120</v>
      </c>
      <c r="T414" s="0" t="s">
        <v>120</v>
      </c>
      <c r="U414" s="0" t="s">
        <v>99</v>
      </c>
      <c r="V414" s="5" t="s">
        <v>121</v>
      </c>
      <c r="W414" s="5" t="s">
        <v>101</v>
      </c>
      <c r="X414" s="0" t="s">
        <v>102</v>
      </c>
      <c r="Y414" s="5" t="s">
        <v>122</v>
      </c>
      <c r="Z414" s="0" t="s">
        <v>104</v>
      </c>
      <c r="AC414" s="5" t="s">
        <v>105</v>
      </c>
      <c r="AD414" s="3">
        <f>IF(AA414="","Pendiente",AA414*Q414)</f>
      </c>
      <c r="AE414" s="3">
        <v>163.6124</v>
      </c>
      <c r="AF414" s="3">
        <f>IF(AE414="","",AE414*Q414)</f>
      </c>
      <c r="AG414" s="0" t="s">
        <v>106</v>
      </c>
      <c r="AH414" s="0" t="s">
        <v>107</v>
      </c>
    </row>
    <row r="415">
      <c r="A415" s="0">
        <v>411</v>
      </c>
      <c r="B415" s="0" t="s">
        <v>2146</v>
      </c>
      <c r="C415" s="0" t="s">
        <v>90</v>
      </c>
      <c r="D415" s="0" t="s">
        <v>14</v>
      </c>
      <c r="E415" s="5" t="s">
        <v>109</v>
      </c>
      <c r="G415" s="0" t="s">
        <v>28</v>
      </c>
      <c r="H415" s="0" t="s">
        <v>2131</v>
      </c>
      <c r="I415" s="0" t="s">
        <v>93</v>
      </c>
      <c r="J415" s="5" t="s">
        <v>2132</v>
      </c>
      <c r="K415" s="0" t="s">
        <v>30</v>
      </c>
      <c r="L415" s="0" t="s">
        <v>1050</v>
      </c>
      <c r="M415" s="5" t="s">
        <v>2147</v>
      </c>
      <c r="N415" s="5" t="s">
        <v>126</v>
      </c>
      <c r="O415" s="2">
        <v>163</v>
      </c>
      <c r="P415" s="2">
        <v>100</v>
      </c>
      <c r="Q415" s="2">
        <f>IF(C415="Inventario físico",O415,P415)</f>
      </c>
      <c r="R415" s="2">
        <v>4</v>
      </c>
      <c r="S415" s="0" t="s">
        <v>127</v>
      </c>
      <c r="T415" s="0" t="s">
        <v>127</v>
      </c>
      <c r="U415" s="0" t="s">
        <v>99</v>
      </c>
      <c r="V415" s="5" t="s">
        <v>128</v>
      </c>
      <c r="W415" s="5" t="s">
        <v>101</v>
      </c>
      <c r="X415" s="0" t="s">
        <v>102</v>
      </c>
      <c r="Y415" s="5" t="s">
        <v>129</v>
      </c>
      <c r="Z415" s="0" t="s">
        <v>104</v>
      </c>
      <c r="AC415" s="5" t="s">
        <v>105</v>
      </c>
      <c r="AD415" s="3">
        <f>IF(AA415="","Pendiente",AA415*Q415)</f>
      </c>
      <c r="AE415" s="3">
        <v>170.5027</v>
      </c>
      <c r="AF415" s="3">
        <f>IF(AE415="","",AE415*Q415)</f>
      </c>
      <c r="AG415" s="0" t="s">
        <v>106</v>
      </c>
      <c r="AH415" s="0" t="s">
        <v>107</v>
      </c>
    </row>
    <row r="416">
      <c r="A416" s="0">
        <v>412</v>
      </c>
      <c r="B416" s="0" t="s">
        <v>2148</v>
      </c>
      <c r="C416" s="0" t="s">
        <v>90</v>
      </c>
      <c r="D416" s="0" t="s">
        <v>17</v>
      </c>
      <c r="E416" s="5" t="s">
        <v>131</v>
      </c>
      <c r="F416" s="0" t="s">
        <v>244</v>
      </c>
      <c r="G416" s="0" t="s">
        <v>28</v>
      </c>
      <c r="H416" s="0" t="s">
        <v>2131</v>
      </c>
      <c r="I416" s="0" t="s">
        <v>93</v>
      </c>
      <c r="J416" s="5" t="s">
        <v>2132</v>
      </c>
      <c r="K416" s="0" t="s">
        <v>30</v>
      </c>
      <c r="L416" s="0" t="s">
        <v>2149</v>
      </c>
      <c r="M416" s="5" t="s">
        <v>2150</v>
      </c>
      <c r="N416" s="5" t="s">
        <v>2151</v>
      </c>
      <c r="O416" s="2">
        <v>26</v>
      </c>
      <c r="P416" s="2">
        <v>0</v>
      </c>
      <c r="Q416" s="2">
        <f>IF(C416="Inventario físico",O416,P416)</f>
      </c>
      <c r="R416" s="2">
        <v>2</v>
      </c>
      <c r="U416" s="0" t="s">
        <v>99</v>
      </c>
      <c r="Y416" s="5" t="s">
        <v>2152</v>
      </c>
      <c r="Z416" s="0" t="s">
        <v>104</v>
      </c>
      <c r="AC416" s="5" t="s">
        <v>105</v>
      </c>
      <c r="AD416" s="3">
        <f>IF(AA416="","Pendiente",AA416*Q416)</f>
      </c>
      <c r="AF416" s="3">
        <f>IF(AE416="","",AE416*Q416)</f>
      </c>
      <c r="AG416" s="0" t="s">
        <v>106</v>
      </c>
      <c r="AH416" s="0" t="s">
        <v>107</v>
      </c>
    </row>
    <row r="417">
      <c r="A417" s="0">
        <v>413</v>
      </c>
      <c r="B417" s="0" t="s">
        <v>2153</v>
      </c>
      <c r="C417" s="0" t="s">
        <v>90</v>
      </c>
      <c r="D417" s="0" t="s">
        <v>17</v>
      </c>
      <c r="E417" s="5" t="s">
        <v>131</v>
      </c>
      <c r="F417" s="0" t="s">
        <v>262</v>
      </c>
      <c r="G417" s="0" t="s">
        <v>28</v>
      </c>
      <c r="H417" s="0" t="s">
        <v>2131</v>
      </c>
      <c r="I417" s="0" t="s">
        <v>93</v>
      </c>
      <c r="J417" s="5" t="s">
        <v>2132</v>
      </c>
      <c r="K417" s="0" t="s">
        <v>33</v>
      </c>
      <c r="L417" s="0" t="s">
        <v>2154</v>
      </c>
      <c r="M417" s="5" t="s">
        <v>2155</v>
      </c>
      <c r="N417" s="5" t="s">
        <v>2156</v>
      </c>
      <c r="O417" s="2">
        <v>30</v>
      </c>
      <c r="P417" s="2">
        <v>0</v>
      </c>
      <c r="Q417" s="2">
        <f>IF(C417="Inventario físico",O417,P417)</f>
      </c>
      <c r="R417" s="2">
        <v>1</v>
      </c>
      <c r="U417" s="0" t="s">
        <v>99</v>
      </c>
      <c r="V417" s="5" t="s">
        <v>2157</v>
      </c>
      <c r="Y417" s="5" t="s">
        <v>2158</v>
      </c>
      <c r="Z417" s="0" t="s">
        <v>104</v>
      </c>
      <c r="AC417" s="5" t="s">
        <v>105</v>
      </c>
      <c r="AD417" s="3">
        <f>IF(AA417="","Pendiente",AA417*Q417)</f>
      </c>
      <c r="AF417" s="3">
        <f>IF(AE417="","",AE417*Q417)</f>
      </c>
      <c r="AG417" s="0" t="s">
        <v>106</v>
      </c>
      <c r="AH417" s="0" t="s">
        <v>107</v>
      </c>
    </row>
    <row r="418">
      <c r="A418" s="0">
        <v>414</v>
      </c>
      <c r="B418" s="0" t="s">
        <v>2159</v>
      </c>
      <c r="C418" s="0" t="s">
        <v>90</v>
      </c>
      <c r="D418" s="0" t="s">
        <v>14</v>
      </c>
      <c r="E418" s="5" t="s">
        <v>109</v>
      </c>
      <c r="G418" s="0" t="s">
        <v>28</v>
      </c>
      <c r="H418" s="0" t="s">
        <v>2131</v>
      </c>
      <c r="I418" s="0" t="s">
        <v>93</v>
      </c>
      <c r="J418" s="5" t="s">
        <v>2132</v>
      </c>
      <c r="K418" s="0" t="s">
        <v>33</v>
      </c>
      <c r="L418" s="0" t="s">
        <v>2160</v>
      </c>
      <c r="M418" s="5" t="s">
        <v>2161</v>
      </c>
      <c r="N418" s="5" t="s">
        <v>2162</v>
      </c>
      <c r="O418" s="2">
        <v>90</v>
      </c>
      <c r="P418" s="2">
        <v>107</v>
      </c>
      <c r="Q418" s="2">
        <f>IF(C418="Inventario físico",O418,P418)</f>
      </c>
      <c r="R418" s="2">
        <v>3</v>
      </c>
      <c r="S418" s="0" t="s">
        <v>2163</v>
      </c>
      <c r="T418" s="0" t="s">
        <v>2163</v>
      </c>
      <c r="U418" s="0" t="s">
        <v>99</v>
      </c>
      <c r="V418" s="5" t="s">
        <v>2164</v>
      </c>
      <c r="W418" s="5" t="s">
        <v>137</v>
      </c>
      <c r="X418" s="0" t="s">
        <v>146</v>
      </c>
      <c r="Y418" s="5" t="s">
        <v>2165</v>
      </c>
      <c r="Z418" s="0" t="s">
        <v>104</v>
      </c>
      <c r="AC418" s="5" t="s">
        <v>105</v>
      </c>
      <c r="AD418" s="3">
        <f>IF(AA418="","Pendiente",AA418*Q418)</f>
      </c>
      <c r="AE418" s="3">
        <v>2121.2566355140184</v>
      </c>
      <c r="AF418" s="3">
        <f>IF(AE418="","",AE418*Q418)</f>
      </c>
      <c r="AG418" s="0" t="s">
        <v>106</v>
      </c>
      <c r="AH418" s="0" t="s">
        <v>107</v>
      </c>
    </row>
    <row r="419">
      <c r="A419" s="0">
        <v>415</v>
      </c>
      <c r="B419" s="0" t="s">
        <v>2166</v>
      </c>
      <c r="C419" s="0" t="s">
        <v>90</v>
      </c>
      <c r="D419" s="0" t="s">
        <v>17</v>
      </c>
      <c r="E419" s="5" t="s">
        <v>131</v>
      </c>
      <c r="F419" s="0" t="s">
        <v>132</v>
      </c>
      <c r="G419" s="0" t="s">
        <v>28</v>
      </c>
      <c r="H419" s="0" t="s">
        <v>2131</v>
      </c>
      <c r="I419" s="0" t="s">
        <v>93</v>
      </c>
      <c r="J419" s="5" t="s">
        <v>2132</v>
      </c>
      <c r="K419" s="0" t="s">
        <v>33</v>
      </c>
      <c r="L419" s="0" t="s">
        <v>2167</v>
      </c>
      <c r="M419" s="5" t="s">
        <v>2168</v>
      </c>
      <c r="N419" s="5" t="s">
        <v>2169</v>
      </c>
      <c r="O419" s="2">
        <v>15</v>
      </c>
      <c r="P419" s="2">
        <v>0</v>
      </c>
      <c r="Q419" s="2">
        <f>IF(C419="Inventario físico",O419,P419)</f>
      </c>
      <c r="R419" s="2">
        <v>1</v>
      </c>
      <c r="U419" s="0" t="s">
        <v>99</v>
      </c>
      <c r="V419" s="5" t="s">
        <v>2170</v>
      </c>
      <c r="W419" s="5" t="s">
        <v>273</v>
      </c>
      <c r="Y419" s="5" t="s">
        <v>2171</v>
      </c>
      <c r="Z419" s="0" t="s">
        <v>104</v>
      </c>
      <c r="AC419" s="5" t="s">
        <v>105</v>
      </c>
      <c r="AD419" s="3">
        <f>IF(AA419="","Pendiente",AA419*Q419)</f>
      </c>
      <c r="AF419" s="3">
        <f>IF(AE419="","",AE419*Q419)</f>
      </c>
      <c r="AG419" s="0" t="s">
        <v>106</v>
      </c>
      <c r="AH419" s="0" t="s">
        <v>107</v>
      </c>
    </row>
    <row r="420">
      <c r="A420" s="0">
        <v>416</v>
      </c>
      <c r="B420" s="0" t="s">
        <v>2172</v>
      </c>
      <c r="C420" s="0" t="s">
        <v>90</v>
      </c>
      <c r="D420" s="0" t="s">
        <v>17</v>
      </c>
      <c r="E420" s="5" t="s">
        <v>131</v>
      </c>
      <c r="F420" s="0" t="s">
        <v>132</v>
      </c>
      <c r="G420" s="0" t="s">
        <v>28</v>
      </c>
      <c r="H420" s="0" t="s">
        <v>2131</v>
      </c>
      <c r="I420" s="0" t="s">
        <v>93</v>
      </c>
      <c r="J420" s="5" t="s">
        <v>2132</v>
      </c>
      <c r="K420" s="0" t="s">
        <v>33</v>
      </c>
      <c r="L420" s="0" t="s">
        <v>2173</v>
      </c>
      <c r="M420" s="5" t="s">
        <v>2174</v>
      </c>
      <c r="N420" s="5" t="s">
        <v>2175</v>
      </c>
      <c r="O420" s="2">
        <v>150</v>
      </c>
      <c r="P420" s="2">
        <v>0</v>
      </c>
      <c r="Q420" s="2">
        <f>IF(C420="Inventario físico",O420,P420)</f>
      </c>
      <c r="R420" s="2">
        <v>2</v>
      </c>
      <c r="U420" s="0" t="s">
        <v>99</v>
      </c>
      <c r="V420" s="5" t="s">
        <v>2176</v>
      </c>
      <c r="W420" s="5" t="s">
        <v>273</v>
      </c>
      <c r="Y420" s="5" t="s">
        <v>2177</v>
      </c>
      <c r="Z420" s="0" t="s">
        <v>104</v>
      </c>
      <c r="AC420" s="5" t="s">
        <v>105</v>
      </c>
      <c r="AD420" s="3">
        <f>IF(AA420="","Pendiente",AA420*Q420)</f>
      </c>
      <c r="AF420" s="3">
        <f>IF(AE420="","",AE420*Q420)</f>
      </c>
      <c r="AG420" s="0" t="s">
        <v>106</v>
      </c>
      <c r="AH420" s="0" t="s">
        <v>107</v>
      </c>
    </row>
    <row r="421">
      <c r="A421" s="0">
        <v>417</v>
      </c>
      <c r="B421" s="0" t="s">
        <v>2178</v>
      </c>
      <c r="C421" s="0" t="s">
        <v>90</v>
      </c>
      <c r="D421" s="0" t="s">
        <v>17</v>
      </c>
      <c r="E421" s="5" t="s">
        <v>131</v>
      </c>
      <c r="F421" s="0" t="s">
        <v>262</v>
      </c>
      <c r="G421" s="0" t="s">
        <v>28</v>
      </c>
      <c r="H421" s="0" t="s">
        <v>2131</v>
      </c>
      <c r="I421" s="0" t="s">
        <v>93</v>
      </c>
      <c r="J421" s="5" t="s">
        <v>2132</v>
      </c>
      <c r="K421" s="0" t="s">
        <v>33</v>
      </c>
      <c r="L421" s="0" t="s">
        <v>1092</v>
      </c>
      <c r="M421" s="5" t="s">
        <v>2179</v>
      </c>
      <c r="N421" s="5" t="s">
        <v>2180</v>
      </c>
      <c r="O421" s="2">
        <v>16</v>
      </c>
      <c r="P421" s="2">
        <v>0</v>
      </c>
      <c r="Q421" s="2">
        <f>IF(C421="Inventario físico",O421,P421)</f>
      </c>
      <c r="R421" s="2">
        <v>2</v>
      </c>
      <c r="U421" s="0" t="s">
        <v>99</v>
      </c>
      <c r="V421" s="5" t="s">
        <v>2181</v>
      </c>
      <c r="Y421" s="5" t="s">
        <v>2182</v>
      </c>
      <c r="Z421" s="0" t="s">
        <v>104</v>
      </c>
      <c r="AC421" s="5" t="s">
        <v>105</v>
      </c>
      <c r="AD421" s="3">
        <f>IF(AA421="","Pendiente",AA421*Q421)</f>
      </c>
      <c r="AF421" s="3">
        <f>IF(AE421="","",AE421*Q421)</f>
      </c>
      <c r="AG421" s="0" t="s">
        <v>106</v>
      </c>
      <c r="AH421" s="0" t="s">
        <v>107</v>
      </c>
    </row>
    <row r="422">
      <c r="A422" s="0">
        <v>418</v>
      </c>
      <c r="B422" s="0" t="s">
        <v>2183</v>
      </c>
      <c r="C422" s="0" t="s">
        <v>90</v>
      </c>
      <c r="D422" s="0" t="s">
        <v>14</v>
      </c>
      <c r="E422" s="5" t="s">
        <v>91</v>
      </c>
      <c r="G422" s="0" t="s">
        <v>28</v>
      </c>
      <c r="H422" s="0" t="s">
        <v>2131</v>
      </c>
      <c r="I422" s="0" t="s">
        <v>93</v>
      </c>
      <c r="J422" s="5" t="s">
        <v>2132</v>
      </c>
      <c r="K422" s="0" t="s">
        <v>33</v>
      </c>
      <c r="L422" s="0" t="s">
        <v>2184</v>
      </c>
      <c r="M422" s="5" t="s">
        <v>2185</v>
      </c>
      <c r="N422" s="5" t="s">
        <v>2186</v>
      </c>
      <c r="O422" s="2">
        <v>6</v>
      </c>
      <c r="P422" s="2">
        <v>0</v>
      </c>
      <c r="Q422" s="2">
        <f>IF(C422="Inventario físico",O422,P422)</f>
      </c>
      <c r="R422" s="2">
        <v>1</v>
      </c>
      <c r="S422" s="0" t="s">
        <v>143</v>
      </c>
      <c r="T422" s="0" t="s">
        <v>143</v>
      </c>
      <c r="U422" s="0" t="s">
        <v>99</v>
      </c>
      <c r="V422" s="5" t="s">
        <v>144</v>
      </c>
      <c r="W422" s="5" t="s">
        <v>241</v>
      </c>
      <c r="X422" s="0" t="s">
        <v>146</v>
      </c>
      <c r="Y422" s="5" t="s">
        <v>2187</v>
      </c>
      <c r="Z422" s="0" t="s">
        <v>104</v>
      </c>
      <c r="AC422" s="5" t="s">
        <v>105</v>
      </c>
      <c r="AD422" s="3">
        <f>IF(AA422="","Pendiente",AA422*Q422)</f>
      </c>
      <c r="AE422" s="3">
        <v>1493.6950578806766</v>
      </c>
      <c r="AF422" s="3">
        <f>IF(AE422="","",AE422*Q422)</f>
      </c>
      <c r="AG422" s="0" t="s">
        <v>106</v>
      </c>
      <c r="AH422" s="0" t="s">
        <v>107</v>
      </c>
    </row>
    <row r="423">
      <c r="A423" s="0">
        <v>419</v>
      </c>
      <c r="B423" s="0" t="s">
        <v>2188</v>
      </c>
      <c r="C423" s="0" t="s">
        <v>90</v>
      </c>
      <c r="D423" s="0" t="s">
        <v>14</v>
      </c>
      <c r="E423" s="5" t="s">
        <v>109</v>
      </c>
      <c r="G423" s="0" t="s">
        <v>28</v>
      </c>
      <c r="H423" s="0" t="s">
        <v>2131</v>
      </c>
      <c r="I423" s="0" t="s">
        <v>93</v>
      </c>
      <c r="J423" s="5" t="s">
        <v>2132</v>
      </c>
      <c r="K423" s="0" t="s">
        <v>33</v>
      </c>
      <c r="L423" s="0" t="s">
        <v>1115</v>
      </c>
      <c r="M423" s="5" t="s">
        <v>2189</v>
      </c>
      <c r="N423" s="5" t="s">
        <v>151</v>
      </c>
      <c r="O423" s="2">
        <v>78</v>
      </c>
      <c r="P423" s="2">
        <v>10</v>
      </c>
      <c r="Q423" s="2">
        <f>IF(C423="Inventario físico",O423,P423)</f>
      </c>
      <c r="R423" s="2">
        <v>2</v>
      </c>
      <c r="S423" s="0" t="s">
        <v>152</v>
      </c>
      <c r="T423" s="0" t="s">
        <v>152</v>
      </c>
      <c r="U423" s="0" t="s">
        <v>99</v>
      </c>
      <c r="V423" s="5" t="s">
        <v>153</v>
      </c>
      <c r="W423" s="5" t="s">
        <v>145</v>
      </c>
      <c r="X423" s="0" t="s">
        <v>146</v>
      </c>
      <c r="Y423" s="5" t="s">
        <v>154</v>
      </c>
      <c r="Z423" s="0" t="s">
        <v>104</v>
      </c>
      <c r="AC423" s="5" t="s">
        <v>105</v>
      </c>
      <c r="AD423" s="3">
        <f>IF(AA423="","Pendiente",AA423*Q423)</f>
      </c>
      <c r="AE423" s="3">
        <v>362.35900000000004</v>
      </c>
      <c r="AF423" s="3">
        <f>IF(AE423="","",AE423*Q423)</f>
      </c>
      <c r="AG423" s="0" t="s">
        <v>106</v>
      </c>
      <c r="AH423" s="0" t="s">
        <v>107</v>
      </c>
    </row>
    <row r="424">
      <c r="A424" s="0">
        <v>420</v>
      </c>
      <c r="B424" s="0" t="s">
        <v>2190</v>
      </c>
      <c r="C424" s="0" t="s">
        <v>90</v>
      </c>
      <c r="D424" s="0" t="s">
        <v>14</v>
      </c>
      <c r="E424" s="5" t="s">
        <v>109</v>
      </c>
      <c r="G424" s="0" t="s">
        <v>28</v>
      </c>
      <c r="H424" s="0" t="s">
        <v>2131</v>
      </c>
      <c r="I424" s="0" t="s">
        <v>93</v>
      </c>
      <c r="J424" s="5" t="s">
        <v>2132</v>
      </c>
      <c r="K424" s="0" t="s">
        <v>30</v>
      </c>
      <c r="L424" s="0" t="s">
        <v>1661</v>
      </c>
      <c r="M424" s="5" t="s">
        <v>2191</v>
      </c>
      <c r="N424" s="5" t="s">
        <v>306</v>
      </c>
      <c r="O424" s="2">
        <v>8</v>
      </c>
      <c r="P424" s="2">
        <v>9</v>
      </c>
      <c r="Q424" s="2">
        <f>IF(C424="Inventario físico",O424,P424)</f>
      </c>
      <c r="R424" s="2">
        <v>3</v>
      </c>
      <c r="S424" s="0" t="s">
        <v>2192</v>
      </c>
      <c r="T424" s="0" t="s">
        <v>2192</v>
      </c>
      <c r="U424" s="0" t="s">
        <v>99</v>
      </c>
      <c r="V424" s="5" t="s">
        <v>2193</v>
      </c>
      <c r="W424" s="5" t="s">
        <v>308</v>
      </c>
      <c r="X424" s="0" t="s">
        <v>146</v>
      </c>
      <c r="Y424" s="5" t="s">
        <v>2194</v>
      </c>
      <c r="Z424" s="0" t="s">
        <v>104</v>
      </c>
      <c r="AC424" s="5" t="s">
        <v>105</v>
      </c>
      <c r="AD424" s="3">
        <f>IF(AA424="","Pendiente",AA424*Q424)</f>
      </c>
      <c r="AE424" s="3">
        <v>2835.98</v>
      </c>
      <c r="AF424" s="3">
        <f>IF(AE424="","",AE424*Q424)</f>
      </c>
      <c r="AG424" s="0" t="s">
        <v>106</v>
      </c>
      <c r="AH424" s="0" t="s">
        <v>107</v>
      </c>
    </row>
    <row r="425">
      <c r="A425" s="0">
        <v>421</v>
      </c>
      <c r="B425" s="0" t="s">
        <v>2195</v>
      </c>
      <c r="C425" s="0" t="s">
        <v>90</v>
      </c>
      <c r="D425" s="0" t="s">
        <v>14</v>
      </c>
      <c r="E425" s="5" t="s">
        <v>109</v>
      </c>
      <c r="G425" s="0" t="s">
        <v>28</v>
      </c>
      <c r="H425" s="0" t="s">
        <v>2131</v>
      </c>
      <c r="I425" s="0" t="s">
        <v>93</v>
      </c>
      <c r="J425" s="5" t="s">
        <v>2132</v>
      </c>
      <c r="K425" s="0" t="s">
        <v>33</v>
      </c>
      <c r="L425" s="0" t="s">
        <v>2196</v>
      </c>
      <c r="M425" s="5" t="s">
        <v>2197</v>
      </c>
      <c r="N425" s="5" t="s">
        <v>1057</v>
      </c>
      <c r="O425" s="2">
        <v>18</v>
      </c>
      <c r="P425" s="2">
        <v>22</v>
      </c>
      <c r="Q425" s="2">
        <f>IF(C425="Inventario físico",O425,P425)</f>
      </c>
      <c r="R425" s="2">
        <v>3</v>
      </c>
      <c r="S425" s="0" t="s">
        <v>2198</v>
      </c>
      <c r="T425" s="0" t="s">
        <v>2198</v>
      </c>
      <c r="U425" s="0" t="s">
        <v>99</v>
      </c>
      <c r="V425" s="5" t="s">
        <v>1058</v>
      </c>
      <c r="W425" s="5" t="s">
        <v>169</v>
      </c>
      <c r="X425" s="0" t="s">
        <v>146</v>
      </c>
      <c r="Y425" s="5" t="s">
        <v>2199</v>
      </c>
      <c r="Z425" s="0" t="s">
        <v>104</v>
      </c>
      <c r="AC425" s="5" t="s">
        <v>105</v>
      </c>
      <c r="AD425" s="3">
        <f>IF(AA425="","Pendiente",AA425*Q425)</f>
      </c>
      <c r="AE425" s="3">
        <v>1445.045909090909</v>
      </c>
      <c r="AF425" s="3">
        <f>IF(AE425="","",AE425*Q425)</f>
      </c>
      <c r="AG425" s="0" t="s">
        <v>106</v>
      </c>
      <c r="AH425" s="0" t="s">
        <v>107</v>
      </c>
    </row>
    <row r="426">
      <c r="A426" s="0">
        <v>422</v>
      </c>
      <c r="B426" s="0" t="s">
        <v>2200</v>
      </c>
      <c r="C426" s="0" t="s">
        <v>90</v>
      </c>
      <c r="D426" s="0" t="s">
        <v>17</v>
      </c>
      <c r="E426" s="5" t="s">
        <v>131</v>
      </c>
      <c r="F426" s="0" t="s">
        <v>132</v>
      </c>
      <c r="G426" s="0" t="s">
        <v>28</v>
      </c>
      <c r="H426" s="0" t="s">
        <v>2131</v>
      </c>
      <c r="I426" s="0" t="s">
        <v>93</v>
      </c>
      <c r="J426" s="5" t="s">
        <v>2132</v>
      </c>
      <c r="K426" s="0" t="s">
        <v>30</v>
      </c>
      <c r="L426" s="0" t="s">
        <v>1119</v>
      </c>
      <c r="M426" s="5" t="s">
        <v>2201</v>
      </c>
      <c r="N426" s="5" t="s">
        <v>166</v>
      </c>
      <c r="O426" s="2">
        <v>24</v>
      </c>
      <c r="P426" s="2">
        <v>0</v>
      </c>
      <c r="Q426" s="2">
        <f>IF(C426="Inventario físico",O426,P426)</f>
      </c>
      <c r="R426" s="2">
        <v>2</v>
      </c>
      <c r="U426" s="0" t="s">
        <v>99</v>
      </c>
      <c r="V426" s="5" t="s">
        <v>168</v>
      </c>
      <c r="W426" s="5" t="s">
        <v>169</v>
      </c>
      <c r="Y426" s="5" t="s">
        <v>2202</v>
      </c>
      <c r="Z426" s="0" t="s">
        <v>104</v>
      </c>
      <c r="AC426" s="5" t="s">
        <v>105</v>
      </c>
      <c r="AD426" s="3">
        <f>IF(AA426="","Pendiente",AA426*Q426)</f>
      </c>
      <c r="AF426" s="3">
        <f>IF(AE426="","",AE426*Q426)</f>
      </c>
      <c r="AG426" s="0" t="s">
        <v>106</v>
      </c>
      <c r="AH426" s="0" t="s">
        <v>107</v>
      </c>
    </row>
    <row r="427">
      <c r="A427" s="0">
        <v>423</v>
      </c>
      <c r="B427" s="0" t="s">
        <v>2203</v>
      </c>
      <c r="C427" s="0" t="s">
        <v>90</v>
      </c>
      <c r="D427" s="0" t="s">
        <v>14</v>
      </c>
      <c r="E427" s="5" t="s">
        <v>109</v>
      </c>
      <c r="G427" s="0" t="s">
        <v>28</v>
      </c>
      <c r="H427" s="0" t="s">
        <v>2131</v>
      </c>
      <c r="I427" s="0" t="s">
        <v>93</v>
      </c>
      <c r="J427" s="5" t="s">
        <v>2132</v>
      </c>
      <c r="K427" s="0" t="s">
        <v>33</v>
      </c>
      <c r="L427" s="0" t="s">
        <v>2204</v>
      </c>
      <c r="M427" s="5" t="s">
        <v>2205</v>
      </c>
      <c r="N427" s="5" t="s">
        <v>2206</v>
      </c>
      <c r="O427" s="2">
        <v>49</v>
      </c>
      <c r="P427" s="2">
        <v>20</v>
      </c>
      <c r="Q427" s="2">
        <f>IF(C427="Inventario físico",O427,P427)</f>
      </c>
      <c r="R427" s="2">
        <v>4</v>
      </c>
      <c r="S427" s="0" t="s">
        <v>2207</v>
      </c>
      <c r="T427" s="0" t="s">
        <v>2207</v>
      </c>
      <c r="U427" s="0" t="s">
        <v>99</v>
      </c>
      <c r="V427" s="5" t="s">
        <v>2208</v>
      </c>
      <c r="W427" s="5" t="s">
        <v>145</v>
      </c>
      <c r="X427" s="0" t="s">
        <v>146</v>
      </c>
      <c r="Y427" s="5" t="s">
        <v>2209</v>
      </c>
      <c r="Z427" s="0" t="s">
        <v>104</v>
      </c>
      <c r="AC427" s="5" t="s">
        <v>105</v>
      </c>
      <c r="AD427" s="3">
        <f>IF(AA427="","Pendiente",AA427*Q427)</f>
      </c>
      <c r="AE427" s="3">
        <v>361.34250000000003</v>
      </c>
      <c r="AF427" s="3">
        <f>IF(AE427="","",AE427*Q427)</f>
      </c>
      <c r="AG427" s="0" t="s">
        <v>106</v>
      </c>
      <c r="AH427" s="0" t="s">
        <v>107</v>
      </c>
    </row>
    <row r="428">
      <c r="A428" s="0">
        <v>424</v>
      </c>
      <c r="B428" s="0" t="s">
        <v>2210</v>
      </c>
      <c r="C428" s="0" t="s">
        <v>90</v>
      </c>
      <c r="D428" s="0" t="s">
        <v>14</v>
      </c>
      <c r="E428" s="5" t="s">
        <v>109</v>
      </c>
      <c r="G428" s="0" t="s">
        <v>28</v>
      </c>
      <c r="H428" s="0" t="s">
        <v>2131</v>
      </c>
      <c r="I428" s="0" t="s">
        <v>93</v>
      </c>
      <c r="J428" s="5" t="s">
        <v>2132</v>
      </c>
      <c r="K428" s="0" t="s">
        <v>30</v>
      </c>
      <c r="L428" s="0" t="s">
        <v>2211</v>
      </c>
      <c r="M428" s="5" t="s">
        <v>180</v>
      </c>
      <c r="N428" s="5" t="s">
        <v>181</v>
      </c>
      <c r="O428" s="2">
        <v>859</v>
      </c>
      <c r="P428" s="2">
        <v>500</v>
      </c>
      <c r="Q428" s="2">
        <f>IF(C428="Inventario físico",O428,P428)</f>
      </c>
      <c r="R428" s="2">
        <v>6</v>
      </c>
      <c r="S428" s="0" t="s">
        <v>182</v>
      </c>
      <c r="T428" s="0" t="s">
        <v>182</v>
      </c>
      <c r="U428" s="0" t="s">
        <v>99</v>
      </c>
      <c r="V428" s="5" t="s">
        <v>183</v>
      </c>
      <c r="W428" s="5" t="s">
        <v>101</v>
      </c>
      <c r="X428" s="0" t="s">
        <v>102</v>
      </c>
      <c r="Y428" s="5" t="s">
        <v>184</v>
      </c>
      <c r="Z428" s="0" t="s">
        <v>104</v>
      </c>
      <c r="AC428" s="5" t="s">
        <v>105</v>
      </c>
      <c r="AD428" s="3">
        <f>IF(AA428="","Pendiente",AA428*Q428)</f>
      </c>
      <c r="AE428" s="3">
        <v>9.8681</v>
      </c>
      <c r="AF428" s="3">
        <f>IF(AE428="","",AE428*Q428)</f>
      </c>
      <c r="AG428" s="0" t="s">
        <v>106</v>
      </c>
      <c r="AH428" s="0" t="s">
        <v>107</v>
      </c>
    </row>
    <row r="429">
      <c r="A429" s="0">
        <v>425</v>
      </c>
      <c r="B429" s="0" t="s">
        <v>2212</v>
      </c>
      <c r="C429" s="0" t="s">
        <v>90</v>
      </c>
      <c r="D429" s="0" t="s">
        <v>14</v>
      </c>
      <c r="E429" s="5" t="s">
        <v>109</v>
      </c>
      <c r="G429" s="0" t="s">
        <v>28</v>
      </c>
      <c r="H429" s="0" t="s">
        <v>2131</v>
      </c>
      <c r="I429" s="0" t="s">
        <v>93</v>
      </c>
      <c r="J429" s="5" t="s">
        <v>2132</v>
      </c>
      <c r="K429" s="0" t="s">
        <v>30</v>
      </c>
      <c r="L429" s="0" t="s">
        <v>1128</v>
      </c>
      <c r="M429" s="5" t="s">
        <v>187</v>
      </c>
      <c r="N429" s="5" t="s">
        <v>188</v>
      </c>
      <c r="O429" s="2">
        <v>1669</v>
      </c>
      <c r="P429" s="2">
        <v>217</v>
      </c>
      <c r="Q429" s="2">
        <f>IF(C429="Inventario físico",O429,P429)</f>
      </c>
      <c r="R429" s="2">
        <v>7</v>
      </c>
      <c r="S429" s="0" t="s">
        <v>189</v>
      </c>
      <c r="T429" s="0" t="s">
        <v>189</v>
      </c>
      <c r="U429" s="0" t="s">
        <v>99</v>
      </c>
      <c r="V429" s="5" t="s">
        <v>190</v>
      </c>
      <c r="W429" s="5" t="s">
        <v>101</v>
      </c>
      <c r="X429" s="0" t="s">
        <v>102</v>
      </c>
      <c r="Y429" s="5" t="s">
        <v>191</v>
      </c>
      <c r="Z429" s="0" t="s">
        <v>104</v>
      </c>
      <c r="AC429" s="5" t="s">
        <v>105</v>
      </c>
      <c r="AD429" s="3">
        <f>IF(AA429="","Pendiente",AA429*Q429)</f>
      </c>
      <c r="AE429" s="3">
        <v>45.26663594470046</v>
      </c>
      <c r="AF429" s="3">
        <f>IF(AE429="","",AE429*Q429)</f>
      </c>
      <c r="AG429" s="0" t="s">
        <v>106</v>
      </c>
      <c r="AH429" s="0" t="s">
        <v>107</v>
      </c>
    </row>
    <row r="430">
      <c r="A430" s="0">
        <v>426</v>
      </c>
      <c r="B430" s="0" t="s">
        <v>2213</v>
      </c>
      <c r="C430" s="0" t="s">
        <v>90</v>
      </c>
      <c r="D430" s="0" t="s">
        <v>14</v>
      </c>
      <c r="E430" s="5" t="s">
        <v>91</v>
      </c>
      <c r="G430" s="0" t="s">
        <v>28</v>
      </c>
      <c r="H430" s="0" t="s">
        <v>2131</v>
      </c>
      <c r="I430" s="0" t="s">
        <v>93</v>
      </c>
      <c r="J430" s="5" t="s">
        <v>2132</v>
      </c>
      <c r="K430" s="0" t="s">
        <v>33</v>
      </c>
      <c r="L430" s="0" t="s">
        <v>2214</v>
      </c>
      <c r="M430" s="5" t="s">
        <v>2215</v>
      </c>
      <c r="N430" s="5" t="s">
        <v>174</v>
      </c>
      <c r="O430" s="2">
        <v>70</v>
      </c>
      <c r="P430" s="2">
        <v>0</v>
      </c>
      <c r="Q430" s="2">
        <f>IF(C430="Inventario físico",O430,P430)</f>
      </c>
      <c r="R430" s="2">
        <v>1</v>
      </c>
      <c r="S430" s="0" t="s">
        <v>175</v>
      </c>
      <c r="T430" s="0" t="s">
        <v>175</v>
      </c>
      <c r="U430" s="0" t="s">
        <v>99</v>
      </c>
      <c r="V430" s="5" t="s">
        <v>176</v>
      </c>
      <c r="W430" s="5" t="s">
        <v>101</v>
      </c>
      <c r="X430" s="0" t="s">
        <v>146</v>
      </c>
      <c r="Y430" s="5" t="s">
        <v>2216</v>
      </c>
      <c r="Z430" s="0" t="s">
        <v>104</v>
      </c>
      <c r="AC430" s="5" t="s">
        <v>105</v>
      </c>
      <c r="AD430" s="3">
        <f>IF(AA430="","Pendiente",AA430*Q430)</f>
      </c>
      <c r="AE430" s="3">
        <v>174.82526315789474</v>
      </c>
      <c r="AF430" s="3">
        <f>IF(AE430="","",AE430*Q430)</f>
      </c>
      <c r="AG430" s="0" t="s">
        <v>106</v>
      </c>
      <c r="AH430" s="0" t="s">
        <v>107</v>
      </c>
    </row>
    <row r="431">
      <c r="A431" s="0">
        <v>427</v>
      </c>
      <c r="B431" s="0" t="s">
        <v>2217</v>
      </c>
      <c r="C431" s="0" t="s">
        <v>90</v>
      </c>
      <c r="D431" s="0" t="s">
        <v>14</v>
      </c>
      <c r="E431" s="5" t="s">
        <v>109</v>
      </c>
      <c r="G431" s="0" t="s">
        <v>28</v>
      </c>
      <c r="H431" s="0" t="s">
        <v>2131</v>
      </c>
      <c r="I431" s="0" t="s">
        <v>93</v>
      </c>
      <c r="J431" s="5" t="s">
        <v>2132</v>
      </c>
      <c r="K431" s="0" t="s">
        <v>30</v>
      </c>
      <c r="L431" s="0" t="s">
        <v>2218</v>
      </c>
      <c r="M431" s="5" t="s">
        <v>194</v>
      </c>
      <c r="N431" s="5" t="s">
        <v>195</v>
      </c>
      <c r="O431" s="2">
        <v>907</v>
      </c>
      <c r="P431" s="2">
        <v>5</v>
      </c>
      <c r="Q431" s="2">
        <f>IF(C431="Inventario físico",O431,P431)</f>
      </c>
      <c r="R431" s="2">
        <v>3</v>
      </c>
      <c r="S431" s="0" t="s">
        <v>196</v>
      </c>
      <c r="T431" s="0" t="s">
        <v>196</v>
      </c>
      <c r="U431" s="0" t="s">
        <v>99</v>
      </c>
      <c r="V431" s="5" t="s">
        <v>197</v>
      </c>
      <c r="W431" s="5" t="s">
        <v>101</v>
      </c>
      <c r="X431" s="0" t="s">
        <v>102</v>
      </c>
      <c r="Y431" s="5" t="s">
        <v>198</v>
      </c>
      <c r="Z431" s="0" t="s">
        <v>104</v>
      </c>
      <c r="AC431" s="5" t="s">
        <v>105</v>
      </c>
      <c r="AD431" s="3">
        <f>IF(AA431="","Pendiente",AA431*Q431)</f>
      </c>
      <c r="AE431" s="3">
        <v>1733.89</v>
      </c>
      <c r="AF431" s="3">
        <f>IF(AE431="","",AE431*Q431)</f>
      </c>
      <c r="AG431" s="0" t="s">
        <v>106</v>
      </c>
      <c r="AH431" s="0" t="s">
        <v>107</v>
      </c>
    </row>
    <row r="432">
      <c r="A432" s="0">
        <v>428</v>
      </c>
      <c r="B432" s="0" t="s">
        <v>2219</v>
      </c>
      <c r="C432" s="0" t="s">
        <v>90</v>
      </c>
      <c r="D432" s="0" t="s">
        <v>17</v>
      </c>
      <c r="E432" s="5" t="s">
        <v>131</v>
      </c>
      <c r="F432" s="0" t="s">
        <v>262</v>
      </c>
      <c r="G432" s="0" t="s">
        <v>28</v>
      </c>
      <c r="H432" s="0" t="s">
        <v>2131</v>
      </c>
      <c r="I432" s="0" t="s">
        <v>93</v>
      </c>
      <c r="J432" s="5" t="s">
        <v>2132</v>
      </c>
      <c r="K432" s="0" t="s">
        <v>30</v>
      </c>
      <c r="L432" s="0" t="s">
        <v>1075</v>
      </c>
      <c r="M432" s="5" t="s">
        <v>2220</v>
      </c>
      <c r="N432" s="5" t="s">
        <v>2221</v>
      </c>
      <c r="O432" s="2">
        <v>13</v>
      </c>
      <c r="P432" s="2">
        <v>0</v>
      </c>
      <c r="Q432" s="2">
        <f>IF(C432="Inventario físico",O432,P432)</f>
      </c>
      <c r="R432" s="2">
        <v>1</v>
      </c>
      <c r="U432" s="0" t="s">
        <v>99</v>
      </c>
      <c r="V432" s="5" t="s">
        <v>176</v>
      </c>
      <c r="Y432" s="5" t="s">
        <v>2222</v>
      </c>
      <c r="Z432" s="0" t="s">
        <v>104</v>
      </c>
      <c r="AC432" s="5" t="s">
        <v>105</v>
      </c>
      <c r="AD432" s="3">
        <f>IF(AA432="","Pendiente",AA432*Q432)</f>
      </c>
      <c r="AF432" s="3">
        <f>IF(AE432="","",AE432*Q432)</f>
      </c>
      <c r="AG432" s="0" t="s">
        <v>106</v>
      </c>
      <c r="AH432" s="0" t="s">
        <v>107</v>
      </c>
    </row>
    <row r="433">
      <c r="A433" s="0">
        <v>429</v>
      </c>
      <c r="B433" s="0" t="s">
        <v>2223</v>
      </c>
      <c r="C433" s="0" t="s">
        <v>90</v>
      </c>
      <c r="D433" s="0" t="s">
        <v>14</v>
      </c>
      <c r="E433" s="5" t="s">
        <v>109</v>
      </c>
      <c r="G433" s="0" t="s">
        <v>28</v>
      </c>
      <c r="H433" s="0" t="s">
        <v>2131</v>
      </c>
      <c r="I433" s="0" t="s">
        <v>93</v>
      </c>
      <c r="J433" s="5" t="s">
        <v>2132</v>
      </c>
      <c r="K433" s="0" t="s">
        <v>33</v>
      </c>
      <c r="L433" s="0" t="s">
        <v>1137</v>
      </c>
      <c r="M433" s="5" t="s">
        <v>2224</v>
      </c>
      <c r="N433" s="5" t="s">
        <v>2225</v>
      </c>
      <c r="O433" s="2">
        <v>32</v>
      </c>
      <c r="P433" s="2">
        <v>45</v>
      </c>
      <c r="Q433" s="2">
        <f>IF(C433="Inventario físico",O433,P433)</f>
      </c>
      <c r="R433" s="2">
        <v>2</v>
      </c>
      <c r="S433" s="0" t="s">
        <v>2226</v>
      </c>
      <c r="T433" s="0" t="s">
        <v>2226</v>
      </c>
      <c r="U433" s="0" t="s">
        <v>99</v>
      </c>
      <c r="V433" s="5" t="s">
        <v>2227</v>
      </c>
      <c r="W433" s="5" t="s">
        <v>205</v>
      </c>
      <c r="X433" s="0" t="s">
        <v>146</v>
      </c>
      <c r="Y433" s="5" t="s">
        <v>2228</v>
      </c>
      <c r="Z433" s="0" t="s">
        <v>104</v>
      </c>
      <c r="AC433" s="5" t="s">
        <v>105</v>
      </c>
      <c r="AD433" s="3">
        <f>IF(AA433="","Pendiente",AA433*Q433)</f>
      </c>
      <c r="AE433" s="3">
        <v>1682.802222222222</v>
      </c>
      <c r="AF433" s="3">
        <f>IF(AE433="","",AE433*Q433)</f>
      </c>
      <c r="AG433" s="0" t="s">
        <v>106</v>
      </c>
      <c r="AH433" s="0" t="s">
        <v>107</v>
      </c>
    </row>
    <row r="434">
      <c r="A434" s="0">
        <v>430</v>
      </c>
      <c r="B434" s="0" t="s">
        <v>2229</v>
      </c>
      <c r="C434" s="0" t="s">
        <v>90</v>
      </c>
      <c r="D434" s="0" t="s">
        <v>17</v>
      </c>
      <c r="E434" s="5" t="s">
        <v>131</v>
      </c>
      <c r="F434" s="0" t="s">
        <v>132</v>
      </c>
      <c r="G434" s="0" t="s">
        <v>28</v>
      </c>
      <c r="H434" s="0" t="s">
        <v>2131</v>
      </c>
      <c r="I434" s="0" t="s">
        <v>93</v>
      </c>
      <c r="J434" s="5" t="s">
        <v>2132</v>
      </c>
      <c r="K434" s="0" t="s">
        <v>33</v>
      </c>
      <c r="L434" s="0" t="s">
        <v>2230</v>
      </c>
      <c r="M434" s="5" t="s">
        <v>2231</v>
      </c>
      <c r="N434" s="5" t="s">
        <v>210</v>
      </c>
      <c r="O434" s="2">
        <v>21</v>
      </c>
      <c r="P434" s="2">
        <v>0</v>
      </c>
      <c r="Q434" s="2">
        <f>IF(C434="Inventario físico",O434,P434)</f>
      </c>
      <c r="R434" s="2">
        <v>4</v>
      </c>
      <c r="U434" s="0" t="s">
        <v>99</v>
      </c>
      <c r="V434" s="5" t="s">
        <v>212</v>
      </c>
      <c r="W434" s="5" t="s">
        <v>205</v>
      </c>
      <c r="Y434" s="5" t="s">
        <v>2232</v>
      </c>
      <c r="Z434" s="0" t="s">
        <v>104</v>
      </c>
      <c r="AC434" s="5" t="s">
        <v>105</v>
      </c>
      <c r="AD434" s="3">
        <f>IF(AA434="","Pendiente",AA434*Q434)</f>
      </c>
      <c r="AF434" s="3">
        <f>IF(AE434="","",AE434*Q434)</f>
      </c>
      <c r="AG434" s="0" t="s">
        <v>106</v>
      </c>
      <c r="AH434" s="0" t="s">
        <v>107</v>
      </c>
    </row>
    <row r="435">
      <c r="A435" s="0">
        <v>431</v>
      </c>
      <c r="B435" s="0" t="s">
        <v>2233</v>
      </c>
      <c r="C435" s="0" t="s">
        <v>90</v>
      </c>
      <c r="D435" s="0" t="s">
        <v>17</v>
      </c>
      <c r="E435" s="5" t="s">
        <v>131</v>
      </c>
      <c r="F435" s="0" t="s">
        <v>132</v>
      </c>
      <c r="G435" s="0" t="s">
        <v>28</v>
      </c>
      <c r="H435" s="0" t="s">
        <v>2131</v>
      </c>
      <c r="I435" s="0" t="s">
        <v>93</v>
      </c>
      <c r="J435" s="5" t="s">
        <v>2132</v>
      </c>
      <c r="K435" s="0" t="s">
        <v>33</v>
      </c>
      <c r="L435" s="0" t="s">
        <v>1148</v>
      </c>
      <c r="M435" s="5" t="s">
        <v>2234</v>
      </c>
      <c r="N435" s="5" t="s">
        <v>217</v>
      </c>
      <c r="O435" s="2">
        <v>32</v>
      </c>
      <c r="P435" s="2">
        <v>0</v>
      </c>
      <c r="Q435" s="2">
        <f>IF(C435="Inventario físico",O435,P435)</f>
      </c>
      <c r="R435" s="2">
        <v>3</v>
      </c>
      <c r="U435" s="0" t="s">
        <v>99</v>
      </c>
      <c r="V435" s="5" t="s">
        <v>219</v>
      </c>
      <c r="W435" s="5" t="s">
        <v>205</v>
      </c>
      <c r="Y435" s="5" t="s">
        <v>2235</v>
      </c>
      <c r="Z435" s="0" t="s">
        <v>104</v>
      </c>
      <c r="AC435" s="5" t="s">
        <v>105</v>
      </c>
      <c r="AD435" s="3">
        <f>IF(AA435="","Pendiente",AA435*Q435)</f>
      </c>
      <c r="AF435" s="3">
        <f>IF(AE435="","",AE435*Q435)</f>
      </c>
      <c r="AG435" s="0" t="s">
        <v>106</v>
      </c>
      <c r="AH435" s="0" t="s">
        <v>107</v>
      </c>
    </row>
    <row r="436">
      <c r="A436" s="0">
        <v>432</v>
      </c>
      <c r="B436" s="0" t="s">
        <v>2236</v>
      </c>
      <c r="C436" s="0" t="s">
        <v>90</v>
      </c>
      <c r="D436" s="0" t="s">
        <v>17</v>
      </c>
      <c r="E436" s="5" t="s">
        <v>131</v>
      </c>
      <c r="F436" s="0" t="s">
        <v>255</v>
      </c>
      <c r="G436" s="0" t="s">
        <v>28</v>
      </c>
      <c r="H436" s="0" t="s">
        <v>2131</v>
      </c>
      <c r="I436" s="0" t="s">
        <v>93</v>
      </c>
      <c r="J436" s="5" t="s">
        <v>2132</v>
      </c>
      <c r="K436" s="0" t="s">
        <v>33</v>
      </c>
      <c r="L436" s="0" t="s">
        <v>2237</v>
      </c>
      <c r="M436" s="5" t="s">
        <v>2238</v>
      </c>
      <c r="N436" s="5" t="s">
        <v>2239</v>
      </c>
      <c r="O436" s="2">
        <v>1</v>
      </c>
      <c r="P436" s="2">
        <v>0</v>
      </c>
      <c r="Q436" s="2">
        <f>IF(C436="Inventario físico",O436,P436)</f>
      </c>
      <c r="R436" s="2">
        <v>1</v>
      </c>
      <c r="U436" s="0" t="s">
        <v>99</v>
      </c>
      <c r="W436" s="5" t="s">
        <v>169</v>
      </c>
      <c r="Y436" s="5" t="s">
        <v>2240</v>
      </c>
      <c r="Z436" s="0" t="s">
        <v>104</v>
      </c>
      <c r="AC436" s="5" t="s">
        <v>105</v>
      </c>
      <c r="AD436" s="3">
        <f>IF(AA436="","Pendiente",AA436*Q436)</f>
      </c>
      <c r="AF436" s="3">
        <f>IF(AE436="","",AE436*Q436)</f>
      </c>
      <c r="AG436" s="0" t="s">
        <v>106</v>
      </c>
      <c r="AH436" s="0" t="s">
        <v>107</v>
      </c>
    </row>
    <row r="437">
      <c r="A437" s="0">
        <v>433</v>
      </c>
      <c r="B437" s="0" t="s">
        <v>2241</v>
      </c>
      <c r="C437" s="0" t="s">
        <v>90</v>
      </c>
      <c r="D437" s="0" t="s">
        <v>14</v>
      </c>
      <c r="E437" s="5" t="s">
        <v>91</v>
      </c>
      <c r="G437" s="0" t="s">
        <v>28</v>
      </c>
      <c r="H437" s="0" t="s">
        <v>2131</v>
      </c>
      <c r="I437" s="0" t="s">
        <v>93</v>
      </c>
      <c r="J437" s="5" t="s">
        <v>2132</v>
      </c>
      <c r="K437" s="0" t="s">
        <v>33</v>
      </c>
      <c r="L437" s="0" t="s">
        <v>2242</v>
      </c>
      <c r="M437" s="5" t="s">
        <v>2243</v>
      </c>
      <c r="N437" s="5" t="s">
        <v>2244</v>
      </c>
      <c r="O437" s="2">
        <v>4</v>
      </c>
      <c r="P437" s="2">
        <v>0</v>
      </c>
      <c r="Q437" s="2">
        <f>IF(C437="Inventario físico",O437,P437)</f>
      </c>
      <c r="R437" s="2">
        <v>3</v>
      </c>
      <c r="S437" s="0" t="s">
        <v>2245</v>
      </c>
      <c r="T437" s="0" t="s">
        <v>2245</v>
      </c>
      <c r="U437" s="0" t="s">
        <v>99</v>
      </c>
      <c r="V437" s="5" t="s">
        <v>2246</v>
      </c>
      <c r="W437" s="5" t="s">
        <v>145</v>
      </c>
      <c r="X437" s="0" t="s">
        <v>146</v>
      </c>
      <c r="Y437" s="5" t="s">
        <v>2247</v>
      </c>
      <c r="Z437" s="0" t="s">
        <v>104</v>
      </c>
      <c r="AC437" s="5" t="s">
        <v>105</v>
      </c>
      <c r="AD437" s="3">
        <f>IF(AA437="","Pendiente",AA437*Q437)</f>
      </c>
      <c r="AE437" s="3">
        <v>903.6442216358838</v>
      </c>
      <c r="AF437" s="3">
        <f>IF(AE437="","",AE437*Q437)</f>
      </c>
      <c r="AG437" s="0" t="s">
        <v>106</v>
      </c>
      <c r="AH437" s="0" t="s">
        <v>107</v>
      </c>
    </row>
    <row r="438">
      <c r="A438" s="0">
        <v>434</v>
      </c>
      <c r="B438" s="0" t="s">
        <v>2248</v>
      </c>
      <c r="C438" s="0" t="s">
        <v>90</v>
      </c>
      <c r="D438" s="0" t="s">
        <v>14</v>
      </c>
      <c r="E438" s="5" t="s">
        <v>109</v>
      </c>
      <c r="G438" s="0" t="s">
        <v>28</v>
      </c>
      <c r="H438" s="0" t="s">
        <v>2131</v>
      </c>
      <c r="I438" s="0" t="s">
        <v>93</v>
      </c>
      <c r="J438" s="5" t="s">
        <v>2132</v>
      </c>
      <c r="K438" s="0" t="s">
        <v>33</v>
      </c>
      <c r="L438" s="0" t="s">
        <v>2249</v>
      </c>
      <c r="M438" s="5" t="s">
        <v>2250</v>
      </c>
      <c r="N438" s="5" t="s">
        <v>224</v>
      </c>
      <c r="O438" s="2">
        <v>9</v>
      </c>
      <c r="P438" s="2">
        <v>10</v>
      </c>
      <c r="Q438" s="2">
        <f>IF(C438="Inventario físico",O438,P438)</f>
      </c>
      <c r="R438" s="2">
        <v>2</v>
      </c>
      <c r="S438" s="0" t="s">
        <v>225</v>
      </c>
      <c r="T438" s="0" t="s">
        <v>225</v>
      </c>
      <c r="U438" s="0" t="s">
        <v>99</v>
      </c>
      <c r="V438" s="5" t="s">
        <v>226</v>
      </c>
      <c r="W438" s="5" t="s">
        <v>145</v>
      </c>
      <c r="X438" s="0" t="s">
        <v>146</v>
      </c>
      <c r="Y438" s="5" t="s">
        <v>227</v>
      </c>
      <c r="Z438" s="0" t="s">
        <v>104</v>
      </c>
      <c r="AC438" s="5" t="s">
        <v>105</v>
      </c>
      <c r="AD438" s="3">
        <f>IF(AA438="","Pendiente",AA438*Q438)</f>
      </c>
      <c r="AE438" s="3">
        <v>2066.12</v>
      </c>
      <c r="AF438" s="3">
        <f>IF(AE438="","",AE438*Q438)</f>
      </c>
      <c r="AG438" s="0" t="s">
        <v>106</v>
      </c>
      <c r="AH438" s="0" t="s">
        <v>107</v>
      </c>
    </row>
    <row r="439">
      <c r="A439" s="0">
        <v>435</v>
      </c>
      <c r="B439" s="0" t="s">
        <v>2251</v>
      </c>
      <c r="C439" s="0" t="s">
        <v>90</v>
      </c>
      <c r="D439" s="0" t="s">
        <v>17</v>
      </c>
      <c r="E439" s="5" t="s">
        <v>131</v>
      </c>
      <c r="F439" s="0" t="s">
        <v>132</v>
      </c>
      <c r="G439" s="0" t="s">
        <v>28</v>
      </c>
      <c r="H439" s="0" t="s">
        <v>2131</v>
      </c>
      <c r="I439" s="0" t="s">
        <v>93</v>
      </c>
      <c r="J439" s="5" t="s">
        <v>2132</v>
      </c>
      <c r="K439" s="0" t="s">
        <v>33</v>
      </c>
      <c r="L439" s="0" t="s">
        <v>2047</v>
      </c>
      <c r="M439" s="5" t="s">
        <v>2252</v>
      </c>
      <c r="N439" s="5" t="s">
        <v>202</v>
      </c>
      <c r="O439" s="2">
        <v>1</v>
      </c>
      <c r="P439" s="2">
        <v>0</v>
      </c>
      <c r="Q439" s="2">
        <f>IF(C439="Inventario físico",O439,P439)</f>
      </c>
      <c r="R439" s="2">
        <v>1</v>
      </c>
      <c r="U439" s="0" t="s">
        <v>99</v>
      </c>
      <c r="V439" s="5" t="s">
        <v>204</v>
      </c>
      <c r="W439" s="5" t="s">
        <v>205</v>
      </c>
      <c r="Y439" s="5" t="s">
        <v>2253</v>
      </c>
      <c r="Z439" s="0" t="s">
        <v>104</v>
      </c>
      <c r="AC439" s="5" t="s">
        <v>105</v>
      </c>
      <c r="AD439" s="3">
        <f>IF(AA439="","Pendiente",AA439*Q439)</f>
      </c>
      <c r="AF439" s="3">
        <f>IF(AE439="","",AE439*Q439)</f>
      </c>
      <c r="AG439" s="0" t="s">
        <v>106</v>
      </c>
      <c r="AH439" s="0" t="s">
        <v>107</v>
      </c>
    </row>
    <row r="440">
      <c r="A440" s="0">
        <v>436</v>
      </c>
      <c r="B440" s="0" t="s">
        <v>2254</v>
      </c>
      <c r="C440" s="0" t="s">
        <v>90</v>
      </c>
      <c r="D440" s="0" t="s">
        <v>17</v>
      </c>
      <c r="E440" s="5" t="s">
        <v>131</v>
      </c>
      <c r="F440" s="0" t="s">
        <v>262</v>
      </c>
      <c r="G440" s="0" t="s">
        <v>28</v>
      </c>
      <c r="H440" s="0" t="s">
        <v>2131</v>
      </c>
      <c r="I440" s="0" t="s">
        <v>93</v>
      </c>
      <c r="J440" s="5" t="s">
        <v>2132</v>
      </c>
      <c r="K440" s="0" t="s">
        <v>30</v>
      </c>
      <c r="L440" s="0" t="s">
        <v>2255</v>
      </c>
      <c r="M440" s="5" t="s">
        <v>2256</v>
      </c>
      <c r="O440" s="2">
        <v>15</v>
      </c>
      <c r="P440" s="2">
        <v>0</v>
      </c>
      <c r="Q440" s="2">
        <f>IF(C440="Inventario físico",O440,P440)</f>
      </c>
      <c r="R440" s="2">
        <v>4</v>
      </c>
      <c r="U440" s="0" t="s">
        <v>99</v>
      </c>
      <c r="V440" s="5" t="s">
        <v>233</v>
      </c>
      <c r="Y440" s="5" t="s">
        <v>1094</v>
      </c>
      <c r="Z440" s="0" t="s">
        <v>104</v>
      </c>
      <c r="AC440" s="5" t="s">
        <v>105</v>
      </c>
      <c r="AD440" s="3">
        <f>IF(AA440="","Pendiente",AA440*Q440)</f>
      </c>
      <c r="AF440" s="3">
        <f>IF(AE440="","",AE440*Q440)</f>
      </c>
      <c r="AG440" s="0" t="s">
        <v>106</v>
      </c>
      <c r="AH440" s="0" t="s">
        <v>107</v>
      </c>
    </row>
    <row r="441">
      <c r="A441" s="0">
        <v>437</v>
      </c>
      <c r="B441" s="0" t="s">
        <v>2257</v>
      </c>
      <c r="C441" s="0" t="s">
        <v>90</v>
      </c>
      <c r="D441" s="0" t="s">
        <v>15</v>
      </c>
      <c r="E441" s="5" t="s">
        <v>323</v>
      </c>
      <c r="G441" s="0" t="s">
        <v>28</v>
      </c>
      <c r="H441" s="0" t="s">
        <v>2131</v>
      </c>
      <c r="I441" s="0" t="s">
        <v>93</v>
      </c>
      <c r="J441" s="5" t="s">
        <v>2132</v>
      </c>
      <c r="K441" s="0" t="s">
        <v>33</v>
      </c>
      <c r="L441" s="0" t="s">
        <v>2258</v>
      </c>
      <c r="M441" s="5" t="s">
        <v>2259</v>
      </c>
      <c r="N441" s="5" t="s">
        <v>2260</v>
      </c>
      <c r="O441" s="2">
        <v>15</v>
      </c>
      <c r="P441" s="2">
        <v>0</v>
      </c>
      <c r="Q441" s="2">
        <f>IF(C441="Inventario físico",O441,P441)</f>
      </c>
      <c r="R441" s="2">
        <v>1</v>
      </c>
      <c r="U441" s="0" t="s">
        <v>99</v>
      </c>
      <c r="Y441" s="5" t="s">
        <v>327</v>
      </c>
      <c r="Z441" s="0" t="s">
        <v>104</v>
      </c>
      <c r="AC441" s="5" t="s">
        <v>105</v>
      </c>
      <c r="AD441" s="3">
        <f>IF(AA441="","Pendiente",AA441*Q441)</f>
      </c>
      <c r="AF441" s="3">
        <f>IF(AE441="","",AE441*Q441)</f>
      </c>
      <c r="AG441" s="0" t="s">
        <v>106</v>
      </c>
      <c r="AH441" s="0" t="s">
        <v>107</v>
      </c>
    </row>
    <row r="442">
      <c r="A442" s="0">
        <v>438</v>
      </c>
      <c r="B442" s="0" t="s">
        <v>2261</v>
      </c>
      <c r="C442" s="0" t="s">
        <v>90</v>
      </c>
      <c r="D442" s="0" t="s">
        <v>17</v>
      </c>
      <c r="E442" s="5" t="s">
        <v>131</v>
      </c>
      <c r="F442" s="0" t="s">
        <v>262</v>
      </c>
      <c r="G442" s="0" t="s">
        <v>28</v>
      </c>
      <c r="H442" s="0" t="s">
        <v>2131</v>
      </c>
      <c r="I442" s="0" t="s">
        <v>93</v>
      </c>
      <c r="J442" s="5" t="s">
        <v>2132</v>
      </c>
      <c r="K442" s="0" t="s">
        <v>30</v>
      </c>
      <c r="L442" s="0" t="s">
        <v>2262</v>
      </c>
      <c r="M442" s="5" t="s">
        <v>2263</v>
      </c>
      <c r="O442" s="2">
        <v>3</v>
      </c>
      <c r="P442" s="2">
        <v>0</v>
      </c>
      <c r="Q442" s="2">
        <f>IF(C442="Inventario físico",O442,P442)</f>
      </c>
      <c r="R442" s="2">
        <v>1</v>
      </c>
      <c r="U442" s="0" t="s">
        <v>99</v>
      </c>
      <c r="V442" s="5" t="s">
        <v>2264</v>
      </c>
      <c r="Y442" s="5" t="s">
        <v>2265</v>
      </c>
      <c r="Z442" s="0" t="s">
        <v>104</v>
      </c>
      <c r="AC442" s="5" t="s">
        <v>105</v>
      </c>
      <c r="AD442" s="3">
        <f>IF(AA442="","Pendiente",AA442*Q442)</f>
      </c>
      <c r="AF442" s="3">
        <f>IF(AE442="","",AE442*Q442)</f>
      </c>
      <c r="AG442" s="0" t="s">
        <v>106</v>
      </c>
      <c r="AH442" s="0" t="s">
        <v>107</v>
      </c>
    </row>
    <row r="443">
      <c r="A443" s="0">
        <v>439</v>
      </c>
      <c r="B443" s="0" t="s">
        <v>2266</v>
      </c>
      <c r="C443" s="0" t="s">
        <v>90</v>
      </c>
      <c r="D443" s="0" t="s">
        <v>17</v>
      </c>
      <c r="E443" s="5" t="s">
        <v>131</v>
      </c>
      <c r="F443" s="0" t="s">
        <v>132</v>
      </c>
      <c r="G443" s="0" t="s">
        <v>28</v>
      </c>
      <c r="H443" s="0" t="s">
        <v>2131</v>
      </c>
      <c r="I443" s="0" t="s">
        <v>93</v>
      </c>
      <c r="J443" s="5" t="s">
        <v>2132</v>
      </c>
      <c r="K443" s="0" t="s">
        <v>33</v>
      </c>
      <c r="L443" s="0" t="s">
        <v>2267</v>
      </c>
      <c r="M443" s="5" t="s">
        <v>2268</v>
      </c>
      <c r="N443" s="5" t="s">
        <v>2269</v>
      </c>
      <c r="O443" s="2">
        <v>14</v>
      </c>
      <c r="P443" s="2">
        <v>0</v>
      </c>
      <c r="Q443" s="2">
        <f>IF(C443="Inventario físico",O443,P443)</f>
      </c>
      <c r="R443" s="2">
        <v>1</v>
      </c>
      <c r="U443" s="0" t="s">
        <v>99</v>
      </c>
      <c r="V443" s="5" t="s">
        <v>2264</v>
      </c>
      <c r="W443" s="5" t="s">
        <v>259</v>
      </c>
      <c r="Y443" s="5" t="s">
        <v>2270</v>
      </c>
      <c r="Z443" s="0" t="s">
        <v>104</v>
      </c>
      <c r="AC443" s="5" t="s">
        <v>105</v>
      </c>
      <c r="AD443" s="3">
        <f>IF(AA443="","Pendiente",AA443*Q443)</f>
      </c>
      <c r="AF443" s="3">
        <f>IF(AE443="","",AE443*Q443)</f>
      </c>
      <c r="AG443" s="0" t="s">
        <v>106</v>
      </c>
      <c r="AH443" s="0" t="s">
        <v>107</v>
      </c>
    </row>
    <row r="444">
      <c r="A444" s="0">
        <v>440</v>
      </c>
      <c r="B444" s="0" t="s">
        <v>2271</v>
      </c>
      <c r="C444" s="0" t="s">
        <v>90</v>
      </c>
      <c r="D444" s="0" t="s">
        <v>14</v>
      </c>
      <c r="E444" s="5" t="s">
        <v>109</v>
      </c>
      <c r="G444" s="0" t="s">
        <v>28</v>
      </c>
      <c r="H444" s="0" t="s">
        <v>2131</v>
      </c>
      <c r="I444" s="0" t="s">
        <v>93</v>
      </c>
      <c r="J444" s="5" t="s">
        <v>2132</v>
      </c>
      <c r="K444" s="0" t="s">
        <v>33</v>
      </c>
      <c r="L444" s="0" t="s">
        <v>531</v>
      </c>
      <c r="M444" s="5" t="s">
        <v>2272</v>
      </c>
      <c r="N444" s="5" t="s">
        <v>2273</v>
      </c>
      <c r="O444" s="2">
        <v>28</v>
      </c>
      <c r="P444" s="2">
        <v>145</v>
      </c>
      <c r="Q444" s="2">
        <f>IF(C444="Inventario físico",O444,P444)</f>
      </c>
      <c r="R444" s="2">
        <v>4</v>
      </c>
      <c r="S444" s="0" t="s">
        <v>239</v>
      </c>
      <c r="T444" s="0" t="s">
        <v>239</v>
      </c>
      <c r="U444" s="0" t="s">
        <v>99</v>
      </c>
      <c r="V444" s="5" t="s">
        <v>240</v>
      </c>
      <c r="W444" s="5" t="s">
        <v>145</v>
      </c>
      <c r="X444" s="0" t="s">
        <v>146</v>
      </c>
      <c r="Y444" s="5" t="s">
        <v>2274</v>
      </c>
      <c r="Z444" s="0" t="s">
        <v>104</v>
      </c>
      <c r="AC444" s="5" t="s">
        <v>105</v>
      </c>
      <c r="AD444" s="3">
        <f>IF(AA444="","Pendiente",AA444*Q444)</f>
      </c>
      <c r="AE444" s="3">
        <v>2917.3706896551726</v>
      </c>
      <c r="AF444" s="3">
        <f>IF(AE444="","",AE444*Q444)</f>
      </c>
      <c r="AG444" s="0" t="s">
        <v>106</v>
      </c>
      <c r="AH444" s="0" t="s">
        <v>107</v>
      </c>
    </row>
    <row r="445">
      <c r="A445" s="0">
        <v>441</v>
      </c>
      <c r="B445" s="0" t="s">
        <v>2275</v>
      </c>
      <c r="C445" s="0" t="s">
        <v>90</v>
      </c>
      <c r="D445" s="0" t="s">
        <v>14</v>
      </c>
      <c r="E445" s="5" t="s">
        <v>109</v>
      </c>
      <c r="G445" s="0" t="s">
        <v>28</v>
      </c>
      <c r="H445" s="0" t="s">
        <v>2131</v>
      </c>
      <c r="I445" s="0" t="s">
        <v>93</v>
      </c>
      <c r="J445" s="5" t="s">
        <v>2132</v>
      </c>
      <c r="K445" s="0" t="s">
        <v>33</v>
      </c>
      <c r="L445" s="0" t="s">
        <v>2276</v>
      </c>
      <c r="M445" s="5" t="s">
        <v>2277</v>
      </c>
      <c r="N445" s="5" t="s">
        <v>457</v>
      </c>
      <c r="O445" s="2">
        <v>230</v>
      </c>
      <c r="P445" s="2">
        <v>250</v>
      </c>
      <c r="Q445" s="2">
        <f>IF(C445="Inventario físico",O445,P445)</f>
      </c>
      <c r="R445" s="2">
        <v>1</v>
      </c>
      <c r="S445" s="0" t="s">
        <v>2278</v>
      </c>
      <c r="T445" s="0" t="s">
        <v>2278</v>
      </c>
      <c r="U445" s="0" t="s">
        <v>99</v>
      </c>
      <c r="V445" s="5" t="s">
        <v>2279</v>
      </c>
      <c r="W445" s="5" t="s">
        <v>273</v>
      </c>
      <c r="X445" s="0" t="s">
        <v>146</v>
      </c>
      <c r="Y445" s="5" t="s">
        <v>2280</v>
      </c>
      <c r="Z445" s="0" t="s">
        <v>104</v>
      </c>
      <c r="AC445" s="5" t="s">
        <v>105</v>
      </c>
      <c r="AD445" s="3">
        <f>IF(AA445="","Pendiente",AA445*Q445)</f>
      </c>
      <c r="AE445" s="3">
        <v>61.42</v>
      </c>
      <c r="AF445" s="3">
        <f>IF(AE445="","",AE445*Q445)</f>
      </c>
      <c r="AG445" s="0" t="s">
        <v>106</v>
      </c>
      <c r="AH445" s="0" t="s">
        <v>107</v>
      </c>
    </row>
    <row r="446">
      <c r="A446" s="0">
        <v>442</v>
      </c>
      <c r="B446" s="0" t="s">
        <v>2281</v>
      </c>
      <c r="C446" s="0" t="s">
        <v>90</v>
      </c>
      <c r="D446" s="0" t="s">
        <v>14</v>
      </c>
      <c r="E446" s="5" t="s">
        <v>109</v>
      </c>
      <c r="G446" s="0" t="s">
        <v>28</v>
      </c>
      <c r="H446" s="0" t="s">
        <v>2131</v>
      </c>
      <c r="I446" s="0" t="s">
        <v>93</v>
      </c>
      <c r="J446" s="5" t="s">
        <v>2132</v>
      </c>
      <c r="K446" s="0" t="s">
        <v>33</v>
      </c>
      <c r="L446" s="0" t="s">
        <v>1179</v>
      </c>
      <c r="M446" s="5" t="s">
        <v>2282</v>
      </c>
      <c r="N446" s="5" t="s">
        <v>2283</v>
      </c>
      <c r="O446" s="2">
        <v>290</v>
      </c>
      <c r="P446" s="2">
        <v>240</v>
      </c>
      <c r="Q446" s="2">
        <f>IF(C446="Inventario físico",O446,P446)</f>
      </c>
      <c r="R446" s="2">
        <v>2</v>
      </c>
      <c r="S446" s="0" t="s">
        <v>2284</v>
      </c>
      <c r="T446" s="0" t="s">
        <v>2284</v>
      </c>
      <c r="U446" s="0" t="s">
        <v>99</v>
      </c>
      <c r="V446" s="5" t="s">
        <v>2285</v>
      </c>
      <c r="W446" s="5" t="s">
        <v>273</v>
      </c>
      <c r="X446" s="0" t="s">
        <v>146</v>
      </c>
      <c r="Y446" s="5" t="s">
        <v>2286</v>
      </c>
      <c r="Z446" s="0" t="s">
        <v>104</v>
      </c>
      <c r="AC446" s="5" t="s">
        <v>105</v>
      </c>
      <c r="AD446" s="3">
        <f>IF(AA446="","Pendiente",AA446*Q446)</f>
      </c>
      <c r="AE446" s="3">
        <v>57.11</v>
      </c>
      <c r="AF446" s="3">
        <f>IF(AE446="","",AE446*Q446)</f>
      </c>
      <c r="AG446" s="0" t="s">
        <v>106</v>
      </c>
      <c r="AH446" s="0" t="s">
        <v>107</v>
      </c>
    </row>
    <row r="447">
      <c r="A447" s="0">
        <v>443</v>
      </c>
      <c r="B447" s="0" t="s">
        <v>2287</v>
      </c>
      <c r="C447" s="0" t="s">
        <v>90</v>
      </c>
      <c r="D447" s="0" t="s">
        <v>14</v>
      </c>
      <c r="E447" s="5" t="s">
        <v>109</v>
      </c>
      <c r="G447" s="0" t="s">
        <v>28</v>
      </c>
      <c r="H447" s="0" t="s">
        <v>2131</v>
      </c>
      <c r="I447" s="0" t="s">
        <v>93</v>
      </c>
      <c r="J447" s="5" t="s">
        <v>2132</v>
      </c>
      <c r="K447" s="0" t="s">
        <v>33</v>
      </c>
      <c r="L447" s="0" t="s">
        <v>2288</v>
      </c>
      <c r="M447" s="5" t="s">
        <v>2289</v>
      </c>
      <c r="N447" s="5" t="s">
        <v>768</v>
      </c>
      <c r="O447" s="2">
        <v>378</v>
      </c>
      <c r="P447" s="2">
        <v>258</v>
      </c>
      <c r="Q447" s="2">
        <f>IF(C447="Inventario físico",O447,P447)</f>
      </c>
      <c r="R447" s="2">
        <v>4</v>
      </c>
      <c r="S447" s="0" t="s">
        <v>2290</v>
      </c>
      <c r="T447" s="0" t="s">
        <v>2290</v>
      </c>
      <c r="U447" s="0" t="s">
        <v>99</v>
      </c>
      <c r="V447" s="5" t="s">
        <v>2291</v>
      </c>
      <c r="W447" s="5" t="s">
        <v>273</v>
      </c>
      <c r="X447" s="0" t="s">
        <v>146</v>
      </c>
      <c r="Y447" s="5" t="s">
        <v>2292</v>
      </c>
      <c r="Z447" s="0" t="s">
        <v>104</v>
      </c>
      <c r="AC447" s="5" t="s">
        <v>105</v>
      </c>
      <c r="AD447" s="3">
        <f>IF(AA447="","Pendiente",AA447*Q447)</f>
      </c>
      <c r="AE447" s="3">
        <v>730.948992248062</v>
      </c>
      <c r="AF447" s="3">
        <f>IF(AE447="","",AE447*Q447)</f>
      </c>
      <c r="AG447" s="0" t="s">
        <v>106</v>
      </c>
      <c r="AH447" s="0" t="s">
        <v>107</v>
      </c>
    </row>
    <row r="448">
      <c r="A448" s="0">
        <v>444</v>
      </c>
      <c r="B448" s="0" t="s">
        <v>2293</v>
      </c>
      <c r="C448" s="0" t="s">
        <v>90</v>
      </c>
      <c r="D448" s="0" t="s">
        <v>17</v>
      </c>
      <c r="E448" s="5" t="s">
        <v>131</v>
      </c>
      <c r="F448" s="0" t="s">
        <v>255</v>
      </c>
      <c r="G448" s="0" t="s">
        <v>28</v>
      </c>
      <c r="H448" s="0" t="s">
        <v>2131</v>
      </c>
      <c r="I448" s="0" t="s">
        <v>93</v>
      </c>
      <c r="J448" s="5" t="s">
        <v>2132</v>
      </c>
      <c r="K448" s="0" t="s">
        <v>33</v>
      </c>
      <c r="L448" s="0" t="s">
        <v>1279</v>
      </c>
      <c r="M448" s="5" t="s">
        <v>2294</v>
      </c>
      <c r="N448" s="5" t="s">
        <v>1125</v>
      </c>
      <c r="O448" s="2">
        <v>397</v>
      </c>
      <c r="P448" s="2">
        <v>0</v>
      </c>
      <c r="Q448" s="2">
        <f>IF(C448="Inventario físico",O448,P448)</f>
      </c>
      <c r="R448" s="2">
        <v>4</v>
      </c>
      <c r="U448" s="0" t="s">
        <v>99</v>
      </c>
      <c r="W448" s="5" t="s">
        <v>137</v>
      </c>
      <c r="Y448" s="5" t="s">
        <v>2295</v>
      </c>
      <c r="Z448" s="0" t="s">
        <v>104</v>
      </c>
      <c r="AC448" s="5" t="s">
        <v>105</v>
      </c>
      <c r="AD448" s="3">
        <f>IF(AA448="","Pendiente",AA448*Q448)</f>
      </c>
      <c r="AF448" s="3">
        <f>IF(AE448="","",AE448*Q448)</f>
      </c>
      <c r="AG448" s="0" t="s">
        <v>106</v>
      </c>
      <c r="AH448" s="0" t="s">
        <v>107</v>
      </c>
    </row>
    <row r="449">
      <c r="A449" s="0">
        <v>445</v>
      </c>
      <c r="B449" s="0" t="s">
        <v>2296</v>
      </c>
      <c r="C449" s="0" t="s">
        <v>90</v>
      </c>
      <c r="D449" s="0" t="s">
        <v>17</v>
      </c>
      <c r="E449" s="5" t="s">
        <v>131</v>
      </c>
      <c r="F449" s="0" t="s">
        <v>132</v>
      </c>
      <c r="G449" s="0" t="s">
        <v>28</v>
      </c>
      <c r="H449" s="0" t="s">
        <v>2131</v>
      </c>
      <c r="I449" s="0" t="s">
        <v>93</v>
      </c>
      <c r="J449" s="5" t="s">
        <v>2132</v>
      </c>
      <c r="K449" s="0" t="s">
        <v>33</v>
      </c>
      <c r="L449" s="0" t="s">
        <v>2297</v>
      </c>
      <c r="M449" s="5" t="s">
        <v>2298</v>
      </c>
      <c r="N449" s="5" t="s">
        <v>768</v>
      </c>
      <c r="O449" s="2">
        <v>10</v>
      </c>
      <c r="P449" s="2">
        <v>0</v>
      </c>
      <c r="Q449" s="2">
        <f>IF(C449="Inventario físico",O449,P449)</f>
      </c>
      <c r="R449" s="2">
        <v>1</v>
      </c>
      <c r="U449" s="0" t="s">
        <v>99</v>
      </c>
      <c r="V449" s="5" t="s">
        <v>2299</v>
      </c>
      <c r="W449" s="5" t="s">
        <v>137</v>
      </c>
      <c r="Y449" s="5" t="s">
        <v>2300</v>
      </c>
      <c r="Z449" s="0" t="s">
        <v>104</v>
      </c>
      <c r="AC449" s="5" t="s">
        <v>105</v>
      </c>
      <c r="AD449" s="3">
        <f>IF(AA449="","Pendiente",AA449*Q449)</f>
      </c>
      <c r="AF449" s="3">
        <f>IF(AE449="","",AE449*Q449)</f>
      </c>
      <c r="AG449" s="0" t="s">
        <v>106</v>
      </c>
      <c r="AH449" s="0" t="s">
        <v>107</v>
      </c>
    </row>
    <row r="450">
      <c r="A450" s="0">
        <v>446</v>
      </c>
      <c r="B450" s="0" t="s">
        <v>2301</v>
      </c>
      <c r="C450" s="0" t="s">
        <v>90</v>
      </c>
      <c r="D450" s="0" t="s">
        <v>17</v>
      </c>
      <c r="E450" s="5" t="s">
        <v>131</v>
      </c>
      <c r="F450" s="0" t="s">
        <v>132</v>
      </c>
      <c r="G450" s="0" t="s">
        <v>28</v>
      </c>
      <c r="H450" s="0" t="s">
        <v>2131</v>
      </c>
      <c r="I450" s="0" t="s">
        <v>93</v>
      </c>
      <c r="J450" s="5" t="s">
        <v>2132</v>
      </c>
      <c r="K450" s="0" t="s">
        <v>30</v>
      </c>
      <c r="L450" s="0" t="s">
        <v>1071</v>
      </c>
      <c r="M450" s="5" t="s">
        <v>2302</v>
      </c>
      <c r="O450" s="2">
        <v>2</v>
      </c>
      <c r="P450" s="2">
        <v>0</v>
      </c>
      <c r="Q450" s="2">
        <f>IF(C450="Inventario físico",O450,P450)</f>
      </c>
      <c r="R450" s="2">
        <v>1</v>
      </c>
      <c r="U450" s="0" t="s">
        <v>99</v>
      </c>
      <c r="V450" s="5" t="s">
        <v>2303</v>
      </c>
      <c r="Y450" s="5" t="s">
        <v>2304</v>
      </c>
      <c r="Z450" s="0" t="s">
        <v>104</v>
      </c>
      <c r="AC450" s="5" t="s">
        <v>105</v>
      </c>
      <c r="AD450" s="3">
        <f>IF(AA450="","Pendiente",AA450*Q450)</f>
      </c>
      <c r="AF450" s="3">
        <f>IF(AE450="","",AE450*Q450)</f>
      </c>
      <c r="AG450" s="0" t="s">
        <v>106</v>
      </c>
      <c r="AH450" s="0" t="s">
        <v>107</v>
      </c>
    </row>
    <row r="451">
      <c r="A451" s="0">
        <v>447</v>
      </c>
      <c r="B451" s="0" t="s">
        <v>2305</v>
      </c>
      <c r="C451" s="0" t="s">
        <v>90</v>
      </c>
      <c r="D451" s="0" t="s">
        <v>17</v>
      </c>
      <c r="E451" s="5" t="s">
        <v>131</v>
      </c>
      <c r="F451" s="0" t="s">
        <v>262</v>
      </c>
      <c r="G451" s="0" t="s">
        <v>28</v>
      </c>
      <c r="H451" s="0" t="s">
        <v>2131</v>
      </c>
      <c r="I451" s="0" t="s">
        <v>93</v>
      </c>
      <c r="J451" s="5" t="s">
        <v>2132</v>
      </c>
      <c r="K451" s="0" t="s">
        <v>30</v>
      </c>
      <c r="L451" s="0" t="s">
        <v>2306</v>
      </c>
      <c r="M451" s="5" t="s">
        <v>2307</v>
      </c>
      <c r="O451" s="2">
        <v>294</v>
      </c>
      <c r="P451" s="2">
        <v>0</v>
      </c>
      <c r="Q451" s="2">
        <f>IF(C451="Inventario físico",O451,P451)</f>
      </c>
      <c r="R451" s="2">
        <v>2</v>
      </c>
      <c r="U451" s="0" t="s">
        <v>99</v>
      </c>
      <c r="V451" s="5" t="s">
        <v>265</v>
      </c>
      <c r="Y451" s="5" t="s">
        <v>2308</v>
      </c>
      <c r="Z451" s="0" t="s">
        <v>104</v>
      </c>
      <c r="AC451" s="5" t="s">
        <v>105</v>
      </c>
      <c r="AD451" s="3">
        <f>IF(AA451="","Pendiente",AA451*Q451)</f>
      </c>
      <c r="AF451" s="3">
        <f>IF(AE451="","",AE451*Q451)</f>
      </c>
      <c r="AG451" s="0" t="s">
        <v>106</v>
      </c>
      <c r="AH451" s="0" t="s">
        <v>107</v>
      </c>
    </row>
    <row r="452">
      <c r="A452" s="0">
        <v>448</v>
      </c>
      <c r="B452" s="0" t="s">
        <v>2309</v>
      </c>
      <c r="C452" s="0" t="s">
        <v>90</v>
      </c>
      <c r="D452" s="0" t="s">
        <v>14</v>
      </c>
      <c r="E452" s="5" t="s">
        <v>109</v>
      </c>
      <c r="G452" s="0" t="s">
        <v>28</v>
      </c>
      <c r="H452" s="0" t="s">
        <v>2131</v>
      </c>
      <c r="I452" s="0" t="s">
        <v>93</v>
      </c>
      <c r="J452" s="5" t="s">
        <v>2132</v>
      </c>
      <c r="K452" s="0" t="s">
        <v>33</v>
      </c>
      <c r="L452" s="0" t="s">
        <v>2310</v>
      </c>
      <c r="M452" s="5" t="s">
        <v>2311</v>
      </c>
      <c r="N452" s="5" t="s">
        <v>135</v>
      </c>
      <c r="O452" s="2">
        <v>428</v>
      </c>
      <c r="P452" s="2">
        <v>100</v>
      </c>
      <c r="Q452" s="2">
        <f>IF(C452="Inventario físico",O452,P452)</f>
      </c>
      <c r="R452" s="2">
        <v>4</v>
      </c>
      <c r="S452" s="0" t="s">
        <v>2312</v>
      </c>
      <c r="T452" s="0" t="s">
        <v>2312</v>
      </c>
      <c r="U452" s="0" t="s">
        <v>99</v>
      </c>
      <c r="V452" s="5" t="s">
        <v>1139</v>
      </c>
      <c r="W452" s="5" t="s">
        <v>137</v>
      </c>
      <c r="X452" s="0" t="s">
        <v>146</v>
      </c>
      <c r="Y452" s="5" t="s">
        <v>2313</v>
      </c>
      <c r="Z452" s="0" t="s">
        <v>104</v>
      </c>
      <c r="AC452" s="5" t="s">
        <v>105</v>
      </c>
      <c r="AD452" s="3">
        <f>IF(AA452="","Pendiente",AA452*Q452)</f>
      </c>
      <c r="AE452" s="3">
        <v>1854.72</v>
      </c>
      <c r="AF452" s="3">
        <f>IF(AE452="","",AE452*Q452)</f>
      </c>
      <c r="AG452" s="0" t="s">
        <v>106</v>
      </c>
      <c r="AH452" s="0" t="s">
        <v>107</v>
      </c>
    </row>
    <row r="453">
      <c r="A453" s="0">
        <v>449</v>
      </c>
      <c r="B453" s="0" t="s">
        <v>2314</v>
      </c>
      <c r="C453" s="0" t="s">
        <v>90</v>
      </c>
      <c r="D453" s="0" t="s">
        <v>17</v>
      </c>
      <c r="E453" s="5" t="s">
        <v>131</v>
      </c>
      <c r="F453" s="0" t="s">
        <v>262</v>
      </c>
      <c r="G453" s="0" t="s">
        <v>28</v>
      </c>
      <c r="H453" s="0" t="s">
        <v>2131</v>
      </c>
      <c r="I453" s="0" t="s">
        <v>93</v>
      </c>
      <c r="J453" s="5" t="s">
        <v>2132</v>
      </c>
      <c r="K453" s="0" t="s">
        <v>33</v>
      </c>
      <c r="L453" s="0" t="s">
        <v>2315</v>
      </c>
      <c r="M453" s="5" t="s">
        <v>2316</v>
      </c>
      <c r="N453" s="5" t="s">
        <v>278</v>
      </c>
      <c r="O453" s="2">
        <v>50</v>
      </c>
      <c r="P453" s="2">
        <v>0</v>
      </c>
      <c r="Q453" s="2">
        <f>IF(C453="Inventario físico",O453,P453)</f>
      </c>
      <c r="R453" s="2">
        <v>4</v>
      </c>
      <c r="U453" s="0" t="s">
        <v>99</v>
      </c>
      <c r="V453" s="5" t="s">
        <v>2317</v>
      </c>
      <c r="Y453" s="5" t="s">
        <v>2318</v>
      </c>
      <c r="Z453" s="0" t="s">
        <v>104</v>
      </c>
      <c r="AC453" s="5" t="s">
        <v>105</v>
      </c>
      <c r="AD453" s="3">
        <f>IF(AA453="","Pendiente",AA453*Q453)</f>
      </c>
      <c r="AF453" s="3">
        <f>IF(AE453="","",AE453*Q453)</f>
      </c>
      <c r="AG453" s="0" t="s">
        <v>106</v>
      </c>
      <c r="AH453" s="0" t="s">
        <v>107</v>
      </c>
    </row>
    <row r="454">
      <c r="A454" s="0">
        <v>450</v>
      </c>
      <c r="B454" s="0" t="s">
        <v>2319</v>
      </c>
      <c r="C454" s="0" t="s">
        <v>90</v>
      </c>
      <c r="D454" s="0" t="s">
        <v>17</v>
      </c>
      <c r="E454" s="5" t="s">
        <v>131</v>
      </c>
      <c r="F454" s="0" t="s">
        <v>244</v>
      </c>
      <c r="G454" s="0" t="s">
        <v>28</v>
      </c>
      <c r="H454" s="0" t="s">
        <v>2131</v>
      </c>
      <c r="I454" s="0" t="s">
        <v>93</v>
      </c>
      <c r="J454" s="5" t="s">
        <v>2132</v>
      </c>
      <c r="K454" s="0" t="s">
        <v>33</v>
      </c>
      <c r="L454" s="0" t="s">
        <v>2320</v>
      </c>
      <c r="M454" s="5" t="s">
        <v>2321</v>
      </c>
      <c r="N454" s="5" t="s">
        <v>2322</v>
      </c>
      <c r="O454" s="2">
        <v>14</v>
      </c>
      <c r="P454" s="2">
        <v>0</v>
      </c>
      <c r="Q454" s="2">
        <f>IF(C454="Inventario físico",O454,P454)</f>
      </c>
      <c r="R454" s="2">
        <v>1</v>
      </c>
      <c r="U454" s="0" t="s">
        <v>99</v>
      </c>
      <c r="Y454" s="5" t="s">
        <v>2323</v>
      </c>
      <c r="Z454" s="0" t="s">
        <v>104</v>
      </c>
      <c r="AC454" s="5" t="s">
        <v>105</v>
      </c>
      <c r="AD454" s="3">
        <f>IF(AA454="","Pendiente",AA454*Q454)</f>
      </c>
      <c r="AF454" s="3">
        <f>IF(AE454="","",AE454*Q454)</f>
      </c>
      <c r="AG454" s="0" t="s">
        <v>106</v>
      </c>
      <c r="AH454" s="0" t="s">
        <v>107</v>
      </c>
    </row>
    <row r="455">
      <c r="A455" s="0">
        <v>451</v>
      </c>
      <c r="B455" s="0" t="s">
        <v>2324</v>
      </c>
      <c r="C455" s="0" t="s">
        <v>90</v>
      </c>
      <c r="D455" s="0" t="s">
        <v>14</v>
      </c>
      <c r="E455" s="5" t="s">
        <v>91</v>
      </c>
      <c r="G455" s="0" t="s">
        <v>28</v>
      </c>
      <c r="H455" s="0" t="s">
        <v>2131</v>
      </c>
      <c r="I455" s="0" t="s">
        <v>93</v>
      </c>
      <c r="J455" s="5" t="s">
        <v>2132</v>
      </c>
      <c r="K455" s="0" t="s">
        <v>33</v>
      </c>
      <c r="L455" s="0" t="s">
        <v>2325</v>
      </c>
      <c r="M455" s="5" t="s">
        <v>2326</v>
      </c>
      <c r="N455" s="5" t="s">
        <v>278</v>
      </c>
      <c r="O455" s="2">
        <v>156</v>
      </c>
      <c r="P455" s="2">
        <v>0</v>
      </c>
      <c r="Q455" s="2">
        <f>IF(C455="Inventario físico",O455,P455)</f>
      </c>
      <c r="R455" s="2">
        <v>2</v>
      </c>
      <c r="S455" s="0" t="s">
        <v>279</v>
      </c>
      <c r="T455" s="0" t="s">
        <v>279</v>
      </c>
      <c r="U455" s="0" t="s">
        <v>99</v>
      </c>
      <c r="V455" s="5" t="s">
        <v>280</v>
      </c>
      <c r="W455" s="5" t="s">
        <v>273</v>
      </c>
      <c r="X455" s="0" t="s">
        <v>146</v>
      </c>
      <c r="Y455" s="5" t="s">
        <v>281</v>
      </c>
      <c r="Z455" s="0" t="s">
        <v>104</v>
      </c>
      <c r="AC455" s="5" t="s">
        <v>105</v>
      </c>
      <c r="AD455" s="3">
        <f>IF(AA455="","Pendiente",AA455*Q455)</f>
      </c>
      <c r="AE455" s="3">
        <v>416.7271022727273</v>
      </c>
      <c r="AF455" s="3">
        <f>IF(AE455="","",AE455*Q455)</f>
      </c>
      <c r="AG455" s="0" t="s">
        <v>106</v>
      </c>
      <c r="AH455" s="0" t="s">
        <v>107</v>
      </c>
    </row>
    <row r="456">
      <c r="A456" s="0">
        <v>452</v>
      </c>
      <c r="B456" s="0" t="s">
        <v>2327</v>
      </c>
      <c r="C456" s="0" t="s">
        <v>90</v>
      </c>
      <c r="D456" s="0" t="s">
        <v>17</v>
      </c>
      <c r="E456" s="5" t="s">
        <v>131</v>
      </c>
      <c r="F456" s="0" t="s">
        <v>132</v>
      </c>
      <c r="G456" s="0" t="s">
        <v>28</v>
      </c>
      <c r="H456" s="0" t="s">
        <v>2131</v>
      </c>
      <c r="I456" s="0" t="s">
        <v>93</v>
      </c>
      <c r="J456" s="5" t="s">
        <v>2132</v>
      </c>
      <c r="K456" s="0" t="s">
        <v>30</v>
      </c>
      <c r="L456" s="0" t="s">
        <v>2328</v>
      </c>
      <c r="M456" s="5" t="s">
        <v>2329</v>
      </c>
      <c r="O456" s="2">
        <v>680</v>
      </c>
      <c r="P456" s="2">
        <v>0</v>
      </c>
      <c r="Q456" s="2">
        <f>IF(C456="Inventario físico",O456,P456)</f>
      </c>
      <c r="R456" s="2">
        <v>5</v>
      </c>
      <c r="U456" s="0" t="s">
        <v>99</v>
      </c>
      <c r="V456" s="5" t="s">
        <v>285</v>
      </c>
      <c r="Y456" s="5" t="s">
        <v>286</v>
      </c>
      <c r="Z456" s="0" t="s">
        <v>104</v>
      </c>
      <c r="AC456" s="5" t="s">
        <v>105</v>
      </c>
      <c r="AD456" s="3">
        <f>IF(AA456="","Pendiente",AA456*Q456)</f>
      </c>
      <c r="AF456" s="3">
        <f>IF(AE456="","",AE456*Q456)</f>
      </c>
      <c r="AG456" s="0" t="s">
        <v>106</v>
      </c>
      <c r="AH456" s="0" t="s">
        <v>107</v>
      </c>
    </row>
    <row r="457">
      <c r="A457" s="0">
        <v>453</v>
      </c>
      <c r="B457" s="0" t="s">
        <v>2330</v>
      </c>
      <c r="C457" s="0" t="s">
        <v>90</v>
      </c>
      <c r="D457" s="0" t="s">
        <v>17</v>
      </c>
      <c r="E457" s="5" t="s">
        <v>131</v>
      </c>
      <c r="F457" s="0" t="s">
        <v>132</v>
      </c>
      <c r="G457" s="0" t="s">
        <v>28</v>
      </c>
      <c r="H457" s="0" t="s">
        <v>2131</v>
      </c>
      <c r="I457" s="0" t="s">
        <v>93</v>
      </c>
      <c r="J457" s="5" t="s">
        <v>2132</v>
      </c>
      <c r="K457" s="0" t="s">
        <v>30</v>
      </c>
      <c r="L457" s="0" t="s">
        <v>2331</v>
      </c>
      <c r="M457" s="5" t="s">
        <v>2332</v>
      </c>
      <c r="O457" s="2">
        <v>30</v>
      </c>
      <c r="P457" s="2">
        <v>0</v>
      </c>
      <c r="Q457" s="2">
        <f>IF(C457="Inventario físico",O457,P457)</f>
      </c>
      <c r="R457" s="2">
        <v>1</v>
      </c>
      <c r="U457" s="0" t="s">
        <v>99</v>
      </c>
      <c r="V457" s="5" t="s">
        <v>1158</v>
      </c>
      <c r="Y457" s="5" t="s">
        <v>2333</v>
      </c>
      <c r="Z457" s="0" t="s">
        <v>104</v>
      </c>
      <c r="AC457" s="5" t="s">
        <v>105</v>
      </c>
      <c r="AD457" s="3">
        <f>IF(AA457="","Pendiente",AA457*Q457)</f>
      </c>
      <c r="AF457" s="3">
        <f>IF(AE457="","",AE457*Q457)</f>
      </c>
      <c r="AG457" s="0" t="s">
        <v>106</v>
      </c>
      <c r="AH457" s="0" t="s">
        <v>107</v>
      </c>
    </row>
    <row r="458">
      <c r="A458" s="0">
        <v>454</v>
      </c>
      <c r="B458" s="0" t="s">
        <v>2334</v>
      </c>
      <c r="C458" s="0" t="s">
        <v>90</v>
      </c>
      <c r="D458" s="0" t="s">
        <v>17</v>
      </c>
      <c r="E458" s="5" t="s">
        <v>131</v>
      </c>
      <c r="F458" s="0" t="s">
        <v>262</v>
      </c>
      <c r="G458" s="0" t="s">
        <v>28</v>
      </c>
      <c r="H458" s="0" t="s">
        <v>2131</v>
      </c>
      <c r="I458" s="0" t="s">
        <v>93</v>
      </c>
      <c r="J458" s="5" t="s">
        <v>2132</v>
      </c>
      <c r="K458" s="0" t="s">
        <v>30</v>
      </c>
      <c r="L458" s="0" t="s">
        <v>2335</v>
      </c>
      <c r="M458" s="5" t="s">
        <v>2336</v>
      </c>
      <c r="N458" s="5" t="s">
        <v>2337</v>
      </c>
      <c r="O458" s="2">
        <v>17</v>
      </c>
      <c r="P458" s="2">
        <v>0</v>
      </c>
      <c r="Q458" s="2">
        <f>IF(C458="Inventario físico",O458,P458)</f>
      </c>
      <c r="R458" s="2">
        <v>2</v>
      </c>
      <c r="U458" s="0" t="s">
        <v>99</v>
      </c>
      <c r="V458" s="5" t="s">
        <v>295</v>
      </c>
      <c r="Y458" s="5" t="s">
        <v>2338</v>
      </c>
      <c r="Z458" s="0" t="s">
        <v>104</v>
      </c>
      <c r="AC458" s="5" t="s">
        <v>105</v>
      </c>
      <c r="AD458" s="3">
        <f>IF(AA458="","Pendiente",AA458*Q458)</f>
      </c>
      <c r="AF458" s="3">
        <f>IF(AE458="","",AE458*Q458)</f>
      </c>
      <c r="AG458" s="0" t="s">
        <v>106</v>
      </c>
      <c r="AH458" s="0" t="s">
        <v>107</v>
      </c>
    </row>
    <row r="459">
      <c r="A459" s="0">
        <v>455</v>
      </c>
      <c r="B459" s="0" t="s">
        <v>2339</v>
      </c>
      <c r="C459" s="0" t="s">
        <v>90</v>
      </c>
      <c r="D459" s="0" t="s">
        <v>14</v>
      </c>
      <c r="E459" s="5" t="s">
        <v>109</v>
      </c>
      <c r="G459" s="0" t="s">
        <v>28</v>
      </c>
      <c r="H459" s="0" t="s">
        <v>2131</v>
      </c>
      <c r="I459" s="0" t="s">
        <v>93</v>
      </c>
      <c r="J459" s="5" t="s">
        <v>2132</v>
      </c>
      <c r="K459" s="0" t="s">
        <v>33</v>
      </c>
      <c r="L459" s="0" t="s">
        <v>2340</v>
      </c>
      <c r="M459" s="5" t="s">
        <v>2341</v>
      </c>
      <c r="N459" s="5" t="s">
        <v>2342</v>
      </c>
      <c r="O459" s="2">
        <v>54</v>
      </c>
      <c r="P459" s="2">
        <v>50</v>
      </c>
      <c r="Q459" s="2">
        <f>IF(C459="Inventario físico",O459,P459)</f>
      </c>
      <c r="R459" s="2">
        <v>5</v>
      </c>
      <c r="S459" s="0" t="s">
        <v>2343</v>
      </c>
      <c r="T459" s="0" t="s">
        <v>2343</v>
      </c>
      <c r="U459" s="0" t="s">
        <v>99</v>
      </c>
      <c r="V459" s="5" t="s">
        <v>2344</v>
      </c>
      <c r="W459" s="5" t="s">
        <v>259</v>
      </c>
      <c r="X459" s="0" t="s">
        <v>146</v>
      </c>
      <c r="Y459" s="5" t="s">
        <v>2345</v>
      </c>
      <c r="Z459" s="0" t="s">
        <v>104</v>
      </c>
      <c r="AC459" s="5" t="s">
        <v>105</v>
      </c>
      <c r="AD459" s="3">
        <f>IF(AA459="","Pendiente",AA459*Q459)</f>
      </c>
      <c r="AE459" s="3">
        <v>3768.732</v>
      </c>
      <c r="AF459" s="3">
        <f>IF(AE459="","",AE459*Q459)</f>
      </c>
      <c r="AG459" s="0" t="s">
        <v>106</v>
      </c>
      <c r="AH459" s="0" t="s">
        <v>107</v>
      </c>
    </row>
    <row r="460">
      <c r="A460" s="0">
        <v>456</v>
      </c>
      <c r="B460" s="0" t="s">
        <v>2346</v>
      </c>
      <c r="C460" s="0" t="s">
        <v>90</v>
      </c>
      <c r="D460" s="0" t="s">
        <v>14</v>
      </c>
      <c r="E460" s="5" t="s">
        <v>91</v>
      </c>
      <c r="G460" s="0" t="s">
        <v>28</v>
      </c>
      <c r="H460" s="0" t="s">
        <v>2131</v>
      </c>
      <c r="I460" s="0" t="s">
        <v>93</v>
      </c>
      <c r="J460" s="5" t="s">
        <v>2132</v>
      </c>
      <c r="K460" s="0" t="s">
        <v>33</v>
      </c>
      <c r="L460" s="0" t="s">
        <v>2347</v>
      </c>
      <c r="M460" s="5" t="s">
        <v>2348</v>
      </c>
      <c r="N460" s="5" t="s">
        <v>2349</v>
      </c>
      <c r="O460" s="2">
        <v>86</v>
      </c>
      <c r="P460" s="2">
        <v>0</v>
      </c>
      <c r="Q460" s="2">
        <f>IF(C460="Inventario físico",O460,P460)</f>
      </c>
      <c r="R460" s="2">
        <v>2</v>
      </c>
      <c r="S460" s="0" t="s">
        <v>2350</v>
      </c>
      <c r="T460" s="0" t="s">
        <v>2350</v>
      </c>
      <c r="U460" s="0" t="s">
        <v>99</v>
      </c>
      <c r="V460" s="5" t="s">
        <v>2351</v>
      </c>
      <c r="W460" s="5" t="s">
        <v>259</v>
      </c>
      <c r="X460" s="0" t="s">
        <v>146</v>
      </c>
      <c r="Y460" s="5" t="s">
        <v>2352</v>
      </c>
      <c r="Z460" s="0" t="s">
        <v>104</v>
      </c>
      <c r="AC460" s="5" t="s">
        <v>105</v>
      </c>
      <c r="AD460" s="3">
        <f>IF(AA460="","Pendiente",AA460*Q460)</f>
      </c>
      <c r="AE460" s="3">
        <v>93.5</v>
      </c>
      <c r="AF460" s="3">
        <f>IF(AE460="","",AE460*Q460)</f>
      </c>
      <c r="AG460" s="0" t="s">
        <v>106</v>
      </c>
      <c r="AH460" s="0" t="s">
        <v>107</v>
      </c>
    </row>
    <row r="461">
      <c r="A461" s="0">
        <v>457</v>
      </c>
      <c r="B461" s="0" t="s">
        <v>2353</v>
      </c>
      <c r="C461" s="0" t="s">
        <v>90</v>
      </c>
      <c r="D461" s="0" t="s">
        <v>14</v>
      </c>
      <c r="E461" s="5" t="s">
        <v>109</v>
      </c>
      <c r="G461" s="0" t="s">
        <v>28</v>
      </c>
      <c r="H461" s="0" t="s">
        <v>2131</v>
      </c>
      <c r="I461" s="0" t="s">
        <v>93</v>
      </c>
      <c r="J461" s="5" t="s">
        <v>2132</v>
      </c>
      <c r="K461" s="0" t="s">
        <v>30</v>
      </c>
      <c r="L461" s="0" t="s">
        <v>2354</v>
      </c>
      <c r="M461" s="5" t="s">
        <v>2355</v>
      </c>
      <c r="N461" s="5" t="s">
        <v>2356</v>
      </c>
      <c r="O461" s="2">
        <v>18</v>
      </c>
      <c r="P461" s="2">
        <v>2</v>
      </c>
      <c r="Q461" s="2">
        <f>IF(C461="Inventario físico",O461,P461)</f>
      </c>
      <c r="R461" s="2">
        <v>1</v>
      </c>
      <c r="S461" s="0" t="s">
        <v>2357</v>
      </c>
      <c r="T461" s="0" t="s">
        <v>2357</v>
      </c>
      <c r="U461" s="0" t="s">
        <v>99</v>
      </c>
      <c r="V461" s="5" t="s">
        <v>2079</v>
      </c>
      <c r="W461" s="5" t="s">
        <v>169</v>
      </c>
      <c r="X461" s="0" t="s">
        <v>146</v>
      </c>
      <c r="Y461" s="5" t="s">
        <v>2358</v>
      </c>
      <c r="Z461" s="0" t="s">
        <v>104</v>
      </c>
      <c r="AC461" s="5" t="s">
        <v>105</v>
      </c>
      <c r="AD461" s="3">
        <f>IF(AA461="","Pendiente",AA461*Q461)</f>
      </c>
      <c r="AE461" s="3">
        <v>5054.7</v>
      </c>
      <c r="AF461" s="3">
        <f>IF(AE461="","",AE461*Q461)</f>
      </c>
      <c r="AG461" s="0" t="s">
        <v>106</v>
      </c>
      <c r="AH461" s="0" t="s">
        <v>107</v>
      </c>
    </row>
    <row r="462">
      <c r="A462" s="0">
        <v>458</v>
      </c>
      <c r="B462" s="0" t="s">
        <v>2359</v>
      </c>
      <c r="C462" s="0" t="s">
        <v>90</v>
      </c>
      <c r="D462" s="0" t="s">
        <v>17</v>
      </c>
      <c r="E462" s="5" t="s">
        <v>131</v>
      </c>
      <c r="F462" s="0" t="s">
        <v>262</v>
      </c>
      <c r="G462" s="0" t="s">
        <v>28</v>
      </c>
      <c r="H462" s="0" t="s">
        <v>2131</v>
      </c>
      <c r="I462" s="0" t="s">
        <v>93</v>
      </c>
      <c r="J462" s="5" t="s">
        <v>2132</v>
      </c>
      <c r="K462" s="0" t="s">
        <v>30</v>
      </c>
      <c r="L462" s="0" t="s">
        <v>2360</v>
      </c>
      <c r="M462" s="5" t="s">
        <v>2361</v>
      </c>
      <c r="O462" s="2">
        <v>342</v>
      </c>
      <c r="P462" s="2">
        <v>0</v>
      </c>
      <c r="Q462" s="2">
        <f>IF(C462="Inventario físico",O462,P462)</f>
      </c>
      <c r="R462" s="2">
        <v>1</v>
      </c>
      <c r="U462" s="0" t="s">
        <v>99</v>
      </c>
      <c r="V462" s="5" t="s">
        <v>2000</v>
      </c>
      <c r="Y462" s="5" t="s">
        <v>2362</v>
      </c>
      <c r="Z462" s="0" t="s">
        <v>104</v>
      </c>
      <c r="AC462" s="5" t="s">
        <v>105</v>
      </c>
      <c r="AD462" s="3">
        <f>IF(AA462="","Pendiente",AA462*Q462)</f>
      </c>
      <c r="AF462" s="3">
        <f>IF(AE462="","",AE462*Q462)</f>
      </c>
      <c r="AG462" s="0" t="s">
        <v>106</v>
      </c>
      <c r="AH462" s="0" t="s">
        <v>107</v>
      </c>
    </row>
    <row r="463">
      <c r="A463" s="0">
        <v>459</v>
      </c>
      <c r="B463" s="0" t="s">
        <v>2363</v>
      </c>
      <c r="C463" s="0" t="s">
        <v>90</v>
      </c>
      <c r="D463" s="0" t="s">
        <v>17</v>
      </c>
      <c r="E463" s="5" t="s">
        <v>131</v>
      </c>
      <c r="F463" s="0" t="s">
        <v>262</v>
      </c>
      <c r="G463" s="0" t="s">
        <v>28</v>
      </c>
      <c r="H463" s="0" t="s">
        <v>2131</v>
      </c>
      <c r="I463" s="0" t="s">
        <v>93</v>
      </c>
      <c r="J463" s="5" t="s">
        <v>2132</v>
      </c>
      <c r="K463" s="0" t="s">
        <v>30</v>
      </c>
      <c r="L463" s="0" t="s">
        <v>2364</v>
      </c>
      <c r="M463" s="5" t="s">
        <v>2365</v>
      </c>
      <c r="O463" s="2">
        <v>66</v>
      </c>
      <c r="P463" s="2">
        <v>0</v>
      </c>
      <c r="Q463" s="2">
        <f>IF(C463="Inventario físico",O463,P463)</f>
      </c>
      <c r="R463" s="2">
        <v>4</v>
      </c>
      <c r="U463" s="0" t="s">
        <v>99</v>
      </c>
      <c r="V463" s="5" t="s">
        <v>301</v>
      </c>
      <c r="Y463" s="5" t="s">
        <v>1172</v>
      </c>
      <c r="Z463" s="0" t="s">
        <v>104</v>
      </c>
      <c r="AC463" s="5" t="s">
        <v>105</v>
      </c>
      <c r="AD463" s="3">
        <f>IF(AA463="","Pendiente",AA463*Q463)</f>
      </c>
      <c r="AF463" s="3">
        <f>IF(AE463="","",AE463*Q463)</f>
      </c>
      <c r="AG463" s="0" t="s">
        <v>106</v>
      </c>
      <c r="AH463" s="0" t="s">
        <v>107</v>
      </c>
    </row>
    <row r="464">
      <c r="A464" s="0">
        <v>460</v>
      </c>
      <c r="B464" s="0" t="s">
        <v>2366</v>
      </c>
      <c r="C464" s="0" t="s">
        <v>90</v>
      </c>
      <c r="D464" s="0" t="s">
        <v>14</v>
      </c>
      <c r="E464" s="5" t="s">
        <v>109</v>
      </c>
      <c r="G464" s="0" t="s">
        <v>28</v>
      </c>
      <c r="H464" s="0" t="s">
        <v>2131</v>
      </c>
      <c r="I464" s="0" t="s">
        <v>93</v>
      </c>
      <c r="J464" s="5" t="s">
        <v>2132</v>
      </c>
      <c r="K464" s="0" t="s">
        <v>33</v>
      </c>
      <c r="L464" s="0" t="s">
        <v>2367</v>
      </c>
      <c r="M464" s="5" t="s">
        <v>2368</v>
      </c>
      <c r="N464" s="5" t="s">
        <v>2269</v>
      </c>
      <c r="O464" s="2">
        <v>63</v>
      </c>
      <c r="P464" s="2">
        <v>50</v>
      </c>
      <c r="Q464" s="2">
        <f>IF(C464="Inventario físico",O464,P464)</f>
      </c>
      <c r="R464" s="2">
        <v>7</v>
      </c>
      <c r="S464" s="0" t="s">
        <v>2369</v>
      </c>
      <c r="T464" s="0" t="s">
        <v>2369</v>
      </c>
      <c r="U464" s="0" t="s">
        <v>99</v>
      </c>
      <c r="V464" s="5" t="s">
        <v>2370</v>
      </c>
      <c r="W464" s="5" t="s">
        <v>259</v>
      </c>
      <c r="X464" s="0" t="s">
        <v>146</v>
      </c>
      <c r="Y464" s="5" t="s">
        <v>2371</v>
      </c>
      <c r="Z464" s="0" t="s">
        <v>104</v>
      </c>
      <c r="AC464" s="5" t="s">
        <v>105</v>
      </c>
      <c r="AD464" s="3">
        <f>IF(AA464="","Pendiente",AA464*Q464)</f>
      </c>
      <c r="AE464" s="3">
        <v>4331.4</v>
      </c>
      <c r="AF464" s="3">
        <f>IF(AE464="","",AE464*Q464)</f>
      </c>
      <c r="AG464" s="0" t="s">
        <v>106</v>
      </c>
      <c r="AH464" s="0" t="s">
        <v>107</v>
      </c>
    </row>
    <row r="465">
      <c r="A465" s="0">
        <v>461</v>
      </c>
      <c r="B465" s="0" t="s">
        <v>2372</v>
      </c>
      <c r="C465" s="0" t="s">
        <v>90</v>
      </c>
      <c r="D465" s="0" t="s">
        <v>17</v>
      </c>
      <c r="E465" s="5" t="s">
        <v>131</v>
      </c>
      <c r="F465" s="0" t="s">
        <v>262</v>
      </c>
      <c r="G465" s="0" t="s">
        <v>28</v>
      </c>
      <c r="H465" s="0" t="s">
        <v>2131</v>
      </c>
      <c r="I465" s="0" t="s">
        <v>93</v>
      </c>
      <c r="J465" s="5" t="s">
        <v>2132</v>
      </c>
      <c r="K465" s="0" t="s">
        <v>30</v>
      </c>
      <c r="L465" s="0" t="s">
        <v>1398</v>
      </c>
      <c r="M465" s="5" t="s">
        <v>2373</v>
      </c>
      <c r="N465" s="5" t="s">
        <v>604</v>
      </c>
      <c r="O465" s="2">
        <v>13</v>
      </c>
      <c r="P465" s="2">
        <v>0</v>
      </c>
      <c r="Q465" s="2">
        <f>IF(C465="Inventario físico",O465,P465)</f>
      </c>
      <c r="R465" s="2">
        <v>2</v>
      </c>
      <c r="U465" s="0" t="s">
        <v>99</v>
      </c>
      <c r="V465" s="5" t="s">
        <v>1939</v>
      </c>
      <c r="Y465" s="5" t="s">
        <v>2374</v>
      </c>
      <c r="Z465" s="0" t="s">
        <v>104</v>
      </c>
      <c r="AC465" s="5" t="s">
        <v>105</v>
      </c>
      <c r="AD465" s="3">
        <f>IF(AA465="","Pendiente",AA465*Q465)</f>
      </c>
      <c r="AF465" s="3">
        <f>IF(AE465="","",AE465*Q465)</f>
      </c>
      <c r="AG465" s="0" t="s">
        <v>106</v>
      </c>
      <c r="AH465" s="0" t="s">
        <v>107</v>
      </c>
    </row>
    <row r="466">
      <c r="A466" s="0">
        <v>462</v>
      </c>
      <c r="B466" s="0" t="s">
        <v>2375</v>
      </c>
      <c r="C466" s="0" t="s">
        <v>90</v>
      </c>
      <c r="D466" s="0" t="s">
        <v>17</v>
      </c>
      <c r="E466" s="5" t="s">
        <v>131</v>
      </c>
      <c r="F466" s="0" t="s">
        <v>132</v>
      </c>
      <c r="G466" s="0" t="s">
        <v>28</v>
      </c>
      <c r="H466" s="0" t="s">
        <v>2131</v>
      </c>
      <c r="I466" s="0" t="s">
        <v>93</v>
      </c>
      <c r="J466" s="5" t="s">
        <v>2132</v>
      </c>
      <c r="K466" s="0" t="s">
        <v>33</v>
      </c>
      <c r="L466" s="0" t="s">
        <v>2376</v>
      </c>
      <c r="M466" s="5" t="s">
        <v>2377</v>
      </c>
      <c r="N466" s="5" t="s">
        <v>2378</v>
      </c>
      <c r="O466" s="2">
        <v>7</v>
      </c>
      <c r="P466" s="2">
        <v>0</v>
      </c>
      <c r="Q466" s="2">
        <f>IF(C466="Inventario físico",O466,P466)</f>
      </c>
      <c r="R466" s="2">
        <v>2</v>
      </c>
      <c r="U466" s="0" t="s">
        <v>99</v>
      </c>
      <c r="V466" s="5" t="s">
        <v>1939</v>
      </c>
      <c r="W466" s="5" t="s">
        <v>2379</v>
      </c>
      <c r="Y466" s="5" t="s">
        <v>2380</v>
      </c>
      <c r="Z466" s="0" t="s">
        <v>104</v>
      </c>
      <c r="AC466" s="5" t="s">
        <v>105</v>
      </c>
      <c r="AD466" s="3">
        <f>IF(AA466="","Pendiente",AA466*Q466)</f>
      </c>
      <c r="AF466" s="3">
        <f>IF(AE466="","",AE466*Q466)</f>
      </c>
      <c r="AG466" s="0" t="s">
        <v>106</v>
      </c>
      <c r="AH466" s="0" t="s">
        <v>107</v>
      </c>
    </row>
    <row r="467">
      <c r="A467" s="0">
        <v>463</v>
      </c>
      <c r="B467" s="0" t="s">
        <v>2381</v>
      </c>
      <c r="C467" s="0" t="s">
        <v>90</v>
      </c>
      <c r="D467" s="0" t="s">
        <v>17</v>
      </c>
      <c r="E467" s="5" t="s">
        <v>131</v>
      </c>
      <c r="F467" s="0" t="s">
        <v>132</v>
      </c>
      <c r="G467" s="0" t="s">
        <v>28</v>
      </c>
      <c r="H467" s="0" t="s">
        <v>2131</v>
      </c>
      <c r="I467" s="0" t="s">
        <v>93</v>
      </c>
      <c r="J467" s="5" t="s">
        <v>2132</v>
      </c>
      <c r="K467" s="0" t="s">
        <v>30</v>
      </c>
      <c r="L467" s="0" t="s">
        <v>2382</v>
      </c>
      <c r="M467" s="5" t="s">
        <v>2383</v>
      </c>
      <c r="O467" s="2">
        <v>4</v>
      </c>
      <c r="P467" s="2">
        <v>0</v>
      </c>
      <c r="Q467" s="2">
        <f>IF(C467="Inventario físico",O467,P467)</f>
      </c>
      <c r="R467" s="2">
        <v>1</v>
      </c>
      <c r="U467" s="0" t="s">
        <v>99</v>
      </c>
      <c r="V467" s="5" t="s">
        <v>295</v>
      </c>
      <c r="Y467" s="5" t="s">
        <v>2384</v>
      </c>
      <c r="Z467" s="0" t="s">
        <v>104</v>
      </c>
      <c r="AC467" s="5" t="s">
        <v>105</v>
      </c>
      <c r="AD467" s="3">
        <f>IF(AA467="","Pendiente",AA467*Q467)</f>
      </c>
      <c r="AF467" s="3">
        <f>IF(AE467="","",AE467*Q467)</f>
      </c>
      <c r="AG467" s="0" t="s">
        <v>106</v>
      </c>
      <c r="AH467" s="0" t="s">
        <v>107</v>
      </c>
    </row>
    <row r="468">
      <c r="A468" s="0">
        <v>464</v>
      </c>
      <c r="B468" s="0" t="s">
        <v>2385</v>
      </c>
      <c r="C468" s="0" t="s">
        <v>90</v>
      </c>
      <c r="D468" s="0" t="s">
        <v>17</v>
      </c>
      <c r="E468" s="5" t="s">
        <v>131</v>
      </c>
      <c r="F468" s="0" t="s">
        <v>262</v>
      </c>
      <c r="G468" s="0" t="s">
        <v>28</v>
      </c>
      <c r="H468" s="0" t="s">
        <v>2131</v>
      </c>
      <c r="I468" s="0" t="s">
        <v>93</v>
      </c>
      <c r="J468" s="5" t="s">
        <v>2132</v>
      </c>
      <c r="K468" s="0" t="s">
        <v>30</v>
      </c>
      <c r="L468" s="0" t="s">
        <v>2386</v>
      </c>
      <c r="M468" s="5" t="s">
        <v>2387</v>
      </c>
      <c r="O468" s="2">
        <v>12</v>
      </c>
      <c r="P468" s="2">
        <v>0</v>
      </c>
      <c r="Q468" s="2">
        <f>IF(C468="Inventario físico",O468,P468)</f>
      </c>
      <c r="R468" s="2">
        <v>2</v>
      </c>
      <c r="U468" s="0" t="s">
        <v>99</v>
      </c>
      <c r="V468" s="5" t="s">
        <v>1201</v>
      </c>
      <c r="Y468" s="5" t="s">
        <v>2388</v>
      </c>
      <c r="Z468" s="0" t="s">
        <v>104</v>
      </c>
      <c r="AC468" s="5" t="s">
        <v>105</v>
      </c>
      <c r="AD468" s="3">
        <f>IF(AA468="","Pendiente",AA468*Q468)</f>
      </c>
      <c r="AF468" s="3">
        <f>IF(AE468="","",AE468*Q468)</f>
      </c>
      <c r="AG468" s="0" t="s">
        <v>106</v>
      </c>
      <c r="AH468" s="0" t="s">
        <v>107</v>
      </c>
    </row>
    <row r="469">
      <c r="A469" s="0">
        <v>465</v>
      </c>
      <c r="B469" s="0" t="s">
        <v>2389</v>
      </c>
      <c r="C469" s="0" t="s">
        <v>90</v>
      </c>
      <c r="D469" s="0" t="s">
        <v>14</v>
      </c>
      <c r="E469" s="5" t="s">
        <v>109</v>
      </c>
      <c r="G469" s="0" t="s">
        <v>28</v>
      </c>
      <c r="H469" s="0" t="s">
        <v>2131</v>
      </c>
      <c r="I469" s="0" t="s">
        <v>93</v>
      </c>
      <c r="J469" s="5" t="s">
        <v>2132</v>
      </c>
      <c r="K469" s="0" t="s">
        <v>30</v>
      </c>
      <c r="L469" s="0" t="s">
        <v>2390</v>
      </c>
      <c r="M469" s="5" t="s">
        <v>2391</v>
      </c>
      <c r="N469" s="5" t="s">
        <v>1903</v>
      </c>
      <c r="O469" s="2">
        <v>15</v>
      </c>
      <c r="P469" s="2">
        <v>25</v>
      </c>
      <c r="Q469" s="2">
        <f>IF(C469="Inventario físico",O469,P469)</f>
      </c>
      <c r="R469" s="2">
        <v>3</v>
      </c>
      <c r="S469" s="0" t="s">
        <v>2392</v>
      </c>
      <c r="T469" s="0" t="s">
        <v>2392</v>
      </c>
      <c r="U469" s="0" t="s">
        <v>99</v>
      </c>
      <c r="V469" s="5" t="s">
        <v>2393</v>
      </c>
      <c r="W469" s="5" t="s">
        <v>947</v>
      </c>
      <c r="X469" s="0" t="s">
        <v>146</v>
      </c>
      <c r="Y469" s="5" t="s">
        <v>2394</v>
      </c>
      <c r="Z469" s="0" t="s">
        <v>104</v>
      </c>
      <c r="AC469" s="5" t="s">
        <v>105</v>
      </c>
      <c r="AD469" s="3">
        <f>IF(AA469="","Pendiente",AA469*Q469)</f>
      </c>
      <c r="AE469" s="3">
        <v>346.3884</v>
      </c>
      <c r="AF469" s="3">
        <f>IF(AE469="","",AE469*Q469)</f>
      </c>
      <c r="AG469" s="0" t="s">
        <v>106</v>
      </c>
      <c r="AH469" s="0" t="s">
        <v>107</v>
      </c>
    </row>
    <row r="470">
      <c r="A470" s="0">
        <v>466</v>
      </c>
      <c r="B470" s="0" t="s">
        <v>2395</v>
      </c>
      <c r="C470" s="0" t="s">
        <v>90</v>
      </c>
      <c r="D470" s="0" t="s">
        <v>14</v>
      </c>
      <c r="E470" s="5" t="s">
        <v>109</v>
      </c>
      <c r="G470" s="0" t="s">
        <v>28</v>
      </c>
      <c r="H470" s="0" t="s">
        <v>2131</v>
      </c>
      <c r="I470" s="0" t="s">
        <v>93</v>
      </c>
      <c r="J470" s="5" t="s">
        <v>2132</v>
      </c>
      <c r="K470" s="0" t="s">
        <v>30</v>
      </c>
      <c r="L470" s="0" t="s">
        <v>1275</v>
      </c>
      <c r="M470" s="5" t="s">
        <v>2396</v>
      </c>
      <c r="N470" s="5" t="s">
        <v>2397</v>
      </c>
      <c r="O470" s="2">
        <v>5</v>
      </c>
      <c r="P470" s="2">
        <v>6</v>
      </c>
      <c r="Q470" s="2">
        <f>IF(C470="Inventario físico",O470,P470)</f>
      </c>
      <c r="R470" s="2">
        <v>1</v>
      </c>
      <c r="S470" s="0" t="s">
        <v>2398</v>
      </c>
      <c r="T470" s="0" t="s">
        <v>2398</v>
      </c>
      <c r="U470" s="0" t="s">
        <v>99</v>
      </c>
      <c r="V470" s="5" t="s">
        <v>2399</v>
      </c>
      <c r="W470" s="5" t="s">
        <v>947</v>
      </c>
      <c r="X470" s="0" t="s">
        <v>146</v>
      </c>
      <c r="Y470" s="5" t="s">
        <v>2400</v>
      </c>
      <c r="Z470" s="0" t="s">
        <v>104</v>
      </c>
      <c r="AC470" s="5" t="s">
        <v>105</v>
      </c>
      <c r="AD470" s="3">
        <f>IF(AA470="","Pendiente",AA470*Q470)</f>
      </c>
      <c r="AE470" s="3">
        <v>60.41166666666667</v>
      </c>
      <c r="AF470" s="3">
        <f>IF(AE470="","",AE470*Q470)</f>
      </c>
      <c r="AG470" s="0" t="s">
        <v>106</v>
      </c>
      <c r="AH470" s="0" t="s">
        <v>107</v>
      </c>
    </row>
    <row r="471">
      <c r="A471" s="0">
        <v>467</v>
      </c>
      <c r="B471" s="0" t="s">
        <v>2401</v>
      </c>
      <c r="C471" s="0" t="s">
        <v>90</v>
      </c>
      <c r="D471" s="0" t="s">
        <v>17</v>
      </c>
      <c r="E471" s="5" t="s">
        <v>131</v>
      </c>
      <c r="F471" s="0" t="s">
        <v>262</v>
      </c>
      <c r="G471" s="0" t="s">
        <v>28</v>
      </c>
      <c r="H471" s="0" t="s">
        <v>2131</v>
      </c>
      <c r="I471" s="0" t="s">
        <v>93</v>
      </c>
      <c r="J471" s="5" t="s">
        <v>2132</v>
      </c>
      <c r="K471" s="0" t="s">
        <v>30</v>
      </c>
      <c r="L471" s="0" t="s">
        <v>1105</v>
      </c>
      <c r="M471" s="5" t="s">
        <v>2402</v>
      </c>
      <c r="N471" s="5" t="s">
        <v>2403</v>
      </c>
      <c r="O471" s="2">
        <v>3</v>
      </c>
      <c r="P471" s="2">
        <v>0</v>
      </c>
      <c r="Q471" s="2">
        <f>IF(C471="Inventario físico",O471,P471)</f>
      </c>
      <c r="R471" s="2">
        <v>1</v>
      </c>
      <c r="U471" s="0" t="s">
        <v>99</v>
      </c>
      <c r="V471" s="5" t="s">
        <v>2404</v>
      </c>
      <c r="Y471" s="5" t="s">
        <v>2405</v>
      </c>
      <c r="Z471" s="0" t="s">
        <v>104</v>
      </c>
      <c r="AC471" s="5" t="s">
        <v>105</v>
      </c>
      <c r="AD471" s="3">
        <f>IF(AA471="","Pendiente",AA471*Q471)</f>
      </c>
      <c r="AF471" s="3">
        <f>IF(AE471="","",AE471*Q471)</f>
      </c>
      <c r="AG471" s="0" t="s">
        <v>106</v>
      </c>
      <c r="AH471" s="0" t="s">
        <v>107</v>
      </c>
    </row>
    <row r="472">
      <c r="A472" s="0">
        <v>468</v>
      </c>
      <c r="B472" s="0" t="s">
        <v>2406</v>
      </c>
      <c r="C472" s="0" t="s">
        <v>90</v>
      </c>
      <c r="D472" s="0" t="s">
        <v>17</v>
      </c>
      <c r="E472" s="5" t="s">
        <v>131</v>
      </c>
      <c r="F472" s="0" t="s">
        <v>262</v>
      </c>
      <c r="G472" s="0" t="s">
        <v>28</v>
      </c>
      <c r="H472" s="0" t="s">
        <v>2131</v>
      </c>
      <c r="I472" s="0" t="s">
        <v>93</v>
      </c>
      <c r="J472" s="5" t="s">
        <v>2132</v>
      </c>
      <c r="K472" s="0" t="s">
        <v>30</v>
      </c>
      <c r="L472" s="0" t="s">
        <v>2407</v>
      </c>
      <c r="M472" s="5" t="s">
        <v>2408</v>
      </c>
      <c r="N472" s="5" t="s">
        <v>2409</v>
      </c>
      <c r="O472" s="2">
        <v>14</v>
      </c>
      <c r="P472" s="2">
        <v>0</v>
      </c>
      <c r="Q472" s="2">
        <f>IF(C472="Inventario físico",O472,P472)</f>
      </c>
      <c r="R472" s="2">
        <v>2</v>
      </c>
      <c r="U472" s="0" t="s">
        <v>99</v>
      </c>
      <c r="V472" s="5" t="s">
        <v>2404</v>
      </c>
      <c r="Y472" s="5" t="s">
        <v>2405</v>
      </c>
      <c r="Z472" s="0" t="s">
        <v>104</v>
      </c>
      <c r="AC472" s="5" t="s">
        <v>105</v>
      </c>
      <c r="AD472" s="3">
        <f>IF(AA472="","Pendiente",AA472*Q472)</f>
      </c>
      <c r="AF472" s="3">
        <f>IF(AE472="","",AE472*Q472)</f>
      </c>
      <c r="AG472" s="0" t="s">
        <v>106</v>
      </c>
      <c r="AH472" s="0" t="s">
        <v>107</v>
      </c>
    </row>
    <row r="473">
      <c r="A473" s="0">
        <v>469</v>
      </c>
      <c r="B473" s="0" t="s">
        <v>2410</v>
      </c>
      <c r="C473" s="0" t="s">
        <v>90</v>
      </c>
      <c r="D473" s="0" t="s">
        <v>17</v>
      </c>
      <c r="E473" s="5" t="s">
        <v>131</v>
      </c>
      <c r="F473" s="0" t="s">
        <v>262</v>
      </c>
      <c r="G473" s="0" t="s">
        <v>28</v>
      </c>
      <c r="H473" s="0" t="s">
        <v>2131</v>
      </c>
      <c r="I473" s="0" t="s">
        <v>93</v>
      </c>
      <c r="J473" s="5" t="s">
        <v>2132</v>
      </c>
      <c r="K473" s="0" t="s">
        <v>30</v>
      </c>
      <c r="L473" s="0" t="s">
        <v>2411</v>
      </c>
      <c r="M473" s="5" t="s">
        <v>2412</v>
      </c>
      <c r="O473" s="2">
        <v>57</v>
      </c>
      <c r="P473" s="2">
        <v>0</v>
      </c>
      <c r="Q473" s="2">
        <f>IF(C473="Inventario físico",O473,P473)</f>
      </c>
      <c r="R473" s="2">
        <v>4</v>
      </c>
      <c r="U473" s="0" t="s">
        <v>99</v>
      </c>
      <c r="V473" s="5" t="s">
        <v>331</v>
      </c>
      <c r="Y473" s="5" t="s">
        <v>2413</v>
      </c>
      <c r="Z473" s="0" t="s">
        <v>104</v>
      </c>
      <c r="AC473" s="5" t="s">
        <v>105</v>
      </c>
      <c r="AD473" s="3">
        <f>IF(AA473="","Pendiente",AA473*Q473)</f>
      </c>
      <c r="AF473" s="3">
        <f>IF(AE473="","",AE473*Q473)</f>
      </c>
      <c r="AG473" s="0" t="s">
        <v>106</v>
      </c>
      <c r="AH473" s="0" t="s">
        <v>107</v>
      </c>
    </row>
    <row r="474">
      <c r="A474" s="0">
        <v>470</v>
      </c>
      <c r="B474" s="0" t="s">
        <v>2414</v>
      </c>
      <c r="C474" s="0" t="s">
        <v>90</v>
      </c>
      <c r="D474" s="0" t="s">
        <v>17</v>
      </c>
      <c r="E474" s="5" t="s">
        <v>131</v>
      </c>
      <c r="F474" s="0" t="s">
        <v>262</v>
      </c>
      <c r="G474" s="0" t="s">
        <v>28</v>
      </c>
      <c r="H474" s="0" t="s">
        <v>2131</v>
      </c>
      <c r="I474" s="0" t="s">
        <v>93</v>
      </c>
      <c r="J474" s="5" t="s">
        <v>2132</v>
      </c>
      <c r="K474" s="0" t="s">
        <v>30</v>
      </c>
      <c r="L474" s="0" t="s">
        <v>2415</v>
      </c>
      <c r="M474" s="5" t="s">
        <v>2416</v>
      </c>
      <c r="N474" s="5" t="s">
        <v>2417</v>
      </c>
      <c r="O474" s="2">
        <v>1</v>
      </c>
      <c r="P474" s="2">
        <v>0</v>
      </c>
      <c r="Q474" s="2">
        <f>IF(C474="Inventario físico",O474,P474)</f>
      </c>
      <c r="R474" s="2">
        <v>1</v>
      </c>
      <c r="U474" s="0" t="s">
        <v>99</v>
      </c>
      <c r="V474" s="5" t="s">
        <v>2418</v>
      </c>
      <c r="Y474" s="5" t="s">
        <v>2419</v>
      </c>
      <c r="Z474" s="0" t="s">
        <v>104</v>
      </c>
      <c r="AC474" s="5" t="s">
        <v>105</v>
      </c>
      <c r="AD474" s="3">
        <f>IF(AA474="","Pendiente",AA474*Q474)</f>
      </c>
      <c r="AF474" s="3">
        <f>IF(AE474="","",AE474*Q474)</f>
      </c>
      <c r="AG474" s="0" t="s">
        <v>106</v>
      </c>
      <c r="AH474" s="0" t="s">
        <v>107</v>
      </c>
    </row>
    <row r="475">
      <c r="A475" s="0">
        <v>471</v>
      </c>
      <c r="B475" s="0" t="s">
        <v>2420</v>
      </c>
      <c r="C475" s="0" t="s">
        <v>90</v>
      </c>
      <c r="D475" s="0" t="s">
        <v>17</v>
      </c>
      <c r="E475" s="5" t="s">
        <v>131</v>
      </c>
      <c r="F475" s="0" t="s">
        <v>262</v>
      </c>
      <c r="G475" s="0" t="s">
        <v>28</v>
      </c>
      <c r="H475" s="0" t="s">
        <v>2131</v>
      </c>
      <c r="I475" s="0" t="s">
        <v>93</v>
      </c>
      <c r="J475" s="5" t="s">
        <v>2132</v>
      </c>
      <c r="K475" s="0" t="s">
        <v>30</v>
      </c>
      <c r="L475" s="0" t="s">
        <v>2421</v>
      </c>
      <c r="M475" s="5" t="s">
        <v>2422</v>
      </c>
      <c r="N475" s="5" t="s">
        <v>2070</v>
      </c>
      <c r="O475" s="2">
        <v>1</v>
      </c>
      <c r="P475" s="2">
        <v>0</v>
      </c>
      <c r="Q475" s="2">
        <f>IF(C475="Inventario físico",O475,P475)</f>
      </c>
      <c r="R475" s="2">
        <v>1</v>
      </c>
      <c r="U475" s="0" t="s">
        <v>99</v>
      </c>
      <c r="V475" s="5" t="s">
        <v>2418</v>
      </c>
      <c r="Y475" s="5" t="s">
        <v>2419</v>
      </c>
      <c r="Z475" s="0" t="s">
        <v>104</v>
      </c>
      <c r="AC475" s="5" t="s">
        <v>105</v>
      </c>
      <c r="AD475" s="3">
        <f>IF(AA475="","Pendiente",AA475*Q475)</f>
      </c>
      <c r="AF475" s="3">
        <f>IF(AE475="","",AE475*Q475)</f>
      </c>
      <c r="AG475" s="0" t="s">
        <v>106</v>
      </c>
      <c r="AH475" s="0" t="s">
        <v>107</v>
      </c>
    </row>
    <row r="476">
      <c r="A476" s="0">
        <v>472</v>
      </c>
      <c r="B476" s="0" t="s">
        <v>2423</v>
      </c>
      <c r="C476" s="0" t="s">
        <v>90</v>
      </c>
      <c r="D476" s="0" t="s">
        <v>17</v>
      </c>
      <c r="E476" s="5" t="s">
        <v>131</v>
      </c>
      <c r="F476" s="0" t="s">
        <v>262</v>
      </c>
      <c r="G476" s="0" t="s">
        <v>28</v>
      </c>
      <c r="H476" s="0" t="s">
        <v>2131</v>
      </c>
      <c r="I476" s="0" t="s">
        <v>93</v>
      </c>
      <c r="J476" s="5" t="s">
        <v>2132</v>
      </c>
      <c r="K476" s="0" t="s">
        <v>30</v>
      </c>
      <c r="L476" s="0" t="s">
        <v>2424</v>
      </c>
      <c r="M476" s="5" t="s">
        <v>2425</v>
      </c>
      <c r="N476" s="5" t="s">
        <v>1825</v>
      </c>
      <c r="O476" s="2">
        <v>1</v>
      </c>
      <c r="P476" s="2">
        <v>0</v>
      </c>
      <c r="Q476" s="2">
        <f>IF(C476="Inventario físico",O476,P476)</f>
      </c>
      <c r="R476" s="2">
        <v>1</v>
      </c>
      <c r="U476" s="0" t="s">
        <v>99</v>
      </c>
      <c r="V476" s="5" t="s">
        <v>2418</v>
      </c>
      <c r="Y476" s="5" t="s">
        <v>2419</v>
      </c>
      <c r="Z476" s="0" t="s">
        <v>104</v>
      </c>
      <c r="AC476" s="5" t="s">
        <v>105</v>
      </c>
      <c r="AD476" s="3">
        <f>IF(AA476="","Pendiente",AA476*Q476)</f>
      </c>
      <c r="AF476" s="3">
        <f>IF(AE476="","",AE476*Q476)</f>
      </c>
      <c r="AG476" s="0" t="s">
        <v>106</v>
      </c>
      <c r="AH476" s="0" t="s">
        <v>107</v>
      </c>
    </row>
    <row r="477">
      <c r="A477" s="0">
        <v>473</v>
      </c>
      <c r="B477" s="0" t="s">
        <v>2426</v>
      </c>
      <c r="C477" s="0" t="s">
        <v>90</v>
      </c>
      <c r="D477" s="0" t="s">
        <v>17</v>
      </c>
      <c r="E477" s="5" t="s">
        <v>131</v>
      </c>
      <c r="F477" s="0" t="s">
        <v>132</v>
      </c>
      <c r="G477" s="0" t="s">
        <v>28</v>
      </c>
      <c r="H477" s="0" t="s">
        <v>2131</v>
      </c>
      <c r="I477" s="0" t="s">
        <v>93</v>
      </c>
      <c r="J477" s="5" t="s">
        <v>2132</v>
      </c>
      <c r="K477" s="0" t="s">
        <v>30</v>
      </c>
      <c r="L477" s="0" t="s">
        <v>1561</v>
      </c>
      <c r="M477" s="5" t="s">
        <v>2427</v>
      </c>
      <c r="O477" s="2">
        <v>1</v>
      </c>
      <c r="P477" s="2">
        <v>0</v>
      </c>
      <c r="Q477" s="2">
        <f>IF(C477="Inventario físico",O477,P477)</f>
      </c>
      <c r="R477" s="2">
        <v>1</v>
      </c>
      <c r="U477" s="0" t="s">
        <v>99</v>
      </c>
      <c r="V477" s="5" t="s">
        <v>2418</v>
      </c>
      <c r="Y477" s="5" t="s">
        <v>2428</v>
      </c>
      <c r="Z477" s="0" t="s">
        <v>104</v>
      </c>
      <c r="AC477" s="5" t="s">
        <v>105</v>
      </c>
      <c r="AD477" s="3">
        <f>IF(AA477="","Pendiente",AA477*Q477)</f>
      </c>
      <c r="AF477" s="3">
        <f>IF(AE477="","",AE477*Q477)</f>
      </c>
      <c r="AG477" s="0" t="s">
        <v>106</v>
      </c>
      <c r="AH477" s="0" t="s">
        <v>107</v>
      </c>
    </row>
    <row r="478">
      <c r="A478" s="0">
        <v>474</v>
      </c>
      <c r="B478" s="0" t="s">
        <v>2429</v>
      </c>
      <c r="C478" s="0" t="s">
        <v>90</v>
      </c>
      <c r="D478" s="0" t="s">
        <v>15</v>
      </c>
      <c r="E478" s="5" t="s">
        <v>323</v>
      </c>
      <c r="G478" s="0" t="s">
        <v>28</v>
      </c>
      <c r="H478" s="0" t="s">
        <v>2131</v>
      </c>
      <c r="I478" s="0" t="s">
        <v>93</v>
      </c>
      <c r="J478" s="5" t="s">
        <v>2132</v>
      </c>
      <c r="K478" s="0" t="s">
        <v>30</v>
      </c>
      <c r="L478" s="0" t="s">
        <v>2430</v>
      </c>
      <c r="M478" s="5" t="s">
        <v>2431</v>
      </c>
      <c r="O478" s="2">
        <v>4</v>
      </c>
      <c r="P478" s="2">
        <v>0</v>
      </c>
      <c r="Q478" s="2">
        <f>IF(C478="Inventario físico",O478,P478)</f>
      </c>
      <c r="R478" s="2">
        <v>2</v>
      </c>
      <c r="U478" s="0" t="s">
        <v>99</v>
      </c>
      <c r="Y478" s="5" t="s">
        <v>327</v>
      </c>
      <c r="Z478" s="0" t="s">
        <v>104</v>
      </c>
      <c r="AC478" s="5" t="s">
        <v>105</v>
      </c>
      <c r="AD478" s="3">
        <f>IF(AA478="","Pendiente",AA478*Q478)</f>
      </c>
      <c r="AF478" s="3">
        <f>IF(AE478="","",AE478*Q478)</f>
      </c>
      <c r="AG478" s="0" t="s">
        <v>106</v>
      </c>
      <c r="AH478" s="0" t="s">
        <v>107</v>
      </c>
    </row>
    <row r="479">
      <c r="A479" s="0">
        <v>475</v>
      </c>
      <c r="B479" s="0" t="s">
        <v>2432</v>
      </c>
      <c r="C479" s="0" t="s">
        <v>90</v>
      </c>
      <c r="D479" s="0" t="s">
        <v>17</v>
      </c>
      <c r="E479" s="5" t="s">
        <v>131</v>
      </c>
      <c r="F479" s="0" t="s">
        <v>132</v>
      </c>
      <c r="G479" s="0" t="s">
        <v>28</v>
      </c>
      <c r="H479" s="0" t="s">
        <v>2131</v>
      </c>
      <c r="I479" s="0" t="s">
        <v>93</v>
      </c>
      <c r="J479" s="5" t="s">
        <v>2132</v>
      </c>
      <c r="K479" s="0" t="s">
        <v>30</v>
      </c>
      <c r="L479" s="0" t="s">
        <v>2433</v>
      </c>
      <c r="M479" s="5" t="s">
        <v>2434</v>
      </c>
      <c r="O479" s="2">
        <v>529</v>
      </c>
      <c r="P479" s="2">
        <v>0</v>
      </c>
      <c r="Q479" s="2">
        <f>IF(C479="Inventario físico",O479,P479)</f>
      </c>
      <c r="R479" s="2">
        <v>6</v>
      </c>
      <c r="U479" s="0" t="s">
        <v>99</v>
      </c>
      <c r="V479" s="5" t="s">
        <v>2435</v>
      </c>
      <c r="Y479" s="5" t="s">
        <v>2436</v>
      </c>
      <c r="Z479" s="0" t="s">
        <v>104</v>
      </c>
      <c r="AC479" s="5" t="s">
        <v>105</v>
      </c>
      <c r="AD479" s="3">
        <f>IF(AA479="","Pendiente",AA479*Q479)</f>
      </c>
      <c r="AF479" s="3">
        <f>IF(AE479="","",AE479*Q479)</f>
      </c>
      <c r="AG479" s="0" t="s">
        <v>106</v>
      </c>
      <c r="AH479" s="0" t="s">
        <v>107</v>
      </c>
    </row>
    <row r="480">
      <c r="A480" s="0">
        <v>476</v>
      </c>
      <c r="B480" s="0" t="s">
        <v>2437</v>
      </c>
      <c r="C480" s="0" t="s">
        <v>90</v>
      </c>
      <c r="D480" s="0" t="s">
        <v>17</v>
      </c>
      <c r="E480" s="5" t="s">
        <v>131</v>
      </c>
      <c r="F480" s="0" t="s">
        <v>262</v>
      </c>
      <c r="G480" s="0" t="s">
        <v>28</v>
      </c>
      <c r="H480" s="0" t="s">
        <v>2131</v>
      </c>
      <c r="I480" s="0" t="s">
        <v>93</v>
      </c>
      <c r="J480" s="5" t="s">
        <v>2132</v>
      </c>
      <c r="K480" s="0" t="s">
        <v>30</v>
      </c>
      <c r="L480" s="0" t="s">
        <v>2438</v>
      </c>
      <c r="M480" s="5" t="s">
        <v>2439</v>
      </c>
      <c r="O480" s="2">
        <v>100</v>
      </c>
      <c r="P480" s="2">
        <v>0</v>
      </c>
      <c r="Q480" s="2">
        <f>IF(C480="Inventario físico",O480,P480)</f>
      </c>
      <c r="R480" s="2">
        <v>2</v>
      </c>
      <c r="U480" s="0" t="s">
        <v>99</v>
      </c>
      <c r="V480" s="5" t="s">
        <v>2440</v>
      </c>
      <c r="Y480" s="5" t="s">
        <v>2441</v>
      </c>
      <c r="Z480" s="0" t="s">
        <v>104</v>
      </c>
      <c r="AC480" s="5" t="s">
        <v>105</v>
      </c>
      <c r="AD480" s="3">
        <f>IF(AA480="","Pendiente",AA480*Q480)</f>
      </c>
      <c r="AF480" s="3">
        <f>IF(AE480="","",AE480*Q480)</f>
      </c>
      <c r="AG480" s="0" t="s">
        <v>106</v>
      </c>
      <c r="AH480" s="0" t="s">
        <v>107</v>
      </c>
    </row>
    <row r="481">
      <c r="A481" s="0">
        <v>477</v>
      </c>
      <c r="B481" s="0" t="s">
        <v>2442</v>
      </c>
      <c r="C481" s="0" t="s">
        <v>90</v>
      </c>
      <c r="D481" s="0" t="s">
        <v>17</v>
      </c>
      <c r="E481" s="5" t="s">
        <v>131</v>
      </c>
      <c r="F481" s="0" t="s">
        <v>244</v>
      </c>
      <c r="G481" s="0" t="s">
        <v>28</v>
      </c>
      <c r="H481" s="0" t="s">
        <v>2131</v>
      </c>
      <c r="I481" s="0" t="s">
        <v>93</v>
      </c>
      <c r="J481" s="5" t="s">
        <v>2132</v>
      </c>
      <c r="K481" s="0" t="s">
        <v>33</v>
      </c>
      <c r="L481" s="0" t="s">
        <v>2443</v>
      </c>
      <c r="M481" s="5" t="s">
        <v>2444</v>
      </c>
      <c r="N481" s="5" t="s">
        <v>2445</v>
      </c>
      <c r="O481" s="2">
        <v>35</v>
      </c>
      <c r="P481" s="2">
        <v>0</v>
      </c>
      <c r="Q481" s="2">
        <f>IF(C481="Inventario físico",O481,P481)</f>
      </c>
      <c r="R481" s="2">
        <v>3</v>
      </c>
      <c r="U481" s="0" t="s">
        <v>99</v>
      </c>
      <c r="Y481" s="5" t="s">
        <v>2446</v>
      </c>
      <c r="Z481" s="0" t="s">
        <v>104</v>
      </c>
      <c r="AC481" s="5" t="s">
        <v>105</v>
      </c>
      <c r="AD481" s="3">
        <f>IF(AA481="","Pendiente",AA481*Q481)</f>
      </c>
      <c r="AF481" s="3">
        <f>IF(AE481="","",AE481*Q481)</f>
      </c>
      <c r="AG481" s="0" t="s">
        <v>106</v>
      </c>
      <c r="AH481" s="0" t="s">
        <v>107</v>
      </c>
    </row>
    <row r="482">
      <c r="A482" s="0">
        <v>478</v>
      </c>
      <c r="B482" s="0" t="s">
        <v>2447</v>
      </c>
      <c r="C482" s="0" t="s">
        <v>90</v>
      </c>
      <c r="D482" s="0" t="s">
        <v>14</v>
      </c>
      <c r="E482" s="5" t="s">
        <v>109</v>
      </c>
      <c r="G482" s="0" t="s">
        <v>28</v>
      </c>
      <c r="H482" s="0" t="s">
        <v>2131</v>
      </c>
      <c r="I482" s="0" t="s">
        <v>93</v>
      </c>
      <c r="J482" s="5" t="s">
        <v>2132</v>
      </c>
      <c r="K482" s="0" t="s">
        <v>33</v>
      </c>
      <c r="L482" s="0" t="s">
        <v>2448</v>
      </c>
      <c r="M482" s="5" t="s">
        <v>2449</v>
      </c>
      <c r="N482" s="5" t="s">
        <v>2450</v>
      </c>
      <c r="O482" s="2">
        <v>19</v>
      </c>
      <c r="P482" s="2">
        <v>10</v>
      </c>
      <c r="Q482" s="2">
        <f>IF(C482="Inventario físico",O482,P482)</f>
      </c>
      <c r="R482" s="2">
        <v>2</v>
      </c>
      <c r="S482" s="0" t="s">
        <v>2451</v>
      </c>
      <c r="T482" s="0" t="s">
        <v>2451</v>
      </c>
      <c r="U482" s="0" t="s">
        <v>99</v>
      </c>
      <c r="V482" s="5" t="s">
        <v>2452</v>
      </c>
      <c r="W482" s="5" t="s">
        <v>259</v>
      </c>
      <c r="X482" s="0" t="s">
        <v>102</v>
      </c>
      <c r="Y482" s="5" t="s">
        <v>2453</v>
      </c>
      <c r="Z482" s="0" t="s">
        <v>104</v>
      </c>
      <c r="AC482" s="5" t="s">
        <v>105</v>
      </c>
      <c r="AD482" s="3">
        <f>IF(AA482="","Pendiente",AA482*Q482)</f>
      </c>
      <c r="AE482" s="3">
        <v>3568.0739999999996</v>
      </c>
      <c r="AF482" s="3">
        <f>IF(AE482="","",AE482*Q482)</f>
      </c>
      <c r="AG482" s="0" t="s">
        <v>106</v>
      </c>
      <c r="AH482" s="0" t="s">
        <v>107</v>
      </c>
    </row>
    <row r="483">
      <c r="A483" s="0">
        <v>479</v>
      </c>
      <c r="B483" s="0" t="s">
        <v>2454</v>
      </c>
      <c r="C483" s="0" t="s">
        <v>90</v>
      </c>
      <c r="D483" s="0" t="s">
        <v>17</v>
      </c>
      <c r="E483" s="5" t="s">
        <v>131</v>
      </c>
      <c r="F483" s="0" t="s">
        <v>262</v>
      </c>
      <c r="G483" s="0" t="s">
        <v>28</v>
      </c>
      <c r="H483" s="0" t="s">
        <v>2131</v>
      </c>
      <c r="I483" s="0" t="s">
        <v>93</v>
      </c>
      <c r="J483" s="5" t="s">
        <v>2132</v>
      </c>
      <c r="K483" s="0" t="s">
        <v>33</v>
      </c>
      <c r="L483" s="0" t="s">
        <v>2455</v>
      </c>
      <c r="M483" s="5" t="s">
        <v>2456</v>
      </c>
      <c r="N483" s="5" t="s">
        <v>2457</v>
      </c>
      <c r="O483" s="2">
        <v>10</v>
      </c>
      <c r="P483" s="2">
        <v>0</v>
      </c>
      <c r="Q483" s="2">
        <f>IF(C483="Inventario físico",O483,P483)</f>
      </c>
      <c r="R483" s="2">
        <v>1</v>
      </c>
      <c r="U483" s="0" t="s">
        <v>99</v>
      </c>
      <c r="V483" s="5" t="s">
        <v>2458</v>
      </c>
      <c r="Y483" s="5" t="s">
        <v>2459</v>
      </c>
      <c r="Z483" s="0" t="s">
        <v>104</v>
      </c>
      <c r="AC483" s="5" t="s">
        <v>105</v>
      </c>
      <c r="AD483" s="3">
        <f>IF(AA483="","Pendiente",AA483*Q483)</f>
      </c>
      <c r="AF483" s="3">
        <f>IF(AE483="","",AE483*Q483)</f>
      </c>
      <c r="AG483" s="0" t="s">
        <v>106</v>
      </c>
      <c r="AH483" s="0" t="s">
        <v>107</v>
      </c>
    </row>
    <row r="484">
      <c r="A484" s="0">
        <v>480</v>
      </c>
      <c r="B484" s="0" t="s">
        <v>2460</v>
      </c>
      <c r="C484" s="0" t="s">
        <v>90</v>
      </c>
      <c r="D484" s="0" t="s">
        <v>15</v>
      </c>
      <c r="E484" s="5" t="s">
        <v>323</v>
      </c>
      <c r="G484" s="0" t="s">
        <v>28</v>
      </c>
      <c r="H484" s="0" t="s">
        <v>2131</v>
      </c>
      <c r="I484" s="0" t="s">
        <v>93</v>
      </c>
      <c r="J484" s="5" t="s">
        <v>2132</v>
      </c>
      <c r="K484" s="0" t="s">
        <v>30</v>
      </c>
      <c r="L484" s="0" t="s">
        <v>2461</v>
      </c>
      <c r="M484" s="5" t="s">
        <v>2462</v>
      </c>
      <c r="O484" s="2">
        <v>9</v>
      </c>
      <c r="P484" s="2">
        <v>0</v>
      </c>
      <c r="Q484" s="2">
        <f>IF(C484="Inventario físico",O484,P484)</f>
      </c>
      <c r="R484" s="2">
        <v>1</v>
      </c>
      <c r="U484" s="0" t="s">
        <v>99</v>
      </c>
      <c r="Y484" s="5" t="s">
        <v>327</v>
      </c>
      <c r="Z484" s="0" t="s">
        <v>104</v>
      </c>
      <c r="AC484" s="5" t="s">
        <v>105</v>
      </c>
      <c r="AD484" s="3">
        <f>IF(AA484="","Pendiente",AA484*Q484)</f>
      </c>
      <c r="AF484" s="3">
        <f>IF(AE484="","",AE484*Q484)</f>
      </c>
      <c r="AG484" s="0" t="s">
        <v>106</v>
      </c>
      <c r="AH484" s="0" t="s">
        <v>107</v>
      </c>
    </row>
    <row r="485">
      <c r="A485" s="0">
        <v>481</v>
      </c>
      <c r="B485" s="0" t="s">
        <v>2463</v>
      </c>
      <c r="C485" s="0" t="s">
        <v>90</v>
      </c>
      <c r="D485" s="0" t="s">
        <v>15</v>
      </c>
      <c r="E485" s="5" t="s">
        <v>323</v>
      </c>
      <c r="G485" s="0" t="s">
        <v>28</v>
      </c>
      <c r="H485" s="0" t="s">
        <v>2131</v>
      </c>
      <c r="I485" s="0" t="s">
        <v>93</v>
      </c>
      <c r="J485" s="5" t="s">
        <v>2132</v>
      </c>
      <c r="K485" s="0" t="s">
        <v>30</v>
      </c>
      <c r="L485" s="0" t="s">
        <v>2464</v>
      </c>
      <c r="M485" s="5" t="s">
        <v>2465</v>
      </c>
      <c r="O485" s="2">
        <v>87</v>
      </c>
      <c r="P485" s="2">
        <v>0</v>
      </c>
      <c r="Q485" s="2">
        <f>IF(C485="Inventario físico",O485,P485)</f>
      </c>
      <c r="R485" s="2">
        <v>4</v>
      </c>
      <c r="U485" s="0" t="s">
        <v>99</v>
      </c>
      <c r="Y485" s="5" t="s">
        <v>327</v>
      </c>
      <c r="Z485" s="0" t="s">
        <v>104</v>
      </c>
      <c r="AC485" s="5" t="s">
        <v>105</v>
      </c>
      <c r="AD485" s="3">
        <f>IF(AA485="","Pendiente",AA485*Q485)</f>
      </c>
      <c r="AF485" s="3">
        <f>IF(AE485="","",AE485*Q485)</f>
      </c>
      <c r="AG485" s="0" t="s">
        <v>106</v>
      </c>
      <c r="AH485" s="0" t="s">
        <v>107</v>
      </c>
    </row>
    <row r="486">
      <c r="A486" s="0">
        <v>482</v>
      </c>
      <c r="B486" s="0" t="s">
        <v>2466</v>
      </c>
      <c r="C486" s="0" t="s">
        <v>90</v>
      </c>
      <c r="D486" s="0" t="s">
        <v>15</v>
      </c>
      <c r="E486" s="5" t="s">
        <v>323</v>
      </c>
      <c r="G486" s="0" t="s">
        <v>28</v>
      </c>
      <c r="H486" s="0" t="s">
        <v>2131</v>
      </c>
      <c r="I486" s="0" t="s">
        <v>93</v>
      </c>
      <c r="J486" s="5" t="s">
        <v>2132</v>
      </c>
      <c r="K486" s="0" t="s">
        <v>30</v>
      </c>
      <c r="L486" s="0" t="s">
        <v>2467</v>
      </c>
      <c r="M486" s="5" t="s">
        <v>2468</v>
      </c>
      <c r="N486" s="5" t="s">
        <v>925</v>
      </c>
      <c r="O486" s="2">
        <v>6</v>
      </c>
      <c r="P486" s="2">
        <v>0</v>
      </c>
      <c r="Q486" s="2">
        <f>IF(C486="Inventario físico",O486,P486)</f>
      </c>
      <c r="R486" s="2">
        <v>2</v>
      </c>
      <c r="U486" s="0" t="s">
        <v>99</v>
      </c>
      <c r="Y486" s="5" t="s">
        <v>327</v>
      </c>
      <c r="Z486" s="0" t="s">
        <v>104</v>
      </c>
      <c r="AC486" s="5" t="s">
        <v>105</v>
      </c>
      <c r="AD486" s="3">
        <f>IF(AA486="","Pendiente",AA486*Q486)</f>
      </c>
      <c r="AF486" s="3">
        <f>IF(AE486="","",AE486*Q486)</f>
      </c>
      <c r="AG486" s="0" t="s">
        <v>106</v>
      </c>
      <c r="AH486" s="0" t="s">
        <v>107</v>
      </c>
    </row>
    <row r="487">
      <c r="A487" s="0">
        <v>483</v>
      </c>
      <c r="B487" s="0" t="s">
        <v>2469</v>
      </c>
      <c r="C487" s="0" t="s">
        <v>90</v>
      </c>
      <c r="D487" s="0" t="s">
        <v>17</v>
      </c>
      <c r="E487" s="5" t="s">
        <v>131</v>
      </c>
      <c r="F487" s="0" t="s">
        <v>132</v>
      </c>
      <c r="G487" s="0" t="s">
        <v>28</v>
      </c>
      <c r="H487" s="0" t="s">
        <v>2131</v>
      </c>
      <c r="I487" s="0" t="s">
        <v>93</v>
      </c>
      <c r="J487" s="5" t="s">
        <v>2132</v>
      </c>
      <c r="K487" s="0" t="s">
        <v>33</v>
      </c>
      <c r="L487" s="0" t="s">
        <v>2470</v>
      </c>
      <c r="M487" s="5" t="s">
        <v>2471</v>
      </c>
      <c r="N487" s="5" t="s">
        <v>839</v>
      </c>
      <c r="O487" s="2">
        <v>15</v>
      </c>
      <c r="P487" s="2">
        <v>0</v>
      </c>
      <c r="Q487" s="2">
        <f>IF(C487="Inventario físico",O487,P487)</f>
      </c>
      <c r="R487" s="2">
        <v>1</v>
      </c>
      <c r="U487" s="0" t="s">
        <v>99</v>
      </c>
      <c r="V487" s="5" t="s">
        <v>362</v>
      </c>
      <c r="W487" s="5" t="s">
        <v>259</v>
      </c>
      <c r="Y487" s="5" t="s">
        <v>2472</v>
      </c>
      <c r="Z487" s="0" t="s">
        <v>104</v>
      </c>
      <c r="AC487" s="5" t="s">
        <v>105</v>
      </c>
      <c r="AD487" s="3">
        <f>IF(AA487="","Pendiente",AA487*Q487)</f>
      </c>
      <c r="AF487" s="3">
        <f>IF(AE487="","",AE487*Q487)</f>
      </c>
      <c r="AG487" s="0" t="s">
        <v>106</v>
      </c>
      <c r="AH487" s="0" t="s">
        <v>107</v>
      </c>
    </row>
    <row r="488">
      <c r="A488" s="0">
        <v>484</v>
      </c>
      <c r="B488" s="0" t="s">
        <v>2473</v>
      </c>
      <c r="C488" s="0" t="s">
        <v>90</v>
      </c>
      <c r="D488" s="0" t="s">
        <v>14</v>
      </c>
      <c r="E488" s="5" t="s">
        <v>109</v>
      </c>
      <c r="G488" s="0" t="s">
        <v>28</v>
      </c>
      <c r="H488" s="0" t="s">
        <v>2131</v>
      </c>
      <c r="I488" s="0" t="s">
        <v>93</v>
      </c>
      <c r="J488" s="5" t="s">
        <v>2132</v>
      </c>
      <c r="K488" s="0" t="s">
        <v>33</v>
      </c>
      <c r="L488" s="0" t="s">
        <v>2474</v>
      </c>
      <c r="M488" s="5" t="s">
        <v>2475</v>
      </c>
      <c r="N488" s="5" t="s">
        <v>278</v>
      </c>
      <c r="O488" s="2">
        <v>90</v>
      </c>
      <c r="P488" s="2">
        <v>110</v>
      </c>
      <c r="Q488" s="2">
        <f>IF(C488="Inventario físico",O488,P488)</f>
      </c>
      <c r="R488" s="2">
        <v>2</v>
      </c>
      <c r="S488" s="0" t="s">
        <v>367</v>
      </c>
      <c r="T488" s="0" t="s">
        <v>367</v>
      </c>
      <c r="U488" s="0" t="s">
        <v>99</v>
      </c>
      <c r="V488" s="5" t="s">
        <v>368</v>
      </c>
      <c r="W488" s="5" t="s">
        <v>273</v>
      </c>
      <c r="X488" s="0" t="s">
        <v>146</v>
      </c>
      <c r="Y488" s="5" t="s">
        <v>369</v>
      </c>
      <c r="Z488" s="0" t="s">
        <v>104</v>
      </c>
      <c r="AC488" s="5" t="s">
        <v>105</v>
      </c>
      <c r="AD488" s="3">
        <f>IF(AA488="","Pendiente",AA488*Q488)</f>
      </c>
      <c r="AE488" s="3">
        <v>140.48</v>
      </c>
      <c r="AF488" s="3">
        <f>IF(AE488="","",AE488*Q488)</f>
      </c>
      <c r="AG488" s="0" t="s">
        <v>106</v>
      </c>
      <c r="AH488" s="0" t="s">
        <v>107</v>
      </c>
    </row>
    <row r="489">
      <c r="A489" s="0">
        <v>485</v>
      </c>
      <c r="B489" s="0" t="s">
        <v>2476</v>
      </c>
      <c r="C489" s="0" t="s">
        <v>90</v>
      </c>
      <c r="D489" s="0" t="s">
        <v>17</v>
      </c>
      <c r="E489" s="5" t="s">
        <v>131</v>
      </c>
      <c r="F489" s="0" t="s">
        <v>262</v>
      </c>
      <c r="G489" s="0" t="s">
        <v>28</v>
      </c>
      <c r="H489" s="0" t="s">
        <v>2131</v>
      </c>
      <c r="I489" s="0" t="s">
        <v>93</v>
      </c>
      <c r="J489" s="5" t="s">
        <v>2132</v>
      </c>
      <c r="K489" s="0" t="s">
        <v>30</v>
      </c>
      <c r="L489" s="0" t="s">
        <v>2477</v>
      </c>
      <c r="M489" s="5" t="s">
        <v>2478</v>
      </c>
      <c r="O489" s="2">
        <v>24</v>
      </c>
      <c r="P489" s="2">
        <v>0</v>
      </c>
      <c r="Q489" s="2">
        <f>IF(C489="Inventario físico",O489,P489)</f>
      </c>
      <c r="R489" s="2">
        <v>1</v>
      </c>
      <c r="U489" s="0" t="s">
        <v>99</v>
      </c>
      <c r="V489" s="5" t="s">
        <v>2479</v>
      </c>
      <c r="Y489" s="5" t="s">
        <v>2480</v>
      </c>
      <c r="Z489" s="0" t="s">
        <v>104</v>
      </c>
      <c r="AC489" s="5" t="s">
        <v>105</v>
      </c>
      <c r="AD489" s="3">
        <f>IF(AA489="","Pendiente",AA489*Q489)</f>
      </c>
      <c r="AF489" s="3">
        <f>IF(AE489="","",AE489*Q489)</f>
      </c>
      <c r="AG489" s="0" t="s">
        <v>106</v>
      </c>
      <c r="AH489" s="0" t="s">
        <v>107</v>
      </c>
    </row>
    <row r="490">
      <c r="A490" s="0">
        <v>486</v>
      </c>
      <c r="B490" s="0" t="s">
        <v>2481</v>
      </c>
      <c r="C490" s="0" t="s">
        <v>90</v>
      </c>
      <c r="D490" s="0" t="s">
        <v>17</v>
      </c>
      <c r="E490" s="5" t="s">
        <v>131</v>
      </c>
      <c r="F490" s="0" t="s">
        <v>132</v>
      </c>
      <c r="G490" s="0" t="s">
        <v>28</v>
      </c>
      <c r="H490" s="0" t="s">
        <v>2131</v>
      </c>
      <c r="I490" s="0" t="s">
        <v>93</v>
      </c>
      <c r="J490" s="5" t="s">
        <v>2132</v>
      </c>
      <c r="K490" s="0" t="s">
        <v>30</v>
      </c>
      <c r="L490" s="0" t="s">
        <v>1618</v>
      </c>
      <c r="M490" s="5" t="s">
        <v>2482</v>
      </c>
      <c r="O490" s="2">
        <v>10</v>
      </c>
      <c r="P490" s="2">
        <v>0</v>
      </c>
      <c r="Q490" s="2">
        <f>IF(C490="Inventario físico",O490,P490)</f>
      </c>
      <c r="R490" s="2">
        <v>3</v>
      </c>
      <c r="U490" s="0" t="s">
        <v>99</v>
      </c>
      <c r="V490" s="5" t="s">
        <v>290</v>
      </c>
      <c r="Y490" s="5" t="s">
        <v>2483</v>
      </c>
      <c r="Z490" s="0" t="s">
        <v>104</v>
      </c>
      <c r="AC490" s="5" t="s">
        <v>105</v>
      </c>
      <c r="AD490" s="3">
        <f>IF(AA490="","Pendiente",AA490*Q490)</f>
      </c>
      <c r="AF490" s="3">
        <f>IF(AE490="","",AE490*Q490)</f>
      </c>
      <c r="AG490" s="0" t="s">
        <v>106</v>
      </c>
      <c r="AH490" s="0" t="s">
        <v>107</v>
      </c>
    </row>
    <row r="491">
      <c r="A491" s="0">
        <v>487</v>
      </c>
      <c r="B491" s="0" t="s">
        <v>2484</v>
      </c>
      <c r="C491" s="0" t="s">
        <v>90</v>
      </c>
      <c r="D491" s="0" t="s">
        <v>14</v>
      </c>
      <c r="E491" s="5" t="s">
        <v>109</v>
      </c>
      <c r="G491" s="0" t="s">
        <v>28</v>
      </c>
      <c r="H491" s="0" t="s">
        <v>2131</v>
      </c>
      <c r="I491" s="0" t="s">
        <v>93</v>
      </c>
      <c r="J491" s="5" t="s">
        <v>2132</v>
      </c>
      <c r="K491" s="0" t="s">
        <v>33</v>
      </c>
      <c r="L491" s="0" t="s">
        <v>1318</v>
      </c>
      <c r="M491" s="5" t="s">
        <v>2485</v>
      </c>
      <c r="N491" s="5" t="s">
        <v>278</v>
      </c>
      <c r="O491" s="2">
        <v>40</v>
      </c>
      <c r="P491" s="2">
        <v>104</v>
      </c>
      <c r="Q491" s="2">
        <f>IF(C491="Inventario físico",O491,P491)</f>
      </c>
      <c r="R491" s="2">
        <v>1</v>
      </c>
      <c r="S491" s="0" t="s">
        <v>2486</v>
      </c>
      <c r="T491" s="0" t="s">
        <v>2486</v>
      </c>
      <c r="U491" s="0" t="s">
        <v>99</v>
      </c>
      <c r="V491" s="5" t="s">
        <v>1253</v>
      </c>
      <c r="W491" s="5" t="s">
        <v>259</v>
      </c>
      <c r="X491" s="0" t="s">
        <v>146</v>
      </c>
      <c r="Y491" s="5" t="s">
        <v>2487</v>
      </c>
      <c r="Z491" s="0" t="s">
        <v>104</v>
      </c>
      <c r="AC491" s="5" t="s">
        <v>105</v>
      </c>
      <c r="AD491" s="3">
        <f>IF(AA491="","Pendiente",AA491*Q491)</f>
      </c>
      <c r="AE491" s="3">
        <v>480.70000000000005</v>
      </c>
      <c r="AF491" s="3">
        <f>IF(AE491="","",AE491*Q491)</f>
      </c>
      <c r="AG491" s="0" t="s">
        <v>106</v>
      </c>
      <c r="AH491" s="0" t="s">
        <v>107</v>
      </c>
    </row>
    <row r="492">
      <c r="A492" s="0">
        <v>488</v>
      </c>
      <c r="B492" s="0" t="s">
        <v>2488</v>
      </c>
      <c r="C492" s="0" t="s">
        <v>90</v>
      </c>
      <c r="D492" s="0" t="s">
        <v>14</v>
      </c>
      <c r="E492" s="5" t="s">
        <v>109</v>
      </c>
      <c r="G492" s="0" t="s">
        <v>28</v>
      </c>
      <c r="H492" s="0" t="s">
        <v>2131</v>
      </c>
      <c r="I492" s="0" t="s">
        <v>93</v>
      </c>
      <c r="J492" s="5" t="s">
        <v>2132</v>
      </c>
      <c r="K492" s="0" t="s">
        <v>33</v>
      </c>
      <c r="L492" s="0" t="s">
        <v>2027</v>
      </c>
      <c r="M492" s="5" t="s">
        <v>2489</v>
      </c>
      <c r="N492" s="5" t="s">
        <v>2490</v>
      </c>
      <c r="O492" s="2">
        <v>16</v>
      </c>
      <c r="P492" s="2">
        <v>5</v>
      </c>
      <c r="Q492" s="2">
        <f>IF(C492="Inventario físico",O492,P492)</f>
      </c>
      <c r="R492" s="2">
        <v>1</v>
      </c>
      <c r="S492" s="0" t="s">
        <v>2491</v>
      </c>
      <c r="T492" s="0" t="s">
        <v>2491</v>
      </c>
      <c r="U492" s="0" t="s">
        <v>99</v>
      </c>
      <c r="V492" s="5" t="s">
        <v>2492</v>
      </c>
      <c r="W492" s="5" t="s">
        <v>259</v>
      </c>
      <c r="X492" s="0" t="s">
        <v>102</v>
      </c>
      <c r="Y492" s="5" t="s">
        <v>2493</v>
      </c>
      <c r="Z492" s="0" t="s">
        <v>104</v>
      </c>
      <c r="AC492" s="5" t="s">
        <v>105</v>
      </c>
      <c r="AD492" s="3">
        <f>IF(AA492="","Pendiente",AA492*Q492)</f>
      </c>
      <c r="AE492" s="3">
        <v>16664.53</v>
      </c>
      <c r="AF492" s="3">
        <f>IF(AE492="","",AE492*Q492)</f>
      </c>
      <c r="AG492" s="0" t="s">
        <v>106</v>
      </c>
      <c r="AH492" s="0" t="s">
        <v>107</v>
      </c>
    </row>
    <row r="493">
      <c r="A493" s="0">
        <v>489</v>
      </c>
      <c r="B493" s="0" t="s">
        <v>2494</v>
      </c>
      <c r="C493" s="0" t="s">
        <v>90</v>
      </c>
      <c r="D493" s="0" t="s">
        <v>14</v>
      </c>
      <c r="E493" s="5" t="s">
        <v>109</v>
      </c>
      <c r="G493" s="0" t="s">
        <v>28</v>
      </c>
      <c r="H493" s="0" t="s">
        <v>2131</v>
      </c>
      <c r="I493" s="0" t="s">
        <v>93</v>
      </c>
      <c r="J493" s="5" t="s">
        <v>2132</v>
      </c>
      <c r="K493" s="0" t="s">
        <v>33</v>
      </c>
      <c r="L493" s="0" t="s">
        <v>2495</v>
      </c>
      <c r="M493" s="5" t="s">
        <v>2496</v>
      </c>
      <c r="N493" s="5" t="s">
        <v>2497</v>
      </c>
      <c r="O493" s="2">
        <v>112</v>
      </c>
      <c r="P493" s="2">
        <v>5</v>
      </c>
      <c r="Q493" s="2">
        <f>IF(C493="Inventario físico",O493,P493)</f>
      </c>
      <c r="R493" s="2">
        <v>2</v>
      </c>
      <c r="S493" s="0" t="s">
        <v>2491</v>
      </c>
      <c r="T493" s="0" t="s">
        <v>2491</v>
      </c>
      <c r="U493" s="0" t="s">
        <v>99</v>
      </c>
      <c r="V493" s="5" t="s">
        <v>2492</v>
      </c>
      <c r="W493" s="5" t="s">
        <v>259</v>
      </c>
      <c r="X493" s="0" t="s">
        <v>102</v>
      </c>
      <c r="Y493" s="5" t="s">
        <v>2493</v>
      </c>
      <c r="Z493" s="0" t="s">
        <v>104</v>
      </c>
      <c r="AC493" s="5" t="s">
        <v>105</v>
      </c>
      <c r="AD493" s="3">
        <f>IF(AA493="","Pendiente",AA493*Q493)</f>
      </c>
      <c r="AE493" s="3">
        <v>16664.53</v>
      </c>
      <c r="AF493" s="3">
        <f>IF(AE493="","",AE493*Q493)</f>
      </c>
      <c r="AG493" s="0" t="s">
        <v>106</v>
      </c>
      <c r="AH493" s="0" t="s">
        <v>107</v>
      </c>
    </row>
    <row r="494">
      <c r="A494" s="0">
        <v>490</v>
      </c>
      <c r="B494" s="0" t="s">
        <v>2498</v>
      </c>
      <c r="C494" s="0" t="s">
        <v>90</v>
      </c>
      <c r="D494" s="0" t="s">
        <v>14</v>
      </c>
      <c r="E494" s="5" t="s">
        <v>91</v>
      </c>
      <c r="G494" s="0" t="s">
        <v>28</v>
      </c>
      <c r="H494" s="0" t="s">
        <v>2131</v>
      </c>
      <c r="I494" s="0" t="s">
        <v>93</v>
      </c>
      <c r="J494" s="5" t="s">
        <v>2132</v>
      </c>
      <c r="K494" s="0" t="s">
        <v>33</v>
      </c>
      <c r="L494" s="0" t="s">
        <v>2499</v>
      </c>
      <c r="M494" s="5" t="s">
        <v>2500</v>
      </c>
      <c r="N494" s="5" t="s">
        <v>665</v>
      </c>
      <c r="O494" s="2">
        <v>30</v>
      </c>
      <c r="P494" s="2">
        <v>0</v>
      </c>
      <c r="Q494" s="2">
        <f>IF(C494="Inventario físico",O494,P494)</f>
      </c>
      <c r="R494" s="2">
        <v>1</v>
      </c>
      <c r="S494" s="0" t="s">
        <v>1959</v>
      </c>
      <c r="T494" s="0" t="s">
        <v>1959</v>
      </c>
      <c r="U494" s="0" t="s">
        <v>99</v>
      </c>
      <c r="V494" s="5" t="s">
        <v>1960</v>
      </c>
      <c r="W494" s="5" t="s">
        <v>273</v>
      </c>
      <c r="X494" s="0" t="s">
        <v>146</v>
      </c>
      <c r="Y494" s="5" t="s">
        <v>2501</v>
      </c>
      <c r="Z494" s="0" t="s">
        <v>104</v>
      </c>
      <c r="AC494" s="5" t="s">
        <v>105</v>
      </c>
      <c r="AD494" s="3">
        <f>IF(AA494="","Pendiente",AA494*Q494)</f>
      </c>
      <c r="AE494" s="3">
        <v>31.36</v>
      </c>
      <c r="AF494" s="3">
        <f>IF(AE494="","",AE494*Q494)</f>
      </c>
      <c r="AG494" s="0" t="s">
        <v>106</v>
      </c>
      <c r="AH494" s="0" t="s">
        <v>107</v>
      </c>
    </row>
    <row r="495">
      <c r="A495" s="0">
        <v>491</v>
      </c>
      <c r="B495" s="0" t="s">
        <v>2502</v>
      </c>
      <c r="C495" s="0" t="s">
        <v>90</v>
      </c>
      <c r="D495" s="0" t="s">
        <v>14</v>
      </c>
      <c r="E495" s="5" t="s">
        <v>109</v>
      </c>
      <c r="G495" s="0" t="s">
        <v>28</v>
      </c>
      <c r="H495" s="0" t="s">
        <v>2131</v>
      </c>
      <c r="I495" s="0" t="s">
        <v>93</v>
      </c>
      <c r="J495" s="5" t="s">
        <v>2132</v>
      </c>
      <c r="K495" s="0" t="s">
        <v>33</v>
      </c>
      <c r="L495" s="0" t="s">
        <v>1170</v>
      </c>
      <c r="M495" s="5" t="s">
        <v>2503</v>
      </c>
      <c r="N495" s="5" t="s">
        <v>2504</v>
      </c>
      <c r="O495" s="2">
        <v>30</v>
      </c>
      <c r="P495" s="2">
        <v>1</v>
      </c>
      <c r="Q495" s="2">
        <f>IF(C495="Inventario físico",O495,P495)</f>
      </c>
      <c r="R495" s="2">
        <v>1</v>
      </c>
      <c r="S495" s="0" t="s">
        <v>2505</v>
      </c>
      <c r="T495" s="0" t="s">
        <v>2505</v>
      </c>
      <c r="U495" s="0" t="s">
        <v>99</v>
      </c>
      <c r="V495" s="5" t="s">
        <v>2506</v>
      </c>
      <c r="W495" s="5" t="s">
        <v>137</v>
      </c>
      <c r="X495" s="0" t="s">
        <v>146</v>
      </c>
      <c r="Y495" s="5" t="s">
        <v>2507</v>
      </c>
      <c r="Z495" s="0" t="s">
        <v>104</v>
      </c>
      <c r="AC495" s="5" t="s">
        <v>105</v>
      </c>
      <c r="AD495" s="3">
        <f>IF(AA495="","Pendiente",AA495*Q495)</f>
      </c>
      <c r="AE495" s="3">
        <v>22869.5</v>
      </c>
      <c r="AF495" s="3">
        <f>IF(AE495="","",AE495*Q495)</f>
      </c>
      <c r="AG495" s="0" t="s">
        <v>106</v>
      </c>
      <c r="AH495" s="0" t="s">
        <v>107</v>
      </c>
    </row>
    <row r="496">
      <c r="A496" s="0">
        <v>492</v>
      </c>
      <c r="B496" s="0" t="s">
        <v>2508</v>
      </c>
      <c r="C496" s="0" t="s">
        <v>90</v>
      </c>
      <c r="D496" s="0" t="s">
        <v>14</v>
      </c>
      <c r="E496" s="5" t="s">
        <v>109</v>
      </c>
      <c r="G496" s="0" t="s">
        <v>28</v>
      </c>
      <c r="H496" s="0" t="s">
        <v>2131</v>
      </c>
      <c r="I496" s="0" t="s">
        <v>93</v>
      </c>
      <c r="J496" s="5" t="s">
        <v>2132</v>
      </c>
      <c r="K496" s="0" t="s">
        <v>33</v>
      </c>
      <c r="L496" s="0" t="s">
        <v>2509</v>
      </c>
      <c r="M496" s="5" t="s">
        <v>2510</v>
      </c>
      <c r="N496" s="5" t="s">
        <v>422</v>
      </c>
      <c r="O496" s="2">
        <v>110</v>
      </c>
      <c r="P496" s="2">
        <v>120</v>
      </c>
      <c r="Q496" s="2">
        <f>IF(C496="Inventario físico",O496,P496)</f>
      </c>
      <c r="R496" s="2">
        <v>2</v>
      </c>
      <c r="S496" s="0" t="s">
        <v>2511</v>
      </c>
      <c r="T496" s="0" t="s">
        <v>2511</v>
      </c>
      <c r="U496" s="0" t="s">
        <v>99</v>
      </c>
      <c r="V496" s="5" t="s">
        <v>2512</v>
      </c>
      <c r="W496" s="5" t="s">
        <v>273</v>
      </c>
      <c r="X496" s="0" t="s">
        <v>146</v>
      </c>
      <c r="Y496" s="5" t="s">
        <v>2513</v>
      </c>
      <c r="Z496" s="0" t="s">
        <v>104</v>
      </c>
      <c r="AC496" s="5" t="s">
        <v>105</v>
      </c>
      <c r="AD496" s="3">
        <f>IF(AA496="","Pendiente",AA496*Q496)</f>
      </c>
      <c r="AE496" s="3">
        <v>288.65</v>
      </c>
      <c r="AF496" s="3">
        <f>IF(AE496="","",AE496*Q496)</f>
      </c>
      <c r="AG496" s="0" t="s">
        <v>106</v>
      </c>
      <c r="AH496" s="0" t="s">
        <v>107</v>
      </c>
    </row>
    <row r="497">
      <c r="A497" s="0">
        <v>493</v>
      </c>
      <c r="B497" s="0" t="s">
        <v>2514</v>
      </c>
      <c r="C497" s="0" t="s">
        <v>90</v>
      </c>
      <c r="D497" s="0" t="s">
        <v>17</v>
      </c>
      <c r="E497" s="5" t="s">
        <v>131</v>
      </c>
      <c r="F497" s="0" t="s">
        <v>132</v>
      </c>
      <c r="G497" s="0" t="s">
        <v>28</v>
      </c>
      <c r="H497" s="0" t="s">
        <v>2131</v>
      </c>
      <c r="I497" s="0" t="s">
        <v>93</v>
      </c>
      <c r="J497" s="5" t="s">
        <v>2132</v>
      </c>
      <c r="K497" s="0" t="s">
        <v>33</v>
      </c>
      <c r="L497" s="0" t="s">
        <v>2515</v>
      </c>
      <c r="M497" s="5" t="s">
        <v>2516</v>
      </c>
      <c r="N497" s="5" t="s">
        <v>2517</v>
      </c>
      <c r="O497" s="2">
        <v>11</v>
      </c>
      <c r="P497" s="2">
        <v>0</v>
      </c>
      <c r="Q497" s="2">
        <f>IF(C497="Inventario físico",O497,P497)</f>
      </c>
      <c r="R497" s="2">
        <v>1</v>
      </c>
      <c r="U497" s="0" t="s">
        <v>99</v>
      </c>
      <c r="V497" s="5" t="s">
        <v>2518</v>
      </c>
      <c r="W497" s="5" t="s">
        <v>137</v>
      </c>
      <c r="Y497" s="5" t="s">
        <v>2519</v>
      </c>
      <c r="Z497" s="0" t="s">
        <v>104</v>
      </c>
      <c r="AC497" s="5" t="s">
        <v>105</v>
      </c>
      <c r="AD497" s="3">
        <f>IF(AA497="","Pendiente",AA497*Q497)</f>
      </c>
      <c r="AF497" s="3">
        <f>IF(AE497="","",AE497*Q497)</f>
      </c>
      <c r="AG497" s="0" t="s">
        <v>106</v>
      </c>
      <c r="AH497" s="0" t="s">
        <v>107</v>
      </c>
    </row>
    <row r="498">
      <c r="A498" s="0">
        <v>494</v>
      </c>
      <c r="B498" s="0" t="s">
        <v>2520</v>
      </c>
      <c r="C498" s="0" t="s">
        <v>90</v>
      </c>
      <c r="D498" s="0" t="s">
        <v>17</v>
      </c>
      <c r="E498" s="5" t="s">
        <v>131</v>
      </c>
      <c r="F498" s="0" t="s">
        <v>132</v>
      </c>
      <c r="G498" s="0" t="s">
        <v>28</v>
      </c>
      <c r="H498" s="0" t="s">
        <v>2131</v>
      </c>
      <c r="I498" s="0" t="s">
        <v>93</v>
      </c>
      <c r="J498" s="5" t="s">
        <v>2132</v>
      </c>
      <c r="K498" s="0" t="s">
        <v>33</v>
      </c>
      <c r="L498" s="0" t="s">
        <v>2521</v>
      </c>
      <c r="M498" s="5" t="s">
        <v>2522</v>
      </c>
      <c r="N498" s="5" t="s">
        <v>2523</v>
      </c>
      <c r="O498" s="2">
        <v>34</v>
      </c>
      <c r="P498" s="2">
        <v>0</v>
      </c>
      <c r="Q498" s="2">
        <f>IF(C498="Inventario físico",O498,P498)</f>
      </c>
      <c r="R498" s="2">
        <v>2</v>
      </c>
      <c r="U498" s="0" t="s">
        <v>99</v>
      </c>
      <c r="V498" s="5" t="s">
        <v>1259</v>
      </c>
      <c r="W498" s="5" t="s">
        <v>145</v>
      </c>
      <c r="Y498" s="5" t="s">
        <v>2524</v>
      </c>
      <c r="Z498" s="0" t="s">
        <v>104</v>
      </c>
      <c r="AC498" s="5" t="s">
        <v>105</v>
      </c>
      <c r="AD498" s="3">
        <f>IF(AA498="","Pendiente",AA498*Q498)</f>
      </c>
      <c r="AF498" s="3">
        <f>IF(AE498="","",AE498*Q498)</f>
      </c>
      <c r="AG498" s="0" t="s">
        <v>106</v>
      </c>
      <c r="AH498" s="0" t="s">
        <v>107</v>
      </c>
    </row>
    <row r="499">
      <c r="A499" s="0">
        <v>495</v>
      </c>
      <c r="B499" s="0" t="s">
        <v>2525</v>
      </c>
      <c r="C499" s="0" t="s">
        <v>90</v>
      </c>
      <c r="D499" s="0" t="s">
        <v>14</v>
      </c>
      <c r="E499" s="5" t="s">
        <v>91</v>
      </c>
      <c r="G499" s="0" t="s">
        <v>28</v>
      </c>
      <c r="H499" s="0" t="s">
        <v>2131</v>
      </c>
      <c r="I499" s="0" t="s">
        <v>93</v>
      </c>
      <c r="J499" s="5" t="s">
        <v>2132</v>
      </c>
      <c r="K499" s="0" t="s">
        <v>33</v>
      </c>
      <c r="L499" s="0" t="s">
        <v>1246</v>
      </c>
      <c r="M499" s="5" t="s">
        <v>2526</v>
      </c>
      <c r="N499" s="5" t="s">
        <v>2527</v>
      </c>
      <c r="O499" s="2">
        <v>20</v>
      </c>
      <c r="P499" s="2">
        <v>0</v>
      </c>
      <c r="Q499" s="2">
        <f>IF(C499="Inventario físico",O499,P499)</f>
      </c>
      <c r="R499" s="2">
        <v>1</v>
      </c>
      <c r="S499" s="0" t="s">
        <v>2528</v>
      </c>
      <c r="T499" s="0" t="s">
        <v>2528</v>
      </c>
      <c r="U499" s="0" t="s">
        <v>99</v>
      </c>
      <c r="V499" s="5" t="s">
        <v>2529</v>
      </c>
      <c r="W499" s="5" t="s">
        <v>273</v>
      </c>
      <c r="X499" s="0" t="s">
        <v>146</v>
      </c>
      <c r="Y499" s="5" t="s">
        <v>2530</v>
      </c>
      <c r="Z499" s="0" t="s">
        <v>104</v>
      </c>
      <c r="AC499" s="5" t="s">
        <v>105</v>
      </c>
      <c r="AD499" s="3">
        <f>IF(AA499="","Pendiente",AA499*Q499)</f>
      </c>
      <c r="AE499" s="3">
        <v>6537.810136986302</v>
      </c>
      <c r="AF499" s="3">
        <f>IF(AE499="","",AE499*Q499)</f>
      </c>
      <c r="AG499" s="0" t="s">
        <v>106</v>
      </c>
      <c r="AH499" s="0" t="s">
        <v>107</v>
      </c>
    </row>
    <row r="500">
      <c r="A500" s="0">
        <v>496</v>
      </c>
      <c r="B500" s="0" t="s">
        <v>2531</v>
      </c>
      <c r="C500" s="0" t="s">
        <v>90</v>
      </c>
      <c r="D500" s="0" t="s">
        <v>17</v>
      </c>
      <c r="E500" s="5" t="s">
        <v>131</v>
      </c>
      <c r="F500" s="0" t="s">
        <v>262</v>
      </c>
      <c r="G500" s="0" t="s">
        <v>28</v>
      </c>
      <c r="H500" s="0" t="s">
        <v>2131</v>
      </c>
      <c r="I500" s="0" t="s">
        <v>93</v>
      </c>
      <c r="J500" s="5" t="s">
        <v>2132</v>
      </c>
      <c r="K500" s="0" t="s">
        <v>30</v>
      </c>
      <c r="L500" s="0" t="s">
        <v>2532</v>
      </c>
      <c r="M500" s="5" t="s">
        <v>2533</v>
      </c>
      <c r="O500" s="2">
        <v>90</v>
      </c>
      <c r="P500" s="2">
        <v>0</v>
      </c>
      <c r="Q500" s="2">
        <f>IF(C500="Inventario físico",O500,P500)</f>
      </c>
      <c r="R500" s="2">
        <v>1</v>
      </c>
      <c r="U500" s="0" t="s">
        <v>99</v>
      </c>
      <c r="V500" s="5" t="s">
        <v>1264</v>
      </c>
      <c r="Y500" s="5" t="s">
        <v>2534</v>
      </c>
      <c r="Z500" s="0" t="s">
        <v>104</v>
      </c>
      <c r="AC500" s="5" t="s">
        <v>105</v>
      </c>
      <c r="AD500" s="3">
        <f>IF(AA500="","Pendiente",AA500*Q500)</f>
      </c>
      <c r="AF500" s="3">
        <f>IF(AE500="","",AE500*Q500)</f>
      </c>
      <c r="AG500" s="0" t="s">
        <v>106</v>
      </c>
      <c r="AH500" s="0" t="s">
        <v>107</v>
      </c>
    </row>
    <row r="501">
      <c r="A501" s="0">
        <v>497</v>
      </c>
      <c r="B501" s="0" t="s">
        <v>2535</v>
      </c>
      <c r="C501" s="0" t="s">
        <v>90</v>
      </c>
      <c r="D501" s="0" t="s">
        <v>14</v>
      </c>
      <c r="E501" s="5" t="s">
        <v>91</v>
      </c>
      <c r="G501" s="0" t="s">
        <v>28</v>
      </c>
      <c r="H501" s="0" t="s">
        <v>2131</v>
      </c>
      <c r="I501" s="0" t="s">
        <v>93</v>
      </c>
      <c r="J501" s="5" t="s">
        <v>2132</v>
      </c>
      <c r="K501" s="0" t="s">
        <v>33</v>
      </c>
      <c r="L501" s="0" t="s">
        <v>2536</v>
      </c>
      <c r="M501" s="5" t="s">
        <v>2537</v>
      </c>
      <c r="N501" s="5" t="s">
        <v>640</v>
      </c>
      <c r="O501" s="2">
        <v>1</v>
      </c>
      <c r="P501" s="2">
        <v>0</v>
      </c>
      <c r="Q501" s="2">
        <f>IF(C501="Inventario físico",O501,P501)</f>
      </c>
      <c r="R501" s="2">
        <v>1</v>
      </c>
      <c r="S501" s="0" t="s">
        <v>1990</v>
      </c>
      <c r="T501" s="0" t="s">
        <v>1990</v>
      </c>
      <c r="U501" s="0" t="s">
        <v>99</v>
      </c>
      <c r="V501" s="5" t="s">
        <v>978</v>
      </c>
      <c r="W501" s="5" t="s">
        <v>259</v>
      </c>
      <c r="X501" s="0" t="s">
        <v>102</v>
      </c>
      <c r="Y501" s="5" t="s">
        <v>2538</v>
      </c>
      <c r="Z501" s="0" t="s">
        <v>104</v>
      </c>
      <c r="AC501" s="5" t="s">
        <v>105</v>
      </c>
      <c r="AD501" s="3">
        <f>IF(AA501="","Pendiente",AA501*Q501)</f>
      </c>
      <c r="AE501" s="3">
        <v>839.39</v>
      </c>
      <c r="AF501" s="3">
        <f>IF(AE501="","",AE501*Q501)</f>
      </c>
      <c r="AG501" s="0" t="s">
        <v>106</v>
      </c>
      <c r="AH501" s="0" t="s">
        <v>107</v>
      </c>
    </row>
    <row r="502">
      <c r="A502" s="0">
        <v>498</v>
      </c>
      <c r="B502" s="0" t="s">
        <v>2539</v>
      </c>
      <c r="C502" s="0" t="s">
        <v>90</v>
      </c>
      <c r="D502" s="0" t="s">
        <v>17</v>
      </c>
      <c r="E502" s="5" t="s">
        <v>131</v>
      </c>
      <c r="F502" s="0" t="s">
        <v>132</v>
      </c>
      <c r="G502" s="0" t="s">
        <v>28</v>
      </c>
      <c r="H502" s="0" t="s">
        <v>2131</v>
      </c>
      <c r="I502" s="0" t="s">
        <v>93</v>
      </c>
      <c r="J502" s="5" t="s">
        <v>2132</v>
      </c>
      <c r="K502" s="0" t="s">
        <v>30</v>
      </c>
      <c r="L502" s="0" t="s">
        <v>1584</v>
      </c>
      <c r="M502" s="5" t="s">
        <v>2540</v>
      </c>
      <c r="O502" s="2">
        <v>4</v>
      </c>
      <c r="P502" s="2">
        <v>0</v>
      </c>
      <c r="Q502" s="2">
        <f>IF(C502="Inventario físico",O502,P502)</f>
      </c>
      <c r="R502" s="2">
        <v>1</v>
      </c>
      <c r="U502" s="0" t="s">
        <v>99</v>
      </c>
      <c r="V502" s="5" t="s">
        <v>1269</v>
      </c>
      <c r="Y502" s="5" t="s">
        <v>2541</v>
      </c>
      <c r="Z502" s="0" t="s">
        <v>104</v>
      </c>
      <c r="AC502" s="5" t="s">
        <v>105</v>
      </c>
      <c r="AD502" s="3">
        <f>IF(AA502="","Pendiente",AA502*Q502)</f>
      </c>
      <c r="AF502" s="3">
        <f>IF(AE502="","",AE502*Q502)</f>
      </c>
      <c r="AG502" s="0" t="s">
        <v>106</v>
      </c>
      <c r="AH502" s="0" t="s">
        <v>107</v>
      </c>
    </row>
    <row r="503">
      <c r="A503" s="0">
        <v>499</v>
      </c>
      <c r="B503" s="0" t="s">
        <v>2542</v>
      </c>
      <c r="C503" s="0" t="s">
        <v>90</v>
      </c>
      <c r="D503" s="0" t="s">
        <v>17</v>
      </c>
      <c r="E503" s="5" t="s">
        <v>131</v>
      </c>
      <c r="F503" s="0" t="s">
        <v>132</v>
      </c>
      <c r="G503" s="0" t="s">
        <v>28</v>
      </c>
      <c r="H503" s="0" t="s">
        <v>2131</v>
      </c>
      <c r="I503" s="0" t="s">
        <v>93</v>
      </c>
      <c r="J503" s="5" t="s">
        <v>2132</v>
      </c>
      <c r="K503" s="0" t="s">
        <v>30</v>
      </c>
      <c r="L503" s="0" t="s">
        <v>2543</v>
      </c>
      <c r="M503" s="5" t="s">
        <v>2544</v>
      </c>
      <c r="O503" s="2">
        <v>16</v>
      </c>
      <c r="P503" s="2">
        <v>0</v>
      </c>
      <c r="Q503" s="2">
        <f>IF(C503="Inventario físico",O503,P503)</f>
      </c>
      <c r="R503" s="2">
        <v>1</v>
      </c>
      <c r="U503" s="0" t="s">
        <v>99</v>
      </c>
      <c r="V503" s="5" t="s">
        <v>1269</v>
      </c>
      <c r="Y503" s="5" t="s">
        <v>2545</v>
      </c>
      <c r="Z503" s="0" t="s">
        <v>104</v>
      </c>
      <c r="AC503" s="5" t="s">
        <v>105</v>
      </c>
      <c r="AD503" s="3">
        <f>IF(AA503="","Pendiente",AA503*Q503)</f>
      </c>
      <c r="AF503" s="3">
        <f>IF(AE503="","",AE503*Q503)</f>
      </c>
      <c r="AG503" s="0" t="s">
        <v>106</v>
      </c>
      <c r="AH503" s="0" t="s">
        <v>107</v>
      </c>
    </row>
    <row r="504">
      <c r="A504" s="0">
        <v>500</v>
      </c>
      <c r="B504" s="0" t="s">
        <v>2546</v>
      </c>
      <c r="C504" s="0" t="s">
        <v>90</v>
      </c>
      <c r="D504" s="0" t="s">
        <v>17</v>
      </c>
      <c r="E504" s="5" t="s">
        <v>131</v>
      </c>
      <c r="F504" s="0" t="s">
        <v>132</v>
      </c>
      <c r="G504" s="0" t="s">
        <v>28</v>
      </c>
      <c r="H504" s="0" t="s">
        <v>2131</v>
      </c>
      <c r="I504" s="0" t="s">
        <v>93</v>
      </c>
      <c r="J504" s="5" t="s">
        <v>2132</v>
      </c>
      <c r="K504" s="0" t="s">
        <v>30</v>
      </c>
      <c r="L504" s="0" t="s">
        <v>2547</v>
      </c>
      <c r="M504" s="5" t="s">
        <v>2548</v>
      </c>
      <c r="O504" s="2">
        <v>6</v>
      </c>
      <c r="P504" s="2">
        <v>0</v>
      </c>
      <c r="Q504" s="2">
        <f>IF(C504="Inventario físico",O504,P504)</f>
      </c>
      <c r="R504" s="2">
        <v>1</v>
      </c>
      <c r="U504" s="0" t="s">
        <v>99</v>
      </c>
      <c r="V504" s="5" t="s">
        <v>1269</v>
      </c>
      <c r="Y504" s="5" t="s">
        <v>2549</v>
      </c>
      <c r="Z504" s="0" t="s">
        <v>104</v>
      </c>
      <c r="AC504" s="5" t="s">
        <v>105</v>
      </c>
      <c r="AD504" s="3">
        <f>IF(AA504="","Pendiente",AA504*Q504)</f>
      </c>
      <c r="AF504" s="3">
        <f>IF(AE504="","",AE504*Q504)</f>
      </c>
      <c r="AG504" s="0" t="s">
        <v>106</v>
      </c>
      <c r="AH504" s="0" t="s">
        <v>107</v>
      </c>
    </row>
    <row r="505">
      <c r="A505" s="0">
        <v>501</v>
      </c>
      <c r="B505" s="0" t="s">
        <v>2550</v>
      </c>
      <c r="C505" s="0" t="s">
        <v>90</v>
      </c>
      <c r="D505" s="0" t="s">
        <v>17</v>
      </c>
      <c r="E505" s="5" t="s">
        <v>131</v>
      </c>
      <c r="F505" s="0" t="s">
        <v>132</v>
      </c>
      <c r="G505" s="0" t="s">
        <v>28</v>
      </c>
      <c r="H505" s="0" t="s">
        <v>2131</v>
      </c>
      <c r="I505" s="0" t="s">
        <v>93</v>
      </c>
      <c r="J505" s="5" t="s">
        <v>2132</v>
      </c>
      <c r="K505" s="0" t="s">
        <v>30</v>
      </c>
      <c r="L505" s="0" t="s">
        <v>1325</v>
      </c>
      <c r="M505" s="5" t="s">
        <v>2551</v>
      </c>
      <c r="O505" s="2">
        <v>8</v>
      </c>
      <c r="P505" s="2">
        <v>0</v>
      </c>
      <c r="Q505" s="2">
        <f>IF(C505="Inventario físico",O505,P505)</f>
      </c>
      <c r="R505" s="2">
        <v>1</v>
      </c>
      <c r="U505" s="0" t="s">
        <v>99</v>
      </c>
      <c r="V505" s="5" t="s">
        <v>1269</v>
      </c>
      <c r="Y505" s="5" t="s">
        <v>2549</v>
      </c>
      <c r="Z505" s="0" t="s">
        <v>104</v>
      </c>
      <c r="AC505" s="5" t="s">
        <v>105</v>
      </c>
      <c r="AD505" s="3">
        <f>IF(AA505="","Pendiente",AA505*Q505)</f>
      </c>
      <c r="AF505" s="3">
        <f>IF(AE505="","",AE505*Q505)</f>
      </c>
      <c r="AG505" s="0" t="s">
        <v>106</v>
      </c>
      <c r="AH505" s="0" t="s">
        <v>107</v>
      </c>
    </row>
    <row r="506">
      <c r="A506" s="0">
        <v>502</v>
      </c>
      <c r="B506" s="0" t="s">
        <v>2552</v>
      </c>
      <c r="C506" s="0" t="s">
        <v>90</v>
      </c>
      <c r="D506" s="0" t="s">
        <v>14</v>
      </c>
      <c r="E506" s="5" t="s">
        <v>109</v>
      </c>
      <c r="G506" s="0" t="s">
        <v>28</v>
      </c>
      <c r="H506" s="0" t="s">
        <v>2131</v>
      </c>
      <c r="I506" s="0" t="s">
        <v>93</v>
      </c>
      <c r="J506" s="5" t="s">
        <v>2132</v>
      </c>
      <c r="K506" s="0" t="s">
        <v>33</v>
      </c>
      <c r="L506" s="0" t="s">
        <v>2553</v>
      </c>
      <c r="M506" s="5" t="s">
        <v>2554</v>
      </c>
      <c r="N506" s="5" t="s">
        <v>258</v>
      </c>
      <c r="O506" s="2">
        <v>60</v>
      </c>
      <c r="P506" s="2">
        <v>161</v>
      </c>
      <c r="Q506" s="2">
        <f>IF(C506="Inventario físico",O506,P506)</f>
      </c>
      <c r="R506" s="2">
        <v>1</v>
      </c>
      <c r="S506" s="0" t="s">
        <v>2555</v>
      </c>
      <c r="T506" s="0" t="s">
        <v>2555</v>
      </c>
      <c r="U506" s="0" t="s">
        <v>99</v>
      </c>
      <c r="V506" s="5" t="s">
        <v>2556</v>
      </c>
      <c r="W506" s="5" t="s">
        <v>259</v>
      </c>
      <c r="X506" s="0" t="s">
        <v>146</v>
      </c>
      <c r="Y506" s="5" t="s">
        <v>2557</v>
      </c>
      <c r="Z506" s="0" t="s">
        <v>104</v>
      </c>
      <c r="AC506" s="5" t="s">
        <v>105</v>
      </c>
      <c r="AD506" s="3">
        <f>IF(AA506="","Pendiente",AA506*Q506)</f>
      </c>
      <c r="AE506" s="3">
        <v>560.8747204968944</v>
      </c>
      <c r="AF506" s="3">
        <f>IF(AE506="","",AE506*Q506)</f>
      </c>
      <c r="AG506" s="0" t="s">
        <v>106</v>
      </c>
      <c r="AH506" s="0" t="s">
        <v>107</v>
      </c>
    </row>
    <row r="507">
      <c r="A507" s="0">
        <v>503</v>
      </c>
      <c r="B507" s="0" t="s">
        <v>2558</v>
      </c>
      <c r="C507" s="0" t="s">
        <v>90</v>
      </c>
      <c r="D507" s="0" t="s">
        <v>17</v>
      </c>
      <c r="E507" s="5" t="s">
        <v>131</v>
      </c>
      <c r="F507" s="0" t="s">
        <v>132</v>
      </c>
      <c r="G507" s="0" t="s">
        <v>28</v>
      </c>
      <c r="H507" s="0" t="s">
        <v>2131</v>
      </c>
      <c r="I507" s="0" t="s">
        <v>93</v>
      </c>
      <c r="J507" s="5" t="s">
        <v>2132</v>
      </c>
      <c r="K507" s="0" t="s">
        <v>33</v>
      </c>
      <c r="L507" s="0" t="s">
        <v>2559</v>
      </c>
      <c r="M507" s="5" t="s">
        <v>2560</v>
      </c>
      <c r="N507" s="5" t="s">
        <v>2342</v>
      </c>
      <c r="O507" s="2">
        <v>6</v>
      </c>
      <c r="P507" s="2">
        <v>0</v>
      </c>
      <c r="Q507" s="2">
        <f>IF(C507="Inventario físico",O507,P507)</f>
      </c>
      <c r="R507" s="2">
        <v>1</v>
      </c>
      <c r="U507" s="0" t="s">
        <v>99</v>
      </c>
      <c r="V507" s="5" t="s">
        <v>2561</v>
      </c>
      <c r="Y507" s="5" t="s">
        <v>2562</v>
      </c>
      <c r="Z507" s="0" t="s">
        <v>104</v>
      </c>
      <c r="AC507" s="5" t="s">
        <v>105</v>
      </c>
      <c r="AD507" s="3">
        <f>IF(AA507="","Pendiente",AA507*Q507)</f>
      </c>
      <c r="AF507" s="3">
        <f>IF(AE507="","",AE507*Q507)</f>
      </c>
      <c r="AG507" s="0" t="s">
        <v>106</v>
      </c>
      <c r="AH507" s="0" t="s">
        <v>107</v>
      </c>
    </row>
    <row r="508">
      <c r="A508" s="0">
        <v>504</v>
      </c>
      <c r="B508" s="0" t="s">
        <v>2563</v>
      </c>
      <c r="C508" s="0" t="s">
        <v>90</v>
      </c>
      <c r="D508" s="0" t="s">
        <v>17</v>
      </c>
      <c r="E508" s="5" t="s">
        <v>131</v>
      </c>
      <c r="F508" s="0" t="s">
        <v>244</v>
      </c>
      <c r="G508" s="0" t="s">
        <v>28</v>
      </c>
      <c r="H508" s="0" t="s">
        <v>2131</v>
      </c>
      <c r="I508" s="0" t="s">
        <v>93</v>
      </c>
      <c r="J508" s="5" t="s">
        <v>2132</v>
      </c>
      <c r="K508" s="0" t="s">
        <v>33</v>
      </c>
      <c r="L508" s="0" t="s">
        <v>2564</v>
      </c>
      <c r="M508" s="5" t="s">
        <v>2565</v>
      </c>
      <c r="N508" s="5" t="s">
        <v>2450</v>
      </c>
      <c r="O508" s="2">
        <v>8</v>
      </c>
      <c r="P508" s="2">
        <v>0</v>
      </c>
      <c r="Q508" s="2">
        <f>IF(C508="Inventario físico",O508,P508)</f>
      </c>
      <c r="R508" s="2">
        <v>1</v>
      </c>
      <c r="U508" s="0" t="s">
        <v>99</v>
      </c>
      <c r="Y508" s="5" t="s">
        <v>2566</v>
      </c>
      <c r="Z508" s="0" t="s">
        <v>104</v>
      </c>
      <c r="AC508" s="5" t="s">
        <v>105</v>
      </c>
      <c r="AD508" s="3">
        <f>IF(AA508="","Pendiente",AA508*Q508)</f>
      </c>
      <c r="AF508" s="3">
        <f>IF(AE508="","",AE508*Q508)</f>
      </c>
      <c r="AG508" s="0" t="s">
        <v>106</v>
      </c>
      <c r="AH508" s="0" t="s">
        <v>107</v>
      </c>
    </row>
    <row r="509">
      <c r="A509" s="0">
        <v>505</v>
      </c>
      <c r="B509" s="0" t="s">
        <v>2567</v>
      </c>
      <c r="C509" s="0" t="s">
        <v>90</v>
      </c>
      <c r="D509" s="0" t="s">
        <v>15</v>
      </c>
      <c r="E509" s="5" t="s">
        <v>323</v>
      </c>
      <c r="G509" s="0" t="s">
        <v>28</v>
      </c>
      <c r="H509" s="0" t="s">
        <v>2131</v>
      </c>
      <c r="I509" s="0" t="s">
        <v>93</v>
      </c>
      <c r="J509" s="5" t="s">
        <v>2132</v>
      </c>
      <c r="K509" s="0" t="s">
        <v>33</v>
      </c>
      <c r="L509" s="0" t="s">
        <v>2568</v>
      </c>
      <c r="M509" s="5" t="s">
        <v>2569</v>
      </c>
      <c r="N509" s="5" t="s">
        <v>2570</v>
      </c>
      <c r="O509" s="2">
        <v>19</v>
      </c>
      <c r="P509" s="2">
        <v>0</v>
      </c>
      <c r="Q509" s="2">
        <f>IF(C509="Inventario físico",O509,P509)</f>
      </c>
      <c r="R509" s="2">
        <v>3</v>
      </c>
      <c r="U509" s="0" t="s">
        <v>99</v>
      </c>
      <c r="Y509" s="5" t="s">
        <v>327</v>
      </c>
      <c r="Z509" s="0" t="s">
        <v>104</v>
      </c>
      <c r="AC509" s="5" t="s">
        <v>105</v>
      </c>
      <c r="AD509" s="3">
        <f>IF(AA509="","Pendiente",AA509*Q509)</f>
      </c>
      <c r="AF509" s="3">
        <f>IF(AE509="","",AE509*Q509)</f>
      </c>
      <c r="AG509" s="0" t="s">
        <v>106</v>
      </c>
      <c r="AH509" s="0" t="s">
        <v>107</v>
      </c>
    </row>
    <row r="510">
      <c r="A510" s="0">
        <v>506</v>
      </c>
      <c r="B510" s="0" t="s">
        <v>2571</v>
      </c>
      <c r="C510" s="0" t="s">
        <v>90</v>
      </c>
      <c r="D510" s="0" t="s">
        <v>15</v>
      </c>
      <c r="E510" s="5" t="s">
        <v>323</v>
      </c>
      <c r="G510" s="0" t="s">
        <v>28</v>
      </c>
      <c r="H510" s="0" t="s">
        <v>2131</v>
      </c>
      <c r="I510" s="0" t="s">
        <v>93</v>
      </c>
      <c r="J510" s="5" t="s">
        <v>2132</v>
      </c>
      <c r="K510" s="0" t="s">
        <v>33</v>
      </c>
      <c r="L510" s="0" t="s">
        <v>2572</v>
      </c>
      <c r="M510" s="5" t="s">
        <v>2573</v>
      </c>
      <c r="N510" s="5" t="s">
        <v>2574</v>
      </c>
      <c r="O510" s="2">
        <v>46</v>
      </c>
      <c r="P510" s="2">
        <v>0</v>
      </c>
      <c r="Q510" s="2">
        <f>IF(C510="Inventario físico",O510,P510)</f>
      </c>
      <c r="R510" s="2">
        <v>5</v>
      </c>
      <c r="U510" s="0" t="s">
        <v>99</v>
      </c>
      <c r="Y510" s="5" t="s">
        <v>327</v>
      </c>
      <c r="Z510" s="0" t="s">
        <v>104</v>
      </c>
      <c r="AC510" s="5" t="s">
        <v>105</v>
      </c>
      <c r="AD510" s="3">
        <f>IF(AA510="","Pendiente",AA510*Q510)</f>
      </c>
      <c r="AF510" s="3">
        <f>IF(AE510="","",AE510*Q510)</f>
      </c>
      <c r="AG510" s="0" t="s">
        <v>106</v>
      </c>
      <c r="AH510" s="0" t="s">
        <v>107</v>
      </c>
    </row>
    <row r="511">
      <c r="A511" s="0">
        <v>507</v>
      </c>
      <c r="B511" s="0" t="s">
        <v>2575</v>
      </c>
      <c r="C511" s="0" t="s">
        <v>90</v>
      </c>
      <c r="D511" s="0" t="s">
        <v>17</v>
      </c>
      <c r="E511" s="5" t="s">
        <v>131</v>
      </c>
      <c r="F511" s="0" t="s">
        <v>132</v>
      </c>
      <c r="G511" s="0" t="s">
        <v>28</v>
      </c>
      <c r="H511" s="0" t="s">
        <v>2131</v>
      </c>
      <c r="I511" s="0" t="s">
        <v>93</v>
      </c>
      <c r="J511" s="5" t="s">
        <v>2132</v>
      </c>
      <c r="K511" s="0" t="s">
        <v>30</v>
      </c>
      <c r="L511" s="0" t="s">
        <v>2576</v>
      </c>
      <c r="M511" s="5" t="s">
        <v>2577</v>
      </c>
      <c r="O511" s="2">
        <v>230</v>
      </c>
      <c r="P511" s="2">
        <v>0</v>
      </c>
      <c r="Q511" s="2">
        <f>IF(C511="Inventario físico",O511,P511)</f>
      </c>
      <c r="R511" s="2">
        <v>2</v>
      </c>
      <c r="U511" s="0" t="s">
        <v>99</v>
      </c>
      <c r="V511" s="5" t="s">
        <v>383</v>
      </c>
      <c r="Y511" s="5" t="s">
        <v>384</v>
      </c>
      <c r="Z511" s="0" t="s">
        <v>104</v>
      </c>
      <c r="AC511" s="5" t="s">
        <v>105</v>
      </c>
      <c r="AD511" s="3">
        <f>IF(AA511="","Pendiente",AA511*Q511)</f>
      </c>
      <c r="AF511" s="3">
        <f>IF(AE511="","",AE511*Q511)</f>
      </c>
      <c r="AG511" s="0" t="s">
        <v>106</v>
      </c>
      <c r="AH511" s="0" t="s">
        <v>107</v>
      </c>
    </row>
    <row r="512">
      <c r="A512" s="0">
        <v>508</v>
      </c>
      <c r="B512" s="0" t="s">
        <v>2578</v>
      </c>
      <c r="C512" s="0" t="s">
        <v>90</v>
      </c>
      <c r="D512" s="0" t="s">
        <v>15</v>
      </c>
      <c r="E512" s="5" t="s">
        <v>323</v>
      </c>
      <c r="G512" s="0" t="s">
        <v>28</v>
      </c>
      <c r="H512" s="0" t="s">
        <v>2131</v>
      </c>
      <c r="I512" s="0" t="s">
        <v>93</v>
      </c>
      <c r="J512" s="5" t="s">
        <v>2132</v>
      </c>
      <c r="K512" s="0" t="s">
        <v>30</v>
      </c>
      <c r="L512" s="0" t="s">
        <v>2579</v>
      </c>
      <c r="M512" s="5" t="s">
        <v>2580</v>
      </c>
      <c r="O512" s="2">
        <v>7</v>
      </c>
      <c r="P512" s="2">
        <v>0</v>
      </c>
      <c r="Q512" s="2">
        <f>IF(C512="Inventario físico",O512,P512)</f>
      </c>
      <c r="R512" s="2">
        <v>1</v>
      </c>
      <c r="U512" s="0" t="s">
        <v>99</v>
      </c>
      <c r="Y512" s="5" t="s">
        <v>327</v>
      </c>
      <c r="Z512" s="0" t="s">
        <v>104</v>
      </c>
      <c r="AC512" s="5" t="s">
        <v>105</v>
      </c>
      <c r="AD512" s="3">
        <f>IF(AA512="","Pendiente",AA512*Q512)</f>
      </c>
      <c r="AF512" s="3">
        <f>IF(AE512="","",AE512*Q512)</f>
      </c>
      <c r="AG512" s="0" t="s">
        <v>106</v>
      </c>
      <c r="AH512" s="0" t="s">
        <v>107</v>
      </c>
    </row>
    <row r="513">
      <c r="A513" s="0">
        <v>509</v>
      </c>
      <c r="B513" s="0" t="s">
        <v>2581</v>
      </c>
      <c r="C513" s="0" t="s">
        <v>90</v>
      </c>
      <c r="D513" s="0" t="s">
        <v>14</v>
      </c>
      <c r="E513" s="5" t="s">
        <v>109</v>
      </c>
      <c r="G513" s="0" t="s">
        <v>28</v>
      </c>
      <c r="H513" s="0" t="s">
        <v>2131</v>
      </c>
      <c r="I513" s="0" t="s">
        <v>93</v>
      </c>
      <c r="J513" s="5" t="s">
        <v>2132</v>
      </c>
      <c r="K513" s="0" t="s">
        <v>33</v>
      </c>
      <c r="L513" s="0" t="s">
        <v>2582</v>
      </c>
      <c r="M513" s="5" t="s">
        <v>2583</v>
      </c>
      <c r="N513" s="5" t="s">
        <v>410</v>
      </c>
      <c r="O513" s="2">
        <v>410</v>
      </c>
      <c r="P513" s="2">
        <v>550</v>
      </c>
      <c r="Q513" s="2">
        <f>IF(C513="Inventario físico",O513,P513)</f>
      </c>
      <c r="R513" s="2">
        <v>3</v>
      </c>
      <c r="S513" s="0" t="s">
        <v>2584</v>
      </c>
      <c r="T513" s="0" t="s">
        <v>2584</v>
      </c>
      <c r="U513" s="0" t="s">
        <v>99</v>
      </c>
      <c r="V513" s="5" t="s">
        <v>2585</v>
      </c>
      <c r="W513" s="5" t="s">
        <v>273</v>
      </c>
      <c r="X513" s="0" t="s">
        <v>146</v>
      </c>
      <c r="Y513" s="5" t="s">
        <v>2586</v>
      </c>
      <c r="Z513" s="0" t="s">
        <v>104</v>
      </c>
      <c r="AC513" s="5" t="s">
        <v>105</v>
      </c>
      <c r="AD513" s="3">
        <f>IF(AA513="","Pendiente",AA513*Q513)</f>
      </c>
      <c r="AE513" s="3">
        <v>311.69545454545454</v>
      </c>
      <c r="AF513" s="3">
        <f>IF(AE513="","",AE513*Q513)</f>
      </c>
      <c r="AG513" s="0" t="s">
        <v>106</v>
      </c>
      <c r="AH513" s="0" t="s">
        <v>107</v>
      </c>
    </row>
    <row r="514">
      <c r="A514" s="0">
        <v>510</v>
      </c>
      <c r="B514" s="0" t="s">
        <v>2587</v>
      </c>
      <c r="C514" s="0" t="s">
        <v>90</v>
      </c>
      <c r="D514" s="0" t="s">
        <v>17</v>
      </c>
      <c r="E514" s="5" t="s">
        <v>131</v>
      </c>
      <c r="F514" s="0" t="s">
        <v>132</v>
      </c>
      <c r="G514" s="0" t="s">
        <v>28</v>
      </c>
      <c r="H514" s="0" t="s">
        <v>2131</v>
      </c>
      <c r="I514" s="0" t="s">
        <v>93</v>
      </c>
      <c r="J514" s="5" t="s">
        <v>2132</v>
      </c>
      <c r="K514" s="0" t="s">
        <v>33</v>
      </c>
      <c r="L514" s="0" t="s">
        <v>2588</v>
      </c>
      <c r="M514" s="5" t="s">
        <v>2589</v>
      </c>
      <c r="N514" s="5" t="s">
        <v>2260</v>
      </c>
      <c r="O514" s="2">
        <v>10</v>
      </c>
      <c r="P514" s="2">
        <v>0</v>
      </c>
      <c r="Q514" s="2">
        <f>IF(C514="Inventario físico",O514,P514)</f>
      </c>
      <c r="R514" s="2">
        <v>1</v>
      </c>
      <c r="U514" s="0" t="s">
        <v>99</v>
      </c>
      <c r="V514" s="5" t="s">
        <v>2590</v>
      </c>
      <c r="W514" s="5" t="s">
        <v>273</v>
      </c>
      <c r="Y514" s="5" t="s">
        <v>2591</v>
      </c>
      <c r="Z514" s="0" t="s">
        <v>104</v>
      </c>
      <c r="AC514" s="5" t="s">
        <v>105</v>
      </c>
      <c r="AD514" s="3">
        <f>IF(AA514="","Pendiente",AA514*Q514)</f>
      </c>
      <c r="AF514" s="3">
        <f>IF(AE514="","",AE514*Q514)</f>
      </c>
      <c r="AG514" s="0" t="s">
        <v>106</v>
      </c>
      <c r="AH514" s="0" t="s">
        <v>107</v>
      </c>
    </row>
    <row r="515">
      <c r="A515" s="0">
        <v>511</v>
      </c>
      <c r="B515" s="0" t="s">
        <v>2592</v>
      </c>
      <c r="C515" s="0" t="s">
        <v>90</v>
      </c>
      <c r="D515" s="0" t="s">
        <v>17</v>
      </c>
      <c r="E515" s="5" t="s">
        <v>131</v>
      </c>
      <c r="F515" s="0" t="s">
        <v>132</v>
      </c>
      <c r="G515" s="0" t="s">
        <v>28</v>
      </c>
      <c r="H515" s="0" t="s">
        <v>2131</v>
      </c>
      <c r="I515" s="0" t="s">
        <v>93</v>
      </c>
      <c r="J515" s="5" t="s">
        <v>2132</v>
      </c>
      <c r="K515" s="0" t="s">
        <v>33</v>
      </c>
      <c r="L515" s="0" t="s">
        <v>2593</v>
      </c>
      <c r="M515" s="5" t="s">
        <v>2594</v>
      </c>
      <c r="N515" s="5" t="s">
        <v>393</v>
      </c>
      <c r="O515" s="2">
        <v>403</v>
      </c>
      <c r="P515" s="2">
        <v>0</v>
      </c>
      <c r="Q515" s="2">
        <f>IF(C515="Inventario físico",O515,P515)</f>
      </c>
      <c r="R515" s="2">
        <v>4</v>
      </c>
      <c r="U515" s="0" t="s">
        <v>99</v>
      </c>
      <c r="V515" s="5" t="s">
        <v>362</v>
      </c>
      <c r="W515" s="5" t="s">
        <v>259</v>
      </c>
      <c r="Y515" s="5" t="s">
        <v>2595</v>
      </c>
      <c r="Z515" s="0" t="s">
        <v>104</v>
      </c>
      <c r="AC515" s="5" t="s">
        <v>105</v>
      </c>
      <c r="AD515" s="3">
        <f>IF(AA515="","Pendiente",AA515*Q515)</f>
      </c>
      <c r="AF515" s="3">
        <f>IF(AE515="","",AE515*Q515)</f>
      </c>
      <c r="AG515" s="0" t="s">
        <v>106</v>
      </c>
      <c r="AH515" s="0" t="s">
        <v>107</v>
      </c>
    </row>
    <row r="516">
      <c r="A516" s="0">
        <v>512</v>
      </c>
      <c r="B516" s="0" t="s">
        <v>2596</v>
      </c>
      <c r="C516" s="0" t="s">
        <v>90</v>
      </c>
      <c r="D516" s="0" t="s">
        <v>17</v>
      </c>
      <c r="E516" s="5" t="s">
        <v>131</v>
      </c>
      <c r="F516" s="0" t="s">
        <v>132</v>
      </c>
      <c r="G516" s="0" t="s">
        <v>28</v>
      </c>
      <c r="H516" s="0" t="s">
        <v>2131</v>
      </c>
      <c r="I516" s="0" t="s">
        <v>93</v>
      </c>
      <c r="J516" s="5" t="s">
        <v>2132</v>
      </c>
      <c r="K516" s="0" t="s">
        <v>33</v>
      </c>
      <c r="L516" s="0" t="s">
        <v>2597</v>
      </c>
      <c r="M516" s="5" t="s">
        <v>2598</v>
      </c>
      <c r="N516" s="5" t="s">
        <v>2599</v>
      </c>
      <c r="O516" s="2">
        <v>119</v>
      </c>
      <c r="P516" s="2">
        <v>0</v>
      </c>
      <c r="Q516" s="2">
        <f>IF(C516="Inventario físico",O516,P516)</f>
      </c>
      <c r="R516" s="2">
        <v>6</v>
      </c>
      <c r="U516" s="0" t="s">
        <v>99</v>
      </c>
      <c r="V516" s="5" t="s">
        <v>2600</v>
      </c>
      <c r="W516" s="5" t="s">
        <v>205</v>
      </c>
      <c r="Y516" s="5" t="s">
        <v>2601</v>
      </c>
      <c r="Z516" s="0" t="s">
        <v>104</v>
      </c>
      <c r="AC516" s="5" t="s">
        <v>105</v>
      </c>
      <c r="AD516" s="3">
        <f>IF(AA516="","Pendiente",AA516*Q516)</f>
      </c>
      <c r="AF516" s="3">
        <f>IF(AE516="","",AE516*Q516)</f>
      </c>
      <c r="AG516" s="0" t="s">
        <v>106</v>
      </c>
      <c r="AH516" s="0" t="s">
        <v>107</v>
      </c>
    </row>
    <row r="517">
      <c r="A517" s="0">
        <v>513</v>
      </c>
      <c r="B517" s="0" t="s">
        <v>2602</v>
      </c>
      <c r="C517" s="0" t="s">
        <v>90</v>
      </c>
      <c r="D517" s="0" t="s">
        <v>17</v>
      </c>
      <c r="E517" s="5" t="s">
        <v>131</v>
      </c>
      <c r="F517" s="0" t="s">
        <v>132</v>
      </c>
      <c r="G517" s="0" t="s">
        <v>28</v>
      </c>
      <c r="H517" s="0" t="s">
        <v>2131</v>
      </c>
      <c r="I517" s="0" t="s">
        <v>93</v>
      </c>
      <c r="J517" s="5" t="s">
        <v>2132</v>
      </c>
      <c r="K517" s="0" t="s">
        <v>33</v>
      </c>
      <c r="L517" s="0" t="s">
        <v>2603</v>
      </c>
      <c r="M517" s="5" t="s">
        <v>2604</v>
      </c>
      <c r="N517" s="5" t="s">
        <v>403</v>
      </c>
      <c r="O517" s="2">
        <v>58</v>
      </c>
      <c r="P517" s="2">
        <v>0</v>
      </c>
      <c r="Q517" s="2">
        <f>IF(C517="Inventario físico",O517,P517)</f>
      </c>
      <c r="R517" s="2">
        <v>2</v>
      </c>
      <c r="U517" s="0" t="s">
        <v>99</v>
      </c>
      <c r="V517" s="5" t="s">
        <v>405</v>
      </c>
      <c r="W517" s="5" t="s">
        <v>241</v>
      </c>
      <c r="Y517" s="5" t="s">
        <v>2605</v>
      </c>
      <c r="Z517" s="0" t="s">
        <v>104</v>
      </c>
      <c r="AC517" s="5" t="s">
        <v>105</v>
      </c>
      <c r="AD517" s="3">
        <f>IF(AA517="","Pendiente",AA517*Q517)</f>
      </c>
      <c r="AF517" s="3">
        <f>IF(AE517="","",AE517*Q517)</f>
      </c>
      <c r="AG517" s="0" t="s">
        <v>106</v>
      </c>
      <c r="AH517" s="0" t="s">
        <v>107</v>
      </c>
    </row>
    <row r="518">
      <c r="A518" s="0">
        <v>514</v>
      </c>
      <c r="B518" s="0" t="s">
        <v>2606</v>
      </c>
      <c r="C518" s="0" t="s">
        <v>90</v>
      </c>
      <c r="D518" s="0" t="s">
        <v>17</v>
      </c>
      <c r="E518" s="5" t="s">
        <v>131</v>
      </c>
      <c r="F518" s="0" t="s">
        <v>132</v>
      </c>
      <c r="G518" s="0" t="s">
        <v>28</v>
      </c>
      <c r="H518" s="0" t="s">
        <v>2131</v>
      </c>
      <c r="I518" s="0" t="s">
        <v>93</v>
      </c>
      <c r="J518" s="5" t="s">
        <v>2132</v>
      </c>
      <c r="K518" s="0" t="s">
        <v>33</v>
      </c>
      <c r="L518" s="0" t="s">
        <v>1752</v>
      </c>
      <c r="M518" s="5" t="s">
        <v>2607</v>
      </c>
      <c r="N518" s="5" t="s">
        <v>258</v>
      </c>
      <c r="O518" s="2">
        <v>135</v>
      </c>
      <c r="P518" s="2">
        <v>0</v>
      </c>
      <c r="Q518" s="2">
        <f>IF(C518="Inventario físico",O518,P518)</f>
      </c>
      <c r="R518" s="2">
        <v>3</v>
      </c>
      <c r="U518" s="0" t="s">
        <v>99</v>
      </c>
      <c r="V518" s="5" t="s">
        <v>2608</v>
      </c>
      <c r="W518" s="5" t="s">
        <v>259</v>
      </c>
      <c r="Y518" s="5" t="s">
        <v>2609</v>
      </c>
      <c r="Z518" s="0" t="s">
        <v>104</v>
      </c>
      <c r="AC518" s="5" t="s">
        <v>105</v>
      </c>
      <c r="AD518" s="3">
        <f>IF(AA518="","Pendiente",AA518*Q518)</f>
      </c>
      <c r="AF518" s="3">
        <f>IF(AE518="","",AE518*Q518)</f>
      </c>
      <c r="AG518" s="0" t="s">
        <v>106</v>
      </c>
      <c r="AH518" s="0" t="s">
        <v>107</v>
      </c>
    </row>
    <row r="519">
      <c r="A519" s="0">
        <v>515</v>
      </c>
      <c r="B519" s="0" t="s">
        <v>2610</v>
      </c>
      <c r="C519" s="0" t="s">
        <v>90</v>
      </c>
      <c r="D519" s="0" t="s">
        <v>17</v>
      </c>
      <c r="E519" s="5" t="s">
        <v>131</v>
      </c>
      <c r="F519" s="0" t="s">
        <v>132</v>
      </c>
      <c r="G519" s="0" t="s">
        <v>28</v>
      </c>
      <c r="H519" s="0" t="s">
        <v>2131</v>
      </c>
      <c r="I519" s="0" t="s">
        <v>93</v>
      </c>
      <c r="J519" s="5" t="s">
        <v>2132</v>
      </c>
      <c r="K519" s="0" t="s">
        <v>33</v>
      </c>
      <c r="L519" s="0" t="s">
        <v>2611</v>
      </c>
      <c r="M519" s="5" t="s">
        <v>2612</v>
      </c>
      <c r="N519" s="5" t="s">
        <v>1968</v>
      </c>
      <c r="O519" s="2">
        <v>1018</v>
      </c>
      <c r="P519" s="2">
        <v>0</v>
      </c>
      <c r="Q519" s="2">
        <f>IF(C519="Inventario físico",O519,P519)</f>
      </c>
      <c r="R519" s="2">
        <v>4</v>
      </c>
      <c r="U519" s="0" t="s">
        <v>99</v>
      </c>
      <c r="V519" s="5" t="s">
        <v>2613</v>
      </c>
      <c r="W519" s="5" t="s">
        <v>137</v>
      </c>
      <c r="Y519" s="5" t="s">
        <v>2614</v>
      </c>
      <c r="Z519" s="0" t="s">
        <v>104</v>
      </c>
      <c r="AC519" s="5" t="s">
        <v>105</v>
      </c>
      <c r="AD519" s="3">
        <f>IF(AA519="","Pendiente",AA519*Q519)</f>
      </c>
      <c r="AF519" s="3">
        <f>IF(AE519="","",AE519*Q519)</f>
      </c>
      <c r="AG519" s="0" t="s">
        <v>106</v>
      </c>
      <c r="AH519" s="0" t="s">
        <v>107</v>
      </c>
    </row>
    <row r="520">
      <c r="A520" s="0">
        <v>516</v>
      </c>
      <c r="B520" s="0" t="s">
        <v>2615</v>
      </c>
      <c r="C520" s="0" t="s">
        <v>90</v>
      </c>
      <c r="D520" s="0" t="s">
        <v>14</v>
      </c>
      <c r="E520" s="5" t="s">
        <v>109</v>
      </c>
      <c r="G520" s="0" t="s">
        <v>28</v>
      </c>
      <c r="H520" s="0" t="s">
        <v>2131</v>
      </c>
      <c r="I520" s="0" t="s">
        <v>93</v>
      </c>
      <c r="J520" s="5" t="s">
        <v>2132</v>
      </c>
      <c r="K520" s="0" t="s">
        <v>33</v>
      </c>
      <c r="L520" s="0" t="s">
        <v>2616</v>
      </c>
      <c r="M520" s="5" t="s">
        <v>2617</v>
      </c>
      <c r="N520" s="5" t="s">
        <v>2618</v>
      </c>
      <c r="O520" s="2">
        <v>33</v>
      </c>
      <c r="P520" s="2">
        <v>35</v>
      </c>
      <c r="Q520" s="2">
        <f>IF(C520="Inventario físico",O520,P520)</f>
      </c>
      <c r="R520" s="2">
        <v>2</v>
      </c>
      <c r="S520" s="0" t="s">
        <v>2619</v>
      </c>
      <c r="T520" s="0" t="s">
        <v>2619</v>
      </c>
      <c r="U520" s="0" t="s">
        <v>99</v>
      </c>
      <c r="V520" s="5" t="s">
        <v>2458</v>
      </c>
      <c r="W520" s="5" t="s">
        <v>259</v>
      </c>
      <c r="X520" s="0" t="s">
        <v>146</v>
      </c>
      <c r="Y520" s="5" t="s">
        <v>2620</v>
      </c>
      <c r="Z520" s="0" t="s">
        <v>104</v>
      </c>
      <c r="AC520" s="5" t="s">
        <v>105</v>
      </c>
      <c r="AD520" s="3">
        <f>IF(AA520="","Pendiente",AA520*Q520)</f>
      </c>
      <c r="AE520" s="3">
        <v>2705.4285714285716</v>
      </c>
      <c r="AF520" s="3">
        <f>IF(AE520="","",AE520*Q520)</f>
      </c>
      <c r="AG520" s="0" t="s">
        <v>106</v>
      </c>
      <c r="AH520" s="0" t="s">
        <v>107</v>
      </c>
    </row>
    <row r="521">
      <c r="A521" s="0">
        <v>517</v>
      </c>
      <c r="B521" s="0" t="s">
        <v>2621</v>
      </c>
      <c r="C521" s="0" t="s">
        <v>90</v>
      </c>
      <c r="D521" s="0" t="s">
        <v>14</v>
      </c>
      <c r="E521" s="5" t="s">
        <v>109</v>
      </c>
      <c r="G521" s="0" t="s">
        <v>28</v>
      </c>
      <c r="H521" s="0" t="s">
        <v>2131</v>
      </c>
      <c r="I521" s="0" t="s">
        <v>93</v>
      </c>
      <c r="J521" s="5" t="s">
        <v>2132</v>
      </c>
      <c r="K521" s="0" t="s">
        <v>33</v>
      </c>
      <c r="L521" s="0" t="s">
        <v>2622</v>
      </c>
      <c r="M521" s="5" t="s">
        <v>2623</v>
      </c>
      <c r="N521" s="5" t="s">
        <v>415</v>
      </c>
      <c r="O521" s="2">
        <v>460</v>
      </c>
      <c r="P521" s="2">
        <v>550</v>
      </c>
      <c r="Q521" s="2">
        <f>IF(C521="Inventario físico",O521,P521)</f>
      </c>
      <c r="R521" s="2">
        <v>3</v>
      </c>
      <c r="S521" s="0" t="s">
        <v>416</v>
      </c>
      <c r="T521" s="0" t="s">
        <v>416</v>
      </c>
      <c r="U521" s="0" t="s">
        <v>99</v>
      </c>
      <c r="V521" s="5" t="s">
        <v>417</v>
      </c>
      <c r="W521" s="5" t="s">
        <v>241</v>
      </c>
      <c r="X521" s="0" t="s">
        <v>146</v>
      </c>
      <c r="Y521" s="5" t="s">
        <v>418</v>
      </c>
      <c r="Z521" s="0" t="s">
        <v>104</v>
      </c>
      <c r="AC521" s="5" t="s">
        <v>105</v>
      </c>
      <c r="AD521" s="3">
        <f>IF(AA521="","Pendiente",AA521*Q521)</f>
      </c>
      <c r="AE521" s="3">
        <v>549.9184181818182</v>
      </c>
      <c r="AF521" s="3">
        <f>IF(AE521="","",AE521*Q521)</f>
      </c>
      <c r="AG521" s="0" t="s">
        <v>106</v>
      </c>
      <c r="AH521" s="0" t="s">
        <v>107</v>
      </c>
    </row>
    <row r="522">
      <c r="A522" s="0">
        <v>518</v>
      </c>
      <c r="B522" s="0" t="s">
        <v>2624</v>
      </c>
      <c r="C522" s="0" t="s">
        <v>90</v>
      </c>
      <c r="D522" s="0" t="s">
        <v>17</v>
      </c>
      <c r="E522" s="5" t="s">
        <v>131</v>
      </c>
      <c r="F522" s="0" t="s">
        <v>244</v>
      </c>
      <c r="G522" s="0" t="s">
        <v>28</v>
      </c>
      <c r="H522" s="0" t="s">
        <v>2131</v>
      </c>
      <c r="I522" s="0" t="s">
        <v>93</v>
      </c>
      <c r="J522" s="5" t="s">
        <v>2132</v>
      </c>
      <c r="K522" s="0" t="s">
        <v>33</v>
      </c>
      <c r="L522" s="0" t="s">
        <v>2625</v>
      </c>
      <c r="M522" s="5" t="s">
        <v>2626</v>
      </c>
      <c r="N522" s="5" t="s">
        <v>135</v>
      </c>
      <c r="O522" s="2">
        <v>30</v>
      </c>
      <c r="P522" s="2">
        <v>0</v>
      </c>
      <c r="Q522" s="2">
        <f>IF(C522="Inventario físico",O522,P522)</f>
      </c>
      <c r="R522" s="2">
        <v>1</v>
      </c>
      <c r="U522" s="0" t="s">
        <v>99</v>
      </c>
      <c r="Y522" s="5" t="s">
        <v>2627</v>
      </c>
      <c r="Z522" s="0" t="s">
        <v>104</v>
      </c>
      <c r="AC522" s="5" t="s">
        <v>105</v>
      </c>
      <c r="AD522" s="3">
        <f>IF(AA522="","Pendiente",AA522*Q522)</f>
      </c>
      <c r="AF522" s="3">
        <f>IF(AE522="","",AE522*Q522)</f>
      </c>
      <c r="AG522" s="0" t="s">
        <v>106</v>
      </c>
      <c r="AH522" s="0" t="s">
        <v>107</v>
      </c>
    </row>
    <row r="523">
      <c r="A523" s="0">
        <v>519</v>
      </c>
      <c r="B523" s="0" t="s">
        <v>2628</v>
      </c>
      <c r="C523" s="0" t="s">
        <v>90</v>
      </c>
      <c r="D523" s="0" t="s">
        <v>17</v>
      </c>
      <c r="E523" s="5" t="s">
        <v>131</v>
      </c>
      <c r="F523" s="0" t="s">
        <v>132</v>
      </c>
      <c r="G523" s="0" t="s">
        <v>28</v>
      </c>
      <c r="H523" s="0" t="s">
        <v>2131</v>
      </c>
      <c r="I523" s="0" t="s">
        <v>93</v>
      </c>
      <c r="J523" s="5" t="s">
        <v>2132</v>
      </c>
      <c r="K523" s="0" t="s">
        <v>33</v>
      </c>
      <c r="L523" s="0" t="s">
        <v>2629</v>
      </c>
      <c r="M523" s="5" t="s">
        <v>2630</v>
      </c>
      <c r="N523" s="5" t="s">
        <v>422</v>
      </c>
      <c r="O523" s="2">
        <v>510</v>
      </c>
      <c r="P523" s="2">
        <v>0</v>
      </c>
      <c r="Q523" s="2">
        <f>IF(C523="Inventario físico",O523,P523)</f>
      </c>
      <c r="R523" s="2">
        <v>4</v>
      </c>
      <c r="U523" s="0" t="s">
        <v>99</v>
      </c>
      <c r="V523" s="5" t="s">
        <v>2631</v>
      </c>
      <c r="W523" s="5" t="s">
        <v>273</v>
      </c>
      <c r="Y523" s="5" t="s">
        <v>2632</v>
      </c>
      <c r="Z523" s="0" t="s">
        <v>104</v>
      </c>
      <c r="AC523" s="5" t="s">
        <v>105</v>
      </c>
      <c r="AD523" s="3">
        <f>IF(AA523="","Pendiente",AA523*Q523)</f>
      </c>
      <c r="AF523" s="3">
        <f>IF(AE523="","",AE523*Q523)</f>
      </c>
      <c r="AG523" s="0" t="s">
        <v>106</v>
      </c>
      <c r="AH523" s="0" t="s">
        <v>107</v>
      </c>
    </row>
    <row r="524">
      <c r="A524" s="0">
        <v>520</v>
      </c>
      <c r="B524" s="0" t="s">
        <v>2633</v>
      </c>
      <c r="C524" s="0" t="s">
        <v>90</v>
      </c>
      <c r="D524" s="0" t="s">
        <v>17</v>
      </c>
      <c r="E524" s="5" t="s">
        <v>131</v>
      </c>
      <c r="F524" s="0" t="s">
        <v>255</v>
      </c>
      <c r="G524" s="0" t="s">
        <v>28</v>
      </c>
      <c r="H524" s="0" t="s">
        <v>2131</v>
      </c>
      <c r="I524" s="0" t="s">
        <v>93</v>
      </c>
      <c r="J524" s="5" t="s">
        <v>2132</v>
      </c>
      <c r="K524" s="0" t="s">
        <v>33</v>
      </c>
      <c r="L524" s="0" t="s">
        <v>1350</v>
      </c>
      <c r="M524" s="5" t="s">
        <v>2634</v>
      </c>
      <c r="N524" s="5" t="s">
        <v>1653</v>
      </c>
      <c r="O524" s="2">
        <v>317</v>
      </c>
      <c r="P524" s="2">
        <v>0</v>
      </c>
      <c r="Q524" s="2">
        <f>IF(C524="Inventario físico",O524,P524)</f>
      </c>
      <c r="R524" s="2">
        <v>4</v>
      </c>
      <c r="U524" s="0" t="s">
        <v>99</v>
      </c>
      <c r="W524" s="5" t="s">
        <v>273</v>
      </c>
      <c r="Y524" s="5" t="s">
        <v>2635</v>
      </c>
      <c r="Z524" s="0" t="s">
        <v>104</v>
      </c>
      <c r="AC524" s="5" t="s">
        <v>105</v>
      </c>
      <c r="AD524" s="3">
        <f>IF(AA524="","Pendiente",AA524*Q524)</f>
      </c>
      <c r="AF524" s="3">
        <f>IF(AE524="","",AE524*Q524)</f>
      </c>
      <c r="AG524" s="0" t="s">
        <v>106</v>
      </c>
      <c r="AH524" s="0" t="s">
        <v>107</v>
      </c>
    </row>
    <row r="525">
      <c r="A525" s="0">
        <v>521</v>
      </c>
      <c r="B525" s="0" t="s">
        <v>2636</v>
      </c>
      <c r="C525" s="0" t="s">
        <v>90</v>
      </c>
      <c r="D525" s="0" t="s">
        <v>14</v>
      </c>
      <c r="E525" s="5" t="s">
        <v>109</v>
      </c>
      <c r="G525" s="0" t="s">
        <v>28</v>
      </c>
      <c r="H525" s="0" t="s">
        <v>2131</v>
      </c>
      <c r="I525" s="0" t="s">
        <v>93</v>
      </c>
      <c r="J525" s="5" t="s">
        <v>2132</v>
      </c>
      <c r="K525" s="0" t="s">
        <v>33</v>
      </c>
      <c r="L525" s="0" t="s">
        <v>2637</v>
      </c>
      <c r="M525" s="5" t="s">
        <v>2638</v>
      </c>
      <c r="N525" s="5" t="s">
        <v>270</v>
      </c>
      <c r="O525" s="2">
        <v>200</v>
      </c>
      <c r="P525" s="2">
        <v>485</v>
      </c>
      <c r="Q525" s="2">
        <f>IF(C525="Inventario físico",O525,P525)</f>
      </c>
      <c r="R525" s="2">
        <v>1</v>
      </c>
      <c r="S525" s="0" t="s">
        <v>432</v>
      </c>
      <c r="T525" s="0" t="s">
        <v>432</v>
      </c>
      <c r="U525" s="0" t="s">
        <v>99</v>
      </c>
      <c r="V525" s="5" t="s">
        <v>433</v>
      </c>
      <c r="W525" s="5" t="s">
        <v>273</v>
      </c>
      <c r="X525" s="0" t="s">
        <v>146</v>
      </c>
      <c r="Y525" s="5" t="s">
        <v>434</v>
      </c>
      <c r="Z525" s="0" t="s">
        <v>104</v>
      </c>
      <c r="AC525" s="5" t="s">
        <v>105</v>
      </c>
      <c r="AD525" s="3">
        <f>IF(AA525="","Pendiente",AA525*Q525)</f>
      </c>
      <c r="AE525" s="3">
        <v>266.3175257731959</v>
      </c>
      <c r="AF525" s="3">
        <f>IF(AE525="","",AE525*Q525)</f>
      </c>
      <c r="AG525" s="0" t="s">
        <v>106</v>
      </c>
      <c r="AH525" s="0" t="s">
        <v>107</v>
      </c>
    </row>
    <row r="526">
      <c r="A526" s="0">
        <v>522</v>
      </c>
      <c r="B526" s="0" t="s">
        <v>2639</v>
      </c>
      <c r="C526" s="0" t="s">
        <v>90</v>
      </c>
      <c r="D526" s="0" t="s">
        <v>14</v>
      </c>
      <c r="E526" s="5" t="s">
        <v>109</v>
      </c>
      <c r="G526" s="0" t="s">
        <v>28</v>
      </c>
      <c r="H526" s="0" t="s">
        <v>2131</v>
      </c>
      <c r="I526" s="0" t="s">
        <v>93</v>
      </c>
      <c r="J526" s="5" t="s">
        <v>2132</v>
      </c>
      <c r="K526" s="0" t="s">
        <v>33</v>
      </c>
      <c r="L526" s="0" t="s">
        <v>1037</v>
      </c>
      <c r="M526" s="5" t="s">
        <v>2640</v>
      </c>
      <c r="N526" s="5" t="s">
        <v>2641</v>
      </c>
      <c r="O526" s="2">
        <v>30</v>
      </c>
      <c r="P526" s="2">
        <v>40</v>
      </c>
      <c r="Q526" s="2">
        <f>IF(C526="Inventario físico",O526,P526)</f>
      </c>
      <c r="R526" s="2">
        <v>3</v>
      </c>
      <c r="S526" s="0" t="s">
        <v>439</v>
      </c>
      <c r="T526" s="0" t="s">
        <v>439</v>
      </c>
      <c r="U526" s="0" t="s">
        <v>99</v>
      </c>
      <c r="V526" s="5" t="s">
        <v>440</v>
      </c>
      <c r="W526" s="5" t="s">
        <v>137</v>
      </c>
      <c r="X526" s="0" t="s">
        <v>146</v>
      </c>
      <c r="Y526" s="5" t="s">
        <v>2642</v>
      </c>
      <c r="Z526" s="0" t="s">
        <v>104</v>
      </c>
      <c r="AC526" s="5" t="s">
        <v>105</v>
      </c>
      <c r="AD526" s="3">
        <f>IF(AA526="","Pendiente",AA526*Q526)</f>
      </c>
      <c r="AE526" s="3">
        <v>589.375</v>
      </c>
      <c r="AF526" s="3">
        <f>IF(AE526="","",AE526*Q526)</f>
      </c>
      <c r="AG526" s="0" t="s">
        <v>106</v>
      </c>
      <c r="AH526" s="0" t="s">
        <v>107</v>
      </c>
    </row>
    <row r="527">
      <c r="A527" s="0">
        <v>523</v>
      </c>
      <c r="B527" s="0" t="s">
        <v>2643</v>
      </c>
      <c r="C527" s="0" t="s">
        <v>90</v>
      </c>
      <c r="D527" s="0" t="s">
        <v>14</v>
      </c>
      <c r="E527" s="5" t="s">
        <v>109</v>
      </c>
      <c r="G527" s="0" t="s">
        <v>28</v>
      </c>
      <c r="H527" s="0" t="s">
        <v>2131</v>
      </c>
      <c r="I527" s="0" t="s">
        <v>93</v>
      </c>
      <c r="J527" s="5" t="s">
        <v>2132</v>
      </c>
      <c r="K527" s="0" t="s">
        <v>33</v>
      </c>
      <c r="L527" s="0" t="s">
        <v>2644</v>
      </c>
      <c r="M527" s="5" t="s">
        <v>2645</v>
      </c>
      <c r="N527" s="5" t="s">
        <v>270</v>
      </c>
      <c r="O527" s="2">
        <v>48</v>
      </c>
      <c r="P527" s="2">
        <v>120</v>
      </c>
      <c r="Q527" s="2">
        <f>IF(C527="Inventario físico",O527,P527)</f>
      </c>
      <c r="R527" s="2">
        <v>1</v>
      </c>
      <c r="S527" s="0" t="s">
        <v>2646</v>
      </c>
      <c r="T527" s="0" t="s">
        <v>2646</v>
      </c>
      <c r="U527" s="0" t="s">
        <v>99</v>
      </c>
      <c r="V527" s="5" t="s">
        <v>2647</v>
      </c>
      <c r="W527" s="5" t="s">
        <v>259</v>
      </c>
      <c r="X527" s="0" t="s">
        <v>102</v>
      </c>
      <c r="Y527" s="5" t="s">
        <v>2648</v>
      </c>
      <c r="Z527" s="0" t="s">
        <v>104</v>
      </c>
      <c r="AC527" s="5" t="s">
        <v>105</v>
      </c>
      <c r="AD527" s="3">
        <f>IF(AA527="","Pendiente",AA527*Q527)</f>
      </c>
      <c r="AE527" s="3">
        <v>579.6</v>
      </c>
      <c r="AF527" s="3">
        <f>IF(AE527="","",AE527*Q527)</f>
      </c>
      <c r="AG527" s="0" t="s">
        <v>106</v>
      </c>
      <c r="AH527" s="0" t="s">
        <v>107</v>
      </c>
    </row>
    <row r="528">
      <c r="A528" s="0">
        <v>524</v>
      </c>
      <c r="B528" s="0" t="s">
        <v>2649</v>
      </c>
      <c r="C528" s="0" t="s">
        <v>90</v>
      </c>
      <c r="D528" s="0" t="s">
        <v>17</v>
      </c>
      <c r="E528" s="5" t="s">
        <v>131</v>
      </c>
      <c r="F528" s="0" t="s">
        <v>132</v>
      </c>
      <c r="G528" s="0" t="s">
        <v>28</v>
      </c>
      <c r="H528" s="0" t="s">
        <v>2131</v>
      </c>
      <c r="I528" s="0" t="s">
        <v>93</v>
      </c>
      <c r="J528" s="5" t="s">
        <v>2132</v>
      </c>
      <c r="K528" s="0" t="s">
        <v>33</v>
      </c>
      <c r="L528" s="0" t="s">
        <v>1810</v>
      </c>
      <c r="M528" s="5" t="s">
        <v>2650</v>
      </c>
      <c r="N528" s="5" t="s">
        <v>2283</v>
      </c>
      <c r="O528" s="2">
        <v>150</v>
      </c>
      <c r="P528" s="2">
        <v>0</v>
      </c>
      <c r="Q528" s="2">
        <f>IF(C528="Inventario físico",O528,P528)</f>
      </c>
      <c r="R528" s="2">
        <v>1</v>
      </c>
      <c r="U528" s="0" t="s">
        <v>99</v>
      </c>
      <c r="V528" s="5" t="s">
        <v>2651</v>
      </c>
      <c r="W528" s="5" t="s">
        <v>273</v>
      </c>
      <c r="Y528" s="5" t="s">
        <v>2652</v>
      </c>
      <c r="Z528" s="0" t="s">
        <v>104</v>
      </c>
      <c r="AC528" s="5" t="s">
        <v>105</v>
      </c>
      <c r="AD528" s="3">
        <f>IF(AA528="","Pendiente",AA528*Q528)</f>
      </c>
      <c r="AF528" s="3">
        <f>IF(AE528="","",AE528*Q528)</f>
      </c>
      <c r="AG528" s="0" t="s">
        <v>106</v>
      </c>
      <c r="AH528" s="0" t="s">
        <v>107</v>
      </c>
    </row>
    <row r="529">
      <c r="A529" s="0">
        <v>525</v>
      </c>
      <c r="B529" s="0" t="s">
        <v>2653</v>
      </c>
      <c r="C529" s="0" t="s">
        <v>90</v>
      </c>
      <c r="D529" s="0" t="s">
        <v>17</v>
      </c>
      <c r="E529" s="5" t="s">
        <v>131</v>
      </c>
      <c r="F529" s="0" t="s">
        <v>132</v>
      </c>
      <c r="G529" s="0" t="s">
        <v>28</v>
      </c>
      <c r="H529" s="0" t="s">
        <v>2131</v>
      </c>
      <c r="I529" s="0" t="s">
        <v>93</v>
      </c>
      <c r="J529" s="5" t="s">
        <v>2132</v>
      </c>
      <c r="K529" s="0" t="s">
        <v>33</v>
      </c>
      <c r="L529" s="0" t="s">
        <v>2654</v>
      </c>
      <c r="M529" s="5" t="s">
        <v>2655</v>
      </c>
      <c r="N529" s="5" t="s">
        <v>278</v>
      </c>
      <c r="O529" s="2">
        <v>210</v>
      </c>
      <c r="P529" s="2">
        <v>0</v>
      </c>
      <c r="Q529" s="2">
        <f>IF(C529="Inventario físico",O529,P529)</f>
      </c>
      <c r="R529" s="2">
        <v>2</v>
      </c>
      <c r="U529" s="0" t="s">
        <v>99</v>
      </c>
      <c r="V529" s="5" t="s">
        <v>2656</v>
      </c>
      <c r="W529" s="5" t="s">
        <v>273</v>
      </c>
      <c r="Y529" s="5" t="s">
        <v>2657</v>
      </c>
      <c r="Z529" s="0" t="s">
        <v>104</v>
      </c>
      <c r="AC529" s="5" t="s">
        <v>105</v>
      </c>
      <c r="AD529" s="3">
        <f>IF(AA529="","Pendiente",AA529*Q529)</f>
      </c>
      <c r="AF529" s="3">
        <f>IF(AE529="","",AE529*Q529)</f>
      </c>
      <c r="AG529" s="0" t="s">
        <v>106</v>
      </c>
      <c r="AH529" s="0" t="s">
        <v>107</v>
      </c>
    </row>
    <row r="530">
      <c r="A530" s="0">
        <v>526</v>
      </c>
      <c r="B530" s="0" t="s">
        <v>2658</v>
      </c>
      <c r="C530" s="0" t="s">
        <v>90</v>
      </c>
      <c r="D530" s="0" t="s">
        <v>17</v>
      </c>
      <c r="E530" s="5" t="s">
        <v>131</v>
      </c>
      <c r="F530" s="0" t="s">
        <v>132</v>
      </c>
      <c r="G530" s="0" t="s">
        <v>28</v>
      </c>
      <c r="H530" s="0" t="s">
        <v>2131</v>
      </c>
      <c r="I530" s="0" t="s">
        <v>93</v>
      </c>
      <c r="J530" s="5" t="s">
        <v>2132</v>
      </c>
      <c r="K530" s="0" t="s">
        <v>33</v>
      </c>
      <c r="L530" s="0" t="s">
        <v>2659</v>
      </c>
      <c r="M530" s="5" t="s">
        <v>2660</v>
      </c>
      <c r="N530" s="5" t="s">
        <v>445</v>
      </c>
      <c r="O530" s="2">
        <v>157</v>
      </c>
      <c r="P530" s="2">
        <v>0</v>
      </c>
      <c r="Q530" s="2">
        <f>IF(C530="Inventario físico",O530,P530)</f>
      </c>
      <c r="R530" s="2">
        <v>2</v>
      </c>
      <c r="U530" s="0" t="s">
        <v>99</v>
      </c>
      <c r="V530" s="5" t="s">
        <v>447</v>
      </c>
      <c r="W530" s="5" t="s">
        <v>241</v>
      </c>
      <c r="Y530" s="5" t="s">
        <v>2661</v>
      </c>
      <c r="Z530" s="0" t="s">
        <v>104</v>
      </c>
      <c r="AC530" s="5" t="s">
        <v>105</v>
      </c>
      <c r="AD530" s="3">
        <f>IF(AA530="","Pendiente",AA530*Q530)</f>
      </c>
      <c r="AF530" s="3">
        <f>IF(AE530="","",AE530*Q530)</f>
      </c>
      <c r="AG530" s="0" t="s">
        <v>106</v>
      </c>
      <c r="AH530" s="0" t="s">
        <v>107</v>
      </c>
    </row>
    <row r="531">
      <c r="A531" s="0">
        <v>527</v>
      </c>
      <c r="B531" s="0" t="s">
        <v>2662</v>
      </c>
      <c r="C531" s="0" t="s">
        <v>90</v>
      </c>
      <c r="D531" s="0" t="s">
        <v>17</v>
      </c>
      <c r="E531" s="5" t="s">
        <v>131</v>
      </c>
      <c r="F531" s="0" t="s">
        <v>132</v>
      </c>
      <c r="G531" s="0" t="s">
        <v>28</v>
      </c>
      <c r="H531" s="0" t="s">
        <v>2131</v>
      </c>
      <c r="I531" s="0" t="s">
        <v>93</v>
      </c>
      <c r="J531" s="5" t="s">
        <v>2132</v>
      </c>
      <c r="K531" s="0" t="s">
        <v>33</v>
      </c>
      <c r="L531" s="0" t="s">
        <v>2663</v>
      </c>
      <c r="M531" s="5" t="s">
        <v>2664</v>
      </c>
      <c r="N531" s="5" t="s">
        <v>2665</v>
      </c>
      <c r="O531" s="2">
        <v>28</v>
      </c>
      <c r="P531" s="2">
        <v>0</v>
      </c>
      <c r="Q531" s="2">
        <f>IF(C531="Inventario físico",O531,P531)</f>
      </c>
      <c r="R531" s="2">
        <v>2</v>
      </c>
      <c r="U531" s="0" t="s">
        <v>99</v>
      </c>
      <c r="V531" s="5" t="s">
        <v>2666</v>
      </c>
      <c r="W531" s="5" t="s">
        <v>241</v>
      </c>
      <c r="Y531" s="5" t="s">
        <v>2667</v>
      </c>
      <c r="Z531" s="0" t="s">
        <v>104</v>
      </c>
      <c r="AC531" s="5" t="s">
        <v>105</v>
      </c>
      <c r="AD531" s="3">
        <f>IF(AA531="","Pendiente",AA531*Q531)</f>
      </c>
      <c r="AF531" s="3">
        <f>IF(AE531="","",AE531*Q531)</f>
      </c>
      <c r="AG531" s="0" t="s">
        <v>106</v>
      </c>
      <c r="AH531" s="0" t="s">
        <v>107</v>
      </c>
    </row>
    <row r="532">
      <c r="A532" s="0">
        <v>528</v>
      </c>
      <c r="B532" s="0" t="s">
        <v>2668</v>
      </c>
      <c r="C532" s="0" t="s">
        <v>90</v>
      </c>
      <c r="D532" s="0" t="s">
        <v>17</v>
      </c>
      <c r="E532" s="5" t="s">
        <v>131</v>
      </c>
      <c r="F532" s="0" t="s">
        <v>262</v>
      </c>
      <c r="G532" s="0" t="s">
        <v>28</v>
      </c>
      <c r="H532" s="0" t="s">
        <v>2131</v>
      </c>
      <c r="I532" s="0" t="s">
        <v>93</v>
      </c>
      <c r="J532" s="5" t="s">
        <v>2132</v>
      </c>
      <c r="K532" s="0" t="s">
        <v>30</v>
      </c>
      <c r="L532" s="0" t="s">
        <v>2669</v>
      </c>
      <c r="M532" s="5" t="s">
        <v>451</v>
      </c>
      <c r="O532" s="2">
        <v>63</v>
      </c>
      <c r="P532" s="2">
        <v>0</v>
      </c>
      <c r="Q532" s="2">
        <f>IF(C532="Inventario físico",O532,P532)</f>
      </c>
      <c r="R532" s="2">
        <v>2</v>
      </c>
      <c r="U532" s="0" t="s">
        <v>99</v>
      </c>
      <c r="V532" s="5" t="s">
        <v>452</v>
      </c>
      <c r="Y532" s="5" t="s">
        <v>453</v>
      </c>
      <c r="Z532" s="0" t="s">
        <v>104</v>
      </c>
      <c r="AC532" s="5" t="s">
        <v>105</v>
      </c>
      <c r="AD532" s="3">
        <f>IF(AA532="","Pendiente",AA532*Q532)</f>
      </c>
      <c r="AF532" s="3">
        <f>IF(AE532="","",AE532*Q532)</f>
      </c>
      <c r="AG532" s="0" t="s">
        <v>106</v>
      </c>
      <c r="AH532" s="0" t="s">
        <v>107</v>
      </c>
    </row>
    <row r="533">
      <c r="A533" s="0">
        <v>529</v>
      </c>
      <c r="B533" s="0" t="s">
        <v>2670</v>
      </c>
      <c r="C533" s="0" t="s">
        <v>90</v>
      </c>
      <c r="D533" s="0" t="s">
        <v>17</v>
      </c>
      <c r="E533" s="5" t="s">
        <v>131</v>
      </c>
      <c r="F533" s="0" t="s">
        <v>255</v>
      </c>
      <c r="G533" s="0" t="s">
        <v>28</v>
      </c>
      <c r="H533" s="0" t="s">
        <v>2131</v>
      </c>
      <c r="I533" s="0" t="s">
        <v>93</v>
      </c>
      <c r="J533" s="5" t="s">
        <v>2132</v>
      </c>
      <c r="K533" s="0" t="s">
        <v>33</v>
      </c>
      <c r="L533" s="0" t="s">
        <v>2671</v>
      </c>
      <c r="M533" s="5" t="s">
        <v>2672</v>
      </c>
      <c r="N533" s="5" t="s">
        <v>457</v>
      </c>
      <c r="O533" s="2">
        <v>370</v>
      </c>
      <c r="P533" s="2">
        <v>0</v>
      </c>
      <c r="Q533" s="2">
        <f>IF(C533="Inventario físico",O533,P533)</f>
      </c>
      <c r="R533" s="2">
        <v>7</v>
      </c>
      <c r="U533" s="0" t="s">
        <v>99</v>
      </c>
      <c r="W533" s="5" t="s">
        <v>273</v>
      </c>
      <c r="Y533" s="5" t="s">
        <v>458</v>
      </c>
      <c r="Z533" s="0" t="s">
        <v>104</v>
      </c>
      <c r="AC533" s="5" t="s">
        <v>105</v>
      </c>
      <c r="AD533" s="3">
        <f>IF(AA533="","Pendiente",AA533*Q533)</f>
      </c>
      <c r="AF533" s="3">
        <f>IF(AE533="","",AE533*Q533)</f>
      </c>
      <c r="AG533" s="0" t="s">
        <v>106</v>
      </c>
      <c r="AH533" s="0" t="s">
        <v>107</v>
      </c>
    </row>
    <row r="534">
      <c r="A534" s="0">
        <v>530</v>
      </c>
      <c r="B534" s="0" t="s">
        <v>2673</v>
      </c>
      <c r="C534" s="0" t="s">
        <v>90</v>
      </c>
      <c r="D534" s="0" t="s">
        <v>17</v>
      </c>
      <c r="E534" s="5" t="s">
        <v>131</v>
      </c>
      <c r="F534" s="0" t="s">
        <v>262</v>
      </c>
      <c r="G534" s="0" t="s">
        <v>28</v>
      </c>
      <c r="H534" s="0" t="s">
        <v>2131</v>
      </c>
      <c r="I534" s="0" t="s">
        <v>93</v>
      </c>
      <c r="J534" s="5" t="s">
        <v>2132</v>
      </c>
      <c r="K534" s="0" t="s">
        <v>30</v>
      </c>
      <c r="L534" s="0" t="s">
        <v>2674</v>
      </c>
      <c r="M534" s="5" t="s">
        <v>2675</v>
      </c>
      <c r="O534" s="2">
        <v>3</v>
      </c>
      <c r="P534" s="2">
        <v>0</v>
      </c>
      <c r="Q534" s="2">
        <f>IF(C534="Inventario físico",O534,P534)</f>
      </c>
      <c r="R534" s="2">
        <v>1</v>
      </c>
      <c r="U534" s="0" t="s">
        <v>99</v>
      </c>
      <c r="V534" s="5" t="s">
        <v>2676</v>
      </c>
      <c r="Y534" s="5" t="s">
        <v>2677</v>
      </c>
      <c r="Z534" s="0" t="s">
        <v>104</v>
      </c>
      <c r="AC534" s="5" t="s">
        <v>105</v>
      </c>
      <c r="AD534" s="3">
        <f>IF(AA534="","Pendiente",AA534*Q534)</f>
      </c>
      <c r="AF534" s="3">
        <f>IF(AE534="","",AE534*Q534)</f>
      </c>
      <c r="AG534" s="0" t="s">
        <v>106</v>
      </c>
      <c r="AH534" s="0" t="s">
        <v>107</v>
      </c>
    </row>
    <row r="535">
      <c r="A535" s="0">
        <v>531</v>
      </c>
      <c r="B535" s="0" t="s">
        <v>2678</v>
      </c>
      <c r="C535" s="0" t="s">
        <v>90</v>
      </c>
      <c r="D535" s="0" t="s">
        <v>15</v>
      </c>
      <c r="E535" s="5" t="s">
        <v>323</v>
      </c>
      <c r="G535" s="0" t="s">
        <v>28</v>
      </c>
      <c r="H535" s="0" t="s">
        <v>2131</v>
      </c>
      <c r="I535" s="0" t="s">
        <v>93</v>
      </c>
      <c r="J535" s="5" t="s">
        <v>2132</v>
      </c>
      <c r="K535" s="0" t="s">
        <v>33</v>
      </c>
      <c r="L535" s="0" t="s">
        <v>2679</v>
      </c>
      <c r="M535" s="5" t="s">
        <v>2680</v>
      </c>
      <c r="N535" s="5" t="s">
        <v>471</v>
      </c>
      <c r="O535" s="2">
        <v>90</v>
      </c>
      <c r="P535" s="2">
        <v>0</v>
      </c>
      <c r="Q535" s="2">
        <f>IF(C535="Inventario físico",O535,P535)</f>
      </c>
      <c r="R535" s="2">
        <v>2</v>
      </c>
      <c r="U535" s="0" t="s">
        <v>99</v>
      </c>
      <c r="Y535" s="5" t="s">
        <v>327</v>
      </c>
      <c r="Z535" s="0" t="s">
        <v>104</v>
      </c>
      <c r="AC535" s="5" t="s">
        <v>105</v>
      </c>
      <c r="AD535" s="3">
        <f>IF(AA535="","Pendiente",AA535*Q535)</f>
      </c>
      <c r="AF535" s="3">
        <f>IF(AE535="","",AE535*Q535)</f>
      </c>
      <c r="AG535" s="0" t="s">
        <v>106</v>
      </c>
      <c r="AH535" s="0" t="s">
        <v>107</v>
      </c>
    </row>
    <row r="536">
      <c r="A536" s="0">
        <v>532</v>
      </c>
      <c r="B536" s="0" t="s">
        <v>2681</v>
      </c>
      <c r="C536" s="0" t="s">
        <v>90</v>
      </c>
      <c r="D536" s="0" t="s">
        <v>17</v>
      </c>
      <c r="E536" s="5" t="s">
        <v>131</v>
      </c>
      <c r="F536" s="0" t="s">
        <v>132</v>
      </c>
      <c r="G536" s="0" t="s">
        <v>28</v>
      </c>
      <c r="H536" s="0" t="s">
        <v>2131</v>
      </c>
      <c r="I536" s="0" t="s">
        <v>93</v>
      </c>
      <c r="J536" s="5" t="s">
        <v>2132</v>
      </c>
      <c r="K536" s="0" t="s">
        <v>33</v>
      </c>
      <c r="L536" s="0" t="s">
        <v>2682</v>
      </c>
      <c r="M536" s="5" t="s">
        <v>2683</v>
      </c>
      <c r="N536" s="5" t="s">
        <v>2684</v>
      </c>
      <c r="O536" s="2">
        <v>75</v>
      </c>
      <c r="P536" s="2">
        <v>0</v>
      </c>
      <c r="Q536" s="2">
        <f>IF(C536="Inventario físico",O536,P536)</f>
      </c>
      <c r="R536" s="2">
        <v>1</v>
      </c>
      <c r="U536" s="0" t="s">
        <v>99</v>
      </c>
      <c r="V536" s="5" t="s">
        <v>2685</v>
      </c>
      <c r="W536" s="5" t="s">
        <v>259</v>
      </c>
      <c r="Y536" s="5" t="s">
        <v>2686</v>
      </c>
      <c r="Z536" s="0" t="s">
        <v>104</v>
      </c>
      <c r="AC536" s="5" t="s">
        <v>105</v>
      </c>
      <c r="AD536" s="3">
        <f>IF(AA536="","Pendiente",AA536*Q536)</f>
      </c>
      <c r="AF536" s="3">
        <f>IF(AE536="","",AE536*Q536)</f>
      </c>
      <c r="AG536" s="0" t="s">
        <v>106</v>
      </c>
      <c r="AH536" s="0" t="s">
        <v>107</v>
      </c>
    </row>
    <row r="537">
      <c r="A537" s="0">
        <v>533</v>
      </c>
      <c r="B537" s="0" t="s">
        <v>2687</v>
      </c>
      <c r="C537" s="0" t="s">
        <v>90</v>
      </c>
      <c r="D537" s="0" t="s">
        <v>17</v>
      </c>
      <c r="E537" s="5" t="s">
        <v>131</v>
      </c>
      <c r="F537" s="0" t="s">
        <v>262</v>
      </c>
      <c r="G537" s="0" t="s">
        <v>28</v>
      </c>
      <c r="H537" s="0" t="s">
        <v>2131</v>
      </c>
      <c r="I537" s="0" t="s">
        <v>93</v>
      </c>
      <c r="J537" s="5" t="s">
        <v>2132</v>
      </c>
      <c r="K537" s="0" t="s">
        <v>30</v>
      </c>
      <c r="L537" s="0" t="s">
        <v>1403</v>
      </c>
      <c r="M537" s="5" t="s">
        <v>2688</v>
      </c>
      <c r="N537" s="5" t="s">
        <v>2689</v>
      </c>
      <c r="O537" s="2">
        <v>140</v>
      </c>
      <c r="P537" s="2">
        <v>0</v>
      </c>
      <c r="Q537" s="2">
        <f>IF(C537="Inventario físico",O537,P537)</f>
      </c>
      <c r="R537" s="2">
        <v>1</v>
      </c>
      <c r="U537" s="0" t="s">
        <v>99</v>
      </c>
      <c r="V537" s="5" t="s">
        <v>2690</v>
      </c>
      <c r="Y537" s="5" t="s">
        <v>2691</v>
      </c>
      <c r="Z537" s="0" t="s">
        <v>104</v>
      </c>
      <c r="AC537" s="5" t="s">
        <v>105</v>
      </c>
      <c r="AD537" s="3">
        <f>IF(AA537="","Pendiente",AA537*Q537)</f>
      </c>
      <c r="AF537" s="3">
        <f>IF(AE537="","",AE537*Q537)</f>
      </c>
      <c r="AG537" s="0" t="s">
        <v>106</v>
      </c>
      <c r="AH537" s="0" t="s">
        <v>107</v>
      </c>
    </row>
    <row r="538">
      <c r="A538" s="0">
        <v>534</v>
      </c>
      <c r="B538" s="0" t="s">
        <v>2692</v>
      </c>
      <c r="C538" s="0" t="s">
        <v>90</v>
      </c>
      <c r="D538" s="0" t="s">
        <v>14</v>
      </c>
      <c r="E538" s="5" t="s">
        <v>109</v>
      </c>
      <c r="G538" s="0" t="s">
        <v>28</v>
      </c>
      <c r="H538" s="0" t="s">
        <v>2131</v>
      </c>
      <c r="I538" s="0" t="s">
        <v>93</v>
      </c>
      <c r="J538" s="5" t="s">
        <v>2132</v>
      </c>
      <c r="K538" s="0" t="s">
        <v>33</v>
      </c>
      <c r="L538" s="0" t="s">
        <v>1982</v>
      </c>
      <c r="M538" s="5" t="s">
        <v>2693</v>
      </c>
      <c r="N538" s="5" t="s">
        <v>2694</v>
      </c>
      <c r="O538" s="2">
        <v>29</v>
      </c>
      <c r="P538" s="2">
        <v>25</v>
      </c>
      <c r="Q538" s="2">
        <f>IF(C538="Inventario físico",O538,P538)</f>
      </c>
      <c r="R538" s="2">
        <v>2</v>
      </c>
      <c r="S538" s="0" t="s">
        <v>1382</v>
      </c>
      <c r="T538" s="0" t="s">
        <v>1382</v>
      </c>
      <c r="U538" s="0" t="s">
        <v>99</v>
      </c>
      <c r="V538" s="5" t="s">
        <v>1383</v>
      </c>
      <c r="W538" s="5" t="s">
        <v>145</v>
      </c>
      <c r="X538" s="0" t="s">
        <v>146</v>
      </c>
      <c r="Y538" s="5" t="s">
        <v>2695</v>
      </c>
      <c r="Z538" s="0" t="s">
        <v>104</v>
      </c>
      <c r="AC538" s="5" t="s">
        <v>105</v>
      </c>
      <c r="AD538" s="3">
        <f>IF(AA538="","Pendiente",AA538*Q538)</f>
      </c>
      <c r="AE538" s="3">
        <v>1027.12</v>
      </c>
      <c r="AF538" s="3">
        <f>IF(AE538="","",AE538*Q538)</f>
      </c>
      <c r="AG538" s="0" t="s">
        <v>106</v>
      </c>
      <c r="AH538" s="0" t="s">
        <v>107</v>
      </c>
    </row>
    <row r="539">
      <c r="A539" s="0">
        <v>535</v>
      </c>
      <c r="B539" s="0" t="s">
        <v>2696</v>
      </c>
      <c r="C539" s="0" t="s">
        <v>90</v>
      </c>
      <c r="D539" s="0" t="s">
        <v>15</v>
      </c>
      <c r="E539" s="5" t="s">
        <v>323</v>
      </c>
      <c r="G539" s="0" t="s">
        <v>28</v>
      </c>
      <c r="H539" s="0" t="s">
        <v>2131</v>
      </c>
      <c r="I539" s="0" t="s">
        <v>93</v>
      </c>
      <c r="J539" s="5" t="s">
        <v>2132</v>
      </c>
      <c r="K539" s="0" t="s">
        <v>33</v>
      </c>
      <c r="L539" s="0" t="s">
        <v>1409</v>
      </c>
      <c r="M539" s="5" t="s">
        <v>2697</v>
      </c>
      <c r="N539" s="5" t="s">
        <v>2698</v>
      </c>
      <c r="O539" s="2">
        <v>21</v>
      </c>
      <c r="P539" s="2">
        <v>0</v>
      </c>
      <c r="Q539" s="2">
        <f>IF(C539="Inventario físico",O539,P539)</f>
      </c>
      <c r="R539" s="2">
        <v>1</v>
      </c>
      <c r="U539" s="0" t="s">
        <v>99</v>
      </c>
      <c r="Y539" s="5" t="s">
        <v>327</v>
      </c>
      <c r="Z539" s="0" t="s">
        <v>104</v>
      </c>
      <c r="AC539" s="5" t="s">
        <v>105</v>
      </c>
      <c r="AD539" s="3">
        <f>IF(AA539="","Pendiente",AA539*Q539)</f>
      </c>
      <c r="AF539" s="3">
        <f>IF(AE539="","",AE539*Q539)</f>
      </c>
      <c r="AG539" s="0" t="s">
        <v>106</v>
      </c>
      <c r="AH539" s="0" t="s">
        <v>107</v>
      </c>
    </row>
    <row r="540">
      <c r="A540" s="0">
        <v>536</v>
      </c>
      <c r="B540" s="0" t="s">
        <v>2699</v>
      </c>
      <c r="C540" s="0" t="s">
        <v>90</v>
      </c>
      <c r="D540" s="0" t="s">
        <v>14</v>
      </c>
      <c r="E540" s="5" t="s">
        <v>91</v>
      </c>
      <c r="G540" s="0" t="s">
        <v>28</v>
      </c>
      <c r="H540" s="0" t="s">
        <v>2131</v>
      </c>
      <c r="I540" s="0" t="s">
        <v>93</v>
      </c>
      <c r="J540" s="5" t="s">
        <v>2132</v>
      </c>
      <c r="K540" s="0" t="s">
        <v>30</v>
      </c>
      <c r="L540" s="0" t="s">
        <v>2700</v>
      </c>
      <c r="M540" s="5" t="s">
        <v>2701</v>
      </c>
      <c r="N540" s="5" t="s">
        <v>503</v>
      </c>
      <c r="O540" s="2">
        <v>21</v>
      </c>
      <c r="P540" s="2">
        <v>0</v>
      </c>
      <c r="Q540" s="2">
        <f>IF(C540="Inventario físico",O540,P540)</f>
      </c>
      <c r="R540" s="2">
        <v>2</v>
      </c>
      <c r="S540" s="0" t="s">
        <v>2702</v>
      </c>
      <c r="T540" s="0" t="s">
        <v>2702</v>
      </c>
      <c r="U540" s="0" t="s">
        <v>99</v>
      </c>
      <c r="V540" s="5" t="s">
        <v>757</v>
      </c>
      <c r="W540" s="5" t="s">
        <v>259</v>
      </c>
      <c r="X540" s="0" t="s">
        <v>146</v>
      </c>
      <c r="Y540" s="5" t="s">
        <v>2703</v>
      </c>
      <c r="Z540" s="0" t="s">
        <v>104</v>
      </c>
      <c r="AC540" s="5" t="s">
        <v>105</v>
      </c>
      <c r="AD540" s="3">
        <f>IF(AA540="","Pendiente",AA540*Q540)</f>
      </c>
      <c r="AE540" s="3">
        <v>218.5</v>
      </c>
      <c r="AF540" s="3">
        <f>IF(AE540="","",AE540*Q540)</f>
      </c>
      <c r="AG540" s="0" t="s">
        <v>106</v>
      </c>
      <c r="AH540" s="0" t="s">
        <v>107</v>
      </c>
    </row>
    <row r="541">
      <c r="A541" s="0">
        <v>537</v>
      </c>
      <c r="B541" s="0" t="s">
        <v>2704</v>
      </c>
      <c r="C541" s="0" t="s">
        <v>90</v>
      </c>
      <c r="D541" s="0" t="s">
        <v>14</v>
      </c>
      <c r="E541" s="5" t="s">
        <v>109</v>
      </c>
      <c r="G541" s="0" t="s">
        <v>28</v>
      </c>
      <c r="H541" s="0" t="s">
        <v>2131</v>
      </c>
      <c r="I541" s="0" t="s">
        <v>93</v>
      </c>
      <c r="J541" s="5" t="s">
        <v>2132</v>
      </c>
      <c r="K541" s="0" t="s">
        <v>33</v>
      </c>
      <c r="L541" s="0" t="s">
        <v>1988</v>
      </c>
      <c r="M541" s="5" t="s">
        <v>2705</v>
      </c>
      <c r="N541" s="5" t="s">
        <v>2706</v>
      </c>
      <c r="O541" s="2">
        <v>118</v>
      </c>
      <c r="P541" s="2">
        <v>100</v>
      </c>
      <c r="Q541" s="2">
        <f>IF(C541="Inventario físico",O541,P541)</f>
      </c>
      <c r="R541" s="2">
        <v>2</v>
      </c>
      <c r="S541" s="0" t="s">
        <v>1388</v>
      </c>
      <c r="T541" s="0" t="s">
        <v>1388</v>
      </c>
      <c r="U541" s="0" t="s">
        <v>99</v>
      </c>
      <c r="V541" s="5" t="s">
        <v>1389</v>
      </c>
      <c r="W541" s="5" t="s">
        <v>259</v>
      </c>
      <c r="X541" s="0" t="s">
        <v>146</v>
      </c>
      <c r="Y541" s="5" t="s">
        <v>1390</v>
      </c>
      <c r="Z541" s="0" t="s">
        <v>104</v>
      </c>
      <c r="AC541" s="5" t="s">
        <v>105</v>
      </c>
      <c r="AD541" s="3">
        <f>IF(AA541="","Pendiente",AA541*Q541)</f>
      </c>
      <c r="AE541" s="3">
        <v>404.44660000000005</v>
      </c>
      <c r="AF541" s="3">
        <f>IF(AE541="","",AE541*Q541)</f>
      </c>
      <c r="AG541" s="0" t="s">
        <v>106</v>
      </c>
      <c r="AH541" s="0" t="s">
        <v>107</v>
      </c>
    </row>
    <row r="542">
      <c r="A542" s="0">
        <v>538</v>
      </c>
      <c r="B542" s="0" t="s">
        <v>2707</v>
      </c>
      <c r="C542" s="0" t="s">
        <v>90</v>
      </c>
      <c r="D542" s="0" t="s">
        <v>15</v>
      </c>
      <c r="E542" s="5" t="s">
        <v>323</v>
      </c>
      <c r="G542" s="0" t="s">
        <v>28</v>
      </c>
      <c r="H542" s="0" t="s">
        <v>2131</v>
      </c>
      <c r="I542" s="0" t="s">
        <v>93</v>
      </c>
      <c r="J542" s="5" t="s">
        <v>2132</v>
      </c>
      <c r="K542" s="0" t="s">
        <v>30</v>
      </c>
      <c r="L542" s="0" t="s">
        <v>1421</v>
      </c>
      <c r="M542" s="5" t="s">
        <v>2708</v>
      </c>
      <c r="O542" s="2">
        <v>2</v>
      </c>
      <c r="P542" s="2">
        <v>0</v>
      </c>
      <c r="Q542" s="2">
        <f>IF(C542="Inventario físico",O542,P542)</f>
      </c>
      <c r="R542" s="2">
        <v>1</v>
      </c>
      <c r="U542" s="0" t="s">
        <v>99</v>
      </c>
      <c r="Y542" s="5" t="s">
        <v>327</v>
      </c>
      <c r="Z542" s="0" t="s">
        <v>104</v>
      </c>
      <c r="AC542" s="5" t="s">
        <v>105</v>
      </c>
      <c r="AD542" s="3">
        <f>IF(AA542="","Pendiente",AA542*Q542)</f>
      </c>
      <c r="AF542" s="3">
        <f>IF(AE542="","",AE542*Q542)</f>
      </c>
      <c r="AG542" s="0" t="s">
        <v>106</v>
      </c>
      <c r="AH542" s="0" t="s">
        <v>107</v>
      </c>
    </row>
    <row r="543">
      <c r="A543" s="0">
        <v>539</v>
      </c>
      <c r="B543" s="0" t="s">
        <v>2709</v>
      </c>
      <c r="C543" s="0" t="s">
        <v>90</v>
      </c>
      <c r="D543" s="0" t="s">
        <v>17</v>
      </c>
      <c r="E543" s="5" t="s">
        <v>131</v>
      </c>
      <c r="F543" s="0" t="s">
        <v>262</v>
      </c>
      <c r="G543" s="0" t="s">
        <v>28</v>
      </c>
      <c r="H543" s="0" t="s">
        <v>2131</v>
      </c>
      <c r="I543" s="0" t="s">
        <v>93</v>
      </c>
      <c r="J543" s="5" t="s">
        <v>2132</v>
      </c>
      <c r="K543" s="0" t="s">
        <v>30</v>
      </c>
      <c r="L543" s="0" t="s">
        <v>2710</v>
      </c>
      <c r="M543" s="5" t="s">
        <v>2711</v>
      </c>
      <c r="O543" s="2">
        <v>14</v>
      </c>
      <c r="P543" s="2">
        <v>0</v>
      </c>
      <c r="Q543" s="2">
        <f>IF(C543="Inventario físico",O543,P543)</f>
      </c>
      <c r="R543" s="2">
        <v>5</v>
      </c>
      <c r="U543" s="0" t="s">
        <v>99</v>
      </c>
      <c r="V543" s="5" t="s">
        <v>2712</v>
      </c>
      <c r="Y543" s="5" t="s">
        <v>2713</v>
      </c>
      <c r="Z543" s="0" t="s">
        <v>104</v>
      </c>
      <c r="AC543" s="5" t="s">
        <v>105</v>
      </c>
      <c r="AD543" s="3">
        <f>IF(AA543="","Pendiente",AA543*Q543)</f>
      </c>
      <c r="AF543" s="3">
        <f>IF(AE543="","",AE543*Q543)</f>
      </c>
      <c r="AG543" s="0" t="s">
        <v>106</v>
      </c>
      <c r="AH543" s="0" t="s">
        <v>107</v>
      </c>
    </row>
    <row r="544">
      <c r="A544" s="0">
        <v>540</v>
      </c>
      <c r="B544" s="0" t="s">
        <v>2714</v>
      </c>
      <c r="C544" s="0" t="s">
        <v>90</v>
      </c>
      <c r="D544" s="0" t="s">
        <v>15</v>
      </c>
      <c r="E544" s="5" t="s">
        <v>323</v>
      </c>
      <c r="G544" s="0" t="s">
        <v>28</v>
      </c>
      <c r="H544" s="0" t="s">
        <v>2131</v>
      </c>
      <c r="I544" s="0" t="s">
        <v>93</v>
      </c>
      <c r="J544" s="5" t="s">
        <v>2132</v>
      </c>
      <c r="K544" s="0" t="s">
        <v>30</v>
      </c>
      <c r="L544" s="0" t="s">
        <v>2715</v>
      </c>
      <c r="M544" s="5" t="s">
        <v>2716</v>
      </c>
      <c r="N544" s="5" t="s">
        <v>519</v>
      </c>
      <c r="O544" s="2">
        <v>832</v>
      </c>
      <c r="P544" s="2">
        <v>0</v>
      </c>
      <c r="Q544" s="2">
        <f>IF(C544="Inventario físico",O544,P544)</f>
      </c>
      <c r="R544" s="2">
        <v>8</v>
      </c>
      <c r="U544" s="0" t="s">
        <v>99</v>
      </c>
      <c r="Y544" s="5" t="s">
        <v>327</v>
      </c>
      <c r="Z544" s="0" t="s">
        <v>104</v>
      </c>
      <c r="AC544" s="5" t="s">
        <v>105</v>
      </c>
      <c r="AD544" s="3">
        <f>IF(AA544="","Pendiente",AA544*Q544)</f>
      </c>
      <c r="AF544" s="3">
        <f>IF(AE544="","",AE544*Q544)</f>
      </c>
      <c r="AG544" s="0" t="s">
        <v>106</v>
      </c>
      <c r="AH544" s="0" t="s">
        <v>107</v>
      </c>
    </row>
    <row r="545">
      <c r="A545" s="0">
        <v>541</v>
      </c>
      <c r="B545" s="0" t="s">
        <v>2717</v>
      </c>
      <c r="C545" s="0" t="s">
        <v>90</v>
      </c>
      <c r="D545" s="0" t="s">
        <v>17</v>
      </c>
      <c r="E545" s="5" t="s">
        <v>131</v>
      </c>
      <c r="F545" s="0" t="s">
        <v>132</v>
      </c>
      <c r="G545" s="0" t="s">
        <v>28</v>
      </c>
      <c r="H545" s="0" t="s">
        <v>2131</v>
      </c>
      <c r="I545" s="0" t="s">
        <v>93</v>
      </c>
      <c r="J545" s="5" t="s">
        <v>2132</v>
      </c>
      <c r="K545" s="0" t="s">
        <v>30</v>
      </c>
      <c r="L545" s="0" t="s">
        <v>1651</v>
      </c>
      <c r="M545" s="5" t="s">
        <v>2718</v>
      </c>
      <c r="N545" s="5" t="s">
        <v>2719</v>
      </c>
      <c r="O545" s="2">
        <v>24</v>
      </c>
      <c r="P545" s="2">
        <v>0</v>
      </c>
      <c r="Q545" s="2">
        <f>IF(C545="Inventario físico",O545,P545)</f>
      </c>
      <c r="R545" s="2">
        <v>1</v>
      </c>
      <c r="U545" s="0" t="s">
        <v>99</v>
      </c>
      <c r="V545" s="5" t="s">
        <v>265</v>
      </c>
      <c r="W545" s="5" t="s">
        <v>1395</v>
      </c>
      <c r="Y545" s="5" t="s">
        <v>2720</v>
      </c>
      <c r="Z545" s="0" t="s">
        <v>104</v>
      </c>
      <c r="AC545" s="5" t="s">
        <v>105</v>
      </c>
      <c r="AD545" s="3">
        <f>IF(AA545="","Pendiente",AA545*Q545)</f>
      </c>
      <c r="AF545" s="3">
        <f>IF(AE545="","",AE545*Q545)</f>
      </c>
      <c r="AG545" s="0" t="s">
        <v>106</v>
      </c>
      <c r="AH545" s="0" t="s">
        <v>107</v>
      </c>
    </row>
    <row r="546">
      <c r="A546" s="0">
        <v>542</v>
      </c>
      <c r="B546" s="0" t="s">
        <v>2721</v>
      </c>
      <c r="C546" s="0" t="s">
        <v>90</v>
      </c>
      <c r="D546" s="0" t="s">
        <v>17</v>
      </c>
      <c r="E546" s="5" t="s">
        <v>131</v>
      </c>
      <c r="F546" s="0" t="s">
        <v>132</v>
      </c>
      <c r="G546" s="0" t="s">
        <v>28</v>
      </c>
      <c r="H546" s="0" t="s">
        <v>2131</v>
      </c>
      <c r="I546" s="0" t="s">
        <v>93</v>
      </c>
      <c r="J546" s="5" t="s">
        <v>2132</v>
      </c>
      <c r="K546" s="0" t="s">
        <v>33</v>
      </c>
      <c r="L546" s="0" t="s">
        <v>1845</v>
      </c>
      <c r="M546" s="5" t="s">
        <v>2722</v>
      </c>
      <c r="N546" s="5" t="s">
        <v>2723</v>
      </c>
      <c r="O546" s="2">
        <v>1</v>
      </c>
      <c r="P546" s="2">
        <v>0</v>
      </c>
      <c r="Q546" s="2">
        <f>IF(C546="Inventario físico",O546,P546)</f>
      </c>
      <c r="R546" s="2">
        <v>1</v>
      </c>
      <c r="U546" s="0" t="s">
        <v>99</v>
      </c>
      <c r="V546" s="5" t="s">
        <v>1979</v>
      </c>
      <c r="W546" s="5" t="s">
        <v>259</v>
      </c>
      <c r="Y546" s="5" t="s">
        <v>2724</v>
      </c>
      <c r="Z546" s="0" t="s">
        <v>104</v>
      </c>
      <c r="AC546" s="5" t="s">
        <v>105</v>
      </c>
      <c r="AD546" s="3">
        <f>IF(AA546="","Pendiente",AA546*Q546)</f>
      </c>
      <c r="AF546" s="3">
        <f>IF(AE546="","",AE546*Q546)</f>
      </c>
      <c r="AG546" s="0" t="s">
        <v>106</v>
      </c>
      <c r="AH546" s="0" t="s">
        <v>107</v>
      </c>
    </row>
    <row r="547">
      <c r="A547" s="0">
        <v>543</v>
      </c>
      <c r="B547" s="0" t="s">
        <v>2725</v>
      </c>
      <c r="C547" s="0" t="s">
        <v>90</v>
      </c>
      <c r="D547" s="0" t="s">
        <v>14</v>
      </c>
      <c r="E547" s="5" t="s">
        <v>109</v>
      </c>
      <c r="G547" s="0" t="s">
        <v>28</v>
      </c>
      <c r="H547" s="0" t="s">
        <v>2131</v>
      </c>
      <c r="I547" s="0" t="s">
        <v>93</v>
      </c>
      <c r="J547" s="5" t="s">
        <v>2132</v>
      </c>
      <c r="K547" s="0" t="s">
        <v>30</v>
      </c>
      <c r="L547" s="0" t="s">
        <v>1469</v>
      </c>
      <c r="M547" s="5" t="s">
        <v>2726</v>
      </c>
      <c r="O547" s="2">
        <v>2</v>
      </c>
      <c r="P547" s="2">
        <v>2</v>
      </c>
      <c r="Q547" s="2">
        <f>IF(C547="Inventario físico",O547,P547)</f>
      </c>
      <c r="R547" s="2">
        <v>1</v>
      </c>
      <c r="S547" s="0" t="s">
        <v>1400</v>
      </c>
      <c r="T547" s="0" t="s">
        <v>1400</v>
      </c>
      <c r="U547" s="0" t="s">
        <v>99</v>
      </c>
      <c r="V547" s="5" t="s">
        <v>1399</v>
      </c>
      <c r="X547" s="0" t="s">
        <v>146</v>
      </c>
      <c r="Y547" s="5" t="s">
        <v>1401</v>
      </c>
      <c r="Z547" s="0" t="s">
        <v>104</v>
      </c>
      <c r="AC547" s="5" t="s">
        <v>105</v>
      </c>
      <c r="AD547" s="3">
        <f>IF(AA547="","Pendiente",AA547*Q547)</f>
      </c>
      <c r="AE547" s="3">
        <v>29777</v>
      </c>
      <c r="AF547" s="3">
        <f>IF(AE547="","",AE547*Q547)</f>
      </c>
      <c r="AG547" s="0" t="s">
        <v>106</v>
      </c>
      <c r="AH547" s="0" t="s">
        <v>107</v>
      </c>
    </row>
    <row r="548">
      <c r="A548" s="0">
        <v>544</v>
      </c>
      <c r="B548" s="0" t="s">
        <v>2727</v>
      </c>
      <c r="C548" s="0" t="s">
        <v>90</v>
      </c>
      <c r="D548" s="0" t="s">
        <v>14</v>
      </c>
      <c r="E548" s="5" t="s">
        <v>91</v>
      </c>
      <c r="G548" s="0" t="s">
        <v>28</v>
      </c>
      <c r="H548" s="0" t="s">
        <v>2131</v>
      </c>
      <c r="I548" s="0" t="s">
        <v>93</v>
      </c>
      <c r="J548" s="5" t="s">
        <v>2132</v>
      </c>
      <c r="K548" s="0" t="s">
        <v>33</v>
      </c>
      <c r="L548" s="0" t="s">
        <v>2053</v>
      </c>
      <c r="M548" s="5" t="s">
        <v>2728</v>
      </c>
      <c r="N548" s="5" t="s">
        <v>2729</v>
      </c>
      <c r="O548" s="2">
        <v>22</v>
      </c>
      <c r="P548" s="2">
        <v>0</v>
      </c>
      <c r="Q548" s="2">
        <f>IF(C548="Inventario físico",O548,P548)</f>
      </c>
      <c r="R548" s="2">
        <v>2</v>
      </c>
      <c r="S548" s="0" t="s">
        <v>1405</v>
      </c>
      <c r="T548" s="0" t="s">
        <v>1405</v>
      </c>
      <c r="U548" s="0" t="s">
        <v>99</v>
      </c>
      <c r="V548" s="5" t="s">
        <v>1406</v>
      </c>
      <c r="W548" s="5" t="s">
        <v>259</v>
      </c>
      <c r="X548" s="0" t="s">
        <v>146</v>
      </c>
      <c r="Y548" s="5" t="s">
        <v>1407</v>
      </c>
      <c r="Z548" s="0" t="s">
        <v>104</v>
      </c>
      <c r="AC548" s="5" t="s">
        <v>105</v>
      </c>
      <c r="AD548" s="3">
        <f>IF(AA548="","Pendiente",AA548*Q548)</f>
      </c>
      <c r="AE548" s="3">
        <v>2240</v>
      </c>
      <c r="AF548" s="3">
        <f>IF(AE548="","",AE548*Q548)</f>
      </c>
      <c r="AG548" s="0" t="s">
        <v>106</v>
      </c>
      <c r="AH548" s="0" t="s">
        <v>107</v>
      </c>
    </row>
    <row r="549">
      <c r="A549" s="0">
        <v>545</v>
      </c>
      <c r="B549" s="0" t="s">
        <v>2730</v>
      </c>
      <c r="C549" s="0" t="s">
        <v>90</v>
      </c>
      <c r="D549" s="0" t="s">
        <v>14</v>
      </c>
      <c r="E549" s="5" t="s">
        <v>109</v>
      </c>
      <c r="G549" s="0" t="s">
        <v>28</v>
      </c>
      <c r="H549" s="0" t="s">
        <v>2131</v>
      </c>
      <c r="I549" s="0" t="s">
        <v>93</v>
      </c>
      <c r="J549" s="5" t="s">
        <v>2132</v>
      </c>
      <c r="K549" s="0" t="s">
        <v>33</v>
      </c>
      <c r="L549" s="0" t="s">
        <v>2731</v>
      </c>
      <c r="M549" s="5" t="s">
        <v>2732</v>
      </c>
      <c r="N549" s="5" t="s">
        <v>2733</v>
      </c>
      <c r="O549" s="2">
        <v>104</v>
      </c>
      <c r="P549" s="2">
        <v>100</v>
      </c>
      <c r="Q549" s="2">
        <f>IF(C549="Inventario físico",O549,P549)</f>
      </c>
      <c r="R549" s="2">
        <v>2</v>
      </c>
      <c r="S549" s="0" t="s">
        <v>2734</v>
      </c>
      <c r="T549" s="0" t="s">
        <v>2734</v>
      </c>
      <c r="U549" s="0" t="s">
        <v>99</v>
      </c>
      <c r="V549" s="5" t="s">
        <v>2735</v>
      </c>
      <c r="W549" s="5" t="s">
        <v>273</v>
      </c>
      <c r="X549" s="0" t="s">
        <v>146</v>
      </c>
      <c r="Y549" s="5" t="s">
        <v>2736</v>
      </c>
      <c r="Z549" s="0" t="s">
        <v>104</v>
      </c>
      <c r="AC549" s="5" t="s">
        <v>105</v>
      </c>
      <c r="AD549" s="3">
        <f>IF(AA549="","Pendiente",AA549*Q549)</f>
      </c>
      <c r="AE549" s="3">
        <v>599.6026999999999</v>
      </c>
      <c r="AF549" s="3">
        <f>IF(AE549="","",AE549*Q549)</f>
      </c>
      <c r="AG549" s="0" t="s">
        <v>106</v>
      </c>
      <c r="AH549" s="0" t="s">
        <v>107</v>
      </c>
    </row>
    <row r="550">
      <c r="A550" s="0">
        <v>546</v>
      </c>
      <c r="B550" s="0" t="s">
        <v>2737</v>
      </c>
      <c r="C550" s="0" t="s">
        <v>90</v>
      </c>
      <c r="D550" s="0" t="s">
        <v>17</v>
      </c>
      <c r="E550" s="5" t="s">
        <v>131</v>
      </c>
      <c r="F550" s="0" t="s">
        <v>262</v>
      </c>
      <c r="G550" s="0" t="s">
        <v>28</v>
      </c>
      <c r="H550" s="0" t="s">
        <v>2131</v>
      </c>
      <c r="I550" s="0" t="s">
        <v>93</v>
      </c>
      <c r="J550" s="5" t="s">
        <v>2132</v>
      </c>
      <c r="K550" s="0" t="s">
        <v>30</v>
      </c>
      <c r="L550" s="0" t="s">
        <v>2738</v>
      </c>
      <c r="M550" s="5" t="s">
        <v>2739</v>
      </c>
      <c r="O550" s="2">
        <v>8</v>
      </c>
      <c r="P550" s="2">
        <v>0</v>
      </c>
      <c r="Q550" s="2">
        <f>IF(C550="Inventario físico",O550,P550)</f>
      </c>
      <c r="R550" s="2">
        <v>3</v>
      </c>
      <c r="U550" s="0" t="s">
        <v>99</v>
      </c>
      <c r="V550" s="5" t="s">
        <v>2740</v>
      </c>
      <c r="Y550" s="5" t="s">
        <v>2741</v>
      </c>
      <c r="Z550" s="0" t="s">
        <v>104</v>
      </c>
      <c r="AC550" s="5" t="s">
        <v>105</v>
      </c>
      <c r="AD550" s="3">
        <f>IF(AA550="","Pendiente",AA550*Q550)</f>
      </c>
      <c r="AF550" s="3">
        <f>IF(AE550="","",AE550*Q550)</f>
      </c>
      <c r="AG550" s="0" t="s">
        <v>106</v>
      </c>
      <c r="AH550" s="0" t="s">
        <v>107</v>
      </c>
    </row>
    <row r="551">
      <c r="A551" s="0">
        <v>547</v>
      </c>
      <c r="B551" s="0" t="s">
        <v>2742</v>
      </c>
      <c r="C551" s="0" t="s">
        <v>90</v>
      </c>
      <c r="D551" s="0" t="s">
        <v>17</v>
      </c>
      <c r="E551" s="5" t="s">
        <v>131</v>
      </c>
      <c r="F551" s="0" t="s">
        <v>262</v>
      </c>
      <c r="G551" s="0" t="s">
        <v>28</v>
      </c>
      <c r="H551" s="0" t="s">
        <v>2131</v>
      </c>
      <c r="I551" s="0" t="s">
        <v>93</v>
      </c>
      <c r="J551" s="5" t="s">
        <v>2132</v>
      </c>
      <c r="K551" s="0" t="s">
        <v>30</v>
      </c>
      <c r="L551" s="0" t="s">
        <v>2743</v>
      </c>
      <c r="M551" s="5" t="s">
        <v>2744</v>
      </c>
      <c r="O551" s="2">
        <v>16</v>
      </c>
      <c r="P551" s="2">
        <v>0</v>
      </c>
      <c r="Q551" s="2">
        <f>IF(C551="Inventario físico",O551,P551)</f>
      </c>
      <c r="R551" s="2">
        <v>3</v>
      </c>
      <c r="U551" s="0" t="s">
        <v>99</v>
      </c>
      <c r="V551" s="5" t="s">
        <v>2740</v>
      </c>
      <c r="Y551" s="5" t="s">
        <v>2745</v>
      </c>
      <c r="Z551" s="0" t="s">
        <v>104</v>
      </c>
      <c r="AC551" s="5" t="s">
        <v>105</v>
      </c>
      <c r="AD551" s="3">
        <f>IF(AA551="","Pendiente",AA551*Q551)</f>
      </c>
      <c r="AF551" s="3">
        <f>IF(AE551="","",AE551*Q551)</f>
      </c>
      <c r="AG551" s="0" t="s">
        <v>106</v>
      </c>
      <c r="AH551" s="0" t="s">
        <v>107</v>
      </c>
    </row>
    <row r="552">
      <c r="A552" s="0">
        <v>548</v>
      </c>
      <c r="B552" s="0" t="s">
        <v>2746</v>
      </c>
      <c r="C552" s="0" t="s">
        <v>90</v>
      </c>
      <c r="D552" s="0" t="s">
        <v>17</v>
      </c>
      <c r="E552" s="5" t="s">
        <v>131</v>
      </c>
      <c r="F552" s="0" t="s">
        <v>262</v>
      </c>
      <c r="G552" s="0" t="s">
        <v>28</v>
      </c>
      <c r="H552" s="0" t="s">
        <v>2131</v>
      </c>
      <c r="I552" s="0" t="s">
        <v>93</v>
      </c>
      <c r="J552" s="5" t="s">
        <v>2132</v>
      </c>
      <c r="K552" s="0" t="s">
        <v>30</v>
      </c>
      <c r="L552" s="0" t="s">
        <v>1500</v>
      </c>
      <c r="M552" s="5" t="s">
        <v>2747</v>
      </c>
      <c r="O552" s="2">
        <v>17</v>
      </c>
      <c r="P552" s="2">
        <v>0</v>
      </c>
      <c r="Q552" s="2">
        <f>IF(C552="Inventario físico",O552,P552)</f>
      </c>
      <c r="R552" s="2">
        <v>3</v>
      </c>
      <c r="U552" s="0" t="s">
        <v>99</v>
      </c>
      <c r="V552" s="5" t="s">
        <v>2740</v>
      </c>
      <c r="Y552" s="5" t="s">
        <v>2748</v>
      </c>
      <c r="Z552" s="0" t="s">
        <v>104</v>
      </c>
      <c r="AC552" s="5" t="s">
        <v>105</v>
      </c>
      <c r="AD552" s="3">
        <f>IF(AA552="","Pendiente",AA552*Q552)</f>
      </c>
      <c r="AF552" s="3">
        <f>IF(AE552="","",AE552*Q552)</f>
      </c>
      <c r="AG552" s="0" t="s">
        <v>106</v>
      </c>
      <c r="AH552" s="0" t="s">
        <v>107</v>
      </c>
    </row>
    <row r="553">
      <c r="A553" s="0">
        <v>549</v>
      </c>
      <c r="B553" s="0" t="s">
        <v>2749</v>
      </c>
      <c r="C553" s="0" t="s">
        <v>90</v>
      </c>
      <c r="D553" s="0" t="s">
        <v>17</v>
      </c>
      <c r="E553" s="5" t="s">
        <v>131</v>
      </c>
      <c r="F553" s="0" t="s">
        <v>262</v>
      </c>
      <c r="G553" s="0" t="s">
        <v>28</v>
      </c>
      <c r="H553" s="0" t="s">
        <v>2131</v>
      </c>
      <c r="I553" s="0" t="s">
        <v>93</v>
      </c>
      <c r="J553" s="5" t="s">
        <v>2132</v>
      </c>
      <c r="K553" s="0" t="s">
        <v>30</v>
      </c>
      <c r="L553" s="0" t="s">
        <v>2750</v>
      </c>
      <c r="M553" s="5" t="s">
        <v>2751</v>
      </c>
      <c r="O553" s="2">
        <v>44</v>
      </c>
      <c r="P553" s="2">
        <v>0</v>
      </c>
      <c r="Q553" s="2">
        <f>IF(C553="Inventario físico",O553,P553)</f>
      </c>
      <c r="R553" s="2">
        <v>3</v>
      </c>
      <c r="U553" s="0" t="s">
        <v>99</v>
      </c>
      <c r="V553" s="5" t="s">
        <v>541</v>
      </c>
      <c r="Y553" s="5" t="s">
        <v>542</v>
      </c>
      <c r="Z553" s="0" t="s">
        <v>104</v>
      </c>
      <c r="AC553" s="5" t="s">
        <v>105</v>
      </c>
      <c r="AD553" s="3">
        <f>IF(AA553="","Pendiente",AA553*Q553)</f>
      </c>
      <c r="AF553" s="3">
        <f>IF(AE553="","",AE553*Q553)</f>
      </c>
      <c r="AG553" s="0" t="s">
        <v>106</v>
      </c>
      <c r="AH553" s="0" t="s">
        <v>107</v>
      </c>
    </row>
    <row r="554">
      <c r="A554" s="0">
        <v>550</v>
      </c>
      <c r="B554" s="0" t="s">
        <v>2752</v>
      </c>
      <c r="C554" s="0" t="s">
        <v>90</v>
      </c>
      <c r="D554" s="0" t="s">
        <v>17</v>
      </c>
      <c r="E554" s="5" t="s">
        <v>131</v>
      </c>
      <c r="F554" s="0" t="s">
        <v>262</v>
      </c>
      <c r="G554" s="0" t="s">
        <v>28</v>
      </c>
      <c r="H554" s="0" t="s">
        <v>2131</v>
      </c>
      <c r="I554" s="0" t="s">
        <v>93</v>
      </c>
      <c r="J554" s="5" t="s">
        <v>2132</v>
      </c>
      <c r="K554" s="0" t="s">
        <v>30</v>
      </c>
      <c r="L554" s="0" t="s">
        <v>1515</v>
      </c>
      <c r="M554" s="5" t="s">
        <v>2753</v>
      </c>
      <c r="O554" s="2">
        <v>30</v>
      </c>
      <c r="P554" s="2">
        <v>0</v>
      </c>
      <c r="Q554" s="2">
        <f>IF(C554="Inventario físico",O554,P554)</f>
      </c>
      <c r="R554" s="2">
        <v>2</v>
      </c>
      <c r="U554" s="0" t="s">
        <v>99</v>
      </c>
      <c r="V554" s="5" t="s">
        <v>541</v>
      </c>
      <c r="Y554" s="5" t="s">
        <v>542</v>
      </c>
      <c r="Z554" s="0" t="s">
        <v>104</v>
      </c>
      <c r="AC554" s="5" t="s">
        <v>105</v>
      </c>
      <c r="AD554" s="3">
        <f>IF(AA554="","Pendiente",AA554*Q554)</f>
      </c>
      <c r="AF554" s="3">
        <f>IF(AE554="","",AE554*Q554)</f>
      </c>
      <c r="AG554" s="0" t="s">
        <v>106</v>
      </c>
      <c r="AH554" s="0" t="s">
        <v>107</v>
      </c>
    </row>
    <row r="555">
      <c r="A555" s="0">
        <v>551</v>
      </c>
      <c r="B555" s="0" t="s">
        <v>2754</v>
      </c>
      <c r="C555" s="0" t="s">
        <v>90</v>
      </c>
      <c r="D555" s="0" t="s">
        <v>17</v>
      </c>
      <c r="E555" s="5" t="s">
        <v>131</v>
      </c>
      <c r="F555" s="0" t="s">
        <v>262</v>
      </c>
      <c r="G555" s="0" t="s">
        <v>28</v>
      </c>
      <c r="H555" s="0" t="s">
        <v>2131</v>
      </c>
      <c r="I555" s="0" t="s">
        <v>93</v>
      </c>
      <c r="J555" s="5" t="s">
        <v>2132</v>
      </c>
      <c r="K555" s="0" t="s">
        <v>30</v>
      </c>
      <c r="L555" s="0" t="s">
        <v>2755</v>
      </c>
      <c r="M555" s="5" t="s">
        <v>2756</v>
      </c>
      <c r="O555" s="2">
        <v>33</v>
      </c>
      <c r="P555" s="2">
        <v>0</v>
      </c>
      <c r="Q555" s="2">
        <f>IF(C555="Inventario físico",O555,P555)</f>
      </c>
      <c r="R555" s="2">
        <v>1</v>
      </c>
      <c r="U555" s="0" t="s">
        <v>99</v>
      </c>
      <c r="V555" s="5" t="s">
        <v>541</v>
      </c>
      <c r="Y555" s="5" t="s">
        <v>542</v>
      </c>
      <c r="Z555" s="0" t="s">
        <v>104</v>
      </c>
      <c r="AC555" s="5" t="s">
        <v>105</v>
      </c>
      <c r="AD555" s="3">
        <f>IF(AA555="","Pendiente",AA555*Q555)</f>
      </c>
      <c r="AF555" s="3">
        <f>IF(AE555="","",AE555*Q555)</f>
      </c>
      <c r="AG555" s="0" t="s">
        <v>106</v>
      </c>
      <c r="AH555" s="0" t="s">
        <v>107</v>
      </c>
    </row>
    <row r="556">
      <c r="A556" s="0">
        <v>552</v>
      </c>
      <c r="B556" s="0" t="s">
        <v>2757</v>
      </c>
      <c r="C556" s="0" t="s">
        <v>90</v>
      </c>
      <c r="D556" s="0" t="s">
        <v>17</v>
      </c>
      <c r="E556" s="5" t="s">
        <v>131</v>
      </c>
      <c r="F556" s="0" t="s">
        <v>262</v>
      </c>
      <c r="G556" s="0" t="s">
        <v>28</v>
      </c>
      <c r="H556" s="0" t="s">
        <v>2131</v>
      </c>
      <c r="I556" s="0" t="s">
        <v>93</v>
      </c>
      <c r="J556" s="5" t="s">
        <v>2132</v>
      </c>
      <c r="K556" s="0" t="s">
        <v>30</v>
      </c>
      <c r="L556" s="0" t="s">
        <v>1474</v>
      </c>
      <c r="M556" s="5" t="s">
        <v>2758</v>
      </c>
      <c r="O556" s="2">
        <v>1</v>
      </c>
      <c r="P556" s="2">
        <v>0</v>
      </c>
      <c r="Q556" s="2">
        <f>IF(C556="Inventario físico",O556,P556)</f>
      </c>
      <c r="R556" s="2">
        <v>1</v>
      </c>
      <c r="U556" s="0" t="s">
        <v>99</v>
      </c>
      <c r="V556" s="5" t="s">
        <v>554</v>
      </c>
      <c r="Y556" s="5" t="s">
        <v>2759</v>
      </c>
      <c r="Z556" s="0" t="s">
        <v>104</v>
      </c>
      <c r="AC556" s="5" t="s">
        <v>105</v>
      </c>
      <c r="AD556" s="3">
        <f>IF(AA556="","Pendiente",AA556*Q556)</f>
      </c>
      <c r="AF556" s="3">
        <f>IF(AE556="","",AE556*Q556)</f>
      </c>
      <c r="AG556" s="0" t="s">
        <v>106</v>
      </c>
      <c r="AH556" s="0" t="s">
        <v>107</v>
      </c>
    </row>
    <row r="557">
      <c r="A557" s="0">
        <v>553</v>
      </c>
      <c r="B557" s="0" t="s">
        <v>2760</v>
      </c>
      <c r="C557" s="0" t="s">
        <v>90</v>
      </c>
      <c r="D557" s="0" t="s">
        <v>17</v>
      </c>
      <c r="E557" s="5" t="s">
        <v>131</v>
      </c>
      <c r="F557" s="0" t="s">
        <v>262</v>
      </c>
      <c r="G557" s="0" t="s">
        <v>28</v>
      </c>
      <c r="H557" s="0" t="s">
        <v>2131</v>
      </c>
      <c r="I557" s="0" t="s">
        <v>93</v>
      </c>
      <c r="J557" s="5" t="s">
        <v>2132</v>
      </c>
      <c r="K557" s="0" t="s">
        <v>30</v>
      </c>
      <c r="L557" s="0" t="s">
        <v>2761</v>
      </c>
      <c r="M557" s="5" t="s">
        <v>553</v>
      </c>
      <c r="O557" s="2">
        <v>685</v>
      </c>
      <c r="P557" s="2">
        <v>0</v>
      </c>
      <c r="Q557" s="2">
        <f>IF(C557="Inventario físico",O557,P557)</f>
      </c>
      <c r="R557" s="2">
        <v>8</v>
      </c>
      <c r="U557" s="0" t="s">
        <v>99</v>
      </c>
      <c r="V557" s="5" t="s">
        <v>554</v>
      </c>
      <c r="Y557" s="5" t="s">
        <v>555</v>
      </c>
      <c r="Z557" s="0" t="s">
        <v>104</v>
      </c>
      <c r="AC557" s="5" t="s">
        <v>105</v>
      </c>
      <c r="AD557" s="3">
        <f>IF(AA557="","Pendiente",AA557*Q557)</f>
      </c>
      <c r="AF557" s="3">
        <f>IF(AE557="","",AE557*Q557)</f>
      </c>
      <c r="AG557" s="0" t="s">
        <v>106</v>
      </c>
      <c r="AH557" s="0" t="s">
        <v>107</v>
      </c>
    </row>
    <row r="558">
      <c r="A558" s="0">
        <v>554</v>
      </c>
      <c r="B558" s="0" t="s">
        <v>2762</v>
      </c>
      <c r="C558" s="0" t="s">
        <v>90</v>
      </c>
      <c r="D558" s="0" t="s">
        <v>17</v>
      </c>
      <c r="E558" s="5" t="s">
        <v>131</v>
      </c>
      <c r="F558" s="0" t="s">
        <v>262</v>
      </c>
      <c r="G558" s="0" t="s">
        <v>28</v>
      </c>
      <c r="H558" s="0" t="s">
        <v>2131</v>
      </c>
      <c r="I558" s="0" t="s">
        <v>93</v>
      </c>
      <c r="J558" s="5" t="s">
        <v>2132</v>
      </c>
      <c r="K558" s="0" t="s">
        <v>30</v>
      </c>
      <c r="L558" s="0" t="s">
        <v>2763</v>
      </c>
      <c r="M558" s="5" t="s">
        <v>2764</v>
      </c>
      <c r="O558" s="2">
        <v>99</v>
      </c>
      <c r="P558" s="2">
        <v>0</v>
      </c>
      <c r="Q558" s="2">
        <f>IF(C558="Inventario físico",O558,P558)</f>
      </c>
      <c r="R558" s="2">
        <v>3</v>
      </c>
      <c r="U558" s="0" t="s">
        <v>99</v>
      </c>
      <c r="V558" s="5" t="s">
        <v>1451</v>
      </c>
      <c r="Y558" s="5" t="s">
        <v>2765</v>
      </c>
      <c r="Z558" s="0" t="s">
        <v>104</v>
      </c>
      <c r="AC558" s="5" t="s">
        <v>105</v>
      </c>
      <c r="AD558" s="3">
        <f>IF(AA558="","Pendiente",AA558*Q558)</f>
      </c>
      <c r="AF558" s="3">
        <f>IF(AE558="","",AE558*Q558)</f>
      </c>
      <c r="AG558" s="0" t="s">
        <v>106</v>
      </c>
      <c r="AH558" s="0" t="s">
        <v>107</v>
      </c>
    </row>
    <row r="559">
      <c r="A559" s="0">
        <v>555</v>
      </c>
      <c r="B559" s="0" t="s">
        <v>2766</v>
      </c>
      <c r="C559" s="0" t="s">
        <v>90</v>
      </c>
      <c r="D559" s="0" t="s">
        <v>14</v>
      </c>
      <c r="E559" s="5" t="s">
        <v>109</v>
      </c>
      <c r="G559" s="0" t="s">
        <v>28</v>
      </c>
      <c r="H559" s="0" t="s">
        <v>2131</v>
      </c>
      <c r="I559" s="0" t="s">
        <v>93</v>
      </c>
      <c r="J559" s="5" t="s">
        <v>2132</v>
      </c>
      <c r="K559" s="0" t="s">
        <v>33</v>
      </c>
      <c r="L559" s="0" t="s">
        <v>2767</v>
      </c>
      <c r="M559" s="5" t="s">
        <v>2768</v>
      </c>
      <c r="N559" s="5" t="s">
        <v>151</v>
      </c>
      <c r="O559" s="2">
        <v>111</v>
      </c>
      <c r="P559" s="2">
        <v>120</v>
      </c>
      <c r="Q559" s="2">
        <f>IF(C559="Inventario físico",O559,P559)</f>
      </c>
      <c r="R559" s="2">
        <v>2</v>
      </c>
      <c r="S559" s="0" t="s">
        <v>1456</v>
      </c>
      <c r="T559" s="0" t="s">
        <v>1456</v>
      </c>
      <c r="U559" s="0" t="s">
        <v>99</v>
      </c>
      <c r="V559" s="5" t="s">
        <v>1457</v>
      </c>
      <c r="W559" s="5" t="s">
        <v>259</v>
      </c>
      <c r="X559" s="0" t="s">
        <v>146</v>
      </c>
      <c r="Y559" s="5" t="s">
        <v>1458</v>
      </c>
      <c r="Z559" s="0" t="s">
        <v>104</v>
      </c>
      <c r="AC559" s="5" t="s">
        <v>105</v>
      </c>
      <c r="AD559" s="3">
        <f>IF(AA559="","Pendiente",AA559*Q559)</f>
      </c>
      <c r="AE559" s="3">
        <v>690.3</v>
      </c>
      <c r="AF559" s="3">
        <f>IF(AE559="","",AE559*Q559)</f>
      </c>
      <c r="AG559" s="0" t="s">
        <v>106</v>
      </c>
      <c r="AH559" s="0" t="s">
        <v>107</v>
      </c>
    </row>
    <row r="560">
      <c r="A560" s="0">
        <v>556</v>
      </c>
      <c r="B560" s="0" t="s">
        <v>2769</v>
      </c>
      <c r="C560" s="0" t="s">
        <v>90</v>
      </c>
      <c r="D560" s="0" t="s">
        <v>14</v>
      </c>
      <c r="E560" s="5" t="s">
        <v>109</v>
      </c>
      <c r="G560" s="0" t="s">
        <v>28</v>
      </c>
      <c r="H560" s="0" t="s">
        <v>2131</v>
      </c>
      <c r="I560" s="0" t="s">
        <v>93</v>
      </c>
      <c r="J560" s="5" t="s">
        <v>2132</v>
      </c>
      <c r="K560" s="0" t="s">
        <v>33</v>
      </c>
      <c r="L560" s="0" t="s">
        <v>1636</v>
      </c>
      <c r="M560" s="5" t="s">
        <v>2770</v>
      </c>
      <c r="N560" s="5" t="s">
        <v>2771</v>
      </c>
      <c r="O560" s="2">
        <v>14</v>
      </c>
      <c r="P560" s="2">
        <v>15</v>
      </c>
      <c r="Q560" s="2">
        <f>IF(C560="Inventario físico",O560,P560)</f>
      </c>
      <c r="R560" s="2">
        <v>2</v>
      </c>
      <c r="S560" s="0" t="s">
        <v>2772</v>
      </c>
      <c r="T560" s="0" t="s">
        <v>2772</v>
      </c>
      <c r="U560" s="0" t="s">
        <v>99</v>
      </c>
      <c r="V560" s="5" t="s">
        <v>1460</v>
      </c>
      <c r="W560" s="5" t="s">
        <v>161</v>
      </c>
      <c r="X560" s="0" t="s">
        <v>146</v>
      </c>
      <c r="Y560" s="5" t="s">
        <v>2773</v>
      </c>
      <c r="Z560" s="0" t="s">
        <v>104</v>
      </c>
      <c r="AC560" s="5" t="s">
        <v>105</v>
      </c>
      <c r="AD560" s="3">
        <f>IF(AA560="","Pendiente",AA560*Q560)</f>
      </c>
      <c r="AE560" s="3">
        <v>8516.631333333333</v>
      </c>
      <c r="AF560" s="3">
        <f>IF(AE560="","",AE560*Q560)</f>
      </c>
      <c r="AG560" s="0" t="s">
        <v>106</v>
      </c>
      <c r="AH560" s="0" t="s">
        <v>107</v>
      </c>
    </row>
    <row r="561">
      <c r="A561" s="0">
        <v>557</v>
      </c>
      <c r="B561" s="0" t="s">
        <v>2774</v>
      </c>
      <c r="C561" s="0" t="s">
        <v>90</v>
      </c>
      <c r="D561" s="0" t="s">
        <v>17</v>
      </c>
      <c r="E561" s="5" t="s">
        <v>131</v>
      </c>
      <c r="F561" s="0" t="s">
        <v>262</v>
      </c>
      <c r="G561" s="0" t="s">
        <v>28</v>
      </c>
      <c r="H561" s="0" t="s">
        <v>2131</v>
      </c>
      <c r="I561" s="0" t="s">
        <v>93</v>
      </c>
      <c r="J561" s="5" t="s">
        <v>2132</v>
      </c>
      <c r="K561" s="0" t="s">
        <v>33</v>
      </c>
      <c r="L561" s="0" t="s">
        <v>2775</v>
      </c>
      <c r="M561" s="5" t="s">
        <v>2776</v>
      </c>
      <c r="N561" s="5" t="s">
        <v>2777</v>
      </c>
      <c r="O561" s="2">
        <v>60</v>
      </c>
      <c r="P561" s="2">
        <v>0</v>
      </c>
      <c r="Q561" s="2">
        <f>IF(C561="Inventario físico",O561,P561)</f>
      </c>
      <c r="R561" s="2">
        <v>1</v>
      </c>
      <c r="U561" s="0" t="s">
        <v>99</v>
      </c>
      <c r="V561" s="5" t="s">
        <v>560</v>
      </c>
      <c r="Y561" s="5" t="s">
        <v>2778</v>
      </c>
      <c r="Z561" s="0" t="s">
        <v>104</v>
      </c>
      <c r="AC561" s="5" t="s">
        <v>105</v>
      </c>
      <c r="AD561" s="3">
        <f>IF(AA561="","Pendiente",AA561*Q561)</f>
      </c>
      <c r="AF561" s="3">
        <f>IF(AE561="","",AE561*Q561)</f>
      </c>
      <c r="AG561" s="0" t="s">
        <v>106</v>
      </c>
      <c r="AH561" s="0" t="s">
        <v>107</v>
      </c>
    </row>
    <row r="562">
      <c r="A562" s="0">
        <v>558</v>
      </c>
      <c r="B562" s="0" t="s">
        <v>2779</v>
      </c>
      <c r="C562" s="0" t="s">
        <v>90</v>
      </c>
      <c r="D562" s="0" t="s">
        <v>17</v>
      </c>
      <c r="E562" s="5" t="s">
        <v>131</v>
      </c>
      <c r="F562" s="0" t="s">
        <v>132</v>
      </c>
      <c r="G562" s="0" t="s">
        <v>28</v>
      </c>
      <c r="H562" s="0" t="s">
        <v>2131</v>
      </c>
      <c r="I562" s="0" t="s">
        <v>93</v>
      </c>
      <c r="J562" s="5" t="s">
        <v>2132</v>
      </c>
      <c r="K562" s="0" t="s">
        <v>33</v>
      </c>
      <c r="L562" s="0" t="s">
        <v>2780</v>
      </c>
      <c r="M562" s="5" t="s">
        <v>2781</v>
      </c>
      <c r="N562" s="5" t="s">
        <v>2782</v>
      </c>
      <c r="O562" s="2">
        <v>54</v>
      </c>
      <c r="P562" s="2">
        <v>0</v>
      </c>
      <c r="Q562" s="2">
        <f>IF(C562="Inventario físico",O562,P562)</f>
      </c>
      <c r="R562" s="2">
        <v>3</v>
      </c>
      <c r="U562" s="0" t="s">
        <v>99</v>
      </c>
      <c r="V562" s="5" t="s">
        <v>2783</v>
      </c>
      <c r="W562" s="5" t="s">
        <v>273</v>
      </c>
      <c r="Y562" s="5" t="s">
        <v>2784</v>
      </c>
      <c r="Z562" s="0" t="s">
        <v>104</v>
      </c>
      <c r="AC562" s="5" t="s">
        <v>105</v>
      </c>
      <c r="AD562" s="3">
        <f>IF(AA562="","Pendiente",AA562*Q562)</f>
      </c>
      <c r="AF562" s="3">
        <f>IF(AE562="","",AE562*Q562)</f>
      </c>
      <c r="AG562" s="0" t="s">
        <v>106</v>
      </c>
      <c r="AH562" s="0" t="s">
        <v>107</v>
      </c>
    </row>
    <row r="563">
      <c r="A563" s="0">
        <v>559</v>
      </c>
      <c r="B563" s="0" t="s">
        <v>2785</v>
      </c>
      <c r="C563" s="0" t="s">
        <v>90</v>
      </c>
      <c r="D563" s="0" t="s">
        <v>14</v>
      </c>
      <c r="E563" s="5" t="s">
        <v>109</v>
      </c>
      <c r="G563" s="0" t="s">
        <v>28</v>
      </c>
      <c r="H563" s="0" t="s">
        <v>2131</v>
      </c>
      <c r="I563" s="0" t="s">
        <v>93</v>
      </c>
      <c r="J563" s="5" t="s">
        <v>2132</v>
      </c>
      <c r="K563" s="0" t="s">
        <v>33</v>
      </c>
      <c r="L563" s="0" t="s">
        <v>1238</v>
      </c>
      <c r="M563" s="5" t="s">
        <v>2786</v>
      </c>
      <c r="N563" s="5" t="s">
        <v>2787</v>
      </c>
      <c r="O563" s="2">
        <v>6</v>
      </c>
      <c r="P563" s="2">
        <v>6</v>
      </c>
      <c r="Q563" s="2">
        <f>IF(C563="Inventario físico",O563,P563)</f>
      </c>
      <c r="R563" s="2">
        <v>1</v>
      </c>
      <c r="S563" s="0" t="s">
        <v>1466</v>
      </c>
      <c r="T563" s="0" t="s">
        <v>1466</v>
      </c>
      <c r="U563" s="0" t="s">
        <v>99</v>
      </c>
      <c r="V563" s="5" t="s">
        <v>566</v>
      </c>
      <c r="W563" s="5" t="s">
        <v>273</v>
      </c>
      <c r="X563" s="0" t="s">
        <v>146</v>
      </c>
      <c r="Y563" s="5" t="s">
        <v>1467</v>
      </c>
      <c r="Z563" s="0" t="s">
        <v>104</v>
      </c>
      <c r="AC563" s="5" t="s">
        <v>105</v>
      </c>
      <c r="AD563" s="3">
        <f>IF(AA563="","Pendiente",AA563*Q563)</f>
      </c>
      <c r="AE563" s="3">
        <v>3080</v>
      </c>
      <c r="AF563" s="3">
        <f>IF(AE563="","",AE563*Q563)</f>
      </c>
      <c r="AG563" s="0" t="s">
        <v>106</v>
      </c>
      <c r="AH563" s="0" t="s">
        <v>107</v>
      </c>
    </row>
    <row r="564">
      <c r="A564" s="0">
        <v>560</v>
      </c>
      <c r="B564" s="0" t="s">
        <v>2788</v>
      </c>
      <c r="C564" s="0" t="s">
        <v>90</v>
      </c>
      <c r="D564" s="0" t="s">
        <v>17</v>
      </c>
      <c r="E564" s="5" t="s">
        <v>131</v>
      </c>
      <c r="F564" s="0" t="s">
        <v>262</v>
      </c>
      <c r="G564" s="0" t="s">
        <v>28</v>
      </c>
      <c r="H564" s="0" t="s">
        <v>2131</v>
      </c>
      <c r="I564" s="0" t="s">
        <v>93</v>
      </c>
      <c r="J564" s="5" t="s">
        <v>2132</v>
      </c>
      <c r="K564" s="0" t="s">
        <v>30</v>
      </c>
      <c r="L564" s="0" t="s">
        <v>2789</v>
      </c>
      <c r="M564" s="5" t="s">
        <v>2790</v>
      </c>
      <c r="N564" s="5" t="s">
        <v>1219</v>
      </c>
      <c r="O564" s="2">
        <v>5</v>
      </c>
      <c r="P564" s="2">
        <v>0</v>
      </c>
      <c r="Q564" s="2">
        <f>IF(C564="Inventario físico",O564,P564)</f>
      </c>
      <c r="R564" s="2">
        <v>1</v>
      </c>
      <c r="U564" s="0" t="s">
        <v>99</v>
      </c>
      <c r="V564" s="5" t="s">
        <v>2791</v>
      </c>
      <c r="Y564" s="5" t="s">
        <v>2792</v>
      </c>
      <c r="Z564" s="0" t="s">
        <v>104</v>
      </c>
      <c r="AC564" s="5" t="s">
        <v>105</v>
      </c>
      <c r="AD564" s="3">
        <f>IF(AA564="","Pendiente",AA564*Q564)</f>
      </c>
      <c r="AF564" s="3">
        <f>IF(AE564="","",AE564*Q564)</f>
      </c>
      <c r="AG564" s="0" t="s">
        <v>106</v>
      </c>
      <c r="AH564" s="0" t="s">
        <v>107</v>
      </c>
    </row>
    <row r="565">
      <c r="A565" s="0">
        <v>561</v>
      </c>
      <c r="B565" s="0" t="s">
        <v>2793</v>
      </c>
      <c r="C565" s="0" t="s">
        <v>90</v>
      </c>
      <c r="D565" s="0" t="s">
        <v>17</v>
      </c>
      <c r="E565" s="5" t="s">
        <v>131</v>
      </c>
      <c r="F565" s="0" t="s">
        <v>262</v>
      </c>
      <c r="G565" s="0" t="s">
        <v>28</v>
      </c>
      <c r="H565" s="0" t="s">
        <v>2131</v>
      </c>
      <c r="I565" s="0" t="s">
        <v>93</v>
      </c>
      <c r="J565" s="5" t="s">
        <v>2132</v>
      </c>
      <c r="K565" s="0" t="s">
        <v>30</v>
      </c>
      <c r="L565" s="0" t="s">
        <v>1546</v>
      </c>
      <c r="M565" s="5" t="s">
        <v>2794</v>
      </c>
      <c r="N565" s="5" t="s">
        <v>1229</v>
      </c>
      <c r="O565" s="2">
        <v>12</v>
      </c>
      <c r="P565" s="2">
        <v>0</v>
      </c>
      <c r="Q565" s="2">
        <f>IF(C565="Inventario físico",O565,P565)</f>
      </c>
      <c r="R565" s="2">
        <v>1</v>
      </c>
      <c r="U565" s="0" t="s">
        <v>99</v>
      </c>
      <c r="V565" s="5" t="s">
        <v>2791</v>
      </c>
      <c r="Y565" s="5" t="s">
        <v>2795</v>
      </c>
      <c r="Z565" s="0" t="s">
        <v>104</v>
      </c>
      <c r="AC565" s="5" t="s">
        <v>105</v>
      </c>
      <c r="AD565" s="3">
        <f>IF(AA565="","Pendiente",AA565*Q565)</f>
      </c>
      <c r="AF565" s="3">
        <f>IF(AE565="","",AE565*Q565)</f>
      </c>
      <c r="AG565" s="0" t="s">
        <v>106</v>
      </c>
      <c r="AH565" s="0" t="s">
        <v>107</v>
      </c>
    </row>
    <row r="566">
      <c r="A566" s="0">
        <v>562</v>
      </c>
      <c r="B566" s="0" t="s">
        <v>2796</v>
      </c>
      <c r="C566" s="0" t="s">
        <v>90</v>
      </c>
      <c r="D566" s="0" t="s">
        <v>17</v>
      </c>
      <c r="E566" s="5" t="s">
        <v>131</v>
      </c>
      <c r="F566" s="0" t="s">
        <v>255</v>
      </c>
      <c r="G566" s="0" t="s">
        <v>28</v>
      </c>
      <c r="H566" s="0" t="s">
        <v>2131</v>
      </c>
      <c r="I566" s="0" t="s">
        <v>93</v>
      </c>
      <c r="J566" s="5" t="s">
        <v>2132</v>
      </c>
      <c r="K566" s="0" t="s">
        <v>33</v>
      </c>
      <c r="L566" s="0" t="s">
        <v>2092</v>
      </c>
      <c r="M566" s="5" t="s">
        <v>2797</v>
      </c>
      <c r="N566" s="5" t="s">
        <v>2798</v>
      </c>
      <c r="O566" s="2">
        <v>695</v>
      </c>
      <c r="P566" s="2">
        <v>0</v>
      </c>
      <c r="Q566" s="2">
        <f>IF(C566="Inventario físico",O566,P566)</f>
      </c>
      <c r="R566" s="2">
        <v>5</v>
      </c>
      <c r="U566" s="0" t="s">
        <v>99</v>
      </c>
      <c r="W566" s="5" t="s">
        <v>273</v>
      </c>
      <c r="Y566" s="5" t="s">
        <v>2799</v>
      </c>
      <c r="Z566" s="0" t="s">
        <v>104</v>
      </c>
      <c r="AC566" s="5" t="s">
        <v>105</v>
      </c>
      <c r="AD566" s="3">
        <f>IF(AA566="","Pendiente",AA566*Q566)</f>
      </c>
      <c r="AF566" s="3">
        <f>IF(AE566="","",AE566*Q566)</f>
      </c>
      <c r="AG566" s="0" t="s">
        <v>106</v>
      </c>
      <c r="AH566" s="0" t="s">
        <v>107</v>
      </c>
    </row>
    <row r="567">
      <c r="A567" s="0">
        <v>563</v>
      </c>
      <c r="B567" s="0" t="s">
        <v>2800</v>
      </c>
      <c r="C567" s="0" t="s">
        <v>90</v>
      </c>
      <c r="D567" s="0" t="s">
        <v>17</v>
      </c>
      <c r="E567" s="5" t="s">
        <v>131</v>
      </c>
      <c r="F567" s="0" t="s">
        <v>132</v>
      </c>
      <c r="G567" s="0" t="s">
        <v>28</v>
      </c>
      <c r="H567" s="0" t="s">
        <v>2131</v>
      </c>
      <c r="I567" s="0" t="s">
        <v>93</v>
      </c>
      <c r="J567" s="5" t="s">
        <v>2132</v>
      </c>
      <c r="K567" s="0" t="s">
        <v>33</v>
      </c>
      <c r="L567" s="0" t="s">
        <v>1232</v>
      </c>
      <c r="M567" s="5" t="s">
        <v>2801</v>
      </c>
      <c r="N567" s="5" t="s">
        <v>2802</v>
      </c>
      <c r="O567" s="2">
        <v>83</v>
      </c>
      <c r="P567" s="2">
        <v>0</v>
      </c>
      <c r="Q567" s="2">
        <f>IF(C567="Inventario físico",O567,P567)</f>
      </c>
      <c r="R567" s="2">
        <v>3</v>
      </c>
      <c r="U567" s="0" t="s">
        <v>99</v>
      </c>
      <c r="V567" s="5" t="s">
        <v>2803</v>
      </c>
      <c r="W567" s="5" t="s">
        <v>273</v>
      </c>
      <c r="Y567" s="5" t="s">
        <v>2804</v>
      </c>
      <c r="Z567" s="0" t="s">
        <v>104</v>
      </c>
      <c r="AC567" s="5" t="s">
        <v>105</v>
      </c>
      <c r="AD567" s="3">
        <f>IF(AA567="","Pendiente",AA567*Q567)</f>
      </c>
      <c r="AF567" s="3">
        <f>IF(AE567="","",AE567*Q567)</f>
      </c>
      <c r="AG567" s="0" t="s">
        <v>106</v>
      </c>
      <c r="AH567" s="0" t="s">
        <v>107</v>
      </c>
    </row>
    <row r="568">
      <c r="A568" s="0">
        <v>564</v>
      </c>
      <c r="B568" s="0" t="s">
        <v>2805</v>
      </c>
      <c r="C568" s="0" t="s">
        <v>90</v>
      </c>
      <c r="D568" s="0" t="s">
        <v>14</v>
      </c>
      <c r="E568" s="5" t="s">
        <v>109</v>
      </c>
      <c r="G568" s="0" t="s">
        <v>28</v>
      </c>
      <c r="H568" s="0" t="s">
        <v>2131</v>
      </c>
      <c r="I568" s="0" t="s">
        <v>93</v>
      </c>
      <c r="J568" s="5" t="s">
        <v>2132</v>
      </c>
      <c r="K568" s="0" t="s">
        <v>33</v>
      </c>
      <c r="L568" s="0" t="s">
        <v>2806</v>
      </c>
      <c r="M568" s="5" t="s">
        <v>2807</v>
      </c>
      <c r="N568" s="5" t="s">
        <v>457</v>
      </c>
      <c r="O568" s="2">
        <v>465</v>
      </c>
      <c r="P568" s="2">
        <v>210</v>
      </c>
      <c r="Q568" s="2">
        <f>IF(C568="Inventario físico",O568,P568)</f>
      </c>
      <c r="R568" s="2">
        <v>2</v>
      </c>
      <c r="S568" s="0" t="s">
        <v>2808</v>
      </c>
      <c r="T568" s="0" t="s">
        <v>2808</v>
      </c>
      <c r="U568" s="0" t="s">
        <v>99</v>
      </c>
      <c r="V568" s="5" t="s">
        <v>2809</v>
      </c>
      <c r="W568" s="5" t="s">
        <v>273</v>
      </c>
      <c r="X568" s="0" t="s">
        <v>146</v>
      </c>
      <c r="Y568" s="5" t="s">
        <v>2810</v>
      </c>
      <c r="Z568" s="0" t="s">
        <v>104</v>
      </c>
      <c r="AC568" s="5" t="s">
        <v>105</v>
      </c>
      <c r="AD568" s="3">
        <f>IF(AA568="","Pendiente",AA568*Q568)</f>
      </c>
      <c r="AE568" s="3">
        <v>147</v>
      </c>
      <c r="AF568" s="3">
        <f>IF(AE568="","",AE568*Q568)</f>
      </c>
      <c r="AG568" s="0" t="s">
        <v>106</v>
      </c>
      <c r="AH568" s="0" t="s">
        <v>107</v>
      </c>
    </row>
    <row r="569">
      <c r="A569" s="0">
        <v>565</v>
      </c>
      <c r="B569" s="0" t="s">
        <v>2811</v>
      </c>
      <c r="C569" s="0" t="s">
        <v>90</v>
      </c>
      <c r="D569" s="0" t="s">
        <v>14</v>
      </c>
      <c r="E569" s="5" t="s">
        <v>109</v>
      </c>
      <c r="G569" s="0" t="s">
        <v>28</v>
      </c>
      <c r="H569" s="0" t="s">
        <v>2131</v>
      </c>
      <c r="I569" s="0" t="s">
        <v>93</v>
      </c>
      <c r="J569" s="5" t="s">
        <v>2132</v>
      </c>
      <c r="K569" s="0" t="s">
        <v>33</v>
      </c>
      <c r="L569" s="0" t="s">
        <v>2812</v>
      </c>
      <c r="M569" s="5" t="s">
        <v>2813</v>
      </c>
      <c r="N569" s="5" t="s">
        <v>2175</v>
      </c>
      <c r="O569" s="2">
        <v>40</v>
      </c>
      <c r="P569" s="2">
        <v>20</v>
      </c>
      <c r="Q569" s="2">
        <f>IF(C569="Inventario físico",O569,P569)</f>
      </c>
      <c r="R569" s="2">
        <v>1</v>
      </c>
      <c r="S569" s="0" t="s">
        <v>1503</v>
      </c>
      <c r="T569" s="0" t="s">
        <v>1503</v>
      </c>
      <c r="U569" s="0" t="s">
        <v>99</v>
      </c>
      <c r="V569" s="5" t="s">
        <v>1504</v>
      </c>
      <c r="W569" s="5" t="s">
        <v>273</v>
      </c>
      <c r="X569" s="0" t="s">
        <v>146</v>
      </c>
      <c r="Y569" s="5" t="s">
        <v>2814</v>
      </c>
      <c r="Z569" s="0" t="s">
        <v>104</v>
      </c>
      <c r="AC569" s="5" t="s">
        <v>105</v>
      </c>
      <c r="AD569" s="3">
        <f>IF(AA569="","Pendiente",AA569*Q569)</f>
      </c>
      <c r="AE569" s="3">
        <v>39.2</v>
      </c>
      <c r="AF569" s="3">
        <f>IF(AE569="","",AE569*Q569)</f>
      </c>
      <c r="AG569" s="0" t="s">
        <v>106</v>
      </c>
      <c r="AH569" s="0" t="s">
        <v>107</v>
      </c>
    </row>
    <row r="570">
      <c r="A570" s="0">
        <v>566</v>
      </c>
      <c r="B570" s="0" t="s">
        <v>2815</v>
      </c>
      <c r="C570" s="0" t="s">
        <v>90</v>
      </c>
      <c r="D570" s="0" t="s">
        <v>14</v>
      </c>
      <c r="E570" s="5" t="s">
        <v>109</v>
      </c>
      <c r="G570" s="0" t="s">
        <v>28</v>
      </c>
      <c r="H570" s="0" t="s">
        <v>2131</v>
      </c>
      <c r="I570" s="0" t="s">
        <v>93</v>
      </c>
      <c r="J570" s="5" t="s">
        <v>2132</v>
      </c>
      <c r="K570" s="0" t="s">
        <v>33</v>
      </c>
      <c r="L570" s="0" t="s">
        <v>2010</v>
      </c>
      <c r="M570" s="5" t="s">
        <v>2816</v>
      </c>
      <c r="N570" s="5" t="s">
        <v>576</v>
      </c>
      <c r="O570" s="2">
        <v>1130</v>
      </c>
      <c r="P570" s="2">
        <v>4340</v>
      </c>
      <c r="Q570" s="2">
        <f>IF(C570="Inventario físico",O570,P570)</f>
      </c>
      <c r="R570" s="2">
        <v>5</v>
      </c>
      <c r="S570" s="0" t="s">
        <v>577</v>
      </c>
      <c r="T570" s="0" t="s">
        <v>577</v>
      </c>
      <c r="U570" s="0" t="s">
        <v>99</v>
      </c>
      <c r="V570" s="5" t="s">
        <v>578</v>
      </c>
      <c r="W570" s="5" t="s">
        <v>273</v>
      </c>
      <c r="X570" s="0" t="s">
        <v>146</v>
      </c>
      <c r="Y570" s="5" t="s">
        <v>579</v>
      </c>
      <c r="Z570" s="0" t="s">
        <v>104</v>
      </c>
      <c r="AC570" s="5" t="s">
        <v>105</v>
      </c>
      <c r="AD570" s="3">
        <f>IF(AA570="","Pendiente",AA570*Q570)</f>
      </c>
      <c r="AE570" s="3">
        <v>54.19736635944701</v>
      </c>
      <c r="AF570" s="3">
        <f>IF(AE570="","",AE570*Q570)</f>
      </c>
      <c r="AG570" s="0" t="s">
        <v>106</v>
      </c>
      <c r="AH570" s="0" t="s">
        <v>107</v>
      </c>
    </row>
    <row r="571">
      <c r="A571" s="0">
        <v>567</v>
      </c>
      <c r="B571" s="0" t="s">
        <v>2817</v>
      </c>
      <c r="C571" s="0" t="s">
        <v>90</v>
      </c>
      <c r="D571" s="0" t="s">
        <v>17</v>
      </c>
      <c r="E571" s="5" t="s">
        <v>131</v>
      </c>
      <c r="F571" s="0" t="s">
        <v>132</v>
      </c>
      <c r="G571" s="0" t="s">
        <v>28</v>
      </c>
      <c r="H571" s="0" t="s">
        <v>2131</v>
      </c>
      <c r="I571" s="0" t="s">
        <v>93</v>
      </c>
      <c r="J571" s="5" t="s">
        <v>2132</v>
      </c>
      <c r="K571" s="0" t="s">
        <v>30</v>
      </c>
      <c r="L571" s="0" t="s">
        <v>1580</v>
      </c>
      <c r="M571" s="5" t="s">
        <v>2818</v>
      </c>
      <c r="N571" s="5" t="s">
        <v>2819</v>
      </c>
      <c r="O571" s="2">
        <v>6</v>
      </c>
      <c r="P571" s="2">
        <v>0</v>
      </c>
      <c r="Q571" s="2">
        <f>IF(C571="Inventario físico",O571,P571)</f>
      </c>
      <c r="R571" s="2">
        <v>1</v>
      </c>
      <c r="U571" s="0" t="s">
        <v>99</v>
      </c>
      <c r="V571" s="5" t="s">
        <v>2820</v>
      </c>
      <c r="W571" s="5" t="s">
        <v>145</v>
      </c>
      <c r="Y571" s="5" t="s">
        <v>2821</v>
      </c>
      <c r="Z571" s="0" t="s">
        <v>104</v>
      </c>
      <c r="AC571" s="5" t="s">
        <v>105</v>
      </c>
      <c r="AD571" s="3">
        <f>IF(AA571="","Pendiente",AA571*Q571)</f>
      </c>
      <c r="AF571" s="3">
        <f>IF(AE571="","",AE571*Q571)</f>
      </c>
      <c r="AG571" s="0" t="s">
        <v>106</v>
      </c>
      <c r="AH571" s="0" t="s">
        <v>107</v>
      </c>
    </row>
    <row r="572">
      <c r="A572" s="0">
        <v>568</v>
      </c>
      <c r="B572" s="0" t="s">
        <v>2822</v>
      </c>
      <c r="C572" s="0" t="s">
        <v>90</v>
      </c>
      <c r="D572" s="0" t="s">
        <v>17</v>
      </c>
      <c r="E572" s="5" t="s">
        <v>131</v>
      </c>
      <c r="F572" s="0" t="s">
        <v>255</v>
      </c>
      <c r="G572" s="0" t="s">
        <v>28</v>
      </c>
      <c r="H572" s="0" t="s">
        <v>2131</v>
      </c>
      <c r="I572" s="0" t="s">
        <v>93</v>
      </c>
      <c r="J572" s="5" t="s">
        <v>2132</v>
      </c>
      <c r="K572" s="0" t="s">
        <v>30</v>
      </c>
      <c r="L572" s="0" t="s">
        <v>2823</v>
      </c>
      <c r="M572" s="5" t="s">
        <v>591</v>
      </c>
      <c r="N572" s="5" t="s">
        <v>592</v>
      </c>
      <c r="O572" s="2">
        <v>143</v>
      </c>
      <c r="P572" s="2">
        <v>0</v>
      </c>
      <c r="Q572" s="2">
        <f>IF(C572="Inventario físico",O572,P572)</f>
      </c>
      <c r="R572" s="2">
        <v>3</v>
      </c>
      <c r="U572" s="0" t="s">
        <v>99</v>
      </c>
      <c r="W572" s="5" t="s">
        <v>169</v>
      </c>
      <c r="Y572" s="5" t="s">
        <v>2824</v>
      </c>
      <c r="Z572" s="0" t="s">
        <v>104</v>
      </c>
      <c r="AC572" s="5" t="s">
        <v>105</v>
      </c>
      <c r="AD572" s="3">
        <f>IF(AA572="","Pendiente",AA572*Q572)</f>
      </c>
      <c r="AF572" s="3">
        <f>IF(AE572="","",AE572*Q572)</f>
      </c>
      <c r="AG572" s="0" t="s">
        <v>106</v>
      </c>
      <c r="AH572" s="0" t="s">
        <v>107</v>
      </c>
    </row>
    <row r="573">
      <c r="A573" s="0">
        <v>569</v>
      </c>
      <c r="B573" s="0" t="s">
        <v>2825</v>
      </c>
      <c r="C573" s="0" t="s">
        <v>90</v>
      </c>
      <c r="D573" s="0" t="s">
        <v>14</v>
      </c>
      <c r="E573" s="5" t="s">
        <v>109</v>
      </c>
      <c r="G573" s="0" t="s">
        <v>28</v>
      </c>
      <c r="H573" s="0" t="s">
        <v>2131</v>
      </c>
      <c r="I573" s="0" t="s">
        <v>93</v>
      </c>
      <c r="J573" s="5" t="s">
        <v>2132</v>
      </c>
      <c r="K573" s="0" t="s">
        <v>30</v>
      </c>
      <c r="L573" s="0" t="s">
        <v>2826</v>
      </c>
      <c r="M573" s="5" t="s">
        <v>596</v>
      </c>
      <c r="N573" s="5" t="s">
        <v>597</v>
      </c>
      <c r="O573" s="2">
        <v>1277</v>
      </c>
      <c r="P573" s="2">
        <v>305</v>
      </c>
      <c r="Q573" s="2">
        <f>IF(C573="Inventario físico",O573,P573)</f>
      </c>
      <c r="R573" s="2">
        <v>7</v>
      </c>
      <c r="S573" s="0" t="s">
        <v>598</v>
      </c>
      <c r="T573" s="0" t="s">
        <v>598</v>
      </c>
      <c r="U573" s="0" t="s">
        <v>99</v>
      </c>
      <c r="V573" s="5" t="s">
        <v>599</v>
      </c>
      <c r="W573" s="5" t="s">
        <v>169</v>
      </c>
      <c r="X573" s="0" t="s">
        <v>146</v>
      </c>
      <c r="Y573" s="5" t="s">
        <v>600</v>
      </c>
      <c r="Z573" s="0" t="s">
        <v>104</v>
      </c>
      <c r="AC573" s="5" t="s">
        <v>105</v>
      </c>
      <c r="AD573" s="3">
        <f>IF(AA573="","Pendiente",AA573*Q573)</f>
      </c>
      <c r="AE573" s="3">
        <v>188.08377049180328</v>
      </c>
      <c r="AF573" s="3">
        <f>IF(AE573="","",AE573*Q573)</f>
      </c>
      <c r="AG573" s="0" t="s">
        <v>106</v>
      </c>
      <c r="AH573" s="0" t="s">
        <v>107</v>
      </c>
    </row>
    <row r="574">
      <c r="A574" s="0">
        <v>570</v>
      </c>
      <c r="B574" s="0" t="s">
        <v>2827</v>
      </c>
      <c r="C574" s="0" t="s">
        <v>90</v>
      </c>
      <c r="D574" s="0" t="s">
        <v>14</v>
      </c>
      <c r="E574" s="5" t="s">
        <v>109</v>
      </c>
      <c r="G574" s="0" t="s">
        <v>28</v>
      </c>
      <c r="H574" s="0" t="s">
        <v>2131</v>
      </c>
      <c r="I574" s="0" t="s">
        <v>93</v>
      </c>
      <c r="J574" s="5" t="s">
        <v>2132</v>
      </c>
      <c r="K574" s="0" t="s">
        <v>30</v>
      </c>
      <c r="L574" s="0" t="s">
        <v>2828</v>
      </c>
      <c r="M574" s="5" t="s">
        <v>603</v>
      </c>
      <c r="N574" s="5" t="s">
        <v>604</v>
      </c>
      <c r="O574" s="2">
        <v>413</v>
      </c>
      <c r="P574" s="2">
        <v>100</v>
      </c>
      <c r="Q574" s="2">
        <f>IF(C574="Inventario físico",O574,P574)</f>
      </c>
      <c r="R574" s="2">
        <v>4</v>
      </c>
      <c r="S574" s="0" t="s">
        <v>605</v>
      </c>
      <c r="T574" s="0" t="s">
        <v>605</v>
      </c>
      <c r="U574" s="0" t="s">
        <v>99</v>
      </c>
      <c r="V574" s="5" t="s">
        <v>606</v>
      </c>
      <c r="W574" s="5" t="s">
        <v>169</v>
      </c>
      <c r="X574" s="0" t="s">
        <v>146</v>
      </c>
      <c r="Y574" s="5" t="s">
        <v>607</v>
      </c>
      <c r="Z574" s="0" t="s">
        <v>104</v>
      </c>
      <c r="AC574" s="5" t="s">
        <v>105</v>
      </c>
      <c r="AD574" s="3">
        <f>IF(AA574="","Pendiente",AA574*Q574)</f>
      </c>
      <c r="AE574" s="3">
        <v>84.5232</v>
      </c>
      <c r="AF574" s="3">
        <f>IF(AE574="","",AE574*Q574)</f>
      </c>
      <c r="AG574" s="0" t="s">
        <v>106</v>
      </c>
      <c r="AH574" s="0" t="s">
        <v>107</v>
      </c>
    </row>
    <row r="575">
      <c r="A575" s="0">
        <v>571</v>
      </c>
      <c r="B575" s="0" t="s">
        <v>2829</v>
      </c>
      <c r="C575" s="0" t="s">
        <v>90</v>
      </c>
      <c r="D575" s="0" t="s">
        <v>14</v>
      </c>
      <c r="E575" s="5" t="s">
        <v>109</v>
      </c>
      <c r="G575" s="0" t="s">
        <v>28</v>
      </c>
      <c r="H575" s="0" t="s">
        <v>2131</v>
      </c>
      <c r="I575" s="0" t="s">
        <v>93</v>
      </c>
      <c r="J575" s="5" t="s">
        <v>2132</v>
      </c>
      <c r="K575" s="0" t="s">
        <v>30</v>
      </c>
      <c r="L575" s="0" t="s">
        <v>2830</v>
      </c>
      <c r="M575" s="5" t="s">
        <v>610</v>
      </c>
      <c r="N575" s="5" t="s">
        <v>611</v>
      </c>
      <c r="O575" s="2">
        <v>1342</v>
      </c>
      <c r="P575" s="2">
        <v>506</v>
      </c>
      <c r="Q575" s="2">
        <f>IF(C575="Inventario físico",O575,P575)</f>
      </c>
      <c r="R575" s="2">
        <v>10</v>
      </c>
      <c r="S575" s="0" t="s">
        <v>612</v>
      </c>
      <c r="T575" s="0" t="s">
        <v>612</v>
      </c>
      <c r="U575" s="0" t="s">
        <v>99</v>
      </c>
      <c r="V575" s="5" t="s">
        <v>613</v>
      </c>
      <c r="W575" s="5" t="s">
        <v>169</v>
      </c>
      <c r="X575" s="0" t="s">
        <v>146</v>
      </c>
      <c r="Y575" s="5" t="s">
        <v>614</v>
      </c>
      <c r="Z575" s="0" t="s">
        <v>104</v>
      </c>
      <c r="AC575" s="5" t="s">
        <v>105</v>
      </c>
      <c r="AD575" s="3">
        <f>IF(AA575="","Pendiente",AA575*Q575)</f>
      </c>
      <c r="AE575" s="3">
        <v>100.49658102766799</v>
      </c>
      <c r="AF575" s="3">
        <f>IF(AE575="","",AE575*Q575)</f>
      </c>
      <c r="AG575" s="0" t="s">
        <v>106</v>
      </c>
      <c r="AH575" s="0" t="s">
        <v>107</v>
      </c>
    </row>
    <row r="576">
      <c r="A576" s="0">
        <v>572</v>
      </c>
      <c r="B576" s="0" t="s">
        <v>2831</v>
      </c>
      <c r="C576" s="0" t="s">
        <v>90</v>
      </c>
      <c r="D576" s="0" t="s">
        <v>14</v>
      </c>
      <c r="E576" s="5" t="s">
        <v>91</v>
      </c>
      <c r="G576" s="0" t="s">
        <v>28</v>
      </c>
      <c r="H576" s="0" t="s">
        <v>2131</v>
      </c>
      <c r="I576" s="0" t="s">
        <v>93</v>
      </c>
      <c r="J576" s="5" t="s">
        <v>2132</v>
      </c>
      <c r="K576" s="0" t="s">
        <v>30</v>
      </c>
      <c r="L576" s="0" t="s">
        <v>2832</v>
      </c>
      <c r="M576" s="5" t="s">
        <v>2833</v>
      </c>
      <c r="N576" s="5" t="s">
        <v>1523</v>
      </c>
      <c r="O576" s="2">
        <v>90</v>
      </c>
      <c r="P576" s="2">
        <v>0</v>
      </c>
      <c r="Q576" s="2">
        <f>IF(C576="Inventario físico",O576,P576)</f>
      </c>
      <c r="R576" s="2">
        <v>2</v>
      </c>
      <c r="S576" s="0" t="s">
        <v>2834</v>
      </c>
      <c r="T576" s="0" t="s">
        <v>2834</v>
      </c>
      <c r="U576" s="0" t="s">
        <v>99</v>
      </c>
      <c r="V576" s="5" t="s">
        <v>2835</v>
      </c>
      <c r="W576" s="5" t="s">
        <v>169</v>
      </c>
      <c r="X576" s="0" t="s">
        <v>102</v>
      </c>
      <c r="Y576" s="5" t="s">
        <v>2836</v>
      </c>
      <c r="Z576" s="0" t="s">
        <v>104</v>
      </c>
      <c r="AC576" s="5" t="s">
        <v>105</v>
      </c>
      <c r="AD576" s="3">
        <f>IF(AA576="","Pendiente",AA576*Q576)</f>
      </c>
      <c r="AE576" s="3">
        <v>567.63</v>
      </c>
      <c r="AF576" s="3">
        <f>IF(AE576="","",AE576*Q576)</f>
      </c>
      <c r="AG576" s="0" t="s">
        <v>106</v>
      </c>
      <c r="AH576" s="0" t="s">
        <v>107</v>
      </c>
    </row>
    <row r="577">
      <c r="A577" s="0">
        <v>573</v>
      </c>
      <c r="B577" s="0" t="s">
        <v>2837</v>
      </c>
      <c r="C577" s="0" t="s">
        <v>90</v>
      </c>
      <c r="D577" s="0" t="s">
        <v>17</v>
      </c>
      <c r="E577" s="5" t="s">
        <v>131</v>
      </c>
      <c r="F577" s="0" t="s">
        <v>244</v>
      </c>
      <c r="G577" s="0" t="s">
        <v>28</v>
      </c>
      <c r="H577" s="0" t="s">
        <v>2131</v>
      </c>
      <c r="I577" s="0" t="s">
        <v>93</v>
      </c>
      <c r="J577" s="5" t="s">
        <v>2132</v>
      </c>
      <c r="K577" s="0" t="s">
        <v>30</v>
      </c>
      <c r="L577" s="0" t="s">
        <v>1433</v>
      </c>
      <c r="M577" s="5" t="s">
        <v>2838</v>
      </c>
      <c r="N577" s="5" t="s">
        <v>1523</v>
      </c>
      <c r="O577" s="2">
        <v>77</v>
      </c>
      <c r="P577" s="2">
        <v>0</v>
      </c>
      <c r="Q577" s="2">
        <f>IF(C577="Inventario físico",O577,P577)</f>
      </c>
      <c r="R577" s="2">
        <v>3</v>
      </c>
      <c r="U577" s="0" t="s">
        <v>99</v>
      </c>
      <c r="Y577" s="5" t="s">
        <v>2839</v>
      </c>
      <c r="Z577" s="0" t="s">
        <v>104</v>
      </c>
      <c r="AC577" s="5" t="s">
        <v>105</v>
      </c>
      <c r="AD577" s="3">
        <f>IF(AA577="","Pendiente",AA577*Q577)</f>
      </c>
      <c r="AF577" s="3">
        <f>IF(AE577="","",AE577*Q577)</f>
      </c>
      <c r="AG577" s="0" t="s">
        <v>106</v>
      </c>
      <c r="AH577" s="0" t="s">
        <v>107</v>
      </c>
    </row>
    <row r="578">
      <c r="A578" s="0">
        <v>574</v>
      </c>
      <c r="B578" s="0" t="s">
        <v>2840</v>
      </c>
      <c r="C578" s="0" t="s">
        <v>90</v>
      </c>
      <c r="D578" s="0" t="s">
        <v>17</v>
      </c>
      <c r="E578" s="5" t="s">
        <v>131</v>
      </c>
      <c r="F578" s="0" t="s">
        <v>132</v>
      </c>
      <c r="G578" s="0" t="s">
        <v>28</v>
      </c>
      <c r="H578" s="0" t="s">
        <v>2131</v>
      </c>
      <c r="I578" s="0" t="s">
        <v>93</v>
      </c>
      <c r="J578" s="5" t="s">
        <v>2132</v>
      </c>
      <c r="K578" s="0" t="s">
        <v>33</v>
      </c>
      <c r="L578" s="0" t="s">
        <v>1630</v>
      </c>
      <c r="M578" s="5" t="s">
        <v>2841</v>
      </c>
      <c r="N578" s="5" t="s">
        <v>618</v>
      </c>
      <c r="O578" s="2">
        <v>343</v>
      </c>
      <c r="P578" s="2">
        <v>0</v>
      </c>
      <c r="Q578" s="2">
        <f>IF(C578="Inventario físico",O578,P578)</f>
      </c>
      <c r="R578" s="2">
        <v>6</v>
      </c>
      <c r="U578" s="0" t="s">
        <v>99</v>
      </c>
      <c r="V578" s="5" t="s">
        <v>2842</v>
      </c>
      <c r="W578" s="5" t="s">
        <v>259</v>
      </c>
      <c r="Y578" s="5" t="s">
        <v>2843</v>
      </c>
      <c r="Z578" s="0" t="s">
        <v>104</v>
      </c>
      <c r="AC578" s="5" t="s">
        <v>105</v>
      </c>
      <c r="AD578" s="3">
        <f>IF(AA578="","Pendiente",AA578*Q578)</f>
      </c>
      <c r="AF578" s="3">
        <f>IF(AE578="","",AE578*Q578)</f>
      </c>
      <c r="AG578" s="0" t="s">
        <v>106</v>
      </c>
      <c r="AH578" s="0" t="s">
        <v>107</v>
      </c>
    </row>
    <row r="579">
      <c r="A579" s="0">
        <v>575</v>
      </c>
      <c r="B579" s="0" t="s">
        <v>2844</v>
      </c>
      <c r="C579" s="0" t="s">
        <v>90</v>
      </c>
      <c r="D579" s="0" t="s">
        <v>14</v>
      </c>
      <c r="E579" s="5" t="s">
        <v>109</v>
      </c>
      <c r="G579" s="0" t="s">
        <v>28</v>
      </c>
      <c r="H579" s="0" t="s">
        <v>2131</v>
      </c>
      <c r="I579" s="0" t="s">
        <v>93</v>
      </c>
      <c r="J579" s="5" t="s">
        <v>2132</v>
      </c>
      <c r="K579" s="0" t="s">
        <v>33</v>
      </c>
      <c r="L579" s="0" t="s">
        <v>2845</v>
      </c>
      <c r="M579" s="5" t="s">
        <v>2846</v>
      </c>
      <c r="N579" s="5" t="s">
        <v>471</v>
      </c>
      <c r="O579" s="2">
        <v>300</v>
      </c>
      <c r="P579" s="2">
        <v>850</v>
      </c>
      <c r="Q579" s="2">
        <f>IF(C579="Inventario físico",O579,P579)</f>
      </c>
      <c r="R579" s="2">
        <v>1</v>
      </c>
      <c r="S579" s="0" t="s">
        <v>629</v>
      </c>
      <c r="T579" s="0" t="s">
        <v>629</v>
      </c>
      <c r="U579" s="0" t="s">
        <v>99</v>
      </c>
      <c r="V579" s="5" t="s">
        <v>630</v>
      </c>
      <c r="W579" s="5" t="s">
        <v>273</v>
      </c>
      <c r="X579" s="0" t="s">
        <v>146</v>
      </c>
      <c r="Y579" s="5" t="s">
        <v>631</v>
      </c>
      <c r="Z579" s="0" t="s">
        <v>104</v>
      </c>
      <c r="AC579" s="5" t="s">
        <v>105</v>
      </c>
      <c r="AD579" s="3">
        <f>IF(AA579="","Pendiente",AA579*Q579)</f>
      </c>
      <c r="AE579" s="3">
        <v>68.2</v>
      </c>
      <c r="AF579" s="3">
        <f>IF(AE579="","",AE579*Q579)</f>
      </c>
      <c r="AG579" s="0" t="s">
        <v>106</v>
      </c>
      <c r="AH579" s="0" t="s">
        <v>107</v>
      </c>
    </row>
    <row r="580">
      <c r="A580" s="0">
        <v>576</v>
      </c>
      <c r="B580" s="0" t="s">
        <v>2847</v>
      </c>
      <c r="C580" s="0" t="s">
        <v>90</v>
      </c>
      <c r="D580" s="0" t="s">
        <v>14</v>
      </c>
      <c r="E580" s="5" t="s">
        <v>109</v>
      </c>
      <c r="G580" s="0" t="s">
        <v>28</v>
      </c>
      <c r="H580" s="0" t="s">
        <v>2131</v>
      </c>
      <c r="I580" s="0" t="s">
        <v>93</v>
      </c>
      <c r="J580" s="5" t="s">
        <v>2132</v>
      </c>
      <c r="K580" s="0" t="s">
        <v>33</v>
      </c>
      <c r="L580" s="0" t="s">
        <v>2848</v>
      </c>
      <c r="M580" s="5" t="s">
        <v>2849</v>
      </c>
      <c r="N580" s="5" t="s">
        <v>457</v>
      </c>
      <c r="O580" s="2">
        <v>371</v>
      </c>
      <c r="P580" s="2">
        <v>750</v>
      </c>
      <c r="Q580" s="2">
        <f>IF(C580="Inventario físico",O580,P580)</f>
      </c>
      <c r="R580" s="2">
        <v>6</v>
      </c>
      <c r="S580" s="0" t="s">
        <v>623</v>
      </c>
      <c r="T580" s="0" t="s">
        <v>623</v>
      </c>
      <c r="U580" s="0" t="s">
        <v>99</v>
      </c>
      <c r="V580" s="5" t="s">
        <v>624</v>
      </c>
      <c r="W580" s="5" t="s">
        <v>137</v>
      </c>
      <c r="X580" s="0" t="s">
        <v>102</v>
      </c>
      <c r="Y580" s="5" t="s">
        <v>625</v>
      </c>
      <c r="Z580" s="0" t="s">
        <v>104</v>
      </c>
      <c r="AC580" s="5" t="s">
        <v>105</v>
      </c>
      <c r="AD580" s="3">
        <f>IF(AA580="","Pendiente",AA580*Q580)</f>
      </c>
      <c r="AE580" s="3">
        <v>64.82613333333333</v>
      </c>
      <c r="AF580" s="3">
        <f>IF(AE580="","",AE580*Q580)</f>
      </c>
      <c r="AG580" s="0" t="s">
        <v>106</v>
      </c>
      <c r="AH580" s="0" t="s">
        <v>107</v>
      </c>
    </row>
    <row r="581">
      <c r="A581" s="0">
        <v>577</v>
      </c>
      <c r="B581" s="0" t="s">
        <v>2850</v>
      </c>
      <c r="C581" s="0" t="s">
        <v>90</v>
      </c>
      <c r="D581" s="0" t="s">
        <v>17</v>
      </c>
      <c r="E581" s="5" t="s">
        <v>131</v>
      </c>
      <c r="F581" s="0" t="s">
        <v>262</v>
      </c>
      <c r="G581" s="0" t="s">
        <v>28</v>
      </c>
      <c r="H581" s="0" t="s">
        <v>2131</v>
      </c>
      <c r="I581" s="0" t="s">
        <v>93</v>
      </c>
      <c r="J581" s="5" t="s">
        <v>2132</v>
      </c>
      <c r="K581" s="0" t="s">
        <v>30</v>
      </c>
      <c r="L581" s="0" t="s">
        <v>2851</v>
      </c>
      <c r="M581" s="5" t="s">
        <v>2852</v>
      </c>
      <c r="N581" s="5" t="s">
        <v>2853</v>
      </c>
      <c r="O581" s="2">
        <v>17</v>
      </c>
      <c r="P581" s="2">
        <v>0</v>
      </c>
      <c r="Q581" s="2">
        <f>IF(C581="Inventario físico",O581,P581)</f>
      </c>
      <c r="R581" s="2">
        <v>2</v>
      </c>
      <c r="U581" s="0" t="s">
        <v>99</v>
      </c>
      <c r="V581" s="5" t="s">
        <v>2854</v>
      </c>
      <c r="Y581" s="5" t="s">
        <v>2855</v>
      </c>
      <c r="Z581" s="0" t="s">
        <v>104</v>
      </c>
      <c r="AC581" s="5" t="s">
        <v>105</v>
      </c>
      <c r="AD581" s="3">
        <f>IF(AA581="","Pendiente",AA581*Q581)</f>
      </c>
      <c r="AF581" s="3">
        <f>IF(AE581="","",AE581*Q581)</f>
      </c>
      <c r="AG581" s="0" t="s">
        <v>106</v>
      </c>
      <c r="AH581" s="0" t="s">
        <v>107</v>
      </c>
    </row>
    <row r="582">
      <c r="A582" s="0">
        <v>578</v>
      </c>
      <c r="B582" s="0" t="s">
        <v>2856</v>
      </c>
      <c r="C582" s="0" t="s">
        <v>90</v>
      </c>
      <c r="D582" s="0" t="s">
        <v>17</v>
      </c>
      <c r="E582" s="5" t="s">
        <v>131</v>
      </c>
      <c r="F582" s="0" t="s">
        <v>132</v>
      </c>
      <c r="G582" s="0" t="s">
        <v>28</v>
      </c>
      <c r="H582" s="0" t="s">
        <v>2131</v>
      </c>
      <c r="I582" s="0" t="s">
        <v>93</v>
      </c>
      <c r="J582" s="5" t="s">
        <v>2132</v>
      </c>
      <c r="K582" s="0" t="s">
        <v>30</v>
      </c>
      <c r="L582" s="0" t="s">
        <v>2857</v>
      </c>
      <c r="M582" s="5" t="s">
        <v>2858</v>
      </c>
      <c r="N582" s="5" t="s">
        <v>2859</v>
      </c>
      <c r="O582" s="2">
        <v>2</v>
      </c>
      <c r="P582" s="2">
        <v>0</v>
      </c>
      <c r="Q582" s="2">
        <f>IF(C582="Inventario físico",O582,P582)</f>
      </c>
      <c r="R582" s="2">
        <v>1</v>
      </c>
      <c r="U582" s="0" t="s">
        <v>99</v>
      </c>
      <c r="V582" s="5" t="s">
        <v>1102</v>
      </c>
      <c r="W582" s="5" t="s">
        <v>308</v>
      </c>
      <c r="Y582" s="5" t="s">
        <v>2860</v>
      </c>
      <c r="Z582" s="0" t="s">
        <v>104</v>
      </c>
      <c r="AC582" s="5" t="s">
        <v>105</v>
      </c>
      <c r="AD582" s="3">
        <f>IF(AA582="","Pendiente",AA582*Q582)</f>
      </c>
      <c r="AF582" s="3">
        <f>IF(AE582="","",AE582*Q582)</f>
      </c>
      <c r="AG582" s="0" t="s">
        <v>106</v>
      </c>
      <c r="AH582" s="0" t="s">
        <v>107</v>
      </c>
    </row>
    <row r="583">
      <c r="A583" s="0">
        <v>579</v>
      </c>
      <c r="B583" s="0" t="s">
        <v>2861</v>
      </c>
      <c r="C583" s="0" t="s">
        <v>90</v>
      </c>
      <c r="D583" s="0" t="s">
        <v>17</v>
      </c>
      <c r="E583" s="5" t="s">
        <v>131</v>
      </c>
      <c r="F583" s="0" t="s">
        <v>132</v>
      </c>
      <c r="G583" s="0" t="s">
        <v>28</v>
      </c>
      <c r="H583" s="0" t="s">
        <v>2131</v>
      </c>
      <c r="I583" s="0" t="s">
        <v>93</v>
      </c>
      <c r="J583" s="5" t="s">
        <v>2132</v>
      </c>
      <c r="K583" s="0" t="s">
        <v>33</v>
      </c>
      <c r="L583" s="0" t="s">
        <v>2862</v>
      </c>
      <c r="M583" s="5" t="s">
        <v>2863</v>
      </c>
      <c r="N583" s="5" t="s">
        <v>640</v>
      </c>
      <c r="O583" s="2">
        <v>26</v>
      </c>
      <c r="P583" s="2">
        <v>0</v>
      </c>
      <c r="Q583" s="2">
        <f>IF(C583="Inventario físico",O583,P583)</f>
      </c>
      <c r="R583" s="2">
        <v>3</v>
      </c>
      <c r="U583" s="0" t="s">
        <v>99</v>
      </c>
      <c r="V583" s="5" t="s">
        <v>641</v>
      </c>
      <c r="W583" s="5" t="s">
        <v>145</v>
      </c>
      <c r="Y583" s="5" t="s">
        <v>2864</v>
      </c>
      <c r="Z583" s="0" t="s">
        <v>104</v>
      </c>
      <c r="AC583" s="5" t="s">
        <v>105</v>
      </c>
      <c r="AD583" s="3">
        <f>IF(AA583="","Pendiente",AA583*Q583)</f>
      </c>
      <c r="AF583" s="3">
        <f>IF(AE583="","",AE583*Q583)</f>
      </c>
      <c r="AG583" s="0" t="s">
        <v>106</v>
      </c>
      <c r="AH583" s="0" t="s">
        <v>107</v>
      </c>
    </row>
    <row r="584">
      <c r="A584" s="0">
        <v>580</v>
      </c>
      <c r="B584" s="0" t="s">
        <v>2865</v>
      </c>
      <c r="C584" s="0" t="s">
        <v>90</v>
      </c>
      <c r="D584" s="0" t="s">
        <v>14</v>
      </c>
      <c r="E584" s="5" t="s">
        <v>109</v>
      </c>
      <c r="G584" s="0" t="s">
        <v>28</v>
      </c>
      <c r="H584" s="0" t="s">
        <v>2131</v>
      </c>
      <c r="I584" s="0" t="s">
        <v>93</v>
      </c>
      <c r="J584" s="5" t="s">
        <v>2132</v>
      </c>
      <c r="K584" s="0" t="s">
        <v>33</v>
      </c>
      <c r="L584" s="0" t="s">
        <v>2043</v>
      </c>
      <c r="M584" s="5" t="s">
        <v>2866</v>
      </c>
      <c r="N584" s="5" t="s">
        <v>306</v>
      </c>
      <c r="O584" s="2">
        <v>2</v>
      </c>
      <c r="P584" s="2">
        <v>3</v>
      </c>
      <c r="Q584" s="2">
        <f>IF(C584="Inventario físico",O584,P584)</f>
      </c>
      <c r="R584" s="2">
        <v>1</v>
      </c>
      <c r="S584" s="0" t="s">
        <v>2867</v>
      </c>
      <c r="T584" s="0" t="s">
        <v>2867</v>
      </c>
      <c r="U584" s="0" t="s">
        <v>99</v>
      </c>
      <c r="V584" s="5" t="s">
        <v>2868</v>
      </c>
      <c r="W584" s="5" t="s">
        <v>308</v>
      </c>
      <c r="X584" s="0" t="s">
        <v>146</v>
      </c>
      <c r="Y584" s="5" t="s">
        <v>2869</v>
      </c>
      <c r="Z584" s="0" t="s">
        <v>104</v>
      </c>
      <c r="AC584" s="5" t="s">
        <v>105</v>
      </c>
      <c r="AD584" s="3">
        <f>IF(AA584="","Pendiente",AA584*Q584)</f>
      </c>
      <c r="AE584" s="3">
        <v>4261.293333333333</v>
      </c>
      <c r="AF584" s="3">
        <f>IF(AE584="","",AE584*Q584)</f>
      </c>
      <c r="AG584" s="0" t="s">
        <v>106</v>
      </c>
      <c r="AH584" s="0" t="s">
        <v>107</v>
      </c>
    </row>
    <row r="585">
      <c r="A585" s="0">
        <v>581</v>
      </c>
      <c r="B585" s="0" t="s">
        <v>2870</v>
      </c>
      <c r="C585" s="0" t="s">
        <v>90</v>
      </c>
      <c r="D585" s="0" t="s">
        <v>14</v>
      </c>
      <c r="E585" s="5" t="s">
        <v>109</v>
      </c>
      <c r="G585" s="0" t="s">
        <v>28</v>
      </c>
      <c r="H585" s="0" t="s">
        <v>2131</v>
      </c>
      <c r="I585" s="0" t="s">
        <v>93</v>
      </c>
      <c r="J585" s="5" t="s">
        <v>2132</v>
      </c>
      <c r="K585" s="0" t="s">
        <v>33</v>
      </c>
      <c r="L585" s="0" t="s">
        <v>2871</v>
      </c>
      <c r="M585" s="5" t="s">
        <v>2872</v>
      </c>
      <c r="N585" s="5" t="s">
        <v>2873</v>
      </c>
      <c r="O585" s="2">
        <v>147</v>
      </c>
      <c r="P585" s="2">
        <v>100</v>
      </c>
      <c r="Q585" s="2">
        <f>IF(C585="Inventario físico",O585,P585)</f>
      </c>
      <c r="R585" s="2">
        <v>6</v>
      </c>
      <c r="S585" s="0" t="s">
        <v>2874</v>
      </c>
      <c r="T585" s="0" t="s">
        <v>2874</v>
      </c>
      <c r="U585" s="0" t="s">
        <v>99</v>
      </c>
      <c r="V585" s="5" t="s">
        <v>2875</v>
      </c>
      <c r="W585" s="5" t="s">
        <v>241</v>
      </c>
      <c r="X585" s="0" t="s">
        <v>146</v>
      </c>
      <c r="Y585" s="5" t="s">
        <v>2876</v>
      </c>
      <c r="Z585" s="0" t="s">
        <v>104</v>
      </c>
      <c r="AC585" s="5" t="s">
        <v>105</v>
      </c>
      <c r="AD585" s="3">
        <f>IF(AA585="","Pendiente",AA585*Q585)</f>
      </c>
      <c r="AE585" s="3">
        <v>633.6</v>
      </c>
      <c r="AF585" s="3">
        <f>IF(AE585="","",AE585*Q585)</f>
      </c>
      <c r="AG585" s="0" t="s">
        <v>106</v>
      </c>
      <c r="AH585" s="0" t="s">
        <v>107</v>
      </c>
    </row>
    <row r="586">
      <c r="A586" s="0">
        <v>582</v>
      </c>
      <c r="B586" s="0" t="s">
        <v>2877</v>
      </c>
      <c r="C586" s="0" t="s">
        <v>90</v>
      </c>
      <c r="D586" s="0" t="s">
        <v>17</v>
      </c>
      <c r="E586" s="5" t="s">
        <v>131</v>
      </c>
      <c r="F586" s="0" t="s">
        <v>255</v>
      </c>
      <c r="G586" s="0" t="s">
        <v>28</v>
      </c>
      <c r="H586" s="0" t="s">
        <v>2131</v>
      </c>
      <c r="I586" s="0" t="s">
        <v>93</v>
      </c>
      <c r="J586" s="5" t="s">
        <v>2132</v>
      </c>
      <c r="K586" s="0" t="s">
        <v>33</v>
      </c>
      <c r="L586" s="0" t="s">
        <v>2878</v>
      </c>
      <c r="M586" s="5" t="s">
        <v>2879</v>
      </c>
      <c r="N586" s="5" t="s">
        <v>2880</v>
      </c>
      <c r="O586" s="2">
        <v>3</v>
      </c>
      <c r="P586" s="2">
        <v>0</v>
      </c>
      <c r="Q586" s="2">
        <f>IF(C586="Inventario físico",O586,P586)</f>
      </c>
      <c r="R586" s="2">
        <v>2</v>
      </c>
      <c r="U586" s="0" t="s">
        <v>99</v>
      </c>
      <c r="W586" s="5" t="s">
        <v>259</v>
      </c>
      <c r="Y586" s="5" t="s">
        <v>2881</v>
      </c>
      <c r="Z586" s="0" t="s">
        <v>104</v>
      </c>
      <c r="AC586" s="5" t="s">
        <v>105</v>
      </c>
      <c r="AD586" s="3">
        <f>IF(AA586="","Pendiente",AA586*Q586)</f>
      </c>
      <c r="AF586" s="3">
        <f>IF(AE586="","",AE586*Q586)</f>
      </c>
      <c r="AG586" s="0" t="s">
        <v>106</v>
      </c>
      <c r="AH586" s="0" t="s">
        <v>107</v>
      </c>
    </row>
    <row r="587">
      <c r="A587" s="0">
        <v>583</v>
      </c>
      <c r="B587" s="0" t="s">
        <v>2882</v>
      </c>
      <c r="C587" s="0" t="s">
        <v>90</v>
      </c>
      <c r="D587" s="0" t="s">
        <v>17</v>
      </c>
      <c r="E587" s="5" t="s">
        <v>131</v>
      </c>
      <c r="F587" s="0" t="s">
        <v>262</v>
      </c>
      <c r="G587" s="0" t="s">
        <v>28</v>
      </c>
      <c r="H587" s="0" t="s">
        <v>2131</v>
      </c>
      <c r="I587" s="0" t="s">
        <v>93</v>
      </c>
      <c r="J587" s="5" t="s">
        <v>2132</v>
      </c>
      <c r="K587" s="0" t="s">
        <v>30</v>
      </c>
      <c r="L587" s="0" t="s">
        <v>1676</v>
      </c>
      <c r="M587" s="5" t="s">
        <v>2883</v>
      </c>
      <c r="O587" s="2">
        <v>8</v>
      </c>
      <c r="P587" s="2">
        <v>0</v>
      </c>
      <c r="Q587" s="2">
        <f>IF(C587="Inventario físico",O587,P587)</f>
      </c>
      <c r="R587" s="2">
        <v>2</v>
      </c>
      <c r="U587" s="0" t="s">
        <v>99</v>
      </c>
      <c r="V587" s="5" t="s">
        <v>1573</v>
      </c>
      <c r="Y587" s="5" t="s">
        <v>2884</v>
      </c>
      <c r="Z587" s="0" t="s">
        <v>104</v>
      </c>
      <c r="AC587" s="5" t="s">
        <v>105</v>
      </c>
      <c r="AD587" s="3">
        <f>IF(AA587="","Pendiente",AA587*Q587)</f>
      </c>
      <c r="AF587" s="3">
        <f>IF(AE587="","",AE587*Q587)</f>
      </c>
      <c r="AG587" s="0" t="s">
        <v>106</v>
      </c>
      <c r="AH587" s="0" t="s">
        <v>107</v>
      </c>
    </row>
    <row r="588">
      <c r="A588" s="0">
        <v>584</v>
      </c>
      <c r="B588" s="0" t="s">
        <v>2885</v>
      </c>
      <c r="C588" s="0" t="s">
        <v>90</v>
      </c>
      <c r="D588" s="0" t="s">
        <v>17</v>
      </c>
      <c r="E588" s="5" t="s">
        <v>131</v>
      </c>
      <c r="F588" s="0" t="s">
        <v>132</v>
      </c>
      <c r="G588" s="0" t="s">
        <v>28</v>
      </c>
      <c r="H588" s="0" t="s">
        <v>2131</v>
      </c>
      <c r="I588" s="0" t="s">
        <v>93</v>
      </c>
      <c r="J588" s="5" t="s">
        <v>2132</v>
      </c>
      <c r="K588" s="0" t="s">
        <v>30</v>
      </c>
      <c r="L588" s="0" t="s">
        <v>2886</v>
      </c>
      <c r="M588" s="5" t="s">
        <v>2887</v>
      </c>
      <c r="O588" s="2">
        <v>9</v>
      </c>
      <c r="P588" s="2">
        <v>0</v>
      </c>
      <c r="Q588" s="2">
        <f>IF(C588="Inventario físico",O588,P588)</f>
      </c>
      <c r="R588" s="2">
        <v>1</v>
      </c>
      <c r="U588" s="0" t="s">
        <v>99</v>
      </c>
      <c r="V588" s="5" t="s">
        <v>652</v>
      </c>
      <c r="Y588" s="5" t="s">
        <v>2888</v>
      </c>
      <c r="Z588" s="0" t="s">
        <v>104</v>
      </c>
      <c r="AC588" s="5" t="s">
        <v>105</v>
      </c>
      <c r="AD588" s="3">
        <f>IF(AA588="","Pendiente",AA588*Q588)</f>
      </c>
      <c r="AF588" s="3">
        <f>IF(AE588="","",AE588*Q588)</f>
      </c>
      <c r="AG588" s="0" t="s">
        <v>106</v>
      </c>
      <c r="AH588" s="0" t="s">
        <v>107</v>
      </c>
    </row>
    <row r="589">
      <c r="A589" s="0">
        <v>585</v>
      </c>
      <c r="B589" s="0" t="s">
        <v>2889</v>
      </c>
      <c r="C589" s="0" t="s">
        <v>90</v>
      </c>
      <c r="D589" s="0" t="s">
        <v>14</v>
      </c>
      <c r="E589" s="5" t="s">
        <v>91</v>
      </c>
      <c r="G589" s="0" t="s">
        <v>28</v>
      </c>
      <c r="H589" s="0" t="s">
        <v>2131</v>
      </c>
      <c r="I589" s="0" t="s">
        <v>93</v>
      </c>
      <c r="J589" s="5" t="s">
        <v>2132</v>
      </c>
      <c r="K589" s="0" t="s">
        <v>30</v>
      </c>
      <c r="L589" s="0" t="s">
        <v>2890</v>
      </c>
      <c r="M589" s="5" t="s">
        <v>2891</v>
      </c>
      <c r="N589" s="5" t="s">
        <v>657</v>
      </c>
      <c r="O589" s="2">
        <v>80</v>
      </c>
      <c r="P589" s="2">
        <v>0</v>
      </c>
      <c r="Q589" s="2">
        <f>IF(C589="Inventario físico",O589,P589)</f>
      </c>
      <c r="R589" s="2">
        <v>1</v>
      </c>
      <c r="S589" s="0" t="s">
        <v>658</v>
      </c>
      <c r="T589" s="0" t="s">
        <v>658</v>
      </c>
      <c r="U589" s="0" t="s">
        <v>99</v>
      </c>
      <c r="V589" s="5" t="s">
        <v>659</v>
      </c>
      <c r="W589" s="5" t="s">
        <v>660</v>
      </c>
      <c r="X589" s="0" t="s">
        <v>146</v>
      </c>
      <c r="Y589" s="5" t="s">
        <v>661</v>
      </c>
      <c r="Z589" s="0" t="s">
        <v>104</v>
      </c>
      <c r="AC589" s="5" t="s">
        <v>105</v>
      </c>
      <c r="AD589" s="3">
        <f>IF(AA589="","Pendiente",AA589*Q589)</f>
      </c>
      <c r="AE589" s="3">
        <v>208.7056</v>
      </c>
      <c r="AF589" s="3">
        <f>IF(AE589="","",AE589*Q589)</f>
      </c>
      <c r="AG589" s="0" t="s">
        <v>106</v>
      </c>
      <c r="AH589" s="0" t="s">
        <v>107</v>
      </c>
    </row>
    <row r="590">
      <c r="A590" s="0">
        <v>586</v>
      </c>
      <c r="B590" s="0" t="s">
        <v>2892</v>
      </c>
      <c r="C590" s="0" t="s">
        <v>90</v>
      </c>
      <c r="D590" s="0" t="s">
        <v>14</v>
      </c>
      <c r="E590" s="5" t="s">
        <v>91</v>
      </c>
      <c r="G590" s="0" t="s">
        <v>28</v>
      </c>
      <c r="H590" s="0" t="s">
        <v>2131</v>
      </c>
      <c r="I590" s="0" t="s">
        <v>93</v>
      </c>
      <c r="J590" s="5" t="s">
        <v>2132</v>
      </c>
      <c r="K590" s="0" t="s">
        <v>33</v>
      </c>
      <c r="L590" s="0" t="s">
        <v>2893</v>
      </c>
      <c r="M590" s="5" t="s">
        <v>2894</v>
      </c>
      <c r="N590" s="5" t="s">
        <v>665</v>
      </c>
      <c r="O590" s="2">
        <v>250</v>
      </c>
      <c r="P590" s="2">
        <v>0</v>
      </c>
      <c r="Q590" s="2">
        <f>IF(C590="Inventario físico",O590,P590)</f>
      </c>
      <c r="R590" s="2">
        <v>4</v>
      </c>
      <c r="S590" s="0" t="s">
        <v>666</v>
      </c>
      <c r="T590" s="0" t="s">
        <v>666</v>
      </c>
      <c r="U590" s="0" t="s">
        <v>99</v>
      </c>
      <c r="V590" s="5" t="s">
        <v>667</v>
      </c>
      <c r="W590" s="5" t="s">
        <v>273</v>
      </c>
      <c r="X590" s="0" t="s">
        <v>146</v>
      </c>
      <c r="Y590" s="5" t="s">
        <v>668</v>
      </c>
      <c r="Z590" s="0" t="s">
        <v>104</v>
      </c>
      <c r="AC590" s="5" t="s">
        <v>105</v>
      </c>
      <c r="AD590" s="3">
        <f>IF(AA590="","Pendiente",AA590*Q590)</f>
      </c>
      <c r="AE590" s="3">
        <v>37.0302</v>
      </c>
      <c r="AF590" s="3">
        <f>IF(AE590="","",AE590*Q590)</f>
      </c>
      <c r="AG590" s="0" t="s">
        <v>106</v>
      </c>
      <c r="AH590" s="0" t="s">
        <v>107</v>
      </c>
    </row>
    <row r="591">
      <c r="A591" s="0">
        <v>587</v>
      </c>
      <c r="B591" s="0" t="s">
        <v>2895</v>
      </c>
      <c r="C591" s="0" t="s">
        <v>90</v>
      </c>
      <c r="D591" s="0" t="s">
        <v>17</v>
      </c>
      <c r="E591" s="5" t="s">
        <v>131</v>
      </c>
      <c r="F591" s="0" t="s">
        <v>132</v>
      </c>
      <c r="G591" s="0" t="s">
        <v>28</v>
      </c>
      <c r="H591" s="0" t="s">
        <v>2131</v>
      </c>
      <c r="I591" s="0" t="s">
        <v>93</v>
      </c>
      <c r="J591" s="5" t="s">
        <v>2132</v>
      </c>
      <c r="K591" s="0" t="s">
        <v>33</v>
      </c>
      <c r="L591" s="0" t="s">
        <v>1685</v>
      </c>
      <c r="M591" s="5" t="s">
        <v>2896</v>
      </c>
      <c r="N591" s="5" t="s">
        <v>457</v>
      </c>
      <c r="O591" s="2">
        <v>140</v>
      </c>
      <c r="P591" s="2">
        <v>0</v>
      </c>
      <c r="Q591" s="2">
        <f>IF(C591="Inventario físico",O591,P591)</f>
      </c>
      <c r="R591" s="2">
        <v>1</v>
      </c>
      <c r="U591" s="0" t="s">
        <v>99</v>
      </c>
      <c r="V591" s="5" t="s">
        <v>2897</v>
      </c>
      <c r="W591" s="5" t="s">
        <v>273</v>
      </c>
      <c r="Y591" s="5" t="s">
        <v>2898</v>
      </c>
      <c r="Z591" s="0" t="s">
        <v>104</v>
      </c>
      <c r="AC591" s="5" t="s">
        <v>105</v>
      </c>
      <c r="AD591" s="3">
        <f>IF(AA591="","Pendiente",AA591*Q591)</f>
      </c>
      <c r="AF591" s="3">
        <f>IF(AE591="","",AE591*Q591)</f>
      </c>
      <c r="AG591" s="0" t="s">
        <v>106</v>
      </c>
      <c r="AH591" s="0" t="s">
        <v>107</v>
      </c>
    </row>
    <row r="592">
      <c r="A592" s="0">
        <v>588</v>
      </c>
      <c r="B592" s="0" t="s">
        <v>2899</v>
      </c>
      <c r="C592" s="0" t="s">
        <v>90</v>
      </c>
      <c r="D592" s="0" t="s">
        <v>17</v>
      </c>
      <c r="E592" s="5" t="s">
        <v>131</v>
      </c>
      <c r="F592" s="0" t="s">
        <v>132</v>
      </c>
      <c r="G592" s="0" t="s">
        <v>28</v>
      </c>
      <c r="H592" s="0" t="s">
        <v>2131</v>
      </c>
      <c r="I592" s="0" t="s">
        <v>93</v>
      </c>
      <c r="J592" s="5" t="s">
        <v>2132</v>
      </c>
      <c r="K592" s="0" t="s">
        <v>33</v>
      </c>
      <c r="L592" s="0" t="s">
        <v>2900</v>
      </c>
      <c r="M592" s="5" t="s">
        <v>2901</v>
      </c>
      <c r="N592" s="5" t="s">
        <v>252</v>
      </c>
      <c r="O592" s="2">
        <v>200</v>
      </c>
      <c r="P592" s="2">
        <v>0</v>
      </c>
      <c r="Q592" s="2">
        <f>IF(C592="Inventario físico",O592,P592)</f>
      </c>
      <c r="R592" s="2">
        <v>3</v>
      </c>
      <c r="U592" s="0" t="s">
        <v>99</v>
      </c>
      <c r="V592" s="5" t="s">
        <v>2902</v>
      </c>
      <c r="W592" s="5" t="s">
        <v>273</v>
      </c>
      <c r="Y592" s="5" t="s">
        <v>2903</v>
      </c>
      <c r="Z592" s="0" t="s">
        <v>104</v>
      </c>
      <c r="AC592" s="5" t="s">
        <v>105</v>
      </c>
      <c r="AD592" s="3">
        <f>IF(AA592="","Pendiente",AA592*Q592)</f>
      </c>
      <c r="AF592" s="3">
        <f>IF(AE592="","",AE592*Q592)</f>
      </c>
      <c r="AG592" s="0" t="s">
        <v>106</v>
      </c>
      <c r="AH592" s="0" t="s">
        <v>107</v>
      </c>
    </row>
    <row r="593">
      <c r="A593" s="0">
        <v>589</v>
      </c>
      <c r="B593" s="0" t="s">
        <v>2904</v>
      </c>
      <c r="C593" s="0" t="s">
        <v>90</v>
      </c>
      <c r="D593" s="0" t="s">
        <v>14</v>
      </c>
      <c r="E593" s="5" t="s">
        <v>109</v>
      </c>
      <c r="G593" s="0" t="s">
        <v>28</v>
      </c>
      <c r="H593" s="0" t="s">
        <v>2131</v>
      </c>
      <c r="I593" s="0" t="s">
        <v>93</v>
      </c>
      <c r="J593" s="5" t="s">
        <v>2132</v>
      </c>
      <c r="K593" s="0" t="s">
        <v>33</v>
      </c>
      <c r="L593" s="0" t="s">
        <v>2905</v>
      </c>
      <c r="M593" s="5" t="s">
        <v>2906</v>
      </c>
      <c r="N593" s="5" t="s">
        <v>270</v>
      </c>
      <c r="O593" s="2">
        <v>15</v>
      </c>
      <c r="P593" s="2">
        <v>150</v>
      </c>
      <c r="Q593" s="2">
        <f>IF(C593="Inventario físico",O593,P593)</f>
      </c>
      <c r="R593" s="2">
        <v>1</v>
      </c>
      <c r="S593" s="0" t="s">
        <v>678</v>
      </c>
      <c r="T593" s="0" t="s">
        <v>678</v>
      </c>
      <c r="U593" s="0" t="s">
        <v>99</v>
      </c>
      <c r="V593" s="5" t="s">
        <v>679</v>
      </c>
      <c r="W593" s="5" t="s">
        <v>273</v>
      </c>
      <c r="X593" s="0" t="s">
        <v>146</v>
      </c>
      <c r="Y593" s="5" t="s">
        <v>680</v>
      </c>
      <c r="Z593" s="0" t="s">
        <v>104</v>
      </c>
      <c r="AC593" s="5" t="s">
        <v>105</v>
      </c>
      <c r="AD593" s="3">
        <f>IF(AA593="","Pendiente",AA593*Q593)</f>
      </c>
      <c r="AE593" s="3">
        <v>43.7</v>
      </c>
      <c r="AF593" s="3">
        <f>IF(AE593="","",AE593*Q593)</f>
      </c>
      <c r="AG593" s="0" t="s">
        <v>106</v>
      </c>
      <c r="AH593" s="0" t="s">
        <v>107</v>
      </c>
    </row>
    <row r="594">
      <c r="A594" s="0">
        <v>590</v>
      </c>
      <c r="B594" s="0" t="s">
        <v>2907</v>
      </c>
      <c r="C594" s="0" t="s">
        <v>90</v>
      </c>
      <c r="D594" s="0" t="s">
        <v>17</v>
      </c>
      <c r="E594" s="5" t="s">
        <v>131</v>
      </c>
      <c r="F594" s="0" t="s">
        <v>262</v>
      </c>
      <c r="G594" s="0" t="s">
        <v>28</v>
      </c>
      <c r="H594" s="0" t="s">
        <v>2131</v>
      </c>
      <c r="I594" s="0" t="s">
        <v>93</v>
      </c>
      <c r="J594" s="5" t="s">
        <v>2132</v>
      </c>
      <c r="K594" s="0" t="s">
        <v>30</v>
      </c>
      <c r="L594" s="0" t="s">
        <v>2908</v>
      </c>
      <c r="M594" s="5" t="s">
        <v>2909</v>
      </c>
      <c r="O594" s="2">
        <v>6</v>
      </c>
      <c r="P594" s="2">
        <v>0</v>
      </c>
      <c r="Q594" s="2">
        <f>IF(C594="Inventario físico",O594,P594)</f>
      </c>
      <c r="R594" s="2">
        <v>1</v>
      </c>
      <c r="U594" s="0" t="s">
        <v>99</v>
      </c>
      <c r="V594" s="5" t="s">
        <v>2029</v>
      </c>
      <c r="Y594" s="5" t="s">
        <v>2910</v>
      </c>
      <c r="Z594" s="0" t="s">
        <v>104</v>
      </c>
      <c r="AC594" s="5" t="s">
        <v>105</v>
      </c>
      <c r="AD594" s="3">
        <f>IF(AA594="","Pendiente",AA594*Q594)</f>
      </c>
      <c r="AF594" s="3">
        <f>IF(AE594="","",AE594*Q594)</f>
      </c>
      <c r="AG594" s="0" t="s">
        <v>106</v>
      </c>
      <c r="AH594" s="0" t="s">
        <v>107</v>
      </c>
    </row>
    <row r="595">
      <c r="A595" s="0">
        <v>591</v>
      </c>
      <c r="B595" s="0" t="s">
        <v>2911</v>
      </c>
      <c r="C595" s="0" t="s">
        <v>90</v>
      </c>
      <c r="D595" s="0" t="s">
        <v>15</v>
      </c>
      <c r="E595" s="5" t="s">
        <v>323</v>
      </c>
      <c r="G595" s="0" t="s">
        <v>28</v>
      </c>
      <c r="H595" s="0" t="s">
        <v>2131</v>
      </c>
      <c r="I595" s="0" t="s">
        <v>93</v>
      </c>
      <c r="J595" s="5" t="s">
        <v>2132</v>
      </c>
      <c r="K595" s="0" t="s">
        <v>30</v>
      </c>
      <c r="L595" s="0" t="s">
        <v>1699</v>
      </c>
      <c r="M595" s="5" t="s">
        <v>2912</v>
      </c>
      <c r="O595" s="2">
        <v>5</v>
      </c>
      <c r="P595" s="2">
        <v>0</v>
      </c>
      <c r="Q595" s="2">
        <f>IF(C595="Inventario físico",O595,P595)</f>
      </c>
      <c r="R595" s="2">
        <v>1</v>
      </c>
      <c r="U595" s="0" t="s">
        <v>99</v>
      </c>
      <c r="Y595" s="5" t="s">
        <v>327</v>
      </c>
      <c r="Z595" s="0" t="s">
        <v>104</v>
      </c>
      <c r="AC595" s="5" t="s">
        <v>105</v>
      </c>
      <c r="AD595" s="3">
        <f>IF(AA595="","Pendiente",AA595*Q595)</f>
      </c>
      <c r="AF595" s="3">
        <f>IF(AE595="","",AE595*Q595)</f>
      </c>
      <c r="AG595" s="0" t="s">
        <v>106</v>
      </c>
      <c r="AH595" s="0" t="s">
        <v>107</v>
      </c>
    </row>
    <row r="596">
      <c r="A596" s="0">
        <v>592</v>
      </c>
      <c r="B596" s="0" t="s">
        <v>2913</v>
      </c>
      <c r="C596" s="0" t="s">
        <v>90</v>
      </c>
      <c r="D596" s="0" t="s">
        <v>17</v>
      </c>
      <c r="E596" s="5" t="s">
        <v>131</v>
      </c>
      <c r="F596" s="0" t="s">
        <v>262</v>
      </c>
      <c r="G596" s="0" t="s">
        <v>28</v>
      </c>
      <c r="H596" s="0" t="s">
        <v>2131</v>
      </c>
      <c r="I596" s="0" t="s">
        <v>93</v>
      </c>
      <c r="J596" s="5" t="s">
        <v>2132</v>
      </c>
      <c r="K596" s="0" t="s">
        <v>30</v>
      </c>
      <c r="L596" s="0" t="s">
        <v>2914</v>
      </c>
      <c r="M596" s="5" t="s">
        <v>2915</v>
      </c>
      <c r="O596" s="2">
        <v>1</v>
      </c>
      <c r="P596" s="2">
        <v>0</v>
      </c>
      <c r="Q596" s="2">
        <f>IF(C596="Inventario físico",O596,P596)</f>
      </c>
      <c r="R596" s="2">
        <v>1</v>
      </c>
      <c r="U596" s="0" t="s">
        <v>99</v>
      </c>
      <c r="V596" s="5" t="s">
        <v>684</v>
      </c>
      <c r="Y596" s="5" t="s">
        <v>685</v>
      </c>
      <c r="Z596" s="0" t="s">
        <v>104</v>
      </c>
      <c r="AC596" s="5" t="s">
        <v>105</v>
      </c>
      <c r="AD596" s="3">
        <f>IF(AA596="","Pendiente",AA596*Q596)</f>
      </c>
      <c r="AF596" s="3">
        <f>IF(AE596="","",AE596*Q596)</f>
      </c>
      <c r="AG596" s="0" t="s">
        <v>106</v>
      </c>
      <c r="AH596" s="0" t="s">
        <v>107</v>
      </c>
    </row>
    <row r="597">
      <c r="A597" s="0">
        <v>593</v>
      </c>
      <c r="B597" s="0" t="s">
        <v>2916</v>
      </c>
      <c r="C597" s="0" t="s">
        <v>90</v>
      </c>
      <c r="D597" s="0" t="s">
        <v>17</v>
      </c>
      <c r="E597" s="5" t="s">
        <v>131</v>
      </c>
      <c r="F597" s="0" t="s">
        <v>255</v>
      </c>
      <c r="G597" s="0" t="s">
        <v>28</v>
      </c>
      <c r="H597" s="0" t="s">
        <v>2131</v>
      </c>
      <c r="I597" s="0" t="s">
        <v>93</v>
      </c>
      <c r="J597" s="5" t="s">
        <v>2132</v>
      </c>
      <c r="K597" s="0" t="s">
        <v>30</v>
      </c>
      <c r="L597" s="0" t="s">
        <v>2917</v>
      </c>
      <c r="M597" s="5" t="s">
        <v>2918</v>
      </c>
      <c r="N597" s="5" t="s">
        <v>657</v>
      </c>
      <c r="O597" s="2">
        <v>5</v>
      </c>
      <c r="P597" s="2">
        <v>0</v>
      </c>
      <c r="Q597" s="2">
        <f>IF(C597="Inventario físico",O597,P597)</f>
      </c>
      <c r="R597" s="2">
        <v>2</v>
      </c>
      <c r="U597" s="0" t="s">
        <v>99</v>
      </c>
      <c r="Y597" s="5" t="s">
        <v>1610</v>
      </c>
      <c r="Z597" s="0" t="s">
        <v>104</v>
      </c>
      <c r="AC597" s="5" t="s">
        <v>105</v>
      </c>
      <c r="AD597" s="3">
        <f>IF(AA597="","Pendiente",AA597*Q597)</f>
      </c>
      <c r="AF597" s="3">
        <f>IF(AE597="","",AE597*Q597)</f>
      </c>
      <c r="AG597" s="0" t="s">
        <v>106</v>
      </c>
      <c r="AH597" s="0" t="s">
        <v>107</v>
      </c>
    </row>
    <row r="598">
      <c r="A598" s="0">
        <v>594</v>
      </c>
      <c r="B598" s="0" t="s">
        <v>2919</v>
      </c>
      <c r="C598" s="0" t="s">
        <v>90</v>
      </c>
      <c r="D598" s="0" t="s">
        <v>17</v>
      </c>
      <c r="E598" s="5" t="s">
        <v>131</v>
      </c>
      <c r="F598" s="0" t="s">
        <v>255</v>
      </c>
      <c r="G598" s="0" t="s">
        <v>28</v>
      </c>
      <c r="H598" s="0" t="s">
        <v>2131</v>
      </c>
      <c r="I598" s="0" t="s">
        <v>93</v>
      </c>
      <c r="J598" s="5" t="s">
        <v>2132</v>
      </c>
      <c r="K598" s="0" t="s">
        <v>30</v>
      </c>
      <c r="L598" s="0" t="s">
        <v>2920</v>
      </c>
      <c r="M598" s="5" t="s">
        <v>2921</v>
      </c>
      <c r="N598" s="5" t="s">
        <v>918</v>
      </c>
      <c r="O598" s="2">
        <v>4</v>
      </c>
      <c r="P598" s="2">
        <v>0</v>
      </c>
      <c r="Q598" s="2">
        <f>IF(C598="Inventario físico",O598,P598)</f>
      </c>
      <c r="R598" s="2">
        <v>1</v>
      </c>
      <c r="U598" s="0" t="s">
        <v>99</v>
      </c>
      <c r="Y598" s="5" t="s">
        <v>1610</v>
      </c>
      <c r="Z598" s="0" t="s">
        <v>104</v>
      </c>
      <c r="AC598" s="5" t="s">
        <v>105</v>
      </c>
      <c r="AD598" s="3">
        <f>IF(AA598="","Pendiente",AA598*Q598)</f>
      </c>
      <c r="AF598" s="3">
        <f>IF(AE598="","",AE598*Q598)</f>
      </c>
      <c r="AG598" s="0" t="s">
        <v>106</v>
      </c>
      <c r="AH598" s="0" t="s">
        <v>107</v>
      </c>
    </row>
    <row r="599">
      <c r="A599" s="0">
        <v>595</v>
      </c>
      <c r="B599" s="0" t="s">
        <v>2922</v>
      </c>
      <c r="C599" s="0" t="s">
        <v>90</v>
      </c>
      <c r="D599" s="0" t="s">
        <v>17</v>
      </c>
      <c r="E599" s="5" t="s">
        <v>131</v>
      </c>
      <c r="F599" s="0" t="s">
        <v>255</v>
      </c>
      <c r="G599" s="0" t="s">
        <v>28</v>
      </c>
      <c r="H599" s="0" t="s">
        <v>2131</v>
      </c>
      <c r="I599" s="0" t="s">
        <v>93</v>
      </c>
      <c r="J599" s="5" t="s">
        <v>2132</v>
      </c>
      <c r="K599" s="0" t="s">
        <v>30</v>
      </c>
      <c r="L599" s="0" t="s">
        <v>2923</v>
      </c>
      <c r="M599" s="5" t="s">
        <v>2924</v>
      </c>
      <c r="N599" s="5" t="s">
        <v>925</v>
      </c>
      <c r="O599" s="2">
        <v>5</v>
      </c>
      <c r="P599" s="2">
        <v>0</v>
      </c>
      <c r="Q599" s="2">
        <f>IF(C599="Inventario físico",O599,P599)</f>
      </c>
      <c r="R599" s="2">
        <v>2</v>
      </c>
      <c r="U599" s="0" t="s">
        <v>99</v>
      </c>
      <c r="Y599" s="5" t="s">
        <v>1610</v>
      </c>
      <c r="Z599" s="0" t="s">
        <v>104</v>
      </c>
      <c r="AC599" s="5" t="s">
        <v>105</v>
      </c>
      <c r="AD599" s="3">
        <f>IF(AA599="","Pendiente",AA599*Q599)</f>
      </c>
      <c r="AF599" s="3">
        <f>IF(AE599="","",AE599*Q599)</f>
      </c>
      <c r="AG599" s="0" t="s">
        <v>106</v>
      </c>
      <c r="AH599" s="0" t="s">
        <v>107</v>
      </c>
    </row>
    <row r="600">
      <c r="A600" s="0">
        <v>596</v>
      </c>
      <c r="B600" s="0" t="s">
        <v>2925</v>
      </c>
      <c r="C600" s="0" t="s">
        <v>90</v>
      </c>
      <c r="D600" s="0" t="s">
        <v>17</v>
      </c>
      <c r="E600" s="5" t="s">
        <v>131</v>
      </c>
      <c r="F600" s="0" t="s">
        <v>262</v>
      </c>
      <c r="G600" s="0" t="s">
        <v>28</v>
      </c>
      <c r="H600" s="0" t="s">
        <v>2131</v>
      </c>
      <c r="I600" s="0" t="s">
        <v>93</v>
      </c>
      <c r="J600" s="5" t="s">
        <v>2132</v>
      </c>
      <c r="K600" s="0" t="s">
        <v>30</v>
      </c>
      <c r="L600" s="0" t="s">
        <v>2926</v>
      </c>
      <c r="M600" s="5" t="s">
        <v>2927</v>
      </c>
      <c r="O600" s="2">
        <v>66</v>
      </c>
      <c r="P600" s="2">
        <v>0</v>
      </c>
      <c r="Q600" s="2">
        <f>IF(C600="Inventario físico",O600,P600)</f>
      </c>
      <c r="R600" s="2">
        <v>3</v>
      </c>
      <c r="U600" s="0" t="s">
        <v>99</v>
      </c>
      <c r="V600" s="5" t="s">
        <v>1615</v>
      </c>
      <c r="Y600" s="5" t="s">
        <v>2928</v>
      </c>
      <c r="Z600" s="0" t="s">
        <v>104</v>
      </c>
      <c r="AC600" s="5" t="s">
        <v>105</v>
      </c>
      <c r="AD600" s="3">
        <f>IF(AA600="","Pendiente",AA600*Q600)</f>
      </c>
      <c r="AF600" s="3">
        <f>IF(AE600="","",AE600*Q600)</f>
      </c>
      <c r="AG600" s="0" t="s">
        <v>106</v>
      </c>
      <c r="AH600" s="0" t="s">
        <v>107</v>
      </c>
    </row>
    <row r="601">
      <c r="A601" s="0">
        <v>597</v>
      </c>
      <c r="B601" s="0" t="s">
        <v>2929</v>
      </c>
      <c r="C601" s="0" t="s">
        <v>90</v>
      </c>
      <c r="D601" s="0" t="s">
        <v>17</v>
      </c>
      <c r="E601" s="5" t="s">
        <v>131</v>
      </c>
      <c r="F601" s="0" t="s">
        <v>132</v>
      </c>
      <c r="G601" s="0" t="s">
        <v>28</v>
      </c>
      <c r="H601" s="0" t="s">
        <v>2131</v>
      </c>
      <c r="I601" s="0" t="s">
        <v>93</v>
      </c>
      <c r="J601" s="5" t="s">
        <v>2132</v>
      </c>
      <c r="K601" s="0" t="s">
        <v>30</v>
      </c>
      <c r="L601" s="0" t="s">
        <v>1872</v>
      </c>
      <c r="M601" s="5" t="s">
        <v>2930</v>
      </c>
      <c r="N601" s="5" t="s">
        <v>306</v>
      </c>
      <c r="O601" s="2">
        <v>7</v>
      </c>
      <c r="P601" s="2">
        <v>0</v>
      </c>
      <c r="Q601" s="2">
        <f>IF(C601="Inventario físico",O601,P601)</f>
      </c>
      <c r="R601" s="2">
        <v>1</v>
      </c>
      <c r="U601" s="0" t="s">
        <v>99</v>
      </c>
      <c r="V601" s="5" t="s">
        <v>1615</v>
      </c>
      <c r="W601" s="5" t="s">
        <v>308</v>
      </c>
      <c r="Y601" s="5" t="s">
        <v>2931</v>
      </c>
      <c r="Z601" s="0" t="s">
        <v>104</v>
      </c>
      <c r="AC601" s="5" t="s">
        <v>105</v>
      </c>
      <c r="AD601" s="3">
        <f>IF(AA601="","Pendiente",AA601*Q601)</f>
      </c>
      <c r="AF601" s="3">
        <f>IF(AE601="","",AE601*Q601)</f>
      </c>
      <c r="AG601" s="0" t="s">
        <v>106</v>
      </c>
      <c r="AH601" s="0" t="s">
        <v>107</v>
      </c>
    </row>
    <row r="602">
      <c r="A602" s="0">
        <v>598</v>
      </c>
      <c r="B602" s="0" t="s">
        <v>2932</v>
      </c>
      <c r="C602" s="0" t="s">
        <v>90</v>
      </c>
      <c r="D602" s="0" t="s">
        <v>17</v>
      </c>
      <c r="E602" s="5" t="s">
        <v>131</v>
      </c>
      <c r="F602" s="0" t="s">
        <v>262</v>
      </c>
      <c r="G602" s="0" t="s">
        <v>28</v>
      </c>
      <c r="H602" s="0" t="s">
        <v>2131</v>
      </c>
      <c r="I602" s="0" t="s">
        <v>93</v>
      </c>
      <c r="J602" s="5" t="s">
        <v>2132</v>
      </c>
      <c r="K602" s="0" t="s">
        <v>30</v>
      </c>
      <c r="L602" s="0" t="s">
        <v>2933</v>
      </c>
      <c r="M602" s="5" t="s">
        <v>2934</v>
      </c>
      <c r="O602" s="2">
        <v>210</v>
      </c>
      <c r="P602" s="2">
        <v>0</v>
      </c>
      <c r="Q602" s="2">
        <f>IF(C602="Inventario físico",O602,P602)</f>
      </c>
      <c r="R602" s="2">
        <v>4</v>
      </c>
      <c r="U602" s="0" t="s">
        <v>99</v>
      </c>
      <c r="V602" s="5" t="s">
        <v>307</v>
      </c>
      <c r="Y602" s="5" t="s">
        <v>2935</v>
      </c>
      <c r="Z602" s="0" t="s">
        <v>104</v>
      </c>
      <c r="AC602" s="5" t="s">
        <v>105</v>
      </c>
      <c r="AD602" s="3">
        <f>IF(AA602="","Pendiente",AA602*Q602)</f>
      </c>
      <c r="AF602" s="3">
        <f>IF(AE602="","",AE602*Q602)</f>
      </c>
      <c r="AG602" s="0" t="s">
        <v>106</v>
      </c>
      <c r="AH602" s="0" t="s">
        <v>107</v>
      </c>
    </row>
    <row r="603">
      <c r="A603" s="0">
        <v>599</v>
      </c>
      <c r="B603" s="0" t="s">
        <v>2936</v>
      </c>
      <c r="C603" s="0" t="s">
        <v>90</v>
      </c>
      <c r="D603" s="0" t="s">
        <v>14</v>
      </c>
      <c r="E603" s="5" t="s">
        <v>109</v>
      </c>
      <c r="G603" s="0" t="s">
        <v>28</v>
      </c>
      <c r="H603" s="0" t="s">
        <v>2131</v>
      </c>
      <c r="I603" s="0" t="s">
        <v>93</v>
      </c>
      <c r="J603" s="5" t="s">
        <v>2132</v>
      </c>
      <c r="K603" s="0" t="s">
        <v>33</v>
      </c>
      <c r="L603" s="0" t="s">
        <v>2937</v>
      </c>
      <c r="M603" s="5" t="s">
        <v>2938</v>
      </c>
      <c r="N603" s="5" t="s">
        <v>2939</v>
      </c>
      <c r="O603" s="2">
        <v>120</v>
      </c>
      <c r="P603" s="2">
        <v>6</v>
      </c>
      <c r="Q603" s="2">
        <f>IF(C603="Inventario físico",O603,P603)</f>
      </c>
      <c r="R603" s="2">
        <v>3</v>
      </c>
      <c r="S603" s="0" t="s">
        <v>2940</v>
      </c>
      <c r="T603" s="0" t="s">
        <v>2940</v>
      </c>
      <c r="U603" s="0" t="s">
        <v>99</v>
      </c>
      <c r="V603" s="5" t="s">
        <v>2941</v>
      </c>
      <c r="W603" s="5" t="s">
        <v>259</v>
      </c>
      <c r="X603" s="0" t="s">
        <v>146</v>
      </c>
      <c r="Y603" s="5" t="s">
        <v>2942</v>
      </c>
      <c r="Z603" s="0" t="s">
        <v>104</v>
      </c>
      <c r="AC603" s="5" t="s">
        <v>105</v>
      </c>
      <c r="AD603" s="3">
        <f>IF(AA603="","Pendiente",AA603*Q603)</f>
      </c>
      <c r="AE603" s="3">
        <v>8841.816666666666</v>
      </c>
      <c r="AF603" s="3">
        <f>IF(AE603="","",AE603*Q603)</f>
      </c>
      <c r="AG603" s="0" t="s">
        <v>106</v>
      </c>
      <c r="AH603" s="0" t="s">
        <v>107</v>
      </c>
    </row>
    <row r="604">
      <c r="A604" s="0">
        <v>600</v>
      </c>
      <c r="B604" s="0" t="s">
        <v>2943</v>
      </c>
      <c r="C604" s="0" t="s">
        <v>90</v>
      </c>
      <c r="D604" s="0" t="s">
        <v>17</v>
      </c>
      <c r="E604" s="5" t="s">
        <v>131</v>
      </c>
      <c r="F604" s="0" t="s">
        <v>132</v>
      </c>
      <c r="G604" s="0" t="s">
        <v>28</v>
      </c>
      <c r="H604" s="0" t="s">
        <v>2131</v>
      </c>
      <c r="I604" s="0" t="s">
        <v>93</v>
      </c>
      <c r="J604" s="5" t="s">
        <v>2132</v>
      </c>
      <c r="K604" s="0" t="s">
        <v>33</v>
      </c>
      <c r="L604" s="0" t="s">
        <v>2944</v>
      </c>
      <c r="M604" s="5" t="s">
        <v>2945</v>
      </c>
      <c r="N604" s="5" t="s">
        <v>403</v>
      </c>
      <c r="O604" s="2">
        <v>499</v>
      </c>
      <c r="P604" s="2">
        <v>0</v>
      </c>
      <c r="Q604" s="2">
        <f>IF(C604="Inventario físico",O604,P604)</f>
      </c>
      <c r="R604" s="2">
        <v>5</v>
      </c>
      <c r="U604" s="0" t="s">
        <v>99</v>
      </c>
      <c r="V604" s="5" t="s">
        <v>1633</v>
      </c>
      <c r="W604" s="5" t="s">
        <v>259</v>
      </c>
      <c r="Y604" s="5" t="s">
        <v>2946</v>
      </c>
      <c r="Z604" s="0" t="s">
        <v>104</v>
      </c>
      <c r="AC604" s="5" t="s">
        <v>105</v>
      </c>
      <c r="AD604" s="3">
        <f>IF(AA604="","Pendiente",AA604*Q604)</f>
      </c>
      <c r="AF604" s="3">
        <f>IF(AE604="","",AE604*Q604)</f>
      </c>
      <c r="AG604" s="0" t="s">
        <v>106</v>
      </c>
      <c r="AH604" s="0" t="s">
        <v>107</v>
      </c>
    </row>
    <row r="605">
      <c r="A605" s="0">
        <v>601</v>
      </c>
      <c r="B605" s="0" t="s">
        <v>2947</v>
      </c>
      <c r="C605" s="0" t="s">
        <v>90</v>
      </c>
      <c r="D605" s="0" t="s">
        <v>17</v>
      </c>
      <c r="E605" s="5" t="s">
        <v>131</v>
      </c>
      <c r="F605" s="0" t="s">
        <v>255</v>
      </c>
      <c r="G605" s="0" t="s">
        <v>28</v>
      </c>
      <c r="H605" s="0" t="s">
        <v>2131</v>
      </c>
      <c r="I605" s="0" t="s">
        <v>93</v>
      </c>
      <c r="J605" s="5" t="s">
        <v>2132</v>
      </c>
      <c r="K605" s="0" t="s">
        <v>33</v>
      </c>
      <c r="L605" s="0" t="s">
        <v>2948</v>
      </c>
      <c r="M605" s="5" t="s">
        <v>2949</v>
      </c>
      <c r="N605" s="5" t="s">
        <v>457</v>
      </c>
      <c r="O605" s="2">
        <v>290</v>
      </c>
      <c r="P605" s="2">
        <v>0</v>
      </c>
      <c r="Q605" s="2">
        <f>IF(C605="Inventario físico",O605,P605)</f>
      </c>
      <c r="R605" s="2">
        <v>3</v>
      </c>
      <c r="U605" s="0" t="s">
        <v>99</v>
      </c>
      <c r="W605" s="5" t="s">
        <v>259</v>
      </c>
      <c r="Y605" s="5" t="s">
        <v>704</v>
      </c>
      <c r="Z605" s="0" t="s">
        <v>104</v>
      </c>
      <c r="AC605" s="5" t="s">
        <v>105</v>
      </c>
      <c r="AD605" s="3">
        <f>IF(AA605="","Pendiente",AA605*Q605)</f>
      </c>
      <c r="AF605" s="3">
        <f>IF(AE605="","",AE605*Q605)</f>
      </c>
      <c r="AG605" s="0" t="s">
        <v>106</v>
      </c>
      <c r="AH605" s="0" t="s">
        <v>107</v>
      </c>
    </row>
    <row r="606">
      <c r="A606" s="0">
        <v>602</v>
      </c>
      <c r="B606" s="0" t="s">
        <v>2950</v>
      </c>
      <c r="C606" s="0" t="s">
        <v>90</v>
      </c>
      <c r="D606" s="0" t="s">
        <v>17</v>
      </c>
      <c r="E606" s="5" t="s">
        <v>131</v>
      </c>
      <c r="F606" s="0" t="s">
        <v>262</v>
      </c>
      <c r="G606" s="0" t="s">
        <v>28</v>
      </c>
      <c r="H606" s="0" t="s">
        <v>2131</v>
      </c>
      <c r="I606" s="0" t="s">
        <v>93</v>
      </c>
      <c r="J606" s="5" t="s">
        <v>2132</v>
      </c>
      <c r="K606" s="0" t="s">
        <v>30</v>
      </c>
      <c r="L606" s="0" t="s">
        <v>1725</v>
      </c>
      <c r="M606" s="5" t="s">
        <v>2951</v>
      </c>
      <c r="N606" s="5" t="s">
        <v>672</v>
      </c>
      <c r="O606" s="2">
        <v>370</v>
      </c>
      <c r="P606" s="2">
        <v>0</v>
      </c>
      <c r="Q606" s="2">
        <f>IF(C606="Inventario físico",O606,P606)</f>
      </c>
      <c r="R606" s="2">
        <v>1</v>
      </c>
      <c r="U606" s="0" t="s">
        <v>99</v>
      </c>
      <c r="V606" s="5" t="s">
        <v>1633</v>
      </c>
      <c r="Y606" s="5" t="s">
        <v>2952</v>
      </c>
      <c r="Z606" s="0" t="s">
        <v>104</v>
      </c>
      <c r="AC606" s="5" t="s">
        <v>105</v>
      </c>
      <c r="AD606" s="3">
        <f>IF(AA606="","Pendiente",AA606*Q606)</f>
      </c>
      <c r="AF606" s="3">
        <f>IF(AE606="","",AE606*Q606)</f>
      </c>
      <c r="AG606" s="0" t="s">
        <v>106</v>
      </c>
      <c r="AH606" s="0" t="s">
        <v>107</v>
      </c>
    </row>
    <row r="607">
      <c r="A607" s="0">
        <v>603</v>
      </c>
      <c r="B607" s="0" t="s">
        <v>2953</v>
      </c>
      <c r="C607" s="0" t="s">
        <v>90</v>
      </c>
      <c r="D607" s="0" t="s">
        <v>14</v>
      </c>
      <c r="E607" s="5" t="s">
        <v>91</v>
      </c>
      <c r="G607" s="0" t="s">
        <v>28</v>
      </c>
      <c r="H607" s="0" t="s">
        <v>2131</v>
      </c>
      <c r="I607" s="0" t="s">
        <v>93</v>
      </c>
      <c r="J607" s="5" t="s">
        <v>2132</v>
      </c>
      <c r="K607" s="0" t="s">
        <v>33</v>
      </c>
      <c r="L607" s="0" t="s">
        <v>1742</v>
      </c>
      <c r="M607" s="5" t="s">
        <v>2954</v>
      </c>
      <c r="N607" s="5" t="s">
        <v>2955</v>
      </c>
      <c r="O607" s="2">
        <v>42</v>
      </c>
      <c r="P607" s="2">
        <v>0</v>
      </c>
      <c r="Q607" s="2">
        <f>IF(C607="Inventario físico",O607,P607)</f>
      </c>
      <c r="R607" s="2">
        <v>4</v>
      </c>
      <c r="S607" s="0" t="s">
        <v>1647</v>
      </c>
      <c r="T607" s="0" t="s">
        <v>1647</v>
      </c>
      <c r="U607" s="0" t="s">
        <v>99</v>
      </c>
      <c r="V607" s="5" t="s">
        <v>1648</v>
      </c>
      <c r="W607" s="5" t="s">
        <v>259</v>
      </c>
      <c r="X607" s="0" t="s">
        <v>146</v>
      </c>
      <c r="Y607" s="5" t="s">
        <v>1649</v>
      </c>
      <c r="Z607" s="0" t="s">
        <v>104</v>
      </c>
      <c r="AC607" s="5" t="s">
        <v>105</v>
      </c>
      <c r="AD607" s="3">
        <f>IF(AA607="","Pendiente",AA607*Q607)</f>
      </c>
      <c r="AE607" s="3">
        <v>528.0535431034483</v>
      </c>
      <c r="AF607" s="3">
        <f>IF(AE607="","",AE607*Q607)</f>
      </c>
      <c r="AG607" s="0" t="s">
        <v>106</v>
      </c>
      <c r="AH607" s="0" t="s">
        <v>107</v>
      </c>
    </row>
    <row r="608">
      <c r="A608" s="0">
        <v>604</v>
      </c>
      <c r="B608" s="0" t="s">
        <v>2956</v>
      </c>
      <c r="C608" s="0" t="s">
        <v>90</v>
      </c>
      <c r="D608" s="0" t="s">
        <v>14</v>
      </c>
      <c r="E608" s="5" t="s">
        <v>109</v>
      </c>
      <c r="G608" s="0" t="s">
        <v>28</v>
      </c>
      <c r="H608" s="0" t="s">
        <v>2131</v>
      </c>
      <c r="I608" s="0" t="s">
        <v>93</v>
      </c>
      <c r="J608" s="5" t="s">
        <v>2132</v>
      </c>
      <c r="K608" s="0" t="s">
        <v>33</v>
      </c>
      <c r="L608" s="0" t="s">
        <v>2957</v>
      </c>
      <c r="M608" s="5" t="s">
        <v>2958</v>
      </c>
      <c r="N608" s="5" t="s">
        <v>258</v>
      </c>
      <c r="O608" s="2">
        <v>30</v>
      </c>
      <c r="P608" s="2">
        <v>4</v>
      </c>
      <c r="Q608" s="2">
        <f>IF(C608="Inventario físico",O608,P608)</f>
      </c>
      <c r="R608" s="2">
        <v>2</v>
      </c>
      <c r="S608" s="0" t="s">
        <v>2959</v>
      </c>
      <c r="T608" s="0" t="s">
        <v>2959</v>
      </c>
      <c r="U608" s="0" t="s">
        <v>99</v>
      </c>
      <c r="V608" s="5" t="s">
        <v>2960</v>
      </c>
      <c r="W608" s="5" t="s">
        <v>259</v>
      </c>
      <c r="X608" s="0" t="s">
        <v>146</v>
      </c>
      <c r="Y608" s="5" t="s">
        <v>2961</v>
      </c>
      <c r="Z608" s="0" t="s">
        <v>104</v>
      </c>
      <c r="AC608" s="5" t="s">
        <v>105</v>
      </c>
      <c r="AD608" s="3">
        <f>IF(AA608="","Pendiente",AA608*Q608)</f>
      </c>
      <c r="AE608" s="3">
        <v>25873.642499999998</v>
      </c>
      <c r="AF608" s="3">
        <f>IF(AE608="","",AE608*Q608)</f>
      </c>
      <c r="AG608" s="0" t="s">
        <v>106</v>
      </c>
      <c r="AH608" s="0" t="s">
        <v>107</v>
      </c>
    </row>
    <row r="609">
      <c r="A609" s="0">
        <v>605</v>
      </c>
      <c r="B609" s="0" t="s">
        <v>2962</v>
      </c>
      <c r="C609" s="0" t="s">
        <v>90</v>
      </c>
      <c r="D609" s="0" t="s">
        <v>17</v>
      </c>
      <c r="E609" s="5" t="s">
        <v>131</v>
      </c>
      <c r="F609" s="0" t="s">
        <v>262</v>
      </c>
      <c r="G609" s="0" t="s">
        <v>28</v>
      </c>
      <c r="H609" s="0" t="s">
        <v>2131</v>
      </c>
      <c r="I609" s="0" t="s">
        <v>93</v>
      </c>
      <c r="J609" s="5" t="s">
        <v>2132</v>
      </c>
      <c r="K609" s="0" t="s">
        <v>33</v>
      </c>
      <c r="L609" s="0" t="s">
        <v>2963</v>
      </c>
      <c r="M609" s="5" t="s">
        <v>2964</v>
      </c>
      <c r="N609" s="5" t="s">
        <v>471</v>
      </c>
      <c r="O609" s="2">
        <v>30</v>
      </c>
      <c r="P609" s="2">
        <v>0</v>
      </c>
      <c r="Q609" s="2">
        <f>IF(C609="Inventario físico",O609,P609)</f>
      </c>
      <c r="R609" s="2">
        <v>1</v>
      </c>
      <c r="U609" s="0" t="s">
        <v>99</v>
      </c>
      <c r="V609" s="5" t="s">
        <v>2965</v>
      </c>
      <c r="Y609" s="5" t="s">
        <v>2966</v>
      </c>
      <c r="Z609" s="0" t="s">
        <v>104</v>
      </c>
      <c r="AC609" s="5" t="s">
        <v>105</v>
      </c>
      <c r="AD609" s="3">
        <f>IF(AA609="","Pendiente",AA609*Q609)</f>
      </c>
      <c r="AF609" s="3">
        <f>IF(AE609="","",AE609*Q609)</f>
      </c>
      <c r="AG609" s="0" t="s">
        <v>106</v>
      </c>
      <c r="AH609" s="0" t="s">
        <v>107</v>
      </c>
    </row>
    <row r="610">
      <c r="A610" s="0">
        <v>606</v>
      </c>
      <c r="B610" s="0" t="s">
        <v>2967</v>
      </c>
      <c r="C610" s="0" t="s">
        <v>90</v>
      </c>
      <c r="D610" s="0" t="s">
        <v>17</v>
      </c>
      <c r="E610" s="5" t="s">
        <v>131</v>
      </c>
      <c r="F610" s="0" t="s">
        <v>132</v>
      </c>
      <c r="G610" s="0" t="s">
        <v>28</v>
      </c>
      <c r="H610" s="0" t="s">
        <v>2131</v>
      </c>
      <c r="I610" s="0" t="s">
        <v>93</v>
      </c>
      <c r="J610" s="5" t="s">
        <v>2132</v>
      </c>
      <c r="K610" s="0" t="s">
        <v>30</v>
      </c>
      <c r="L610" s="0" t="s">
        <v>2968</v>
      </c>
      <c r="M610" s="5" t="s">
        <v>2969</v>
      </c>
      <c r="O610" s="2">
        <v>312</v>
      </c>
      <c r="P610" s="2">
        <v>0</v>
      </c>
      <c r="Q610" s="2">
        <f>IF(C610="Inventario físico",O610,P610)</f>
      </c>
      <c r="R610" s="2">
        <v>5</v>
      </c>
      <c r="U610" s="0" t="s">
        <v>99</v>
      </c>
      <c r="V610" s="5" t="s">
        <v>2970</v>
      </c>
      <c r="Y610" s="5" t="s">
        <v>2971</v>
      </c>
      <c r="Z610" s="0" t="s">
        <v>104</v>
      </c>
      <c r="AC610" s="5" t="s">
        <v>105</v>
      </c>
      <c r="AD610" s="3">
        <f>IF(AA610="","Pendiente",AA610*Q610)</f>
      </c>
      <c r="AF610" s="3">
        <f>IF(AE610="","",AE610*Q610)</f>
      </c>
      <c r="AG610" s="0" t="s">
        <v>106</v>
      </c>
      <c r="AH610" s="0" t="s">
        <v>107</v>
      </c>
    </row>
    <row r="611">
      <c r="A611" s="0">
        <v>607</v>
      </c>
      <c r="B611" s="0" t="s">
        <v>2972</v>
      </c>
      <c r="C611" s="0" t="s">
        <v>90</v>
      </c>
      <c r="D611" s="0" t="s">
        <v>14</v>
      </c>
      <c r="E611" s="5" t="s">
        <v>109</v>
      </c>
      <c r="G611" s="0" t="s">
        <v>28</v>
      </c>
      <c r="H611" s="0" t="s">
        <v>2131</v>
      </c>
      <c r="I611" s="0" t="s">
        <v>93</v>
      </c>
      <c r="J611" s="5" t="s">
        <v>2132</v>
      </c>
      <c r="K611" s="0" t="s">
        <v>33</v>
      </c>
      <c r="L611" s="0" t="s">
        <v>1746</v>
      </c>
      <c r="M611" s="5" t="s">
        <v>2973</v>
      </c>
      <c r="N611" s="5" t="s">
        <v>427</v>
      </c>
      <c r="O611" s="2">
        <v>44</v>
      </c>
      <c r="P611" s="2">
        <v>50</v>
      </c>
      <c r="Q611" s="2">
        <f>IF(C611="Inventario físico",O611,P611)</f>
      </c>
      <c r="R611" s="2">
        <v>2</v>
      </c>
      <c r="S611" s="0" t="s">
        <v>2049</v>
      </c>
      <c r="T611" s="0" t="s">
        <v>2049</v>
      </c>
      <c r="U611" s="0" t="s">
        <v>99</v>
      </c>
      <c r="V611" s="5" t="s">
        <v>2050</v>
      </c>
      <c r="W611" s="5" t="s">
        <v>259</v>
      </c>
      <c r="X611" s="0" t="s">
        <v>146</v>
      </c>
      <c r="Y611" s="5" t="s">
        <v>2051</v>
      </c>
      <c r="Z611" s="0" t="s">
        <v>104</v>
      </c>
      <c r="AC611" s="5" t="s">
        <v>105</v>
      </c>
      <c r="AD611" s="3">
        <f>IF(AA611="","Pendiente",AA611*Q611)</f>
      </c>
      <c r="AE611" s="3">
        <v>614.345</v>
      </c>
      <c r="AF611" s="3">
        <f>IF(AE611="","",AE611*Q611)</f>
      </c>
      <c r="AG611" s="0" t="s">
        <v>106</v>
      </c>
      <c r="AH611" s="0" t="s">
        <v>107</v>
      </c>
    </row>
    <row r="612">
      <c r="A612" s="0">
        <v>608</v>
      </c>
      <c r="B612" s="0" t="s">
        <v>2974</v>
      </c>
      <c r="C612" s="0" t="s">
        <v>90</v>
      </c>
      <c r="D612" s="0" t="s">
        <v>14</v>
      </c>
      <c r="E612" s="5" t="s">
        <v>109</v>
      </c>
      <c r="G612" s="0" t="s">
        <v>28</v>
      </c>
      <c r="H612" s="0" t="s">
        <v>2131</v>
      </c>
      <c r="I612" s="0" t="s">
        <v>93</v>
      </c>
      <c r="J612" s="5" t="s">
        <v>2132</v>
      </c>
      <c r="K612" s="0" t="s">
        <v>33</v>
      </c>
      <c r="L612" s="0" t="s">
        <v>2975</v>
      </c>
      <c r="M612" s="5" t="s">
        <v>2976</v>
      </c>
      <c r="N612" s="5" t="s">
        <v>731</v>
      </c>
      <c r="O612" s="2">
        <v>15</v>
      </c>
      <c r="P612" s="2">
        <v>16</v>
      </c>
      <c r="Q612" s="2">
        <f>IF(C612="Inventario físico",O612,P612)</f>
      </c>
      <c r="R612" s="2">
        <v>2</v>
      </c>
      <c r="S612" s="0" t="s">
        <v>732</v>
      </c>
      <c r="T612" s="0" t="s">
        <v>732</v>
      </c>
      <c r="U612" s="0" t="s">
        <v>99</v>
      </c>
      <c r="V612" s="5" t="s">
        <v>733</v>
      </c>
      <c r="W612" s="5" t="s">
        <v>259</v>
      </c>
      <c r="X612" s="0" t="s">
        <v>146</v>
      </c>
      <c r="Y612" s="5" t="s">
        <v>734</v>
      </c>
      <c r="Z612" s="0" t="s">
        <v>104</v>
      </c>
      <c r="AC612" s="5" t="s">
        <v>105</v>
      </c>
      <c r="AD612" s="3">
        <f>IF(AA612="","Pendiente",AA612*Q612)</f>
      </c>
      <c r="AE612" s="3">
        <v>881.6768750000001</v>
      </c>
      <c r="AF612" s="3">
        <f>IF(AE612="","",AE612*Q612)</f>
      </c>
      <c r="AG612" s="0" t="s">
        <v>106</v>
      </c>
      <c r="AH612" s="0" t="s">
        <v>107</v>
      </c>
    </row>
    <row r="613">
      <c r="A613" s="0">
        <v>609</v>
      </c>
      <c r="B613" s="0" t="s">
        <v>2977</v>
      </c>
      <c r="C613" s="0" t="s">
        <v>90</v>
      </c>
      <c r="D613" s="0" t="s">
        <v>17</v>
      </c>
      <c r="E613" s="5" t="s">
        <v>131</v>
      </c>
      <c r="F613" s="0" t="s">
        <v>262</v>
      </c>
      <c r="G613" s="0" t="s">
        <v>28</v>
      </c>
      <c r="H613" s="0" t="s">
        <v>2131</v>
      </c>
      <c r="I613" s="0" t="s">
        <v>93</v>
      </c>
      <c r="J613" s="5" t="s">
        <v>2132</v>
      </c>
      <c r="K613" s="0" t="s">
        <v>30</v>
      </c>
      <c r="L613" s="0" t="s">
        <v>1142</v>
      </c>
      <c r="M613" s="5" t="s">
        <v>2978</v>
      </c>
      <c r="O613" s="2">
        <v>4</v>
      </c>
      <c r="P613" s="2">
        <v>0</v>
      </c>
      <c r="Q613" s="2">
        <f>IF(C613="Inventario físico",O613,P613)</f>
      </c>
      <c r="R613" s="2">
        <v>1</v>
      </c>
      <c r="U613" s="0" t="s">
        <v>99</v>
      </c>
      <c r="V613" s="5" t="s">
        <v>740</v>
      </c>
      <c r="Y613" s="5" t="s">
        <v>2979</v>
      </c>
      <c r="Z613" s="0" t="s">
        <v>104</v>
      </c>
      <c r="AC613" s="5" t="s">
        <v>105</v>
      </c>
      <c r="AD613" s="3">
        <f>IF(AA613="","Pendiente",AA613*Q613)</f>
      </c>
      <c r="AF613" s="3">
        <f>IF(AE613="","",AE613*Q613)</f>
      </c>
      <c r="AG613" s="0" t="s">
        <v>106</v>
      </c>
      <c r="AH613" s="0" t="s">
        <v>107</v>
      </c>
    </row>
    <row r="614">
      <c r="A614" s="0">
        <v>610</v>
      </c>
      <c r="B614" s="0" t="s">
        <v>2980</v>
      </c>
      <c r="C614" s="0" t="s">
        <v>90</v>
      </c>
      <c r="D614" s="0" t="s">
        <v>17</v>
      </c>
      <c r="E614" s="5" t="s">
        <v>131</v>
      </c>
      <c r="F614" s="0" t="s">
        <v>244</v>
      </c>
      <c r="G614" s="0" t="s">
        <v>28</v>
      </c>
      <c r="H614" s="0" t="s">
        <v>2131</v>
      </c>
      <c r="I614" s="0" t="s">
        <v>93</v>
      </c>
      <c r="J614" s="5" t="s">
        <v>2132</v>
      </c>
      <c r="K614" s="0" t="s">
        <v>33</v>
      </c>
      <c r="L614" s="0" t="s">
        <v>2981</v>
      </c>
      <c r="M614" s="5" t="s">
        <v>2982</v>
      </c>
      <c r="N614" s="5" t="s">
        <v>2983</v>
      </c>
      <c r="O614" s="2">
        <v>15</v>
      </c>
      <c r="P614" s="2">
        <v>0</v>
      </c>
      <c r="Q614" s="2">
        <f>IF(C614="Inventario físico",O614,P614)</f>
      </c>
      <c r="R614" s="2">
        <v>3</v>
      </c>
      <c r="U614" s="0" t="s">
        <v>99</v>
      </c>
      <c r="Y614" s="5" t="s">
        <v>2984</v>
      </c>
      <c r="Z614" s="0" t="s">
        <v>104</v>
      </c>
      <c r="AC614" s="5" t="s">
        <v>105</v>
      </c>
      <c r="AD614" s="3">
        <f>IF(AA614="","Pendiente",AA614*Q614)</f>
      </c>
      <c r="AF614" s="3">
        <f>IF(AE614="","",AE614*Q614)</f>
      </c>
      <c r="AG614" s="0" t="s">
        <v>106</v>
      </c>
      <c r="AH614" s="0" t="s">
        <v>107</v>
      </c>
    </row>
    <row r="615">
      <c r="A615" s="0">
        <v>611</v>
      </c>
      <c r="B615" s="0" t="s">
        <v>2985</v>
      </c>
      <c r="C615" s="0" t="s">
        <v>90</v>
      </c>
      <c r="D615" s="0" t="s">
        <v>14</v>
      </c>
      <c r="E615" s="5" t="s">
        <v>91</v>
      </c>
      <c r="G615" s="0" t="s">
        <v>28</v>
      </c>
      <c r="H615" s="0" t="s">
        <v>2131</v>
      </c>
      <c r="I615" s="0" t="s">
        <v>93</v>
      </c>
      <c r="J615" s="5" t="s">
        <v>2132</v>
      </c>
      <c r="K615" s="0" t="s">
        <v>33</v>
      </c>
      <c r="L615" s="0" t="s">
        <v>1426</v>
      </c>
      <c r="M615" s="5" t="s">
        <v>2986</v>
      </c>
      <c r="N615" s="5" t="s">
        <v>1502</v>
      </c>
      <c r="O615" s="2">
        <v>80</v>
      </c>
      <c r="P615" s="2">
        <v>0</v>
      </c>
      <c r="Q615" s="2">
        <f>IF(C615="Inventario físico",O615,P615)</f>
      </c>
      <c r="R615" s="2">
        <v>1</v>
      </c>
      <c r="S615" s="0" t="s">
        <v>2987</v>
      </c>
      <c r="T615" s="0" t="s">
        <v>2987</v>
      </c>
      <c r="U615" s="0" t="s">
        <v>99</v>
      </c>
      <c r="V615" s="5" t="s">
        <v>2988</v>
      </c>
      <c r="W615" s="5" t="s">
        <v>137</v>
      </c>
      <c r="X615" s="0" t="s">
        <v>146</v>
      </c>
      <c r="Y615" s="5" t="s">
        <v>2989</v>
      </c>
      <c r="Z615" s="0" t="s">
        <v>104</v>
      </c>
      <c r="AC615" s="5" t="s">
        <v>105</v>
      </c>
      <c r="AD615" s="3">
        <f>IF(AA615="","Pendiente",AA615*Q615)</f>
      </c>
      <c r="AE615" s="3">
        <v>112.25</v>
      </c>
      <c r="AF615" s="3">
        <f>IF(AE615="","",AE615*Q615)</f>
      </c>
      <c r="AG615" s="0" t="s">
        <v>106</v>
      </c>
      <c r="AH615" s="0" t="s">
        <v>107</v>
      </c>
    </row>
    <row r="616">
      <c r="A616" s="0">
        <v>612</v>
      </c>
      <c r="B616" s="0" t="s">
        <v>2990</v>
      </c>
      <c r="C616" s="0" t="s">
        <v>90</v>
      </c>
      <c r="D616" s="0" t="s">
        <v>17</v>
      </c>
      <c r="E616" s="5" t="s">
        <v>131</v>
      </c>
      <c r="F616" s="0" t="s">
        <v>132</v>
      </c>
      <c r="G616" s="0" t="s">
        <v>28</v>
      </c>
      <c r="H616" s="0" t="s">
        <v>2131</v>
      </c>
      <c r="I616" s="0" t="s">
        <v>93</v>
      </c>
      <c r="J616" s="5" t="s">
        <v>2132</v>
      </c>
      <c r="K616" s="0" t="s">
        <v>33</v>
      </c>
      <c r="L616" s="0" t="s">
        <v>2991</v>
      </c>
      <c r="M616" s="5" t="s">
        <v>2992</v>
      </c>
      <c r="N616" s="5" t="s">
        <v>2993</v>
      </c>
      <c r="O616" s="2">
        <v>16</v>
      </c>
      <c r="P616" s="2">
        <v>0</v>
      </c>
      <c r="Q616" s="2">
        <f>IF(C616="Inventario físico",O616,P616)</f>
      </c>
      <c r="R616" s="2">
        <v>2</v>
      </c>
      <c r="U616" s="0" t="s">
        <v>99</v>
      </c>
      <c r="V616" s="5" t="s">
        <v>746</v>
      </c>
      <c r="W616" s="5" t="s">
        <v>259</v>
      </c>
      <c r="Y616" s="5" t="s">
        <v>2994</v>
      </c>
      <c r="Z616" s="0" t="s">
        <v>104</v>
      </c>
      <c r="AC616" s="5" t="s">
        <v>105</v>
      </c>
      <c r="AD616" s="3">
        <f>IF(AA616="","Pendiente",AA616*Q616)</f>
      </c>
      <c r="AF616" s="3">
        <f>IF(AE616="","",AE616*Q616)</f>
      </c>
      <c r="AG616" s="0" t="s">
        <v>106</v>
      </c>
      <c r="AH616" s="0" t="s">
        <v>107</v>
      </c>
    </row>
    <row r="617">
      <c r="A617" s="0">
        <v>613</v>
      </c>
      <c r="B617" s="0" t="s">
        <v>2995</v>
      </c>
      <c r="C617" s="0" t="s">
        <v>90</v>
      </c>
      <c r="D617" s="0" t="s">
        <v>14</v>
      </c>
      <c r="E617" s="5" t="s">
        <v>109</v>
      </c>
      <c r="G617" s="0" t="s">
        <v>28</v>
      </c>
      <c r="H617" s="0" t="s">
        <v>2131</v>
      </c>
      <c r="I617" s="0" t="s">
        <v>93</v>
      </c>
      <c r="J617" s="5" t="s">
        <v>2132</v>
      </c>
      <c r="K617" s="0" t="s">
        <v>33</v>
      </c>
      <c r="L617" s="0" t="s">
        <v>2996</v>
      </c>
      <c r="M617" s="5" t="s">
        <v>2997</v>
      </c>
      <c r="N617" s="5" t="s">
        <v>471</v>
      </c>
      <c r="O617" s="2">
        <v>308</v>
      </c>
      <c r="P617" s="2">
        <v>280</v>
      </c>
      <c r="Q617" s="2">
        <f>IF(C617="Inventario físico",O617,P617)</f>
      </c>
      <c r="R617" s="2">
        <v>3</v>
      </c>
      <c r="S617" s="0" t="s">
        <v>751</v>
      </c>
      <c r="T617" s="0" t="s">
        <v>751</v>
      </c>
      <c r="U617" s="0" t="s">
        <v>99</v>
      </c>
      <c r="V617" s="5" t="s">
        <v>752</v>
      </c>
      <c r="W617" s="5" t="s">
        <v>273</v>
      </c>
      <c r="X617" s="0" t="s">
        <v>146</v>
      </c>
      <c r="Y617" s="5" t="s">
        <v>753</v>
      </c>
      <c r="Z617" s="0" t="s">
        <v>104</v>
      </c>
      <c r="AC617" s="5" t="s">
        <v>105</v>
      </c>
      <c r="AD617" s="3">
        <f>IF(AA617="","Pendiente",AA617*Q617)</f>
      </c>
      <c r="AE617" s="3">
        <v>35.5</v>
      </c>
      <c r="AF617" s="3">
        <f>IF(AE617="","",AE617*Q617)</f>
      </c>
      <c r="AG617" s="0" t="s">
        <v>106</v>
      </c>
      <c r="AH617" s="0" t="s">
        <v>107</v>
      </c>
    </row>
    <row r="618">
      <c r="A618" s="0">
        <v>614</v>
      </c>
      <c r="B618" s="0" t="s">
        <v>2998</v>
      </c>
      <c r="C618" s="0" t="s">
        <v>90</v>
      </c>
      <c r="D618" s="0" t="s">
        <v>14</v>
      </c>
      <c r="E618" s="5" t="s">
        <v>109</v>
      </c>
      <c r="G618" s="0" t="s">
        <v>28</v>
      </c>
      <c r="H618" s="0" t="s">
        <v>2131</v>
      </c>
      <c r="I618" s="0" t="s">
        <v>93</v>
      </c>
      <c r="J618" s="5" t="s">
        <v>2132</v>
      </c>
      <c r="K618" s="0" t="s">
        <v>33</v>
      </c>
      <c r="L618" s="0" t="s">
        <v>2999</v>
      </c>
      <c r="M618" s="5" t="s">
        <v>3000</v>
      </c>
      <c r="O618" s="2">
        <v>32</v>
      </c>
      <c r="P618" s="2">
        <v>40</v>
      </c>
      <c r="Q618" s="2">
        <f>IF(C618="Inventario físico",O618,P618)</f>
      </c>
      <c r="R618" s="2">
        <v>2</v>
      </c>
      <c r="S618" s="0" t="s">
        <v>3001</v>
      </c>
      <c r="T618" s="0" t="s">
        <v>3001</v>
      </c>
      <c r="U618" s="0" t="s">
        <v>99</v>
      </c>
      <c r="V618" s="5" t="s">
        <v>3002</v>
      </c>
      <c r="X618" s="0" t="s">
        <v>102</v>
      </c>
      <c r="Y618" s="5" t="s">
        <v>3003</v>
      </c>
      <c r="Z618" s="0" t="s">
        <v>104</v>
      </c>
      <c r="AC618" s="5" t="s">
        <v>105</v>
      </c>
      <c r="AD618" s="3">
        <f>IF(AA618="","Pendiente",AA618*Q618)</f>
      </c>
      <c r="AE618" s="3">
        <v>17541.1</v>
      </c>
      <c r="AF618" s="3">
        <f>IF(AE618="","",AE618*Q618)</f>
      </c>
      <c r="AG618" s="0" t="s">
        <v>106</v>
      </c>
      <c r="AH618" s="0" t="s">
        <v>107</v>
      </c>
    </row>
    <row r="619">
      <c r="A619" s="0">
        <v>615</v>
      </c>
      <c r="B619" s="0" t="s">
        <v>3004</v>
      </c>
      <c r="C619" s="0" t="s">
        <v>90</v>
      </c>
      <c r="D619" s="0" t="s">
        <v>17</v>
      </c>
      <c r="E619" s="5" t="s">
        <v>131</v>
      </c>
      <c r="F619" s="0" t="s">
        <v>132</v>
      </c>
      <c r="G619" s="0" t="s">
        <v>28</v>
      </c>
      <c r="H619" s="0" t="s">
        <v>2131</v>
      </c>
      <c r="I619" s="0" t="s">
        <v>93</v>
      </c>
      <c r="J619" s="5" t="s">
        <v>2132</v>
      </c>
      <c r="K619" s="0" t="s">
        <v>30</v>
      </c>
      <c r="L619" s="0" t="s">
        <v>1380</v>
      </c>
      <c r="M619" s="5" t="s">
        <v>3005</v>
      </c>
      <c r="O619" s="2">
        <v>1</v>
      </c>
      <c r="P619" s="2">
        <v>0</v>
      </c>
      <c r="Q619" s="2">
        <f>IF(C619="Inventario físico",O619,P619)</f>
      </c>
      <c r="R619" s="2">
        <v>1</v>
      </c>
      <c r="U619" s="0" t="s">
        <v>99</v>
      </c>
      <c r="V619" s="5" t="s">
        <v>763</v>
      </c>
      <c r="Y619" s="5" t="s">
        <v>3006</v>
      </c>
      <c r="Z619" s="0" t="s">
        <v>104</v>
      </c>
      <c r="AC619" s="5" t="s">
        <v>105</v>
      </c>
      <c r="AD619" s="3">
        <f>IF(AA619="","Pendiente",AA619*Q619)</f>
      </c>
      <c r="AF619" s="3">
        <f>IF(AE619="","",AE619*Q619)</f>
      </c>
      <c r="AG619" s="0" t="s">
        <v>106</v>
      </c>
      <c r="AH619" s="0" t="s">
        <v>107</v>
      </c>
    </row>
    <row r="620">
      <c r="A620" s="0">
        <v>616</v>
      </c>
      <c r="B620" s="0" t="s">
        <v>3007</v>
      </c>
      <c r="C620" s="0" t="s">
        <v>90</v>
      </c>
      <c r="D620" s="0" t="s">
        <v>17</v>
      </c>
      <c r="E620" s="5" t="s">
        <v>131</v>
      </c>
      <c r="F620" s="0" t="s">
        <v>132</v>
      </c>
      <c r="G620" s="0" t="s">
        <v>28</v>
      </c>
      <c r="H620" s="0" t="s">
        <v>2131</v>
      </c>
      <c r="I620" s="0" t="s">
        <v>93</v>
      </c>
      <c r="J620" s="5" t="s">
        <v>2132</v>
      </c>
      <c r="K620" s="0" t="s">
        <v>30</v>
      </c>
      <c r="L620" s="0" t="s">
        <v>3008</v>
      </c>
      <c r="M620" s="5" t="s">
        <v>3009</v>
      </c>
      <c r="O620" s="2">
        <v>4</v>
      </c>
      <c r="P620" s="2">
        <v>0</v>
      </c>
      <c r="Q620" s="2">
        <f>IF(C620="Inventario físico",O620,P620)</f>
      </c>
      <c r="R620" s="2">
        <v>1</v>
      </c>
      <c r="U620" s="0" t="s">
        <v>99</v>
      </c>
      <c r="V620" s="5" t="s">
        <v>2054</v>
      </c>
      <c r="Y620" s="5" t="s">
        <v>3010</v>
      </c>
      <c r="Z620" s="0" t="s">
        <v>104</v>
      </c>
      <c r="AC620" s="5" t="s">
        <v>105</v>
      </c>
      <c r="AD620" s="3">
        <f>IF(AA620="","Pendiente",AA620*Q620)</f>
      </c>
      <c r="AF620" s="3">
        <f>IF(AE620="","",AE620*Q620)</f>
      </c>
      <c r="AG620" s="0" t="s">
        <v>106</v>
      </c>
      <c r="AH620" s="0" t="s">
        <v>107</v>
      </c>
    </row>
    <row r="621">
      <c r="A621" s="0">
        <v>617</v>
      </c>
      <c r="B621" s="0" t="s">
        <v>3011</v>
      </c>
      <c r="C621" s="0" t="s">
        <v>90</v>
      </c>
      <c r="D621" s="0" t="s">
        <v>17</v>
      </c>
      <c r="E621" s="5" t="s">
        <v>131</v>
      </c>
      <c r="F621" s="0" t="s">
        <v>132</v>
      </c>
      <c r="G621" s="0" t="s">
        <v>28</v>
      </c>
      <c r="H621" s="0" t="s">
        <v>2131</v>
      </c>
      <c r="I621" s="0" t="s">
        <v>93</v>
      </c>
      <c r="J621" s="5" t="s">
        <v>2132</v>
      </c>
      <c r="K621" s="0" t="s">
        <v>30</v>
      </c>
      <c r="L621" s="0" t="s">
        <v>3012</v>
      </c>
      <c r="M621" s="5" t="s">
        <v>3013</v>
      </c>
      <c r="O621" s="2">
        <v>1</v>
      </c>
      <c r="P621" s="2">
        <v>0</v>
      </c>
      <c r="Q621" s="2">
        <f>IF(C621="Inventario físico",O621,P621)</f>
      </c>
      <c r="R621" s="2">
        <v>1</v>
      </c>
      <c r="U621" s="0" t="s">
        <v>99</v>
      </c>
      <c r="V621" s="5" t="s">
        <v>2054</v>
      </c>
      <c r="Y621" s="5" t="s">
        <v>3014</v>
      </c>
      <c r="Z621" s="0" t="s">
        <v>104</v>
      </c>
      <c r="AC621" s="5" t="s">
        <v>105</v>
      </c>
      <c r="AD621" s="3">
        <f>IF(AA621="","Pendiente",AA621*Q621)</f>
      </c>
      <c r="AF621" s="3">
        <f>IF(AE621="","",AE621*Q621)</f>
      </c>
      <c r="AG621" s="0" t="s">
        <v>106</v>
      </c>
      <c r="AH621" s="0" t="s">
        <v>107</v>
      </c>
    </row>
    <row r="622">
      <c r="A622" s="0">
        <v>618</v>
      </c>
      <c r="B622" s="0" t="s">
        <v>3015</v>
      </c>
      <c r="C622" s="0" t="s">
        <v>90</v>
      </c>
      <c r="D622" s="0" t="s">
        <v>17</v>
      </c>
      <c r="E622" s="5" t="s">
        <v>131</v>
      </c>
      <c r="F622" s="0" t="s">
        <v>262</v>
      </c>
      <c r="G622" s="0" t="s">
        <v>28</v>
      </c>
      <c r="H622" s="0" t="s">
        <v>2131</v>
      </c>
      <c r="I622" s="0" t="s">
        <v>93</v>
      </c>
      <c r="J622" s="5" t="s">
        <v>2132</v>
      </c>
      <c r="K622" s="0" t="s">
        <v>30</v>
      </c>
      <c r="L622" s="0" t="s">
        <v>2017</v>
      </c>
      <c r="M622" s="5" t="s">
        <v>3016</v>
      </c>
      <c r="O622" s="2">
        <v>16</v>
      </c>
      <c r="P622" s="2">
        <v>0</v>
      </c>
      <c r="Q622" s="2">
        <f>IF(C622="Inventario físico",O622,P622)</f>
      </c>
      <c r="R622" s="2">
        <v>1</v>
      </c>
      <c r="U622" s="0" t="s">
        <v>99</v>
      </c>
      <c r="V622" s="5" t="s">
        <v>3017</v>
      </c>
      <c r="Y622" s="5" t="s">
        <v>3018</v>
      </c>
      <c r="Z622" s="0" t="s">
        <v>104</v>
      </c>
      <c r="AC622" s="5" t="s">
        <v>105</v>
      </c>
      <c r="AD622" s="3">
        <f>IF(AA622="","Pendiente",AA622*Q622)</f>
      </c>
      <c r="AF622" s="3">
        <f>IF(AE622="","",AE622*Q622)</f>
      </c>
      <c r="AG622" s="0" t="s">
        <v>106</v>
      </c>
      <c r="AH622" s="0" t="s">
        <v>107</v>
      </c>
    </row>
    <row r="623">
      <c r="A623" s="0">
        <v>619</v>
      </c>
      <c r="B623" s="0" t="s">
        <v>3019</v>
      </c>
      <c r="C623" s="0" t="s">
        <v>90</v>
      </c>
      <c r="D623" s="0" t="s">
        <v>14</v>
      </c>
      <c r="E623" s="5" t="s">
        <v>109</v>
      </c>
      <c r="G623" s="0" t="s">
        <v>28</v>
      </c>
      <c r="H623" s="0" t="s">
        <v>2131</v>
      </c>
      <c r="I623" s="0" t="s">
        <v>93</v>
      </c>
      <c r="J623" s="5" t="s">
        <v>2132</v>
      </c>
      <c r="K623" s="0" t="s">
        <v>33</v>
      </c>
      <c r="L623" s="0" t="s">
        <v>3020</v>
      </c>
      <c r="M623" s="5" t="s">
        <v>3021</v>
      </c>
      <c r="N623" s="5" t="s">
        <v>768</v>
      </c>
      <c r="O623" s="2">
        <v>190</v>
      </c>
      <c r="P623" s="2">
        <v>1687</v>
      </c>
      <c r="Q623" s="2">
        <f>IF(C623="Inventario físico",O623,P623)</f>
      </c>
      <c r="R623" s="2">
        <v>1</v>
      </c>
      <c r="S623" s="0" t="s">
        <v>769</v>
      </c>
      <c r="T623" s="0" t="s">
        <v>769</v>
      </c>
      <c r="U623" s="0" t="s">
        <v>99</v>
      </c>
      <c r="V623" s="5" t="s">
        <v>770</v>
      </c>
      <c r="W623" s="5" t="s">
        <v>273</v>
      </c>
      <c r="X623" s="0" t="s">
        <v>146</v>
      </c>
      <c r="Y623" s="5" t="s">
        <v>3022</v>
      </c>
      <c r="Z623" s="0" t="s">
        <v>104</v>
      </c>
      <c r="AC623" s="5" t="s">
        <v>105</v>
      </c>
      <c r="AD623" s="3">
        <f>IF(AA623="","Pendiente",AA623*Q623)</f>
      </c>
      <c r="AE623" s="3">
        <v>139.99481920569056</v>
      </c>
      <c r="AF623" s="3">
        <f>IF(AE623="","",AE623*Q623)</f>
      </c>
      <c r="AG623" s="0" t="s">
        <v>106</v>
      </c>
      <c r="AH623" s="0" t="s">
        <v>107</v>
      </c>
    </row>
    <row r="624">
      <c r="A624" s="0">
        <v>620</v>
      </c>
      <c r="B624" s="0" t="s">
        <v>3023</v>
      </c>
      <c r="C624" s="0" t="s">
        <v>90</v>
      </c>
      <c r="D624" s="0" t="s">
        <v>14</v>
      </c>
      <c r="E624" s="5" t="s">
        <v>91</v>
      </c>
      <c r="G624" s="0" t="s">
        <v>28</v>
      </c>
      <c r="H624" s="0" t="s">
        <v>2131</v>
      </c>
      <c r="I624" s="0" t="s">
        <v>93</v>
      </c>
      <c r="J624" s="5" t="s">
        <v>2132</v>
      </c>
      <c r="K624" s="0" t="s">
        <v>33</v>
      </c>
      <c r="L624" s="0" t="s">
        <v>3024</v>
      </c>
      <c r="M624" s="5" t="s">
        <v>3025</v>
      </c>
      <c r="N624" s="5" t="s">
        <v>278</v>
      </c>
      <c r="O624" s="2">
        <v>70</v>
      </c>
      <c r="P624" s="2">
        <v>0</v>
      </c>
      <c r="Q624" s="2">
        <f>IF(C624="Inventario físico",O624,P624)</f>
      </c>
      <c r="R624" s="2">
        <v>1</v>
      </c>
      <c r="S624" s="0" t="s">
        <v>1701</v>
      </c>
      <c r="T624" s="0" t="s">
        <v>1701</v>
      </c>
      <c r="U624" s="0" t="s">
        <v>99</v>
      </c>
      <c r="V624" s="5" t="s">
        <v>1702</v>
      </c>
      <c r="W624" s="5" t="s">
        <v>273</v>
      </c>
      <c r="X624" s="0" t="s">
        <v>146</v>
      </c>
      <c r="Y624" s="5" t="s">
        <v>3026</v>
      </c>
      <c r="Z624" s="0" t="s">
        <v>104</v>
      </c>
      <c r="AC624" s="5" t="s">
        <v>105</v>
      </c>
      <c r="AD624" s="3">
        <f>IF(AA624="","Pendiente",AA624*Q624)</f>
      </c>
      <c r="AE624" s="3">
        <v>30.384038180341193</v>
      </c>
      <c r="AF624" s="3">
        <f>IF(AE624="","",AE624*Q624)</f>
      </c>
      <c r="AG624" s="0" t="s">
        <v>106</v>
      </c>
      <c r="AH624" s="0" t="s">
        <v>107</v>
      </c>
    </row>
    <row r="625">
      <c r="A625" s="0">
        <v>621</v>
      </c>
      <c r="B625" s="0" t="s">
        <v>3027</v>
      </c>
      <c r="C625" s="0" t="s">
        <v>90</v>
      </c>
      <c r="D625" s="0" t="s">
        <v>17</v>
      </c>
      <c r="E625" s="5" t="s">
        <v>131</v>
      </c>
      <c r="F625" s="0" t="s">
        <v>262</v>
      </c>
      <c r="G625" s="0" t="s">
        <v>28</v>
      </c>
      <c r="H625" s="0" t="s">
        <v>2131</v>
      </c>
      <c r="I625" s="0" t="s">
        <v>93</v>
      </c>
      <c r="J625" s="5" t="s">
        <v>2132</v>
      </c>
      <c r="K625" s="0" t="s">
        <v>33</v>
      </c>
      <c r="L625" s="0" t="s">
        <v>3028</v>
      </c>
      <c r="M625" s="5" t="s">
        <v>3029</v>
      </c>
      <c r="N625" s="5" t="s">
        <v>3030</v>
      </c>
      <c r="O625" s="2">
        <v>13</v>
      </c>
      <c r="P625" s="2">
        <v>0</v>
      </c>
      <c r="Q625" s="2">
        <f>IF(C625="Inventario físico",O625,P625)</f>
      </c>
      <c r="R625" s="2">
        <v>3</v>
      </c>
      <c r="U625" s="0" t="s">
        <v>99</v>
      </c>
      <c r="V625" s="5" t="s">
        <v>1707</v>
      </c>
      <c r="Y625" s="5" t="s">
        <v>3031</v>
      </c>
      <c r="Z625" s="0" t="s">
        <v>104</v>
      </c>
      <c r="AC625" s="5" t="s">
        <v>105</v>
      </c>
      <c r="AD625" s="3">
        <f>IF(AA625="","Pendiente",AA625*Q625)</f>
      </c>
      <c r="AF625" s="3">
        <f>IF(AE625="","",AE625*Q625)</f>
      </c>
      <c r="AG625" s="0" t="s">
        <v>106</v>
      </c>
      <c r="AH625" s="0" t="s">
        <v>107</v>
      </c>
    </row>
    <row r="626">
      <c r="A626" s="0">
        <v>622</v>
      </c>
      <c r="B626" s="0" t="s">
        <v>3032</v>
      </c>
      <c r="C626" s="0" t="s">
        <v>90</v>
      </c>
      <c r="D626" s="0" t="s">
        <v>15</v>
      </c>
      <c r="E626" s="5" t="s">
        <v>323</v>
      </c>
      <c r="G626" s="0" t="s">
        <v>28</v>
      </c>
      <c r="H626" s="0" t="s">
        <v>2131</v>
      </c>
      <c r="I626" s="0" t="s">
        <v>93</v>
      </c>
      <c r="J626" s="5" t="s">
        <v>2132</v>
      </c>
      <c r="K626" s="0" t="s">
        <v>30</v>
      </c>
      <c r="L626" s="0" t="s">
        <v>3033</v>
      </c>
      <c r="M626" s="5" t="s">
        <v>3034</v>
      </c>
      <c r="N626" s="5" t="s">
        <v>1057</v>
      </c>
      <c r="O626" s="2">
        <v>8</v>
      </c>
      <c r="P626" s="2">
        <v>0</v>
      </c>
      <c r="Q626" s="2">
        <f>IF(C626="Inventario físico",O626,P626)</f>
      </c>
      <c r="R626" s="2">
        <v>2</v>
      </c>
      <c r="U626" s="0" t="s">
        <v>99</v>
      </c>
      <c r="Y626" s="5" t="s">
        <v>327</v>
      </c>
      <c r="Z626" s="0" t="s">
        <v>104</v>
      </c>
      <c r="AC626" s="5" t="s">
        <v>105</v>
      </c>
      <c r="AD626" s="3">
        <f>IF(AA626="","Pendiente",AA626*Q626)</f>
      </c>
      <c r="AF626" s="3">
        <f>IF(AE626="","",AE626*Q626)</f>
      </c>
      <c r="AG626" s="0" t="s">
        <v>106</v>
      </c>
      <c r="AH626" s="0" t="s">
        <v>107</v>
      </c>
    </row>
    <row r="627">
      <c r="A627" s="0">
        <v>623</v>
      </c>
      <c r="B627" s="0" t="s">
        <v>3035</v>
      </c>
      <c r="C627" s="0" t="s">
        <v>90</v>
      </c>
      <c r="D627" s="0" t="s">
        <v>15</v>
      </c>
      <c r="E627" s="5" t="s">
        <v>323</v>
      </c>
      <c r="G627" s="0" t="s">
        <v>28</v>
      </c>
      <c r="H627" s="0" t="s">
        <v>2131</v>
      </c>
      <c r="I627" s="0" t="s">
        <v>93</v>
      </c>
      <c r="J627" s="5" t="s">
        <v>2132</v>
      </c>
      <c r="K627" s="0" t="s">
        <v>30</v>
      </c>
      <c r="L627" s="0" t="s">
        <v>3036</v>
      </c>
      <c r="M627" s="5" t="s">
        <v>3037</v>
      </c>
      <c r="N627" s="5" t="s">
        <v>166</v>
      </c>
      <c r="O627" s="2">
        <v>54</v>
      </c>
      <c r="P627" s="2">
        <v>0</v>
      </c>
      <c r="Q627" s="2">
        <f>IF(C627="Inventario físico",O627,P627)</f>
      </c>
      <c r="R627" s="2">
        <v>4</v>
      </c>
      <c r="U627" s="0" t="s">
        <v>99</v>
      </c>
      <c r="Y627" s="5" t="s">
        <v>327</v>
      </c>
      <c r="Z627" s="0" t="s">
        <v>104</v>
      </c>
      <c r="AC627" s="5" t="s">
        <v>105</v>
      </c>
      <c r="AD627" s="3">
        <f>IF(AA627="","Pendiente",AA627*Q627)</f>
      </c>
      <c r="AF627" s="3">
        <f>IF(AE627="","",AE627*Q627)</f>
      </c>
      <c r="AG627" s="0" t="s">
        <v>106</v>
      </c>
      <c r="AH627" s="0" t="s">
        <v>107</v>
      </c>
    </row>
    <row r="628">
      <c r="A628" s="0">
        <v>624</v>
      </c>
      <c r="B628" s="0" t="s">
        <v>3038</v>
      </c>
      <c r="C628" s="0" t="s">
        <v>90</v>
      </c>
      <c r="D628" s="0" t="s">
        <v>17</v>
      </c>
      <c r="E628" s="5" t="s">
        <v>131</v>
      </c>
      <c r="F628" s="0" t="s">
        <v>262</v>
      </c>
      <c r="G628" s="0" t="s">
        <v>28</v>
      </c>
      <c r="H628" s="0" t="s">
        <v>2131</v>
      </c>
      <c r="I628" s="0" t="s">
        <v>93</v>
      </c>
      <c r="J628" s="5" t="s">
        <v>2132</v>
      </c>
      <c r="K628" s="0" t="s">
        <v>33</v>
      </c>
      <c r="L628" s="0" t="s">
        <v>3039</v>
      </c>
      <c r="M628" s="5" t="s">
        <v>3040</v>
      </c>
      <c r="N628" s="5" t="s">
        <v>3041</v>
      </c>
      <c r="O628" s="2">
        <v>20</v>
      </c>
      <c r="P628" s="2">
        <v>0</v>
      </c>
      <c r="Q628" s="2">
        <f>IF(C628="Inventario físico",O628,P628)</f>
      </c>
      <c r="R628" s="2">
        <v>2</v>
      </c>
      <c r="U628" s="0" t="s">
        <v>99</v>
      </c>
      <c r="V628" s="5" t="s">
        <v>3042</v>
      </c>
      <c r="Y628" s="5" t="s">
        <v>3043</v>
      </c>
      <c r="Z628" s="0" t="s">
        <v>104</v>
      </c>
      <c r="AC628" s="5" t="s">
        <v>105</v>
      </c>
      <c r="AD628" s="3">
        <f>IF(AA628="","Pendiente",AA628*Q628)</f>
      </c>
      <c r="AF628" s="3">
        <f>IF(AE628="","",AE628*Q628)</f>
      </c>
      <c r="AG628" s="0" t="s">
        <v>106</v>
      </c>
      <c r="AH628" s="0" t="s">
        <v>107</v>
      </c>
    </row>
    <row r="629">
      <c r="A629" s="0">
        <v>625</v>
      </c>
      <c r="B629" s="0" t="s">
        <v>3044</v>
      </c>
      <c r="C629" s="0" t="s">
        <v>90</v>
      </c>
      <c r="D629" s="0" t="s">
        <v>17</v>
      </c>
      <c r="E629" s="5" t="s">
        <v>131</v>
      </c>
      <c r="F629" s="0" t="s">
        <v>262</v>
      </c>
      <c r="G629" s="0" t="s">
        <v>28</v>
      </c>
      <c r="H629" s="0" t="s">
        <v>2131</v>
      </c>
      <c r="I629" s="0" t="s">
        <v>93</v>
      </c>
      <c r="J629" s="5" t="s">
        <v>2132</v>
      </c>
      <c r="K629" s="0" t="s">
        <v>30</v>
      </c>
      <c r="L629" s="0" t="s">
        <v>3045</v>
      </c>
      <c r="M629" s="5" t="s">
        <v>3046</v>
      </c>
      <c r="N629" s="5" t="s">
        <v>2121</v>
      </c>
      <c r="O629" s="2">
        <v>5</v>
      </c>
      <c r="P629" s="2">
        <v>0</v>
      </c>
      <c r="Q629" s="2">
        <f>IF(C629="Inventario físico",O629,P629)</f>
      </c>
      <c r="R629" s="2">
        <v>1</v>
      </c>
      <c r="U629" s="0" t="s">
        <v>99</v>
      </c>
      <c r="V629" s="5" t="s">
        <v>1739</v>
      </c>
      <c r="Y629" s="5" t="s">
        <v>3047</v>
      </c>
      <c r="Z629" s="0" t="s">
        <v>104</v>
      </c>
      <c r="AC629" s="5" t="s">
        <v>105</v>
      </c>
      <c r="AD629" s="3">
        <f>IF(AA629="","Pendiente",AA629*Q629)</f>
      </c>
      <c r="AF629" s="3">
        <f>IF(AE629="","",AE629*Q629)</f>
      </c>
      <c r="AG629" s="0" t="s">
        <v>106</v>
      </c>
      <c r="AH629" s="0" t="s">
        <v>107</v>
      </c>
    </row>
    <row r="630">
      <c r="A630" s="0">
        <v>626</v>
      </c>
      <c r="B630" s="0" t="s">
        <v>3048</v>
      </c>
      <c r="C630" s="0" t="s">
        <v>90</v>
      </c>
      <c r="D630" s="0" t="s">
        <v>17</v>
      </c>
      <c r="E630" s="5" t="s">
        <v>131</v>
      </c>
      <c r="F630" s="0" t="s">
        <v>262</v>
      </c>
      <c r="G630" s="0" t="s">
        <v>28</v>
      </c>
      <c r="H630" s="0" t="s">
        <v>2131</v>
      </c>
      <c r="I630" s="0" t="s">
        <v>93</v>
      </c>
      <c r="J630" s="5" t="s">
        <v>2132</v>
      </c>
      <c r="K630" s="0" t="s">
        <v>30</v>
      </c>
      <c r="L630" s="0" t="s">
        <v>3049</v>
      </c>
      <c r="M630" s="5" t="s">
        <v>3050</v>
      </c>
      <c r="O630" s="2">
        <v>36</v>
      </c>
      <c r="P630" s="2">
        <v>0</v>
      </c>
      <c r="Q630" s="2">
        <f>IF(C630="Inventario físico",O630,P630)</f>
      </c>
      <c r="R630" s="2">
        <v>4</v>
      </c>
      <c r="U630" s="0" t="s">
        <v>99</v>
      </c>
      <c r="V630" s="5" t="s">
        <v>3051</v>
      </c>
      <c r="Y630" s="5" t="s">
        <v>3052</v>
      </c>
      <c r="Z630" s="0" t="s">
        <v>104</v>
      </c>
      <c r="AC630" s="5" t="s">
        <v>105</v>
      </c>
      <c r="AD630" s="3">
        <f>IF(AA630="","Pendiente",AA630*Q630)</f>
      </c>
      <c r="AF630" s="3">
        <f>IF(AE630="","",AE630*Q630)</f>
      </c>
      <c r="AG630" s="0" t="s">
        <v>106</v>
      </c>
      <c r="AH630" s="0" t="s">
        <v>107</v>
      </c>
    </row>
    <row r="631">
      <c r="A631" s="0">
        <v>627</v>
      </c>
      <c r="B631" s="0" t="s">
        <v>3053</v>
      </c>
      <c r="C631" s="0" t="s">
        <v>90</v>
      </c>
      <c r="D631" s="0" t="s">
        <v>17</v>
      </c>
      <c r="E631" s="5" t="s">
        <v>131</v>
      </c>
      <c r="F631" s="0" t="s">
        <v>132</v>
      </c>
      <c r="G631" s="0" t="s">
        <v>28</v>
      </c>
      <c r="H631" s="0" t="s">
        <v>2131</v>
      </c>
      <c r="I631" s="0" t="s">
        <v>93</v>
      </c>
      <c r="J631" s="5" t="s">
        <v>2132</v>
      </c>
      <c r="K631" s="0" t="s">
        <v>30</v>
      </c>
      <c r="L631" s="0" t="s">
        <v>3054</v>
      </c>
      <c r="M631" s="5" t="s">
        <v>3055</v>
      </c>
      <c r="O631" s="2">
        <v>10</v>
      </c>
      <c r="P631" s="2">
        <v>0</v>
      </c>
      <c r="Q631" s="2">
        <f>IF(C631="Inventario físico",O631,P631)</f>
      </c>
      <c r="R631" s="2">
        <v>1</v>
      </c>
      <c r="U631" s="0" t="s">
        <v>99</v>
      </c>
      <c r="V631" s="5" t="s">
        <v>786</v>
      </c>
      <c r="Y631" s="5" t="s">
        <v>3056</v>
      </c>
      <c r="Z631" s="0" t="s">
        <v>104</v>
      </c>
      <c r="AC631" s="5" t="s">
        <v>105</v>
      </c>
      <c r="AD631" s="3">
        <f>IF(AA631="","Pendiente",AA631*Q631)</f>
      </c>
      <c r="AF631" s="3">
        <f>IF(AE631="","",AE631*Q631)</f>
      </c>
      <c r="AG631" s="0" t="s">
        <v>106</v>
      </c>
      <c r="AH631" s="0" t="s">
        <v>107</v>
      </c>
    </row>
    <row r="632">
      <c r="A632" s="0">
        <v>628</v>
      </c>
      <c r="B632" s="0" t="s">
        <v>3057</v>
      </c>
      <c r="C632" s="0" t="s">
        <v>90</v>
      </c>
      <c r="D632" s="0" t="s">
        <v>14</v>
      </c>
      <c r="E632" s="5" t="s">
        <v>109</v>
      </c>
      <c r="G632" s="0" t="s">
        <v>28</v>
      </c>
      <c r="H632" s="0" t="s">
        <v>2131</v>
      </c>
      <c r="I632" s="0" t="s">
        <v>93</v>
      </c>
      <c r="J632" s="5" t="s">
        <v>2132</v>
      </c>
      <c r="K632" s="0" t="s">
        <v>33</v>
      </c>
      <c r="L632" s="0" t="s">
        <v>1782</v>
      </c>
      <c r="M632" s="5" t="s">
        <v>3058</v>
      </c>
      <c r="N632" s="5" t="s">
        <v>3059</v>
      </c>
      <c r="O632" s="2">
        <v>890</v>
      </c>
      <c r="P632" s="2">
        <v>1675</v>
      </c>
      <c r="Q632" s="2">
        <f>IF(C632="Inventario físico",O632,P632)</f>
      </c>
      <c r="R632" s="2">
        <v>2</v>
      </c>
      <c r="S632" s="0" t="s">
        <v>3060</v>
      </c>
      <c r="T632" s="0" t="s">
        <v>3060</v>
      </c>
      <c r="U632" s="0" t="s">
        <v>99</v>
      </c>
      <c r="V632" s="5" t="s">
        <v>343</v>
      </c>
      <c r="W632" s="5" t="s">
        <v>259</v>
      </c>
      <c r="X632" s="0" t="s">
        <v>102</v>
      </c>
      <c r="Y632" s="5" t="s">
        <v>3061</v>
      </c>
      <c r="Z632" s="0" t="s">
        <v>104</v>
      </c>
      <c r="AC632" s="5" t="s">
        <v>105</v>
      </c>
      <c r="AD632" s="3">
        <f>IF(AA632="","Pendiente",AA632*Q632)</f>
      </c>
      <c r="AE632" s="3">
        <v>659.1582089552239</v>
      </c>
      <c r="AF632" s="3">
        <f>IF(AE632="","",AE632*Q632)</f>
      </c>
      <c r="AG632" s="0" t="s">
        <v>106</v>
      </c>
      <c r="AH632" s="0" t="s">
        <v>107</v>
      </c>
    </row>
    <row r="633">
      <c r="A633" s="0">
        <v>629</v>
      </c>
      <c r="B633" s="0" t="s">
        <v>3062</v>
      </c>
      <c r="C633" s="0" t="s">
        <v>90</v>
      </c>
      <c r="D633" s="0" t="s">
        <v>14</v>
      </c>
      <c r="E633" s="5" t="s">
        <v>91</v>
      </c>
      <c r="G633" s="0" t="s">
        <v>28</v>
      </c>
      <c r="H633" s="0" t="s">
        <v>2131</v>
      </c>
      <c r="I633" s="0" t="s">
        <v>93</v>
      </c>
      <c r="J633" s="5" t="s">
        <v>2132</v>
      </c>
      <c r="K633" s="0" t="s">
        <v>33</v>
      </c>
      <c r="L633" s="0" t="s">
        <v>1769</v>
      </c>
      <c r="M633" s="5" t="s">
        <v>3063</v>
      </c>
      <c r="N633" s="5" t="s">
        <v>3064</v>
      </c>
      <c r="O633" s="2">
        <v>114</v>
      </c>
      <c r="P633" s="2">
        <v>0</v>
      </c>
      <c r="Q633" s="2">
        <f>IF(C633="Inventario físico",O633,P633)</f>
      </c>
      <c r="R633" s="2">
        <v>3</v>
      </c>
      <c r="S633" s="0" t="s">
        <v>3065</v>
      </c>
      <c r="T633" s="0" t="s">
        <v>3065</v>
      </c>
      <c r="U633" s="0" t="s">
        <v>99</v>
      </c>
      <c r="V633" s="5" t="s">
        <v>3066</v>
      </c>
      <c r="W633" s="5" t="s">
        <v>205</v>
      </c>
      <c r="X633" s="0" t="s">
        <v>146</v>
      </c>
      <c r="Y633" s="5" t="s">
        <v>3067</v>
      </c>
      <c r="Z633" s="0" t="s">
        <v>104</v>
      </c>
      <c r="AC633" s="5" t="s">
        <v>105</v>
      </c>
      <c r="AD633" s="3">
        <f>IF(AA633="","Pendiente",AA633*Q633)</f>
      </c>
      <c r="AE633" s="3">
        <v>688.5990909090908</v>
      </c>
      <c r="AF633" s="3">
        <f>IF(AE633="","",AE633*Q633)</f>
      </c>
      <c r="AG633" s="0" t="s">
        <v>106</v>
      </c>
      <c r="AH633" s="0" t="s">
        <v>107</v>
      </c>
    </row>
    <row r="634">
      <c r="A634" s="0">
        <v>630</v>
      </c>
      <c r="B634" s="0" t="s">
        <v>3068</v>
      </c>
      <c r="C634" s="0" t="s">
        <v>90</v>
      </c>
      <c r="D634" s="0" t="s">
        <v>17</v>
      </c>
      <c r="E634" s="5" t="s">
        <v>131</v>
      </c>
      <c r="F634" s="0" t="s">
        <v>132</v>
      </c>
      <c r="G634" s="0" t="s">
        <v>28</v>
      </c>
      <c r="H634" s="0" t="s">
        <v>2131</v>
      </c>
      <c r="I634" s="0" t="s">
        <v>93</v>
      </c>
      <c r="J634" s="5" t="s">
        <v>2132</v>
      </c>
      <c r="K634" s="0" t="s">
        <v>30</v>
      </c>
      <c r="L634" s="0" t="s">
        <v>3069</v>
      </c>
      <c r="M634" s="5" t="s">
        <v>3070</v>
      </c>
      <c r="O634" s="2">
        <v>5</v>
      </c>
      <c r="P634" s="2">
        <v>0</v>
      </c>
      <c r="Q634" s="2">
        <f>IF(C634="Inventario físico",O634,P634)</f>
      </c>
      <c r="R634" s="2">
        <v>2</v>
      </c>
      <c r="U634" s="0" t="s">
        <v>99</v>
      </c>
      <c r="V634" s="5" t="s">
        <v>378</v>
      </c>
      <c r="Y634" s="5" t="s">
        <v>3071</v>
      </c>
      <c r="Z634" s="0" t="s">
        <v>104</v>
      </c>
      <c r="AC634" s="5" t="s">
        <v>105</v>
      </c>
      <c r="AD634" s="3">
        <f>IF(AA634="","Pendiente",AA634*Q634)</f>
      </c>
      <c r="AF634" s="3">
        <f>IF(AE634="","",AE634*Q634)</f>
      </c>
      <c r="AG634" s="0" t="s">
        <v>106</v>
      </c>
      <c r="AH634" s="0" t="s">
        <v>107</v>
      </c>
    </row>
    <row r="635">
      <c r="A635" s="0">
        <v>631</v>
      </c>
      <c r="B635" s="0" t="s">
        <v>3072</v>
      </c>
      <c r="C635" s="0" t="s">
        <v>90</v>
      </c>
      <c r="D635" s="0" t="s">
        <v>17</v>
      </c>
      <c r="E635" s="5" t="s">
        <v>131</v>
      </c>
      <c r="F635" s="0" t="s">
        <v>132</v>
      </c>
      <c r="G635" s="0" t="s">
        <v>28</v>
      </c>
      <c r="H635" s="0" t="s">
        <v>2131</v>
      </c>
      <c r="I635" s="0" t="s">
        <v>93</v>
      </c>
      <c r="J635" s="5" t="s">
        <v>2132</v>
      </c>
      <c r="K635" s="0" t="s">
        <v>30</v>
      </c>
      <c r="L635" s="0" t="s">
        <v>3073</v>
      </c>
      <c r="M635" s="5" t="s">
        <v>3074</v>
      </c>
      <c r="O635" s="2">
        <v>4</v>
      </c>
      <c r="P635" s="2">
        <v>0</v>
      </c>
      <c r="Q635" s="2">
        <f>IF(C635="Inventario físico",O635,P635)</f>
      </c>
      <c r="R635" s="2">
        <v>2</v>
      </c>
      <c r="U635" s="0" t="s">
        <v>99</v>
      </c>
      <c r="V635" s="5" t="s">
        <v>3075</v>
      </c>
      <c r="Y635" s="5" t="s">
        <v>3076</v>
      </c>
      <c r="Z635" s="0" t="s">
        <v>104</v>
      </c>
      <c r="AC635" s="5" t="s">
        <v>105</v>
      </c>
      <c r="AD635" s="3">
        <f>IF(AA635="","Pendiente",AA635*Q635)</f>
      </c>
      <c r="AF635" s="3">
        <f>IF(AE635="","",AE635*Q635)</f>
      </c>
      <c r="AG635" s="0" t="s">
        <v>106</v>
      </c>
      <c r="AH635" s="0" t="s">
        <v>107</v>
      </c>
    </row>
    <row r="636">
      <c r="A636" s="0">
        <v>632</v>
      </c>
      <c r="B636" s="0" t="s">
        <v>3077</v>
      </c>
      <c r="C636" s="0" t="s">
        <v>90</v>
      </c>
      <c r="D636" s="0" t="s">
        <v>14</v>
      </c>
      <c r="E636" s="5" t="s">
        <v>91</v>
      </c>
      <c r="G636" s="0" t="s">
        <v>28</v>
      </c>
      <c r="H636" s="0" t="s">
        <v>2131</v>
      </c>
      <c r="I636" s="0" t="s">
        <v>93</v>
      </c>
      <c r="J636" s="5" t="s">
        <v>2132</v>
      </c>
      <c r="K636" s="0" t="s">
        <v>33</v>
      </c>
      <c r="L636" s="0" t="s">
        <v>3078</v>
      </c>
      <c r="M636" s="5" t="s">
        <v>795</v>
      </c>
      <c r="N636" s="5" t="s">
        <v>796</v>
      </c>
      <c r="O636" s="2">
        <v>1</v>
      </c>
      <c r="P636" s="2">
        <v>0</v>
      </c>
      <c r="Q636" s="2">
        <f>IF(C636="Inventario físico",O636,P636)</f>
      </c>
      <c r="R636" s="2">
        <v>1</v>
      </c>
      <c r="S636" s="0" t="s">
        <v>797</v>
      </c>
      <c r="T636" s="0" t="s">
        <v>797</v>
      </c>
      <c r="U636" s="0" t="s">
        <v>99</v>
      </c>
      <c r="V636" s="5" t="s">
        <v>798</v>
      </c>
      <c r="W636" s="5" t="s">
        <v>145</v>
      </c>
      <c r="X636" s="0" t="s">
        <v>146</v>
      </c>
      <c r="Y636" s="5" t="s">
        <v>799</v>
      </c>
      <c r="Z636" s="0" t="s">
        <v>104</v>
      </c>
      <c r="AC636" s="5" t="s">
        <v>105</v>
      </c>
      <c r="AD636" s="3">
        <f>IF(AA636="","Pendiente",AA636*Q636)</f>
      </c>
      <c r="AE636" s="3">
        <v>2216.547323076923</v>
      </c>
      <c r="AF636" s="3">
        <f>IF(AE636="","",AE636*Q636)</f>
      </c>
      <c r="AG636" s="0" t="s">
        <v>106</v>
      </c>
      <c r="AH636" s="0" t="s">
        <v>107</v>
      </c>
    </row>
    <row r="637">
      <c r="A637" s="0">
        <v>633</v>
      </c>
      <c r="B637" s="0" t="s">
        <v>3079</v>
      </c>
      <c r="C637" s="0" t="s">
        <v>90</v>
      </c>
      <c r="D637" s="0" t="s">
        <v>15</v>
      </c>
      <c r="E637" s="5" t="s">
        <v>323</v>
      </c>
      <c r="G637" s="0" t="s">
        <v>28</v>
      </c>
      <c r="H637" s="0" t="s">
        <v>2131</v>
      </c>
      <c r="I637" s="0" t="s">
        <v>93</v>
      </c>
      <c r="J637" s="5" t="s">
        <v>2132</v>
      </c>
      <c r="K637" s="0" t="s">
        <v>33</v>
      </c>
      <c r="L637" s="0" t="s">
        <v>3080</v>
      </c>
      <c r="M637" s="5" t="s">
        <v>3081</v>
      </c>
      <c r="N637" s="5" t="s">
        <v>3082</v>
      </c>
      <c r="O637" s="2">
        <v>10</v>
      </c>
      <c r="P637" s="2">
        <v>0</v>
      </c>
      <c r="Q637" s="2">
        <f>IF(C637="Inventario físico",O637,P637)</f>
      </c>
      <c r="R637" s="2">
        <v>1</v>
      </c>
      <c r="U637" s="0" t="s">
        <v>99</v>
      </c>
      <c r="Y637" s="5" t="s">
        <v>327</v>
      </c>
      <c r="Z637" s="0" t="s">
        <v>104</v>
      </c>
      <c r="AC637" s="5" t="s">
        <v>105</v>
      </c>
      <c r="AD637" s="3">
        <f>IF(AA637="","Pendiente",AA637*Q637)</f>
      </c>
      <c r="AF637" s="3">
        <f>IF(AE637="","",AE637*Q637)</f>
      </c>
      <c r="AG637" s="0" t="s">
        <v>106</v>
      </c>
      <c r="AH637" s="0" t="s">
        <v>107</v>
      </c>
    </row>
    <row r="638">
      <c r="A638" s="0">
        <v>634</v>
      </c>
      <c r="B638" s="0" t="s">
        <v>3083</v>
      </c>
      <c r="C638" s="0" t="s">
        <v>90</v>
      </c>
      <c r="D638" s="0" t="s">
        <v>17</v>
      </c>
      <c r="E638" s="5" t="s">
        <v>131</v>
      </c>
      <c r="F638" s="0" t="s">
        <v>132</v>
      </c>
      <c r="G638" s="0" t="s">
        <v>28</v>
      </c>
      <c r="H638" s="0" t="s">
        <v>2131</v>
      </c>
      <c r="I638" s="0" t="s">
        <v>93</v>
      </c>
      <c r="J638" s="5" t="s">
        <v>2132</v>
      </c>
      <c r="K638" s="0" t="s">
        <v>30</v>
      </c>
      <c r="L638" s="0" t="s">
        <v>2073</v>
      </c>
      <c r="M638" s="5" t="s">
        <v>3084</v>
      </c>
      <c r="O638" s="2">
        <v>9</v>
      </c>
      <c r="P638" s="2">
        <v>0</v>
      </c>
      <c r="Q638" s="2">
        <f>IF(C638="Inventario físico",O638,P638)</f>
      </c>
      <c r="R638" s="2">
        <v>1</v>
      </c>
      <c r="U638" s="0" t="s">
        <v>99</v>
      </c>
      <c r="V638" s="5" t="s">
        <v>813</v>
      </c>
      <c r="Y638" s="5" t="s">
        <v>3085</v>
      </c>
      <c r="Z638" s="0" t="s">
        <v>104</v>
      </c>
      <c r="AC638" s="5" t="s">
        <v>105</v>
      </c>
      <c r="AD638" s="3">
        <f>IF(AA638="","Pendiente",AA638*Q638)</f>
      </c>
      <c r="AF638" s="3">
        <f>IF(AE638="","",AE638*Q638)</f>
      </c>
      <c r="AG638" s="0" t="s">
        <v>106</v>
      </c>
      <c r="AH638" s="0" t="s">
        <v>107</v>
      </c>
    </row>
    <row r="639">
      <c r="A639" s="0">
        <v>635</v>
      </c>
      <c r="B639" s="0" t="s">
        <v>3086</v>
      </c>
      <c r="C639" s="0" t="s">
        <v>90</v>
      </c>
      <c r="D639" s="0" t="s">
        <v>15</v>
      </c>
      <c r="E639" s="5" t="s">
        <v>323</v>
      </c>
      <c r="G639" s="0" t="s">
        <v>28</v>
      </c>
      <c r="H639" s="0" t="s">
        <v>2131</v>
      </c>
      <c r="I639" s="0" t="s">
        <v>93</v>
      </c>
      <c r="J639" s="5" t="s">
        <v>2132</v>
      </c>
      <c r="K639" s="0" t="s">
        <v>33</v>
      </c>
      <c r="L639" s="0" t="s">
        <v>3087</v>
      </c>
      <c r="M639" s="5" t="s">
        <v>3088</v>
      </c>
      <c r="N639" s="5" t="s">
        <v>818</v>
      </c>
      <c r="O639" s="2">
        <v>19</v>
      </c>
      <c r="P639" s="2">
        <v>0</v>
      </c>
      <c r="Q639" s="2">
        <f>IF(C639="Inventario físico",O639,P639)</f>
      </c>
      <c r="R639" s="2">
        <v>3</v>
      </c>
      <c r="U639" s="0" t="s">
        <v>99</v>
      </c>
      <c r="Y639" s="5" t="s">
        <v>327</v>
      </c>
      <c r="Z639" s="0" t="s">
        <v>104</v>
      </c>
      <c r="AC639" s="5" t="s">
        <v>105</v>
      </c>
      <c r="AD639" s="3">
        <f>IF(AA639="","Pendiente",AA639*Q639)</f>
      </c>
      <c r="AF639" s="3">
        <f>IF(AE639="","",AE639*Q639)</f>
      </c>
      <c r="AG639" s="0" t="s">
        <v>106</v>
      </c>
      <c r="AH639" s="0" t="s">
        <v>107</v>
      </c>
    </row>
    <row r="640">
      <c r="A640" s="0">
        <v>636</v>
      </c>
      <c r="B640" s="0" t="s">
        <v>3089</v>
      </c>
      <c r="C640" s="0" t="s">
        <v>90</v>
      </c>
      <c r="D640" s="0" t="s">
        <v>17</v>
      </c>
      <c r="E640" s="5" t="s">
        <v>131</v>
      </c>
      <c r="F640" s="0" t="s">
        <v>132</v>
      </c>
      <c r="G640" s="0" t="s">
        <v>28</v>
      </c>
      <c r="H640" s="0" t="s">
        <v>2131</v>
      </c>
      <c r="I640" s="0" t="s">
        <v>93</v>
      </c>
      <c r="J640" s="5" t="s">
        <v>2132</v>
      </c>
      <c r="K640" s="0" t="s">
        <v>33</v>
      </c>
      <c r="L640" s="0" t="s">
        <v>3090</v>
      </c>
      <c r="M640" s="5" t="s">
        <v>3091</v>
      </c>
      <c r="N640" s="5" t="s">
        <v>3092</v>
      </c>
      <c r="O640" s="2">
        <v>5</v>
      </c>
      <c r="P640" s="2">
        <v>0</v>
      </c>
      <c r="Q640" s="2">
        <f>IF(C640="Inventario físico",O640,P640)</f>
      </c>
      <c r="R640" s="2">
        <v>3</v>
      </c>
      <c r="U640" s="0" t="s">
        <v>99</v>
      </c>
      <c r="V640" s="5" t="s">
        <v>824</v>
      </c>
      <c r="W640" s="5" t="s">
        <v>259</v>
      </c>
      <c r="Y640" s="5" t="s">
        <v>3093</v>
      </c>
      <c r="Z640" s="0" t="s">
        <v>104</v>
      </c>
      <c r="AC640" s="5" t="s">
        <v>105</v>
      </c>
      <c r="AD640" s="3">
        <f>IF(AA640="","Pendiente",AA640*Q640)</f>
      </c>
      <c r="AF640" s="3">
        <f>IF(AE640="","",AE640*Q640)</f>
      </c>
      <c r="AG640" s="0" t="s">
        <v>106</v>
      </c>
      <c r="AH640" s="0" t="s">
        <v>107</v>
      </c>
    </row>
    <row r="641">
      <c r="A641" s="0">
        <v>637</v>
      </c>
      <c r="B641" s="0" t="s">
        <v>3094</v>
      </c>
      <c r="C641" s="0" t="s">
        <v>90</v>
      </c>
      <c r="D641" s="0" t="s">
        <v>17</v>
      </c>
      <c r="E641" s="5" t="s">
        <v>131</v>
      </c>
      <c r="F641" s="0" t="s">
        <v>132</v>
      </c>
      <c r="G641" s="0" t="s">
        <v>28</v>
      </c>
      <c r="H641" s="0" t="s">
        <v>2131</v>
      </c>
      <c r="I641" s="0" t="s">
        <v>93</v>
      </c>
      <c r="J641" s="5" t="s">
        <v>2132</v>
      </c>
      <c r="K641" s="0" t="s">
        <v>33</v>
      </c>
      <c r="L641" s="0" t="s">
        <v>3095</v>
      </c>
      <c r="M641" s="5" t="s">
        <v>3096</v>
      </c>
      <c r="N641" s="5" t="s">
        <v>938</v>
      </c>
      <c r="O641" s="2">
        <v>66</v>
      </c>
      <c r="P641" s="2">
        <v>0</v>
      </c>
      <c r="Q641" s="2">
        <f>IF(C641="Inventario físico",O641,P641)</f>
      </c>
      <c r="R641" s="2">
        <v>3</v>
      </c>
      <c r="U641" s="0" t="s">
        <v>99</v>
      </c>
      <c r="V641" s="5" t="s">
        <v>831</v>
      </c>
      <c r="W641" s="5" t="s">
        <v>259</v>
      </c>
      <c r="Y641" s="5" t="s">
        <v>3097</v>
      </c>
      <c r="Z641" s="0" t="s">
        <v>104</v>
      </c>
      <c r="AC641" s="5" t="s">
        <v>105</v>
      </c>
      <c r="AD641" s="3">
        <f>IF(AA641="","Pendiente",AA641*Q641)</f>
      </c>
      <c r="AF641" s="3">
        <f>IF(AE641="","",AE641*Q641)</f>
      </c>
      <c r="AG641" s="0" t="s">
        <v>106</v>
      </c>
      <c r="AH641" s="0" t="s">
        <v>107</v>
      </c>
    </row>
    <row r="642">
      <c r="A642" s="0">
        <v>638</v>
      </c>
      <c r="B642" s="0" t="s">
        <v>3098</v>
      </c>
      <c r="C642" s="0" t="s">
        <v>90</v>
      </c>
      <c r="D642" s="0" t="s">
        <v>17</v>
      </c>
      <c r="E642" s="5" t="s">
        <v>131</v>
      </c>
      <c r="F642" s="0" t="s">
        <v>244</v>
      </c>
      <c r="G642" s="0" t="s">
        <v>28</v>
      </c>
      <c r="H642" s="0" t="s">
        <v>2131</v>
      </c>
      <c r="I642" s="0" t="s">
        <v>93</v>
      </c>
      <c r="J642" s="5" t="s">
        <v>2132</v>
      </c>
      <c r="K642" s="0" t="s">
        <v>33</v>
      </c>
      <c r="L642" s="0" t="s">
        <v>1792</v>
      </c>
      <c r="M642" s="5" t="s">
        <v>3099</v>
      </c>
      <c r="N642" s="5" t="s">
        <v>247</v>
      </c>
      <c r="O642" s="2">
        <v>140</v>
      </c>
      <c r="P642" s="2">
        <v>0</v>
      </c>
      <c r="Q642" s="2">
        <f>IF(C642="Inventario físico",O642,P642)</f>
      </c>
      <c r="R642" s="2">
        <v>1</v>
      </c>
      <c r="U642" s="0" t="s">
        <v>99</v>
      </c>
      <c r="Y642" s="5" t="s">
        <v>3100</v>
      </c>
      <c r="Z642" s="0" t="s">
        <v>104</v>
      </c>
      <c r="AC642" s="5" t="s">
        <v>105</v>
      </c>
      <c r="AD642" s="3">
        <f>IF(AA642="","Pendiente",AA642*Q642)</f>
      </c>
      <c r="AF642" s="3">
        <f>IF(AE642="","",AE642*Q642)</f>
      </c>
      <c r="AG642" s="0" t="s">
        <v>106</v>
      </c>
      <c r="AH642" s="0" t="s">
        <v>107</v>
      </c>
    </row>
    <row r="643">
      <c r="A643" s="0">
        <v>639</v>
      </c>
      <c r="B643" s="0" t="s">
        <v>3101</v>
      </c>
      <c r="C643" s="0" t="s">
        <v>90</v>
      </c>
      <c r="D643" s="0" t="s">
        <v>17</v>
      </c>
      <c r="E643" s="5" t="s">
        <v>131</v>
      </c>
      <c r="F643" s="0" t="s">
        <v>132</v>
      </c>
      <c r="G643" s="0" t="s">
        <v>28</v>
      </c>
      <c r="H643" s="0" t="s">
        <v>2131</v>
      </c>
      <c r="I643" s="0" t="s">
        <v>93</v>
      </c>
      <c r="J643" s="5" t="s">
        <v>2132</v>
      </c>
      <c r="K643" s="0" t="s">
        <v>33</v>
      </c>
      <c r="L643" s="0" t="s">
        <v>3102</v>
      </c>
      <c r="M643" s="5" t="s">
        <v>3103</v>
      </c>
      <c r="N643" s="5" t="s">
        <v>839</v>
      </c>
      <c r="O643" s="2">
        <v>9</v>
      </c>
      <c r="P643" s="2">
        <v>0</v>
      </c>
      <c r="Q643" s="2">
        <f>IF(C643="Inventario físico",O643,P643)</f>
      </c>
      <c r="R643" s="2">
        <v>1</v>
      </c>
      <c r="U643" s="0" t="s">
        <v>99</v>
      </c>
      <c r="V643" s="5" t="s">
        <v>840</v>
      </c>
      <c r="W643" s="5" t="s">
        <v>259</v>
      </c>
      <c r="Y643" s="5" t="s">
        <v>3104</v>
      </c>
      <c r="Z643" s="0" t="s">
        <v>104</v>
      </c>
      <c r="AC643" s="5" t="s">
        <v>105</v>
      </c>
      <c r="AD643" s="3">
        <f>IF(AA643="","Pendiente",AA643*Q643)</f>
      </c>
      <c r="AF643" s="3">
        <f>IF(AE643="","",AE643*Q643)</f>
      </c>
      <c r="AG643" s="0" t="s">
        <v>106</v>
      </c>
      <c r="AH643" s="0" t="s">
        <v>107</v>
      </c>
    </row>
    <row r="644">
      <c r="A644" s="0">
        <v>640</v>
      </c>
      <c r="B644" s="0" t="s">
        <v>3105</v>
      </c>
      <c r="C644" s="0" t="s">
        <v>90</v>
      </c>
      <c r="D644" s="0" t="s">
        <v>17</v>
      </c>
      <c r="E644" s="5" t="s">
        <v>131</v>
      </c>
      <c r="F644" s="0" t="s">
        <v>1237</v>
      </c>
      <c r="G644" s="0" t="s">
        <v>28</v>
      </c>
      <c r="H644" s="0" t="s">
        <v>2131</v>
      </c>
      <c r="I644" s="0" t="s">
        <v>93</v>
      </c>
      <c r="J644" s="5" t="s">
        <v>2132</v>
      </c>
      <c r="K644" s="0" t="s">
        <v>33</v>
      </c>
      <c r="L644" s="0" t="s">
        <v>3106</v>
      </c>
      <c r="M644" s="5" t="s">
        <v>3107</v>
      </c>
      <c r="N644" s="5" t="s">
        <v>3108</v>
      </c>
      <c r="O644" s="2">
        <v>85</v>
      </c>
      <c r="P644" s="2">
        <v>0</v>
      </c>
      <c r="Q644" s="2">
        <f>IF(C644="Inventario físico",O644,P644)</f>
      </c>
      <c r="R644" s="2">
        <v>2</v>
      </c>
      <c r="U644" s="0" t="s">
        <v>99</v>
      </c>
      <c r="V644" s="5" t="s">
        <v>3109</v>
      </c>
      <c r="W644" s="5" t="s">
        <v>259</v>
      </c>
      <c r="Y644" s="5" t="s">
        <v>3110</v>
      </c>
      <c r="Z644" s="0" t="s">
        <v>104</v>
      </c>
      <c r="AC644" s="5" t="s">
        <v>105</v>
      </c>
      <c r="AD644" s="3">
        <f>IF(AA644="","Pendiente",AA644*Q644)</f>
      </c>
      <c r="AF644" s="3">
        <f>IF(AE644="","",AE644*Q644)</f>
      </c>
      <c r="AG644" s="0" t="s">
        <v>106</v>
      </c>
      <c r="AH644" s="0" t="s">
        <v>107</v>
      </c>
    </row>
    <row r="645">
      <c r="A645" s="0">
        <v>641</v>
      </c>
      <c r="B645" s="0" t="s">
        <v>3111</v>
      </c>
      <c r="C645" s="0" t="s">
        <v>90</v>
      </c>
      <c r="D645" s="0" t="s">
        <v>17</v>
      </c>
      <c r="E645" s="5" t="s">
        <v>131</v>
      </c>
      <c r="F645" s="0" t="s">
        <v>132</v>
      </c>
      <c r="G645" s="0" t="s">
        <v>28</v>
      </c>
      <c r="H645" s="0" t="s">
        <v>2131</v>
      </c>
      <c r="I645" s="0" t="s">
        <v>93</v>
      </c>
      <c r="J645" s="5" t="s">
        <v>2132</v>
      </c>
      <c r="K645" s="0" t="s">
        <v>30</v>
      </c>
      <c r="L645" s="0" t="s">
        <v>3112</v>
      </c>
      <c r="M645" s="5" t="s">
        <v>3113</v>
      </c>
      <c r="N645" s="5" t="s">
        <v>851</v>
      </c>
      <c r="O645" s="2">
        <v>39</v>
      </c>
      <c r="P645" s="2">
        <v>0</v>
      </c>
      <c r="Q645" s="2">
        <f>IF(C645="Inventario físico",O645,P645)</f>
      </c>
      <c r="R645" s="2">
        <v>5</v>
      </c>
      <c r="U645" s="0" t="s">
        <v>99</v>
      </c>
      <c r="V645" s="5" t="s">
        <v>853</v>
      </c>
      <c r="W645" s="5" t="s">
        <v>145</v>
      </c>
      <c r="Y645" s="5" t="s">
        <v>3114</v>
      </c>
      <c r="Z645" s="0" t="s">
        <v>104</v>
      </c>
      <c r="AC645" s="5" t="s">
        <v>105</v>
      </c>
      <c r="AD645" s="3">
        <f>IF(AA645="","Pendiente",AA645*Q645)</f>
      </c>
      <c r="AF645" s="3">
        <f>IF(AE645="","",AE645*Q645)</f>
      </c>
      <c r="AG645" s="0" t="s">
        <v>106</v>
      </c>
      <c r="AH645" s="0" t="s">
        <v>107</v>
      </c>
    </row>
    <row r="646">
      <c r="A646" s="0">
        <v>642</v>
      </c>
      <c r="B646" s="0" t="s">
        <v>3115</v>
      </c>
      <c r="C646" s="0" t="s">
        <v>90</v>
      </c>
      <c r="D646" s="0" t="s">
        <v>17</v>
      </c>
      <c r="E646" s="5" t="s">
        <v>131</v>
      </c>
      <c r="F646" s="0" t="s">
        <v>132</v>
      </c>
      <c r="G646" s="0" t="s">
        <v>28</v>
      </c>
      <c r="H646" s="0" t="s">
        <v>2131</v>
      </c>
      <c r="I646" s="0" t="s">
        <v>93</v>
      </c>
      <c r="J646" s="5" t="s">
        <v>2132</v>
      </c>
      <c r="K646" s="0" t="s">
        <v>30</v>
      </c>
      <c r="L646" s="0" t="s">
        <v>3116</v>
      </c>
      <c r="M646" s="5" t="s">
        <v>3117</v>
      </c>
      <c r="N646" s="5" t="s">
        <v>845</v>
      </c>
      <c r="O646" s="2">
        <v>15</v>
      </c>
      <c r="P646" s="2">
        <v>0</v>
      </c>
      <c r="Q646" s="2">
        <f>IF(C646="Inventario físico",O646,P646)</f>
      </c>
      <c r="R646" s="2">
        <v>3</v>
      </c>
      <c r="U646" s="0" t="s">
        <v>99</v>
      </c>
      <c r="V646" s="5" t="s">
        <v>846</v>
      </c>
      <c r="W646" s="5" t="s">
        <v>145</v>
      </c>
      <c r="Y646" s="5" t="s">
        <v>3118</v>
      </c>
      <c r="Z646" s="0" t="s">
        <v>104</v>
      </c>
      <c r="AC646" s="5" t="s">
        <v>105</v>
      </c>
      <c r="AD646" s="3">
        <f>IF(AA646="","Pendiente",AA646*Q646)</f>
      </c>
      <c r="AF646" s="3">
        <f>IF(AE646="","",AE646*Q646)</f>
      </c>
      <c r="AG646" s="0" t="s">
        <v>106</v>
      </c>
      <c r="AH646" s="0" t="s">
        <v>107</v>
      </c>
    </row>
    <row r="647">
      <c r="A647" s="0">
        <v>643</v>
      </c>
      <c r="B647" s="0" t="s">
        <v>3119</v>
      </c>
      <c r="C647" s="0" t="s">
        <v>90</v>
      </c>
      <c r="D647" s="0" t="s">
        <v>17</v>
      </c>
      <c r="E647" s="5" t="s">
        <v>131</v>
      </c>
      <c r="F647" s="0" t="s">
        <v>132</v>
      </c>
      <c r="G647" s="0" t="s">
        <v>28</v>
      </c>
      <c r="H647" s="0" t="s">
        <v>2131</v>
      </c>
      <c r="I647" s="0" t="s">
        <v>93</v>
      </c>
      <c r="J647" s="5" t="s">
        <v>2132</v>
      </c>
      <c r="K647" s="0" t="s">
        <v>30</v>
      </c>
      <c r="L647" s="0" t="s">
        <v>3120</v>
      </c>
      <c r="M647" s="5" t="s">
        <v>3121</v>
      </c>
      <c r="N647" s="5" t="s">
        <v>851</v>
      </c>
      <c r="O647" s="2">
        <v>35</v>
      </c>
      <c r="P647" s="2">
        <v>0</v>
      </c>
      <c r="Q647" s="2">
        <f>IF(C647="Inventario físico",O647,P647)</f>
      </c>
      <c r="R647" s="2">
        <v>3</v>
      </c>
      <c r="U647" s="0" t="s">
        <v>99</v>
      </c>
      <c r="V647" s="5" t="s">
        <v>859</v>
      </c>
      <c r="W647" s="5" t="s">
        <v>145</v>
      </c>
      <c r="Y647" s="5" t="s">
        <v>3122</v>
      </c>
      <c r="Z647" s="0" t="s">
        <v>104</v>
      </c>
      <c r="AC647" s="5" t="s">
        <v>105</v>
      </c>
      <c r="AD647" s="3">
        <f>IF(AA647="","Pendiente",AA647*Q647)</f>
      </c>
      <c r="AF647" s="3">
        <f>IF(AE647="","",AE647*Q647)</f>
      </c>
      <c r="AG647" s="0" t="s">
        <v>106</v>
      </c>
      <c r="AH647" s="0" t="s">
        <v>107</v>
      </c>
    </row>
    <row r="648">
      <c r="A648" s="0">
        <v>644</v>
      </c>
      <c r="B648" s="0" t="s">
        <v>3123</v>
      </c>
      <c r="C648" s="0" t="s">
        <v>90</v>
      </c>
      <c r="D648" s="0" t="s">
        <v>14</v>
      </c>
      <c r="E648" s="5" t="s">
        <v>109</v>
      </c>
      <c r="G648" s="0" t="s">
        <v>28</v>
      </c>
      <c r="H648" s="0" t="s">
        <v>2131</v>
      </c>
      <c r="I648" s="0" t="s">
        <v>93</v>
      </c>
      <c r="J648" s="5" t="s">
        <v>2132</v>
      </c>
      <c r="K648" s="0" t="s">
        <v>30</v>
      </c>
      <c r="L648" s="0" t="s">
        <v>3124</v>
      </c>
      <c r="M648" s="5" t="s">
        <v>3125</v>
      </c>
      <c r="N648" s="5" t="s">
        <v>889</v>
      </c>
      <c r="O648" s="2">
        <v>19</v>
      </c>
      <c r="P648" s="2">
        <v>5</v>
      </c>
      <c r="Q648" s="2">
        <f>IF(C648="Inventario físico",O648,P648)</f>
      </c>
      <c r="R648" s="2">
        <v>3</v>
      </c>
      <c r="S648" s="0" t="s">
        <v>890</v>
      </c>
      <c r="T648" s="0" t="s">
        <v>890</v>
      </c>
      <c r="U648" s="0" t="s">
        <v>99</v>
      </c>
      <c r="V648" s="5" t="s">
        <v>891</v>
      </c>
      <c r="W648" s="5" t="s">
        <v>877</v>
      </c>
      <c r="X648" s="0" t="s">
        <v>146</v>
      </c>
      <c r="Y648" s="5" t="s">
        <v>3126</v>
      </c>
      <c r="Z648" s="0" t="s">
        <v>104</v>
      </c>
      <c r="AC648" s="5" t="s">
        <v>105</v>
      </c>
      <c r="AD648" s="3">
        <f>IF(AA648="","Pendiente",AA648*Q648)</f>
      </c>
      <c r="AE648" s="3">
        <v>353.04</v>
      </c>
      <c r="AF648" s="3">
        <f>IF(AE648="","",AE648*Q648)</f>
      </c>
      <c r="AG648" s="0" t="s">
        <v>106</v>
      </c>
      <c r="AH648" s="0" t="s">
        <v>107</v>
      </c>
    </row>
    <row r="649">
      <c r="A649" s="0">
        <v>645</v>
      </c>
      <c r="B649" s="0" t="s">
        <v>3127</v>
      </c>
      <c r="C649" s="0" t="s">
        <v>90</v>
      </c>
      <c r="D649" s="0" t="s">
        <v>14</v>
      </c>
      <c r="E649" s="5" t="s">
        <v>109</v>
      </c>
      <c r="G649" s="0" t="s">
        <v>28</v>
      </c>
      <c r="H649" s="0" t="s">
        <v>2131</v>
      </c>
      <c r="I649" s="0" t="s">
        <v>93</v>
      </c>
      <c r="J649" s="5" t="s">
        <v>2132</v>
      </c>
      <c r="K649" s="0" t="s">
        <v>30</v>
      </c>
      <c r="L649" s="0" t="s">
        <v>3128</v>
      </c>
      <c r="M649" s="5" t="s">
        <v>3129</v>
      </c>
      <c r="N649" s="5" t="s">
        <v>882</v>
      </c>
      <c r="O649" s="2">
        <v>9</v>
      </c>
      <c r="P649" s="2">
        <v>10</v>
      </c>
      <c r="Q649" s="2">
        <f>IF(C649="Inventario físico",O649,P649)</f>
      </c>
      <c r="R649" s="2">
        <v>2</v>
      </c>
      <c r="S649" s="0" t="s">
        <v>1806</v>
      </c>
      <c r="T649" s="0" t="s">
        <v>1806</v>
      </c>
      <c r="U649" s="0" t="s">
        <v>99</v>
      </c>
      <c r="V649" s="5" t="s">
        <v>1807</v>
      </c>
      <c r="W649" s="5" t="s">
        <v>877</v>
      </c>
      <c r="X649" s="0" t="s">
        <v>146</v>
      </c>
      <c r="Y649" s="5" t="s">
        <v>3130</v>
      </c>
      <c r="Z649" s="0" t="s">
        <v>104</v>
      </c>
      <c r="AC649" s="5" t="s">
        <v>105</v>
      </c>
      <c r="AD649" s="3">
        <f>IF(AA649="","Pendiente",AA649*Q649)</f>
      </c>
      <c r="AE649" s="3">
        <v>471.3</v>
      </c>
      <c r="AF649" s="3">
        <f>IF(AE649="","",AE649*Q649)</f>
      </c>
      <c r="AG649" s="0" t="s">
        <v>106</v>
      </c>
      <c r="AH649" s="0" t="s">
        <v>107</v>
      </c>
    </row>
    <row r="650">
      <c r="A650" s="0">
        <v>646</v>
      </c>
      <c r="B650" s="0" t="s">
        <v>3131</v>
      </c>
      <c r="C650" s="0" t="s">
        <v>90</v>
      </c>
      <c r="D650" s="0" t="s">
        <v>17</v>
      </c>
      <c r="E650" s="5" t="s">
        <v>131</v>
      </c>
      <c r="F650" s="0" t="s">
        <v>262</v>
      </c>
      <c r="G650" s="0" t="s">
        <v>28</v>
      </c>
      <c r="H650" s="0" t="s">
        <v>2131</v>
      </c>
      <c r="I650" s="0" t="s">
        <v>93</v>
      </c>
      <c r="J650" s="5" t="s">
        <v>2132</v>
      </c>
      <c r="K650" s="0" t="s">
        <v>30</v>
      </c>
      <c r="L650" s="0" t="s">
        <v>3132</v>
      </c>
      <c r="M650" s="5" t="s">
        <v>3133</v>
      </c>
      <c r="N650" s="5" t="s">
        <v>3134</v>
      </c>
      <c r="O650" s="2">
        <v>6</v>
      </c>
      <c r="P650" s="2">
        <v>0</v>
      </c>
      <c r="Q650" s="2">
        <f>IF(C650="Inventario físico",O650,P650)</f>
      </c>
      <c r="R650" s="2">
        <v>1</v>
      </c>
      <c r="U650" s="0" t="s">
        <v>99</v>
      </c>
      <c r="V650" s="5" t="s">
        <v>864</v>
      </c>
      <c r="Y650" s="5" t="s">
        <v>3135</v>
      </c>
      <c r="Z650" s="0" t="s">
        <v>104</v>
      </c>
      <c r="AC650" s="5" t="s">
        <v>105</v>
      </c>
      <c r="AD650" s="3">
        <f>IF(AA650="","Pendiente",AA650*Q650)</f>
      </c>
      <c r="AF650" s="3">
        <f>IF(AE650="","",AE650*Q650)</f>
      </c>
      <c r="AG650" s="0" t="s">
        <v>106</v>
      </c>
      <c r="AH650" s="0" t="s">
        <v>107</v>
      </c>
    </row>
    <row r="651">
      <c r="A651" s="0">
        <v>647</v>
      </c>
      <c r="B651" s="0" t="s">
        <v>3136</v>
      </c>
      <c r="C651" s="0" t="s">
        <v>90</v>
      </c>
      <c r="D651" s="0" t="s">
        <v>17</v>
      </c>
      <c r="E651" s="5" t="s">
        <v>131</v>
      </c>
      <c r="F651" s="0" t="s">
        <v>262</v>
      </c>
      <c r="G651" s="0" t="s">
        <v>28</v>
      </c>
      <c r="H651" s="0" t="s">
        <v>2131</v>
      </c>
      <c r="I651" s="0" t="s">
        <v>93</v>
      </c>
      <c r="J651" s="5" t="s">
        <v>2132</v>
      </c>
      <c r="K651" s="0" t="s">
        <v>30</v>
      </c>
      <c r="L651" s="0" t="s">
        <v>3137</v>
      </c>
      <c r="M651" s="5" t="s">
        <v>3138</v>
      </c>
      <c r="N651" s="5" t="s">
        <v>1798</v>
      </c>
      <c r="O651" s="2">
        <v>10</v>
      </c>
      <c r="P651" s="2">
        <v>0</v>
      </c>
      <c r="Q651" s="2">
        <f>IF(C651="Inventario físico",O651,P651)</f>
      </c>
      <c r="R651" s="2">
        <v>5</v>
      </c>
      <c r="U651" s="0" t="s">
        <v>99</v>
      </c>
      <c r="V651" s="5" t="s">
        <v>864</v>
      </c>
      <c r="Y651" s="5" t="s">
        <v>3135</v>
      </c>
      <c r="Z651" s="0" t="s">
        <v>104</v>
      </c>
      <c r="AC651" s="5" t="s">
        <v>105</v>
      </c>
      <c r="AD651" s="3">
        <f>IF(AA651="","Pendiente",AA651*Q651)</f>
      </c>
      <c r="AF651" s="3">
        <f>IF(AE651="","",AE651*Q651)</f>
      </c>
      <c r="AG651" s="0" t="s">
        <v>106</v>
      </c>
      <c r="AH651" s="0" t="s">
        <v>107</v>
      </c>
    </row>
    <row r="652">
      <c r="A652" s="0">
        <v>648</v>
      </c>
      <c r="B652" s="0" t="s">
        <v>3139</v>
      </c>
      <c r="C652" s="0" t="s">
        <v>90</v>
      </c>
      <c r="D652" s="0" t="s">
        <v>17</v>
      </c>
      <c r="E652" s="5" t="s">
        <v>131</v>
      </c>
      <c r="F652" s="0" t="s">
        <v>262</v>
      </c>
      <c r="G652" s="0" t="s">
        <v>28</v>
      </c>
      <c r="H652" s="0" t="s">
        <v>2131</v>
      </c>
      <c r="I652" s="0" t="s">
        <v>93</v>
      </c>
      <c r="J652" s="5" t="s">
        <v>2132</v>
      </c>
      <c r="K652" s="0" t="s">
        <v>30</v>
      </c>
      <c r="L652" s="0" t="s">
        <v>3140</v>
      </c>
      <c r="M652" s="5" t="s">
        <v>3141</v>
      </c>
      <c r="N652" s="5" t="s">
        <v>1802</v>
      </c>
      <c r="O652" s="2">
        <v>5</v>
      </c>
      <c r="P652" s="2">
        <v>0</v>
      </c>
      <c r="Q652" s="2">
        <f>IF(C652="Inventario físico",O652,P652)</f>
      </c>
      <c r="R652" s="2">
        <v>2</v>
      </c>
      <c r="U652" s="0" t="s">
        <v>99</v>
      </c>
      <c r="V652" s="5" t="s">
        <v>864</v>
      </c>
      <c r="Y652" s="5" t="s">
        <v>3135</v>
      </c>
      <c r="Z652" s="0" t="s">
        <v>104</v>
      </c>
      <c r="AC652" s="5" t="s">
        <v>105</v>
      </c>
      <c r="AD652" s="3">
        <f>IF(AA652="","Pendiente",AA652*Q652)</f>
      </c>
      <c r="AF652" s="3">
        <f>IF(AE652="","",AE652*Q652)</f>
      </c>
      <c r="AG652" s="0" t="s">
        <v>106</v>
      </c>
      <c r="AH652" s="0" t="s">
        <v>107</v>
      </c>
    </row>
    <row r="653">
      <c r="A653" s="0">
        <v>649</v>
      </c>
      <c r="B653" s="0" t="s">
        <v>3142</v>
      </c>
      <c r="C653" s="0" t="s">
        <v>90</v>
      </c>
      <c r="D653" s="0" t="s">
        <v>17</v>
      </c>
      <c r="E653" s="5" t="s">
        <v>131</v>
      </c>
      <c r="F653" s="0" t="s">
        <v>262</v>
      </c>
      <c r="G653" s="0" t="s">
        <v>28</v>
      </c>
      <c r="H653" s="0" t="s">
        <v>2131</v>
      </c>
      <c r="I653" s="0" t="s">
        <v>93</v>
      </c>
      <c r="J653" s="5" t="s">
        <v>2132</v>
      </c>
      <c r="K653" s="0" t="s">
        <v>30</v>
      </c>
      <c r="L653" s="0" t="s">
        <v>3143</v>
      </c>
      <c r="M653" s="5" t="s">
        <v>3144</v>
      </c>
      <c r="N653" s="5" t="s">
        <v>3145</v>
      </c>
      <c r="O653" s="2">
        <v>9</v>
      </c>
      <c r="P653" s="2">
        <v>0</v>
      </c>
      <c r="Q653" s="2">
        <f>IF(C653="Inventario físico",O653,P653)</f>
      </c>
      <c r="R653" s="2">
        <v>2</v>
      </c>
      <c r="U653" s="0" t="s">
        <v>99</v>
      </c>
      <c r="V653" s="5" t="s">
        <v>864</v>
      </c>
      <c r="Y653" s="5" t="s">
        <v>3135</v>
      </c>
      <c r="Z653" s="0" t="s">
        <v>104</v>
      </c>
      <c r="AC653" s="5" t="s">
        <v>105</v>
      </c>
      <c r="AD653" s="3">
        <f>IF(AA653="","Pendiente",AA653*Q653)</f>
      </c>
      <c r="AF653" s="3">
        <f>IF(AE653="","",AE653*Q653)</f>
      </c>
      <c r="AG653" s="0" t="s">
        <v>106</v>
      </c>
      <c r="AH653" s="0" t="s">
        <v>107</v>
      </c>
    </row>
    <row r="654">
      <c r="A654" s="0">
        <v>650</v>
      </c>
      <c r="B654" s="0" t="s">
        <v>3146</v>
      </c>
      <c r="C654" s="0" t="s">
        <v>90</v>
      </c>
      <c r="D654" s="0" t="s">
        <v>17</v>
      </c>
      <c r="E654" s="5" t="s">
        <v>131</v>
      </c>
      <c r="F654" s="0" t="s">
        <v>262</v>
      </c>
      <c r="G654" s="0" t="s">
        <v>28</v>
      </c>
      <c r="H654" s="0" t="s">
        <v>2131</v>
      </c>
      <c r="I654" s="0" t="s">
        <v>93</v>
      </c>
      <c r="J654" s="5" t="s">
        <v>2132</v>
      </c>
      <c r="K654" s="0" t="s">
        <v>30</v>
      </c>
      <c r="L654" s="0" t="s">
        <v>3147</v>
      </c>
      <c r="M654" s="5" t="s">
        <v>3148</v>
      </c>
      <c r="N654" s="5" t="s">
        <v>3149</v>
      </c>
      <c r="O654" s="2">
        <v>11</v>
      </c>
      <c r="P654" s="2">
        <v>0</v>
      </c>
      <c r="Q654" s="2">
        <f>IF(C654="Inventario físico",O654,P654)</f>
      </c>
      <c r="R654" s="2">
        <v>2</v>
      </c>
      <c r="U654" s="0" t="s">
        <v>99</v>
      </c>
      <c r="V654" s="5" t="s">
        <v>864</v>
      </c>
      <c r="Y654" s="5" t="s">
        <v>3150</v>
      </c>
      <c r="Z654" s="0" t="s">
        <v>104</v>
      </c>
      <c r="AC654" s="5" t="s">
        <v>105</v>
      </c>
      <c r="AD654" s="3">
        <f>IF(AA654="","Pendiente",AA654*Q654)</f>
      </c>
      <c r="AF654" s="3">
        <f>IF(AE654="","",AE654*Q654)</f>
      </c>
      <c r="AG654" s="0" t="s">
        <v>106</v>
      </c>
      <c r="AH654" s="0" t="s">
        <v>107</v>
      </c>
    </row>
    <row r="655">
      <c r="A655" s="0">
        <v>651</v>
      </c>
      <c r="B655" s="0" t="s">
        <v>3151</v>
      </c>
      <c r="C655" s="0" t="s">
        <v>90</v>
      </c>
      <c r="D655" s="0" t="s">
        <v>17</v>
      </c>
      <c r="E655" s="5" t="s">
        <v>131</v>
      </c>
      <c r="F655" s="0" t="s">
        <v>262</v>
      </c>
      <c r="G655" s="0" t="s">
        <v>28</v>
      </c>
      <c r="H655" s="0" t="s">
        <v>2131</v>
      </c>
      <c r="I655" s="0" t="s">
        <v>93</v>
      </c>
      <c r="J655" s="5" t="s">
        <v>2132</v>
      </c>
      <c r="K655" s="0" t="s">
        <v>30</v>
      </c>
      <c r="L655" s="0" t="s">
        <v>3152</v>
      </c>
      <c r="M655" s="5" t="s">
        <v>3153</v>
      </c>
      <c r="N655" s="5" t="s">
        <v>1798</v>
      </c>
      <c r="O655" s="2">
        <v>69</v>
      </c>
      <c r="P655" s="2">
        <v>0</v>
      </c>
      <c r="Q655" s="2">
        <f>IF(C655="Inventario físico",O655,P655)</f>
      </c>
      <c r="R655" s="2">
        <v>4</v>
      </c>
      <c r="U655" s="0" t="s">
        <v>99</v>
      </c>
      <c r="V655" s="5" t="s">
        <v>864</v>
      </c>
      <c r="Y655" s="5" t="s">
        <v>3150</v>
      </c>
      <c r="Z655" s="0" t="s">
        <v>104</v>
      </c>
      <c r="AC655" s="5" t="s">
        <v>105</v>
      </c>
      <c r="AD655" s="3">
        <f>IF(AA655="","Pendiente",AA655*Q655)</f>
      </c>
      <c r="AF655" s="3">
        <f>IF(AE655="","",AE655*Q655)</f>
      </c>
      <c r="AG655" s="0" t="s">
        <v>106</v>
      </c>
      <c r="AH655" s="0" t="s">
        <v>107</v>
      </c>
    </row>
    <row r="656">
      <c r="A656" s="0">
        <v>652</v>
      </c>
      <c r="B656" s="0" t="s">
        <v>3154</v>
      </c>
      <c r="C656" s="0" t="s">
        <v>90</v>
      </c>
      <c r="D656" s="0" t="s">
        <v>17</v>
      </c>
      <c r="E656" s="5" t="s">
        <v>131</v>
      </c>
      <c r="F656" s="0" t="s">
        <v>262</v>
      </c>
      <c r="G656" s="0" t="s">
        <v>28</v>
      </c>
      <c r="H656" s="0" t="s">
        <v>2131</v>
      </c>
      <c r="I656" s="0" t="s">
        <v>93</v>
      </c>
      <c r="J656" s="5" t="s">
        <v>2132</v>
      </c>
      <c r="K656" s="0" t="s">
        <v>30</v>
      </c>
      <c r="L656" s="0" t="s">
        <v>3155</v>
      </c>
      <c r="M656" s="5" t="s">
        <v>3156</v>
      </c>
      <c r="N656" s="5" t="s">
        <v>925</v>
      </c>
      <c r="O656" s="2">
        <v>5</v>
      </c>
      <c r="P656" s="2">
        <v>0</v>
      </c>
      <c r="Q656" s="2">
        <f>IF(C656="Inventario físico",O656,P656)</f>
      </c>
      <c r="R656" s="2">
        <v>1</v>
      </c>
      <c r="U656" s="0" t="s">
        <v>99</v>
      </c>
      <c r="V656" s="5" t="s">
        <v>864</v>
      </c>
      <c r="Y656" s="5" t="s">
        <v>3150</v>
      </c>
      <c r="Z656" s="0" t="s">
        <v>104</v>
      </c>
      <c r="AC656" s="5" t="s">
        <v>105</v>
      </c>
      <c r="AD656" s="3">
        <f>IF(AA656="","Pendiente",AA656*Q656)</f>
      </c>
      <c r="AF656" s="3">
        <f>IF(AE656="","",AE656*Q656)</f>
      </c>
      <c r="AG656" s="0" t="s">
        <v>106</v>
      </c>
      <c r="AH656" s="0" t="s">
        <v>107</v>
      </c>
    </row>
    <row r="657">
      <c r="A657" s="0">
        <v>653</v>
      </c>
      <c r="B657" s="0" t="s">
        <v>3157</v>
      </c>
      <c r="C657" s="0" t="s">
        <v>90</v>
      </c>
      <c r="D657" s="0" t="s">
        <v>17</v>
      </c>
      <c r="E657" s="5" t="s">
        <v>131</v>
      </c>
      <c r="F657" s="0" t="s">
        <v>244</v>
      </c>
      <c r="G657" s="0" t="s">
        <v>28</v>
      </c>
      <c r="H657" s="0" t="s">
        <v>2131</v>
      </c>
      <c r="I657" s="0" t="s">
        <v>93</v>
      </c>
      <c r="J657" s="5" t="s">
        <v>2132</v>
      </c>
      <c r="K657" s="0" t="s">
        <v>30</v>
      </c>
      <c r="L657" s="0" t="s">
        <v>3158</v>
      </c>
      <c r="M657" s="5" t="s">
        <v>3159</v>
      </c>
      <c r="N657" s="5" t="s">
        <v>3160</v>
      </c>
      <c r="O657" s="2">
        <v>19</v>
      </c>
      <c r="P657" s="2">
        <v>0</v>
      </c>
      <c r="Q657" s="2">
        <f>IF(C657="Inventario físico",O657,P657)</f>
      </c>
      <c r="R657" s="2">
        <v>4</v>
      </c>
      <c r="U657" s="0" t="s">
        <v>99</v>
      </c>
      <c r="Y657" s="5" t="s">
        <v>3161</v>
      </c>
      <c r="Z657" s="0" t="s">
        <v>104</v>
      </c>
      <c r="AC657" s="5" t="s">
        <v>105</v>
      </c>
      <c r="AD657" s="3">
        <f>IF(AA657="","Pendiente",AA657*Q657)</f>
      </c>
      <c r="AF657" s="3">
        <f>IF(AE657="","",AE657*Q657)</f>
      </c>
      <c r="AG657" s="0" t="s">
        <v>106</v>
      </c>
      <c r="AH657" s="0" t="s">
        <v>107</v>
      </c>
    </row>
    <row r="658">
      <c r="A658" s="0">
        <v>654</v>
      </c>
      <c r="B658" s="0" t="s">
        <v>3162</v>
      </c>
      <c r="C658" s="0" t="s">
        <v>90</v>
      </c>
      <c r="D658" s="0" t="s">
        <v>17</v>
      </c>
      <c r="E658" s="5" t="s">
        <v>131</v>
      </c>
      <c r="F658" s="0" t="s">
        <v>262</v>
      </c>
      <c r="G658" s="0" t="s">
        <v>28</v>
      </c>
      <c r="H658" s="0" t="s">
        <v>2131</v>
      </c>
      <c r="I658" s="0" t="s">
        <v>93</v>
      </c>
      <c r="J658" s="5" t="s">
        <v>2132</v>
      </c>
      <c r="K658" s="0" t="s">
        <v>30</v>
      </c>
      <c r="L658" s="0" t="s">
        <v>3163</v>
      </c>
      <c r="M658" s="5" t="s">
        <v>3164</v>
      </c>
      <c r="O658" s="2">
        <v>99</v>
      </c>
      <c r="P658" s="2">
        <v>0</v>
      </c>
      <c r="Q658" s="2">
        <f>IF(C658="Inventario físico",O658,P658)</f>
      </c>
      <c r="R658" s="2">
        <v>2</v>
      </c>
      <c r="U658" s="0" t="s">
        <v>99</v>
      </c>
      <c r="V658" s="5" t="s">
        <v>3165</v>
      </c>
      <c r="Y658" s="5" t="s">
        <v>3166</v>
      </c>
      <c r="Z658" s="0" t="s">
        <v>104</v>
      </c>
      <c r="AC658" s="5" t="s">
        <v>105</v>
      </c>
      <c r="AD658" s="3">
        <f>IF(AA658="","Pendiente",AA658*Q658)</f>
      </c>
      <c r="AF658" s="3">
        <f>IF(AE658="","",AE658*Q658)</f>
      </c>
      <c r="AG658" s="0" t="s">
        <v>106</v>
      </c>
      <c r="AH658" s="0" t="s">
        <v>107</v>
      </c>
    </row>
    <row r="659">
      <c r="A659" s="0">
        <v>655</v>
      </c>
      <c r="B659" s="0" t="s">
        <v>3167</v>
      </c>
      <c r="C659" s="0" t="s">
        <v>90</v>
      </c>
      <c r="D659" s="0" t="s">
        <v>17</v>
      </c>
      <c r="E659" s="5" t="s">
        <v>131</v>
      </c>
      <c r="F659" s="0" t="s">
        <v>132</v>
      </c>
      <c r="G659" s="0" t="s">
        <v>28</v>
      </c>
      <c r="H659" s="0" t="s">
        <v>2131</v>
      </c>
      <c r="I659" s="0" t="s">
        <v>93</v>
      </c>
      <c r="J659" s="5" t="s">
        <v>2132</v>
      </c>
      <c r="K659" s="0" t="s">
        <v>30</v>
      </c>
      <c r="L659" s="0" t="s">
        <v>1454</v>
      </c>
      <c r="M659" s="5" t="s">
        <v>3168</v>
      </c>
      <c r="O659" s="2">
        <v>3</v>
      </c>
      <c r="P659" s="2">
        <v>0</v>
      </c>
      <c r="Q659" s="2">
        <f>IF(C659="Inventario físico",O659,P659)</f>
      </c>
      <c r="R659" s="2">
        <v>2</v>
      </c>
      <c r="U659" s="0" t="s">
        <v>99</v>
      </c>
      <c r="V659" s="5" t="s">
        <v>781</v>
      </c>
      <c r="Y659" s="5" t="s">
        <v>3169</v>
      </c>
      <c r="Z659" s="0" t="s">
        <v>104</v>
      </c>
      <c r="AC659" s="5" t="s">
        <v>105</v>
      </c>
      <c r="AD659" s="3">
        <f>IF(AA659="","Pendiente",AA659*Q659)</f>
      </c>
      <c r="AF659" s="3">
        <f>IF(AE659="","",AE659*Q659)</f>
      </c>
      <c r="AG659" s="0" t="s">
        <v>106</v>
      </c>
      <c r="AH659" s="0" t="s">
        <v>107</v>
      </c>
    </row>
    <row r="660">
      <c r="A660" s="0">
        <v>656</v>
      </c>
      <c r="B660" s="0" t="s">
        <v>3170</v>
      </c>
      <c r="C660" s="0" t="s">
        <v>90</v>
      </c>
      <c r="D660" s="0" t="s">
        <v>17</v>
      </c>
      <c r="E660" s="5" t="s">
        <v>131</v>
      </c>
      <c r="F660" s="0" t="s">
        <v>1237</v>
      </c>
      <c r="G660" s="0" t="s">
        <v>28</v>
      </c>
      <c r="H660" s="0" t="s">
        <v>2131</v>
      </c>
      <c r="I660" s="0" t="s">
        <v>93</v>
      </c>
      <c r="J660" s="5" t="s">
        <v>2132</v>
      </c>
      <c r="K660" s="0" t="s">
        <v>33</v>
      </c>
      <c r="L660" s="0" t="s">
        <v>1819</v>
      </c>
      <c r="M660" s="5" t="s">
        <v>3171</v>
      </c>
      <c r="N660" s="5" t="s">
        <v>3172</v>
      </c>
      <c r="O660" s="2">
        <v>21</v>
      </c>
      <c r="P660" s="2">
        <v>0</v>
      </c>
      <c r="Q660" s="2">
        <f>IF(C660="Inventario físico",O660,P660)</f>
      </c>
      <c r="R660" s="2">
        <v>1</v>
      </c>
      <c r="U660" s="0" t="s">
        <v>99</v>
      </c>
      <c r="V660" s="5" t="s">
        <v>3173</v>
      </c>
      <c r="W660" s="5" t="s">
        <v>137</v>
      </c>
      <c r="Y660" s="5" t="s">
        <v>3174</v>
      </c>
      <c r="Z660" s="0" t="s">
        <v>104</v>
      </c>
      <c r="AC660" s="5" t="s">
        <v>105</v>
      </c>
      <c r="AD660" s="3">
        <f>IF(AA660="","Pendiente",AA660*Q660)</f>
      </c>
      <c r="AF660" s="3">
        <f>IF(AE660="","",AE660*Q660)</f>
      </c>
      <c r="AG660" s="0" t="s">
        <v>106</v>
      </c>
      <c r="AH660" s="0" t="s">
        <v>107</v>
      </c>
    </row>
    <row r="661">
      <c r="A661" s="0">
        <v>657</v>
      </c>
      <c r="B661" s="0" t="s">
        <v>3175</v>
      </c>
      <c r="C661" s="0" t="s">
        <v>90</v>
      </c>
      <c r="D661" s="0" t="s">
        <v>17</v>
      </c>
      <c r="E661" s="5" t="s">
        <v>131</v>
      </c>
      <c r="F661" s="0" t="s">
        <v>255</v>
      </c>
      <c r="G661" s="0" t="s">
        <v>28</v>
      </c>
      <c r="H661" s="0" t="s">
        <v>2131</v>
      </c>
      <c r="I661" s="0" t="s">
        <v>93</v>
      </c>
      <c r="J661" s="5" t="s">
        <v>2132</v>
      </c>
      <c r="K661" s="0" t="s">
        <v>33</v>
      </c>
      <c r="L661" s="0" t="s">
        <v>1862</v>
      </c>
      <c r="M661" s="5" t="s">
        <v>3176</v>
      </c>
      <c r="N661" s="5" t="s">
        <v>3177</v>
      </c>
      <c r="O661" s="2">
        <v>13</v>
      </c>
      <c r="P661" s="2">
        <v>0</v>
      </c>
      <c r="Q661" s="2">
        <f>IF(C661="Inventario físico",O661,P661)</f>
      </c>
      <c r="R661" s="2">
        <v>4</v>
      </c>
      <c r="U661" s="0" t="s">
        <v>99</v>
      </c>
      <c r="W661" s="5" t="s">
        <v>137</v>
      </c>
      <c r="Y661" s="5" t="s">
        <v>3178</v>
      </c>
      <c r="Z661" s="0" t="s">
        <v>104</v>
      </c>
      <c r="AC661" s="5" t="s">
        <v>105</v>
      </c>
      <c r="AD661" s="3">
        <f>IF(AA661="","Pendiente",AA661*Q661)</f>
      </c>
      <c r="AF661" s="3">
        <f>IF(AE661="","",AE661*Q661)</f>
      </c>
      <c r="AG661" s="0" t="s">
        <v>106</v>
      </c>
      <c r="AH661" s="0" t="s">
        <v>107</v>
      </c>
    </row>
    <row r="662">
      <c r="A662" s="0">
        <v>658</v>
      </c>
      <c r="B662" s="0" t="s">
        <v>3179</v>
      </c>
      <c r="C662" s="0" t="s">
        <v>90</v>
      </c>
      <c r="D662" s="0" t="s">
        <v>17</v>
      </c>
      <c r="E662" s="5" t="s">
        <v>131</v>
      </c>
      <c r="F662" s="0" t="s">
        <v>132</v>
      </c>
      <c r="G662" s="0" t="s">
        <v>28</v>
      </c>
      <c r="H662" s="0" t="s">
        <v>2131</v>
      </c>
      <c r="I662" s="0" t="s">
        <v>93</v>
      </c>
      <c r="J662" s="5" t="s">
        <v>2132</v>
      </c>
      <c r="K662" s="0" t="s">
        <v>33</v>
      </c>
      <c r="L662" s="0" t="s">
        <v>3180</v>
      </c>
      <c r="M662" s="5" t="s">
        <v>3181</v>
      </c>
      <c r="N662" s="5" t="s">
        <v>151</v>
      </c>
      <c r="O662" s="2">
        <v>54</v>
      </c>
      <c r="P662" s="2">
        <v>0</v>
      </c>
      <c r="Q662" s="2">
        <f>IF(C662="Inventario físico",O662,P662)</f>
      </c>
      <c r="R662" s="2">
        <v>4</v>
      </c>
      <c r="U662" s="0" t="s">
        <v>99</v>
      </c>
      <c r="V662" s="5" t="s">
        <v>913</v>
      </c>
      <c r="W662" s="5" t="s">
        <v>145</v>
      </c>
      <c r="Y662" s="5" t="s">
        <v>3182</v>
      </c>
      <c r="Z662" s="0" t="s">
        <v>104</v>
      </c>
      <c r="AC662" s="5" t="s">
        <v>105</v>
      </c>
      <c r="AD662" s="3">
        <f>IF(AA662="","Pendiente",AA662*Q662)</f>
      </c>
      <c r="AF662" s="3">
        <f>IF(AE662="","",AE662*Q662)</f>
      </c>
      <c r="AG662" s="0" t="s">
        <v>106</v>
      </c>
      <c r="AH662" s="0" t="s">
        <v>107</v>
      </c>
    </row>
    <row r="663">
      <c r="A663" s="0">
        <v>659</v>
      </c>
      <c r="B663" s="0" t="s">
        <v>3183</v>
      </c>
      <c r="C663" s="0" t="s">
        <v>90</v>
      </c>
      <c r="D663" s="0" t="s">
        <v>14</v>
      </c>
      <c r="E663" s="5" t="s">
        <v>109</v>
      </c>
      <c r="G663" s="0" t="s">
        <v>28</v>
      </c>
      <c r="H663" s="0" t="s">
        <v>2131</v>
      </c>
      <c r="I663" s="0" t="s">
        <v>93</v>
      </c>
      <c r="J663" s="5" t="s">
        <v>2132</v>
      </c>
      <c r="K663" s="0" t="s">
        <v>33</v>
      </c>
      <c r="L663" s="0" t="s">
        <v>3184</v>
      </c>
      <c r="M663" s="5" t="s">
        <v>3185</v>
      </c>
      <c r="N663" s="5" t="s">
        <v>3186</v>
      </c>
      <c r="O663" s="2">
        <v>14</v>
      </c>
      <c r="P663" s="2">
        <v>20</v>
      </c>
      <c r="Q663" s="2">
        <f>IF(C663="Inventario físico",O663,P663)</f>
      </c>
      <c r="R663" s="2">
        <v>1</v>
      </c>
      <c r="S663" s="0" t="s">
        <v>1833</v>
      </c>
      <c r="T663" s="0" t="s">
        <v>1833</v>
      </c>
      <c r="U663" s="0" t="s">
        <v>99</v>
      </c>
      <c r="V663" s="5" t="s">
        <v>1834</v>
      </c>
      <c r="W663" s="5" t="s">
        <v>273</v>
      </c>
      <c r="X663" s="0" t="s">
        <v>146</v>
      </c>
      <c r="Y663" s="5" t="s">
        <v>3187</v>
      </c>
      <c r="Z663" s="0" t="s">
        <v>104</v>
      </c>
      <c r="AC663" s="5" t="s">
        <v>105</v>
      </c>
      <c r="AD663" s="3">
        <f>IF(AA663="","Pendiente",AA663*Q663)</f>
      </c>
      <c r="AE663" s="3">
        <v>950</v>
      </c>
      <c r="AF663" s="3">
        <f>IF(AE663="","",AE663*Q663)</f>
      </c>
      <c r="AG663" s="0" t="s">
        <v>106</v>
      </c>
      <c r="AH663" s="0" t="s">
        <v>107</v>
      </c>
    </row>
    <row r="664">
      <c r="A664" s="0">
        <v>660</v>
      </c>
      <c r="B664" s="0" t="s">
        <v>3188</v>
      </c>
      <c r="C664" s="0" t="s">
        <v>90</v>
      </c>
      <c r="D664" s="0" t="s">
        <v>17</v>
      </c>
      <c r="E664" s="5" t="s">
        <v>131</v>
      </c>
      <c r="F664" s="0" t="s">
        <v>262</v>
      </c>
      <c r="G664" s="0" t="s">
        <v>28</v>
      </c>
      <c r="H664" s="0" t="s">
        <v>2131</v>
      </c>
      <c r="I664" s="0" t="s">
        <v>93</v>
      </c>
      <c r="J664" s="5" t="s">
        <v>2132</v>
      </c>
      <c r="K664" s="0" t="s">
        <v>30</v>
      </c>
      <c r="L664" s="0" t="s">
        <v>3189</v>
      </c>
      <c r="M664" s="5" t="s">
        <v>3190</v>
      </c>
      <c r="O664" s="2">
        <v>4</v>
      </c>
      <c r="P664" s="2">
        <v>0</v>
      </c>
      <c r="Q664" s="2">
        <f>IF(C664="Inventario físico",O664,P664)</f>
      </c>
      <c r="R664" s="2">
        <v>1</v>
      </c>
      <c r="U664" s="0" t="s">
        <v>99</v>
      </c>
      <c r="V664" s="5" t="s">
        <v>961</v>
      </c>
      <c r="Y664" s="5" t="s">
        <v>3191</v>
      </c>
      <c r="Z664" s="0" t="s">
        <v>104</v>
      </c>
      <c r="AC664" s="5" t="s">
        <v>105</v>
      </c>
      <c r="AD664" s="3">
        <f>IF(AA664="","Pendiente",AA664*Q664)</f>
      </c>
      <c r="AF664" s="3">
        <f>IF(AE664="","",AE664*Q664)</f>
      </c>
      <c r="AG664" s="0" t="s">
        <v>106</v>
      </c>
      <c r="AH664" s="0" t="s">
        <v>107</v>
      </c>
    </row>
    <row r="665">
      <c r="A665" s="0">
        <v>661</v>
      </c>
      <c r="B665" s="0" t="s">
        <v>3192</v>
      </c>
      <c r="C665" s="0" t="s">
        <v>90</v>
      </c>
      <c r="D665" s="0" t="s">
        <v>17</v>
      </c>
      <c r="E665" s="5" t="s">
        <v>131</v>
      </c>
      <c r="F665" s="0" t="s">
        <v>132</v>
      </c>
      <c r="G665" s="0" t="s">
        <v>28</v>
      </c>
      <c r="H665" s="0" t="s">
        <v>2131</v>
      </c>
      <c r="I665" s="0" t="s">
        <v>93</v>
      </c>
      <c r="J665" s="5" t="s">
        <v>2132</v>
      </c>
      <c r="K665" s="0" t="s">
        <v>30</v>
      </c>
      <c r="L665" s="0" t="s">
        <v>3193</v>
      </c>
      <c r="M665" s="5" t="s">
        <v>3194</v>
      </c>
      <c r="O665" s="2">
        <v>9</v>
      </c>
      <c r="P665" s="2">
        <v>0</v>
      </c>
      <c r="Q665" s="2">
        <f>IF(C665="Inventario físico",O665,P665)</f>
      </c>
      <c r="R665" s="2">
        <v>1</v>
      </c>
      <c r="U665" s="0" t="s">
        <v>99</v>
      </c>
      <c r="V665" s="5" t="s">
        <v>967</v>
      </c>
      <c r="Y665" s="5" t="s">
        <v>3195</v>
      </c>
      <c r="Z665" s="0" t="s">
        <v>104</v>
      </c>
      <c r="AC665" s="5" t="s">
        <v>105</v>
      </c>
      <c r="AD665" s="3">
        <f>IF(AA665="","Pendiente",AA665*Q665)</f>
      </c>
      <c r="AF665" s="3">
        <f>IF(AE665="","",AE665*Q665)</f>
      </c>
      <c r="AG665" s="0" t="s">
        <v>106</v>
      </c>
      <c r="AH665" s="0" t="s">
        <v>107</v>
      </c>
    </row>
    <row r="666">
      <c r="A666" s="0">
        <v>662</v>
      </c>
      <c r="B666" s="0" t="s">
        <v>3196</v>
      </c>
      <c r="C666" s="0" t="s">
        <v>90</v>
      </c>
      <c r="D666" s="0" t="s">
        <v>14</v>
      </c>
      <c r="E666" s="5" t="s">
        <v>109</v>
      </c>
      <c r="G666" s="0" t="s">
        <v>28</v>
      </c>
      <c r="H666" s="0" t="s">
        <v>2131</v>
      </c>
      <c r="I666" s="0" t="s">
        <v>93</v>
      </c>
      <c r="J666" s="5" t="s">
        <v>2132</v>
      </c>
      <c r="K666" s="0" t="s">
        <v>30</v>
      </c>
      <c r="L666" s="0" t="s">
        <v>1429</v>
      </c>
      <c r="M666" s="5" t="s">
        <v>3197</v>
      </c>
      <c r="O666" s="2">
        <v>7</v>
      </c>
      <c r="P666" s="2">
        <v>2</v>
      </c>
      <c r="Q666" s="2">
        <f>IF(C666="Inventario físico",O666,P666)</f>
      </c>
      <c r="R666" s="2">
        <v>1</v>
      </c>
      <c r="S666" s="0" t="s">
        <v>1847</v>
      </c>
      <c r="T666" s="0" t="s">
        <v>1847</v>
      </c>
      <c r="U666" s="0" t="s">
        <v>99</v>
      </c>
      <c r="V666" s="5" t="s">
        <v>1848</v>
      </c>
      <c r="X666" s="0" t="s">
        <v>102</v>
      </c>
      <c r="Y666" s="5" t="s">
        <v>1849</v>
      </c>
      <c r="Z666" s="0" t="s">
        <v>104</v>
      </c>
      <c r="AC666" s="5" t="s">
        <v>105</v>
      </c>
      <c r="AD666" s="3">
        <f>IF(AA666="","Pendiente",AA666*Q666)</f>
      </c>
      <c r="AE666" s="3">
        <v>10536</v>
      </c>
      <c r="AF666" s="3">
        <f>IF(AE666="","",AE666*Q666)</f>
      </c>
      <c r="AG666" s="0" t="s">
        <v>106</v>
      </c>
      <c r="AH666" s="0" t="s">
        <v>107</v>
      </c>
    </row>
    <row r="667">
      <c r="A667" s="0">
        <v>663</v>
      </c>
      <c r="B667" s="0" t="s">
        <v>3198</v>
      </c>
      <c r="C667" s="0" t="s">
        <v>90</v>
      </c>
      <c r="D667" s="0" t="s">
        <v>17</v>
      </c>
      <c r="E667" s="5" t="s">
        <v>131</v>
      </c>
      <c r="F667" s="0" t="s">
        <v>132</v>
      </c>
      <c r="G667" s="0" t="s">
        <v>28</v>
      </c>
      <c r="H667" s="0" t="s">
        <v>2131</v>
      </c>
      <c r="I667" s="0" t="s">
        <v>93</v>
      </c>
      <c r="J667" s="5" t="s">
        <v>2132</v>
      </c>
      <c r="K667" s="0" t="s">
        <v>33</v>
      </c>
      <c r="L667" s="0" t="s">
        <v>3199</v>
      </c>
      <c r="M667" s="5" t="s">
        <v>3200</v>
      </c>
      <c r="N667" s="5" t="s">
        <v>3201</v>
      </c>
      <c r="O667" s="2">
        <v>15</v>
      </c>
      <c r="P667" s="2">
        <v>0</v>
      </c>
      <c r="Q667" s="2">
        <f>IF(C667="Inventario físico",O667,P667)</f>
      </c>
      <c r="R667" s="2">
        <v>2</v>
      </c>
      <c r="U667" s="0" t="s">
        <v>99</v>
      </c>
      <c r="V667" s="5" t="s">
        <v>3202</v>
      </c>
      <c r="W667" s="5" t="s">
        <v>169</v>
      </c>
      <c r="Y667" s="5" t="s">
        <v>3203</v>
      </c>
      <c r="Z667" s="0" t="s">
        <v>104</v>
      </c>
      <c r="AC667" s="5" t="s">
        <v>105</v>
      </c>
      <c r="AD667" s="3">
        <f>IF(AA667="","Pendiente",AA667*Q667)</f>
      </c>
      <c r="AF667" s="3">
        <f>IF(AE667="","",AE667*Q667)</f>
      </c>
      <c r="AG667" s="0" t="s">
        <v>106</v>
      </c>
      <c r="AH667" s="0" t="s">
        <v>107</v>
      </c>
    </row>
    <row r="668">
      <c r="A668" s="0">
        <v>664</v>
      </c>
      <c r="B668" s="0" t="s">
        <v>3204</v>
      </c>
      <c r="C668" s="0" t="s">
        <v>90</v>
      </c>
      <c r="D668" s="0" t="s">
        <v>17</v>
      </c>
      <c r="E668" s="5" t="s">
        <v>131</v>
      </c>
      <c r="F668" s="0" t="s">
        <v>262</v>
      </c>
      <c r="G668" s="0" t="s">
        <v>28</v>
      </c>
      <c r="H668" s="0" t="s">
        <v>2131</v>
      </c>
      <c r="I668" s="0" t="s">
        <v>93</v>
      </c>
      <c r="J668" s="5" t="s">
        <v>2132</v>
      </c>
      <c r="K668" s="0" t="s">
        <v>30</v>
      </c>
      <c r="L668" s="0" t="s">
        <v>3205</v>
      </c>
      <c r="M668" s="5" t="s">
        <v>3206</v>
      </c>
      <c r="N668" s="5" t="s">
        <v>3207</v>
      </c>
      <c r="O668" s="2">
        <v>9</v>
      </c>
      <c r="P668" s="2">
        <v>0</v>
      </c>
      <c r="Q668" s="2">
        <f>IF(C668="Inventario físico",O668,P668)</f>
      </c>
      <c r="R668" s="2">
        <v>1</v>
      </c>
      <c r="U668" s="0" t="s">
        <v>99</v>
      </c>
      <c r="V668" s="5" t="s">
        <v>3208</v>
      </c>
      <c r="Y668" s="5" t="s">
        <v>3209</v>
      </c>
      <c r="Z668" s="0" t="s">
        <v>104</v>
      </c>
      <c r="AC668" s="5" t="s">
        <v>105</v>
      </c>
      <c r="AD668" s="3">
        <f>IF(AA668="","Pendiente",AA668*Q668)</f>
      </c>
      <c r="AF668" s="3">
        <f>IF(AE668="","",AE668*Q668)</f>
      </c>
      <c r="AG668" s="0" t="s">
        <v>106</v>
      </c>
      <c r="AH668" s="0" t="s">
        <v>107</v>
      </c>
    </row>
    <row r="669">
      <c r="A669" s="0">
        <v>665</v>
      </c>
      <c r="B669" s="0" t="s">
        <v>3210</v>
      </c>
      <c r="C669" s="0" t="s">
        <v>90</v>
      </c>
      <c r="D669" s="0" t="s">
        <v>17</v>
      </c>
      <c r="E669" s="5" t="s">
        <v>131</v>
      </c>
      <c r="F669" s="0" t="s">
        <v>132</v>
      </c>
      <c r="G669" s="0" t="s">
        <v>28</v>
      </c>
      <c r="H669" s="0" t="s">
        <v>2131</v>
      </c>
      <c r="I669" s="0" t="s">
        <v>93</v>
      </c>
      <c r="J669" s="5" t="s">
        <v>2132</v>
      </c>
      <c r="K669" s="0" t="s">
        <v>30</v>
      </c>
      <c r="L669" s="0" t="s">
        <v>3211</v>
      </c>
      <c r="M669" s="5" t="s">
        <v>3212</v>
      </c>
      <c r="O669" s="2">
        <v>6</v>
      </c>
      <c r="P669" s="2">
        <v>0</v>
      </c>
      <c r="Q669" s="2">
        <f>IF(C669="Inventario físico",O669,P669)</f>
      </c>
      <c r="R669" s="2">
        <v>1</v>
      </c>
      <c r="U669" s="0" t="s">
        <v>99</v>
      </c>
      <c r="V669" s="5" t="s">
        <v>3213</v>
      </c>
      <c r="Y669" s="5" t="s">
        <v>3214</v>
      </c>
      <c r="Z669" s="0" t="s">
        <v>104</v>
      </c>
      <c r="AC669" s="5" t="s">
        <v>105</v>
      </c>
      <c r="AD669" s="3">
        <f>IF(AA669="","Pendiente",AA669*Q669)</f>
      </c>
      <c r="AF669" s="3">
        <f>IF(AE669="","",AE669*Q669)</f>
      </c>
      <c r="AG669" s="0" t="s">
        <v>106</v>
      </c>
      <c r="AH669" s="0" t="s">
        <v>107</v>
      </c>
    </row>
    <row r="670">
      <c r="A670" s="0">
        <v>666</v>
      </c>
      <c r="B670" s="0" t="s">
        <v>3215</v>
      </c>
      <c r="C670" s="0" t="s">
        <v>90</v>
      </c>
      <c r="D670" s="0" t="s">
        <v>17</v>
      </c>
      <c r="E670" s="5" t="s">
        <v>131</v>
      </c>
      <c r="F670" s="0" t="s">
        <v>132</v>
      </c>
      <c r="G670" s="0" t="s">
        <v>28</v>
      </c>
      <c r="H670" s="0" t="s">
        <v>2131</v>
      </c>
      <c r="I670" s="0" t="s">
        <v>93</v>
      </c>
      <c r="J670" s="5" t="s">
        <v>2132</v>
      </c>
      <c r="K670" s="0" t="s">
        <v>30</v>
      </c>
      <c r="L670" s="0" t="s">
        <v>3216</v>
      </c>
      <c r="M670" s="5" t="s">
        <v>3217</v>
      </c>
      <c r="O670" s="2">
        <v>590</v>
      </c>
      <c r="P670" s="2">
        <v>0</v>
      </c>
      <c r="Q670" s="2">
        <f>IF(C670="Inventario físico",O670,P670)</f>
      </c>
      <c r="R670" s="2">
        <v>3</v>
      </c>
      <c r="U670" s="0" t="s">
        <v>99</v>
      </c>
      <c r="V670" s="5" t="s">
        <v>2089</v>
      </c>
      <c r="Y670" s="5" t="s">
        <v>3218</v>
      </c>
      <c r="Z670" s="0" t="s">
        <v>104</v>
      </c>
      <c r="AC670" s="5" t="s">
        <v>105</v>
      </c>
      <c r="AD670" s="3">
        <f>IF(AA670="","Pendiente",AA670*Q670)</f>
      </c>
      <c r="AF670" s="3">
        <f>IF(AE670="","",AE670*Q670)</f>
      </c>
      <c r="AG670" s="0" t="s">
        <v>106</v>
      </c>
      <c r="AH670" s="0" t="s">
        <v>107</v>
      </c>
    </row>
    <row r="671">
      <c r="A671" s="0">
        <v>667</v>
      </c>
      <c r="B671" s="0" t="s">
        <v>3219</v>
      </c>
      <c r="C671" s="0" t="s">
        <v>90</v>
      </c>
      <c r="D671" s="0" t="s">
        <v>17</v>
      </c>
      <c r="E671" s="5" t="s">
        <v>131</v>
      </c>
      <c r="F671" s="0" t="s">
        <v>132</v>
      </c>
      <c r="G671" s="0" t="s">
        <v>28</v>
      </c>
      <c r="H671" s="0" t="s">
        <v>2131</v>
      </c>
      <c r="I671" s="0" t="s">
        <v>93</v>
      </c>
      <c r="J671" s="5" t="s">
        <v>2132</v>
      </c>
      <c r="K671" s="0" t="s">
        <v>33</v>
      </c>
      <c r="L671" s="0" t="s">
        <v>3220</v>
      </c>
      <c r="M671" s="5" t="s">
        <v>3221</v>
      </c>
      <c r="N671" s="5" t="s">
        <v>839</v>
      </c>
      <c r="O671" s="2">
        <v>19</v>
      </c>
      <c r="P671" s="2">
        <v>0</v>
      </c>
      <c r="Q671" s="2">
        <f>IF(C671="Inventario físico",O671,P671)</f>
      </c>
      <c r="R671" s="2">
        <v>2</v>
      </c>
      <c r="U671" s="0" t="s">
        <v>99</v>
      </c>
      <c r="V671" s="5" t="s">
        <v>362</v>
      </c>
      <c r="W671" s="5" t="s">
        <v>259</v>
      </c>
      <c r="Y671" s="5" t="s">
        <v>3222</v>
      </c>
      <c r="Z671" s="0" t="s">
        <v>104</v>
      </c>
      <c r="AC671" s="5" t="s">
        <v>105</v>
      </c>
      <c r="AD671" s="3">
        <f>IF(AA671="","Pendiente",AA671*Q671)</f>
      </c>
      <c r="AF671" s="3">
        <f>IF(AE671="","",AE671*Q671)</f>
      </c>
      <c r="AG671" s="0" t="s">
        <v>106</v>
      </c>
      <c r="AH671" s="0" t="s">
        <v>107</v>
      </c>
    </row>
    <row r="672">
      <c r="A672" s="0">
        <v>668</v>
      </c>
      <c r="B672" s="0" t="s">
        <v>3223</v>
      </c>
      <c r="C672" s="0" t="s">
        <v>90</v>
      </c>
      <c r="D672" s="0" t="s">
        <v>17</v>
      </c>
      <c r="E672" s="5" t="s">
        <v>131</v>
      </c>
      <c r="F672" s="0" t="s">
        <v>132</v>
      </c>
      <c r="G672" s="0" t="s">
        <v>28</v>
      </c>
      <c r="H672" s="0" t="s">
        <v>2131</v>
      </c>
      <c r="I672" s="0" t="s">
        <v>93</v>
      </c>
      <c r="J672" s="5" t="s">
        <v>2132</v>
      </c>
      <c r="K672" s="0" t="s">
        <v>30</v>
      </c>
      <c r="L672" s="0" t="s">
        <v>2068</v>
      </c>
      <c r="M672" s="5" t="s">
        <v>3224</v>
      </c>
      <c r="O672" s="2">
        <v>6</v>
      </c>
      <c r="P672" s="2">
        <v>0</v>
      </c>
      <c r="Q672" s="2">
        <f>IF(C672="Inventario físico",O672,P672)</f>
      </c>
      <c r="R672" s="2">
        <v>1</v>
      </c>
      <c r="U672" s="0" t="s">
        <v>99</v>
      </c>
      <c r="V672" s="5" t="s">
        <v>2101</v>
      </c>
      <c r="Y672" s="5" t="s">
        <v>2102</v>
      </c>
      <c r="Z672" s="0" t="s">
        <v>104</v>
      </c>
      <c r="AC672" s="5" t="s">
        <v>105</v>
      </c>
      <c r="AD672" s="3">
        <f>IF(AA672="","Pendiente",AA672*Q672)</f>
      </c>
      <c r="AF672" s="3">
        <f>IF(AE672="","",AE672*Q672)</f>
      </c>
      <c r="AG672" s="0" t="s">
        <v>106</v>
      </c>
      <c r="AH672" s="0" t="s">
        <v>107</v>
      </c>
    </row>
    <row r="673">
      <c r="A673" s="0">
        <v>669</v>
      </c>
      <c r="B673" s="0" t="s">
        <v>3225</v>
      </c>
      <c r="C673" s="0" t="s">
        <v>90</v>
      </c>
      <c r="D673" s="0" t="s">
        <v>14</v>
      </c>
      <c r="E673" s="5" t="s">
        <v>91</v>
      </c>
      <c r="G673" s="0" t="s">
        <v>28</v>
      </c>
      <c r="H673" s="0" t="s">
        <v>2131</v>
      </c>
      <c r="I673" s="0" t="s">
        <v>93</v>
      </c>
      <c r="J673" s="5" t="s">
        <v>2132</v>
      </c>
      <c r="K673" s="0" t="s">
        <v>33</v>
      </c>
      <c r="L673" s="0" t="s">
        <v>3226</v>
      </c>
      <c r="M673" s="5" t="s">
        <v>3227</v>
      </c>
      <c r="N673" s="5" t="s">
        <v>2684</v>
      </c>
      <c r="O673" s="2">
        <v>12</v>
      </c>
      <c r="P673" s="2">
        <v>0</v>
      </c>
      <c r="Q673" s="2">
        <f>IF(C673="Inventario físico",O673,P673)</f>
      </c>
      <c r="R673" s="2">
        <v>2</v>
      </c>
      <c r="S673" s="0" t="s">
        <v>1875</v>
      </c>
      <c r="T673" s="0" t="s">
        <v>1875</v>
      </c>
      <c r="U673" s="0" t="s">
        <v>99</v>
      </c>
      <c r="V673" s="5" t="s">
        <v>1411</v>
      </c>
      <c r="W673" s="5" t="s">
        <v>241</v>
      </c>
      <c r="X673" s="0" t="s">
        <v>146</v>
      </c>
      <c r="Y673" s="5" t="s">
        <v>3228</v>
      </c>
      <c r="Z673" s="0" t="s">
        <v>104</v>
      </c>
      <c r="AC673" s="5" t="s">
        <v>105</v>
      </c>
      <c r="AD673" s="3">
        <f>IF(AA673="","Pendiente",AA673*Q673)</f>
      </c>
      <c r="AE673" s="3">
        <v>1237.5</v>
      </c>
      <c r="AF673" s="3">
        <f>IF(AE673="","",AE673*Q673)</f>
      </c>
      <c r="AG673" s="0" t="s">
        <v>106</v>
      </c>
      <c r="AH673" s="0" t="s">
        <v>107</v>
      </c>
    </row>
    <row r="674">
      <c r="A674" s="0">
        <v>670</v>
      </c>
      <c r="B674" s="0" t="s">
        <v>3229</v>
      </c>
      <c r="C674" s="0" t="s">
        <v>90</v>
      </c>
      <c r="D674" s="0" t="s">
        <v>14</v>
      </c>
      <c r="E674" s="5" t="s">
        <v>91</v>
      </c>
      <c r="G674" s="0" t="s">
        <v>28</v>
      </c>
      <c r="H674" s="0" t="s">
        <v>2131</v>
      </c>
      <c r="I674" s="0" t="s">
        <v>93</v>
      </c>
      <c r="J674" s="5" t="s">
        <v>2132</v>
      </c>
      <c r="K674" s="0" t="s">
        <v>33</v>
      </c>
      <c r="L674" s="0" t="s">
        <v>2077</v>
      </c>
      <c r="M674" s="5" t="s">
        <v>3230</v>
      </c>
      <c r="N674" s="5" t="s">
        <v>3231</v>
      </c>
      <c r="O674" s="2">
        <v>3</v>
      </c>
      <c r="P674" s="2">
        <v>0</v>
      </c>
      <c r="Q674" s="2">
        <f>IF(C674="Inventario físico",O674,P674)</f>
      </c>
      <c r="R674" s="2">
        <v>1</v>
      </c>
      <c r="S674" s="0" t="s">
        <v>1875</v>
      </c>
      <c r="T674" s="0" t="s">
        <v>1875</v>
      </c>
      <c r="U674" s="0" t="s">
        <v>99</v>
      </c>
      <c r="V674" s="5" t="s">
        <v>1411</v>
      </c>
      <c r="W674" s="5" t="s">
        <v>259</v>
      </c>
      <c r="X674" s="0" t="s">
        <v>146</v>
      </c>
      <c r="Y674" s="5" t="s">
        <v>3232</v>
      </c>
      <c r="Z674" s="0" t="s">
        <v>104</v>
      </c>
      <c r="AC674" s="5" t="s">
        <v>105</v>
      </c>
      <c r="AD674" s="3">
        <f>IF(AA674="","Pendiente",AA674*Q674)</f>
      </c>
      <c r="AE674" s="3">
        <v>1237.5</v>
      </c>
      <c r="AF674" s="3">
        <f>IF(AE674="","",AE674*Q674)</f>
      </c>
      <c r="AG674" s="0" t="s">
        <v>106</v>
      </c>
      <c r="AH674" s="0" t="s">
        <v>107</v>
      </c>
    </row>
    <row r="675">
      <c r="A675" s="0">
        <v>671</v>
      </c>
      <c r="B675" s="0" t="s">
        <v>3233</v>
      </c>
      <c r="C675" s="0" t="s">
        <v>90</v>
      </c>
      <c r="D675" s="0" t="s">
        <v>17</v>
      </c>
      <c r="E675" s="5" t="s">
        <v>131</v>
      </c>
      <c r="F675" s="0" t="s">
        <v>132</v>
      </c>
      <c r="G675" s="0" t="s">
        <v>28</v>
      </c>
      <c r="H675" s="0" t="s">
        <v>2131</v>
      </c>
      <c r="I675" s="0" t="s">
        <v>93</v>
      </c>
      <c r="J675" s="5" t="s">
        <v>2132</v>
      </c>
      <c r="K675" s="0" t="s">
        <v>33</v>
      </c>
      <c r="L675" s="0" t="s">
        <v>3234</v>
      </c>
      <c r="M675" s="5" t="s">
        <v>3235</v>
      </c>
      <c r="N675" s="5" t="s">
        <v>3236</v>
      </c>
      <c r="O675" s="2">
        <v>160</v>
      </c>
      <c r="P675" s="2">
        <v>0</v>
      </c>
      <c r="Q675" s="2">
        <f>IF(C675="Inventario físico",O675,P675)</f>
      </c>
      <c r="R675" s="2">
        <v>2</v>
      </c>
      <c r="U675" s="0" t="s">
        <v>99</v>
      </c>
      <c r="V675" s="5" t="s">
        <v>3237</v>
      </c>
      <c r="W675" s="5" t="s">
        <v>137</v>
      </c>
      <c r="Y675" s="5" t="s">
        <v>3238</v>
      </c>
      <c r="Z675" s="0" t="s">
        <v>104</v>
      </c>
      <c r="AC675" s="5" t="s">
        <v>105</v>
      </c>
      <c r="AD675" s="3">
        <f>IF(AA675="","Pendiente",AA675*Q675)</f>
      </c>
      <c r="AF675" s="3">
        <f>IF(AE675="","",AE675*Q675)</f>
      </c>
      <c r="AG675" s="0" t="s">
        <v>106</v>
      </c>
      <c r="AH675" s="0" t="s">
        <v>107</v>
      </c>
    </row>
    <row r="676">
      <c r="A676" s="0">
        <v>672</v>
      </c>
      <c r="B676" s="0" t="s">
        <v>3239</v>
      </c>
      <c r="C676" s="0" t="s">
        <v>90</v>
      </c>
      <c r="D676" s="0" t="s">
        <v>14</v>
      </c>
      <c r="E676" s="5" t="s">
        <v>91</v>
      </c>
      <c r="G676" s="0" t="s">
        <v>28</v>
      </c>
      <c r="H676" s="0" t="s">
        <v>2131</v>
      </c>
      <c r="I676" s="0" t="s">
        <v>93</v>
      </c>
      <c r="J676" s="5" t="s">
        <v>2132</v>
      </c>
      <c r="K676" s="0" t="s">
        <v>33</v>
      </c>
      <c r="L676" s="0" t="s">
        <v>3240</v>
      </c>
      <c r="M676" s="5" t="s">
        <v>3241</v>
      </c>
      <c r="N676" s="5" t="s">
        <v>3242</v>
      </c>
      <c r="O676" s="2">
        <v>160</v>
      </c>
      <c r="P676" s="2">
        <v>0</v>
      </c>
      <c r="Q676" s="2">
        <f>IF(C676="Inventario físico",O676,P676)</f>
      </c>
      <c r="R676" s="2">
        <v>2</v>
      </c>
      <c r="S676" s="0" t="s">
        <v>3243</v>
      </c>
      <c r="T676" s="0" t="s">
        <v>3243</v>
      </c>
      <c r="U676" s="0" t="s">
        <v>99</v>
      </c>
      <c r="V676" s="5" t="s">
        <v>3244</v>
      </c>
      <c r="W676" s="5" t="s">
        <v>660</v>
      </c>
      <c r="X676" s="0" t="s">
        <v>146</v>
      </c>
      <c r="Y676" s="5" t="s">
        <v>3245</v>
      </c>
      <c r="Z676" s="0" t="s">
        <v>104</v>
      </c>
      <c r="AC676" s="5" t="s">
        <v>105</v>
      </c>
      <c r="AD676" s="3">
        <f>IF(AA676="","Pendiente",AA676*Q676)</f>
      </c>
      <c r="AE676" s="3">
        <v>185.29</v>
      </c>
      <c r="AF676" s="3">
        <f>IF(AE676="","",AE676*Q676)</f>
      </c>
      <c r="AG676" s="0" t="s">
        <v>106</v>
      </c>
      <c r="AH676" s="0" t="s">
        <v>107</v>
      </c>
    </row>
    <row r="677">
      <c r="A677" s="0">
        <v>673</v>
      </c>
      <c r="B677" s="0" t="s">
        <v>3246</v>
      </c>
      <c r="C677" s="0" t="s">
        <v>90</v>
      </c>
      <c r="D677" s="0" t="s">
        <v>17</v>
      </c>
      <c r="E677" s="5" t="s">
        <v>131</v>
      </c>
      <c r="F677" s="0" t="s">
        <v>262</v>
      </c>
      <c r="G677" s="0" t="s">
        <v>28</v>
      </c>
      <c r="H677" s="0" t="s">
        <v>2131</v>
      </c>
      <c r="I677" s="0" t="s">
        <v>93</v>
      </c>
      <c r="J677" s="5" t="s">
        <v>2132</v>
      </c>
      <c r="K677" s="0" t="s">
        <v>30</v>
      </c>
      <c r="L677" s="0" t="s">
        <v>3247</v>
      </c>
      <c r="M677" s="5" t="s">
        <v>3248</v>
      </c>
      <c r="N677" s="5" t="s">
        <v>3249</v>
      </c>
      <c r="O677" s="2">
        <v>1</v>
      </c>
      <c r="P677" s="2">
        <v>0</v>
      </c>
      <c r="Q677" s="2">
        <f>IF(C677="Inventario físico",O677,P677)</f>
      </c>
      <c r="R677" s="2">
        <v>1</v>
      </c>
      <c r="U677" s="0" t="s">
        <v>99</v>
      </c>
      <c r="V677" s="5" t="s">
        <v>907</v>
      </c>
      <c r="Y677" s="5" t="s">
        <v>3250</v>
      </c>
      <c r="Z677" s="0" t="s">
        <v>104</v>
      </c>
      <c r="AC677" s="5" t="s">
        <v>105</v>
      </c>
      <c r="AD677" s="3">
        <f>IF(AA677="","Pendiente",AA677*Q677)</f>
      </c>
      <c r="AF677" s="3">
        <f>IF(AE677="","",AE677*Q677)</f>
      </c>
      <c r="AG677" s="0" t="s">
        <v>106</v>
      </c>
      <c r="AH677" s="0" t="s">
        <v>107</v>
      </c>
    </row>
    <row r="678">
      <c r="A678" s="0">
        <v>674</v>
      </c>
      <c r="B678" s="0" t="s">
        <v>3251</v>
      </c>
      <c r="C678" s="0" t="s">
        <v>90</v>
      </c>
      <c r="D678" s="0" t="s">
        <v>17</v>
      </c>
      <c r="E678" s="5" t="s">
        <v>131</v>
      </c>
      <c r="F678" s="0" t="s">
        <v>262</v>
      </c>
      <c r="G678" s="0" t="s">
        <v>28</v>
      </c>
      <c r="H678" s="0" t="s">
        <v>2131</v>
      </c>
      <c r="I678" s="0" t="s">
        <v>93</v>
      </c>
      <c r="J678" s="5" t="s">
        <v>2132</v>
      </c>
      <c r="K678" s="0" t="s">
        <v>30</v>
      </c>
      <c r="L678" s="0" t="s">
        <v>3252</v>
      </c>
      <c r="M678" s="5" t="s">
        <v>3253</v>
      </c>
      <c r="N678" s="5" t="s">
        <v>3254</v>
      </c>
      <c r="O678" s="2">
        <v>3</v>
      </c>
      <c r="P678" s="2">
        <v>0</v>
      </c>
      <c r="Q678" s="2">
        <f>IF(C678="Inventario físico",O678,P678)</f>
      </c>
      <c r="R678" s="2">
        <v>1</v>
      </c>
      <c r="U678" s="0" t="s">
        <v>99</v>
      </c>
      <c r="V678" s="5" t="s">
        <v>907</v>
      </c>
      <c r="Y678" s="5" t="s">
        <v>3250</v>
      </c>
      <c r="Z678" s="0" t="s">
        <v>104</v>
      </c>
      <c r="AC678" s="5" t="s">
        <v>105</v>
      </c>
      <c r="AD678" s="3">
        <f>IF(AA678="","Pendiente",AA678*Q678)</f>
      </c>
      <c r="AF678" s="3">
        <f>IF(AE678="","",AE678*Q678)</f>
      </c>
      <c r="AG678" s="0" t="s">
        <v>106</v>
      </c>
      <c r="AH678" s="0" t="s">
        <v>107</v>
      </c>
    </row>
    <row r="679">
      <c r="A679" s="0">
        <v>675</v>
      </c>
      <c r="B679" s="0" t="s">
        <v>3255</v>
      </c>
      <c r="C679" s="0" t="s">
        <v>90</v>
      </c>
      <c r="D679" s="0" t="s">
        <v>17</v>
      </c>
      <c r="E679" s="5" t="s">
        <v>131</v>
      </c>
      <c r="F679" s="0" t="s">
        <v>262</v>
      </c>
      <c r="G679" s="0" t="s">
        <v>28</v>
      </c>
      <c r="H679" s="0" t="s">
        <v>2131</v>
      </c>
      <c r="I679" s="0" t="s">
        <v>93</v>
      </c>
      <c r="J679" s="5" t="s">
        <v>2132</v>
      </c>
      <c r="K679" s="0" t="s">
        <v>30</v>
      </c>
      <c r="L679" s="0" t="s">
        <v>3256</v>
      </c>
      <c r="M679" s="5" t="s">
        <v>3257</v>
      </c>
      <c r="N679" s="5" t="s">
        <v>2070</v>
      </c>
      <c r="O679" s="2">
        <v>3</v>
      </c>
      <c r="P679" s="2">
        <v>0</v>
      </c>
      <c r="Q679" s="2">
        <f>IF(C679="Inventario físico",O679,P679)</f>
      </c>
      <c r="R679" s="2">
        <v>3</v>
      </c>
      <c r="U679" s="0" t="s">
        <v>99</v>
      </c>
      <c r="V679" s="5" t="s">
        <v>907</v>
      </c>
      <c r="Y679" s="5" t="s">
        <v>3250</v>
      </c>
      <c r="Z679" s="0" t="s">
        <v>104</v>
      </c>
      <c r="AC679" s="5" t="s">
        <v>105</v>
      </c>
      <c r="AD679" s="3">
        <f>IF(AA679="","Pendiente",AA679*Q679)</f>
      </c>
      <c r="AF679" s="3">
        <f>IF(AE679="","",AE679*Q679)</f>
      </c>
      <c r="AG679" s="0" t="s">
        <v>106</v>
      </c>
      <c r="AH679" s="0" t="s">
        <v>107</v>
      </c>
    </row>
    <row r="680">
      <c r="A680" s="0">
        <v>676</v>
      </c>
      <c r="B680" s="0" t="s">
        <v>3258</v>
      </c>
      <c r="C680" s="0" t="s">
        <v>90</v>
      </c>
      <c r="D680" s="0" t="s">
        <v>17</v>
      </c>
      <c r="E680" s="5" t="s">
        <v>131</v>
      </c>
      <c r="F680" s="0" t="s">
        <v>262</v>
      </c>
      <c r="G680" s="0" t="s">
        <v>28</v>
      </c>
      <c r="H680" s="0" t="s">
        <v>2131</v>
      </c>
      <c r="I680" s="0" t="s">
        <v>93</v>
      </c>
      <c r="J680" s="5" t="s">
        <v>2132</v>
      </c>
      <c r="K680" s="0" t="s">
        <v>30</v>
      </c>
      <c r="L680" s="0" t="s">
        <v>1973</v>
      </c>
      <c r="M680" s="5" t="s">
        <v>3259</v>
      </c>
      <c r="N680" s="5" t="s">
        <v>3260</v>
      </c>
      <c r="O680" s="2">
        <v>15</v>
      </c>
      <c r="P680" s="2">
        <v>0</v>
      </c>
      <c r="Q680" s="2">
        <f>IF(C680="Inventario físico",O680,P680)</f>
      </c>
      <c r="R680" s="2">
        <v>3</v>
      </c>
      <c r="U680" s="0" t="s">
        <v>99</v>
      </c>
      <c r="V680" s="5" t="s">
        <v>907</v>
      </c>
      <c r="Y680" s="5" t="s">
        <v>3250</v>
      </c>
      <c r="Z680" s="0" t="s">
        <v>104</v>
      </c>
      <c r="AC680" s="5" t="s">
        <v>105</v>
      </c>
      <c r="AD680" s="3">
        <f>IF(AA680="","Pendiente",AA680*Q680)</f>
      </c>
      <c r="AF680" s="3">
        <f>IF(AE680="","",AE680*Q680)</f>
      </c>
      <c r="AG680" s="0" t="s">
        <v>106</v>
      </c>
      <c r="AH680" s="0" t="s">
        <v>107</v>
      </c>
    </row>
    <row r="681">
      <c r="A681" s="0">
        <v>677</v>
      </c>
      <c r="B681" s="0" t="s">
        <v>3261</v>
      </c>
      <c r="C681" s="0" t="s">
        <v>90</v>
      </c>
      <c r="D681" s="0" t="s">
        <v>17</v>
      </c>
      <c r="E681" s="5" t="s">
        <v>131</v>
      </c>
      <c r="F681" s="0" t="s">
        <v>262</v>
      </c>
      <c r="G681" s="0" t="s">
        <v>28</v>
      </c>
      <c r="H681" s="0" t="s">
        <v>2131</v>
      </c>
      <c r="I681" s="0" t="s">
        <v>93</v>
      </c>
      <c r="J681" s="5" t="s">
        <v>2132</v>
      </c>
      <c r="K681" s="0" t="s">
        <v>30</v>
      </c>
      <c r="L681" s="0" t="s">
        <v>3262</v>
      </c>
      <c r="M681" s="5" t="s">
        <v>3263</v>
      </c>
      <c r="N681" s="5" t="s">
        <v>1825</v>
      </c>
      <c r="O681" s="2">
        <v>16</v>
      </c>
      <c r="P681" s="2">
        <v>0</v>
      </c>
      <c r="Q681" s="2">
        <f>IF(C681="Inventario físico",O681,P681)</f>
      </c>
      <c r="R681" s="2">
        <v>3</v>
      </c>
      <c r="U681" s="0" t="s">
        <v>99</v>
      </c>
      <c r="V681" s="5" t="s">
        <v>907</v>
      </c>
      <c r="Y681" s="5" t="s">
        <v>3250</v>
      </c>
      <c r="Z681" s="0" t="s">
        <v>104</v>
      </c>
      <c r="AC681" s="5" t="s">
        <v>105</v>
      </c>
      <c r="AD681" s="3">
        <f>IF(AA681="","Pendiente",AA681*Q681)</f>
      </c>
      <c r="AF681" s="3">
        <f>IF(AE681="","",AE681*Q681)</f>
      </c>
      <c r="AG681" s="0" t="s">
        <v>106</v>
      </c>
      <c r="AH681" s="0" t="s">
        <v>107</v>
      </c>
    </row>
    <row r="682">
      <c r="A682" s="0">
        <v>678</v>
      </c>
      <c r="B682" s="0" t="s">
        <v>3264</v>
      </c>
      <c r="C682" s="0" t="s">
        <v>90</v>
      </c>
      <c r="D682" s="0" t="s">
        <v>17</v>
      </c>
      <c r="E682" s="5" t="s">
        <v>131</v>
      </c>
      <c r="F682" s="0" t="s">
        <v>262</v>
      </c>
      <c r="G682" s="0" t="s">
        <v>28</v>
      </c>
      <c r="H682" s="0" t="s">
        <v>2131</v>
      </c>
      <c r="I682" s="0" t="s">
        <v>93</v>
      </c>
      <c r="J682" s="5" t="s">
        <v>2132</v>
      </c>
      <c r="K682" s="0" t="s">
        <v>30</v>
      </c>
      <c r="L682" s="0" t="s">
        <v>1537</v>
      </c>
      <c r="M682" s="5" t="s">
        <v>3265</v>
      </c>
      <c r="N682" s="5" t="s">
        <v>3266</v>
      </c>
      <c r="O682" s="2">
        <v>13</v>
      </c>
      <c r="P682" s="2">
        <v>0</v>
      </c>
      <c r="Q682" s="2">
        <f>IF(C682="Inventario físico",O682,P682)</f>
      </c>
      <c r="R682" s="2">
        <v>2</v>
      </c>
      <c r="U682" s="0" t="s">
        <v>99</v>
      </c>
      <c r="V682" s="5" t="s">
        <v>907</v>
      </c>
      <c r="Y682" s="5" t="s">
        <v>3250</v>
      </c>
      <c r="Z682" s="0" t="s">
        <v>104</v>
      </c>
      <c r="AC682" s="5" t="s">
        <v>105</v>
      </c>
      <c r="AD682" s="3">
        <f>IF(AA682="","Pendiente",AA682*Q682)</f>
      </c>
      <c r="AF682" s="3">
        <f>IF(AE682="","",AE682*Q682)</f>
      </c>
      <c r="AG682" s="0" t="s">
        <v>106</v>
      </c>
      <c r="AH682" s="0" t="s">
        <v>107</v>
      </c>
    </row>
    <row r="683">
      <c r="A683" s="0">
        <v>679</v>
      </c>
      <c r="B683" s="0" t="s">
        <v>3267</v>
      </c>
      <c r="C683" s="0" t="s">
        <v>90</v>
      </c>
      <c r="D683" s="0" t="s">
        <v>17</v>
      </c>
      <c r="E683" s="5" t="s">
        <v>131</v>
      </c>
      <c r="F683" s="0" t="s">
        <v>262</v>
      </c>
      <c r="G683" s="0" t="s">
        <v>28</v>
      </c>
      <c r="H683" s="0" t="s">
        <v>2131</v>
      </c>
      <c r="I683" s="0" t="s">
        <v>93</v>
      </c>
      <c r="J683" s="5" t="s">
        <v>2132</v>
      </c>
      <c r="K683" s="0" t="s">
        <v>30</v>
      </c>
      <c r="L683" s="0" t="s">
        <v>1714</v>
      </c>
      <c r="M683" s="5" t="s">
        <v>3268</v>
      </c>
      <c r="N683" s="5" t="s">
        <v>1057</v>
      </c>
      <c r="O683" s="2">
        <v>1</v>
      </c>
      <c r="P683" s="2">
        <v>0</v>
      </c>
      <c r="Q683" s="2">
        <f>IF(C683="Inventario físico",O683,P683)</f>
      </c>
      <c r="R683" s="2">
        <v>1</v>
      </c>
      <c r="U683" s="0" t="s">
        <v>99</v>
      </c>
      <c r="V683" s="5" t="s">
        <v>1010</v>
      </c>
      <c r="Y683" s="5" t="s">
        <v>3269</v>
      </c>
      <c r="Z683" s="0" t="s">
        <v>104</v>
      </c>
      <c r="AC683" s="5" t="s">
        <v>105</v>
      </c>
      <c r="AD683" s="3">
        <f>IF(AA683="","Pendiente",AA683*Q683)</f>
      </c>
      <c r="AF683" s="3">
        <f>IF(AE683="","",AE683*Q683)</f>
      </c>
      <c r="AG683" s="0" t="s">
        <v>106</v>
      </c>
      <c r="AH683" s="0" t="s">
        <v>107</v>
      </c>
    </row>
    <row r="684">
      <c r="A684" s="0">
        <v>680</v>
      </c>
      <c r="B684" s="0" t="s">
        <v>3270</v>
      </c>
      <c r="C684" s="0" t="s">
        <v>90</v>
      </c>
      <c r="D684" s="0" t="s">
        <v>17</v>
      </c>
      <c r="E684" s="5" t="s">
        <v>131</v>
      </c>
      <c r="F684" s="0" t="s">
        <v>262</v>
      </c>
      <c r="G684" s="0" t="s">
        <v>28</v>
      </c>
      <c r="H684" s="0" t="s">
        <v>2131</v>
      </c>
      <c r="I684" s="0" t="s">
        <v>93</v>
      </c>
      <c r="J684" s="5" t="s">
        <v>2132</v>
      </c>
      <c r="K684" s="0" t="s">
        <v>33</v>
      </c>
      <c r="L684" s="0" t="s">
        <v>1164</v>
      </c>
      <c r="M684" s="5" t="s">
        <v>3271</v>
      </c>
      <c r="N684" s="5" t="s">
        <v>3272</v>
      </c>
      <c r="O684" s="2">
        <v>31</v>
      </c>
      <c r="P684" s="2">
        <v>0</v>
      </c>
      <c r="Q684" s="2">
        <f>IF(C684="Inventario físico",O684,P684)</f>
      </c>
      <c r="R684" s="2">
        <v>3</v>
      </c>
      <c r="U684" s="0" t="s">
        <v>99</v>
      </c>
      <c r="V684" s="5" t="s">
        <v>1010</v>
      </c>
      <c r="Y684" s="5" t="s">
        <v>1011</v>
      </c>
      <c r="Z684" s="0" t="s">
        <v>104</v>
      </c>
      <c r="AC684" s="5" t="s">
        <v>105</v>
      </c>
      <c r="AD684" s="3">
        <f>IF(AA684="","Pendiente",AA684*Q684)</f>
      </c>
      <c r="AF684" s="3">
        <f>IF(AE684="","",AE684*Q684)</f>
      </c>
      <c r="AG684" s="0" t="s">
        <v>106</v>
      </c>
      <c r="AH684" s="0" t="s">
        <v>107</v>
      </c>
    </row>
    <row r="685">
      <c r="A685" s="0">
        <v>681</v>
      </c>
      <c r="B685" s="0" t="s">
        <v>3273</v>
      </c>
      <c r="C685" s="0" t="s">
        <v>90</v>
      </c>
      <c r="D685" s="0" t="s">
        <v>14</v>
      </c>
      <c r="E685" s="5" t="s">
        <v>109</v>
      </c>
      <c r="G685" s="0" t="s">
        <v>28</v>
      </c>
      <c r="H685" s="0" t="s">
        <v>2131</v>
      </c>
      <c r="I685" s="0" t="s">
        <v>93</v>
      </c>
      <c r="J685" s="5" t="s">
        <v>2132</v>
      </c>
      <c r="K685" s="0" t="s">
        <v>33</v>
      </c>
      <c r="L685" s="0" t="s">
        <v>1443</v>
      </c>
      <c r="M685" s="5" t="s">
        <v>3274</v>
      </c>
      <c r="O685" s="2">
        <v>7</v>
      </c>
      <c r="P685" s="2">
        <v>8</v>
      </c>
      <c r="Q685" s="2">
        <f>IF(C685="Inventario físico",O685,P685)</f>
      </c>
      <c r="R685" s="2">
        <v>1</v>
      </c>
      <c r="S685" s="0" t="s">
        <v>3275</v>
      </c>
      <c r="T685" s="0" t="s">
        <v>3275</v>
      </c>
      <c r="U685" s="0" t="s">
        <v>99</v>
      </c>
      <c r="V685" s="5" t="s">
        <v>1010</v>
      </c>
      <c r="X685" s="0" t="s">
        <v>146</v>
      </c>
      <c r="Y685" s="5" t="s">
        <v>3276</v>
      </c>
      <c r="Z685" s="0" t="s">
        <v>104</v>
      </c>
      <c r="AC685" s="5" t="s">
        <v>105</v>
      </c>
      <c r="AD685" s="3">
        <f>IF(AA685="","Pendiente",AA685*Q685)</f>
      </c>
      <c r="AE685" s="3">
        <v>12243.4625</v>
      </c>
      <c r="AF685" s="3">
        <f>IF(AE685="","",AE685*Q685)</f>
      </c>
      <c r="AG685" s="0" t="s">
        <v>106</v>
      </c>
      <c r="AH685" s="0" t="s">
        <v>107</v>
      </c>
    </row>
    <row r="686">
      <c r="A686" s="0">
        <v>682</v>
      </c>
      <c r="B686" s="0" t="s">
        <v>3277</v>
      </c>
      <c r="C686" s="0" t="s">
        <v>90</v>
      </c>
      <c r="D686" s="0" t="s">
        <v>14</v>
      </c>
      <c r="E686" s="5" t="s">
        <v>91</v>
      </c>
      <c r="G686" s="0" t="s">
        <v>28</v>
      </c>
      <c r="H686" s="0" t="s">
        <v>2131</v>
      </c>
      <c r="I686" s="0" t="s">
        <v>93</v>
      </c>
      <c r="J686" s="5" t="s">
        <v>2132</v>
      </c>
      <c r="K686" s="0" t="s">
        <v>30</v>
      </c>
      <c r="L686" s="0" t="s">
        <v>1993</v>
      </c>
      <c r="M686" s="5" t="s">
        <v>3278</v>
      </c>
      <c r="N686" s="5" t="s">
        <v>2121</v>
      </c>
      <c r="O686" s="2">
        <v>14</v>
      </c>
      <c r="P686" s="2">
        <v>0</v>
      </c>
      <c r="Q686" s="2">
        <f>IF(C686="Inventario físico",O686,P686)</f>
      </c>
      <c r="R686" s="2">
        <v>1</v>
      </c>
      <c r="S686" s="0" t="s">
        <v>2122</v>
      </c>
      <c r="T686" s="0" t="s">
        <v>2122</v>
      </c>
      <c r="U686" s="0" t="s">
        <v>99</v>
      </c>
      <c r="V686" s="5" t="s">
        <v>2123</v>
      </c>
      <c r="W686" s="5" t="s">
        <v>947</v>
      </c>
      <c r="X686" s="0" t="s">
        <v>102</v>
      </c>
      <c r="Y686" s="5" t="s">
        <v>3279</v>
      </c>
      <c r="Z686" s="0" t="s">
        <v>104</v>
      </c>
      <c r="AC686" s="5" t="s">
        <v>105</v>
      </c>
      <c r="AD686" s="3">
        <f>IF(AA686="","Pendiente",AA686*Q686)</f>
      </c>
      <c r="AE686" s="3">
        <v>843.8722891566265</v>
      </c>
      <c r="AF686" s="3">
        <f>IF(AE686="","",AE686*Q686)</f>
      </c>
      <c r="AG686" s="0" t="s">
        <v>106</v>
      </c>
      <c r="AH686" s="0" t="s">
        <v>107</v>
      </c>
    </row>
    <row r="687">
      <c r="A687" s="0">
        <v>683</v>
      </c>
      <c r="B687" s="0" t="s">
        <v>3280</v>
      </c>
      <c r="C687" s="0" t="s">
        <v>90</v>
      </c>
      <c r="D687" s="0" t="s">
        <v>14</v>
      </c>
      <c r="E687" s="5" t="s">
        <v>109</v>
      </c>
      <c r="G687" s="0" t="s">
        <v>28</v>
      </c>
      <c r="H687" s="0" t="s">
        <v>2131</v>
      </c>
      <c r="I687" s="0" t="s">
        <v>93</v>
      </c>
      <c r="J687" s="5" t="s">
        <v>2132</v>
      </c>
      <c r="K687" s="0" t="s">
        <v>30</v>
      </c>
      <c r="L687" s="0" t="s">
        <v>3281</v>
      </c>
      <c r="M687" s="5" t="s">
        <v>3282</v>
      </c>
      <c r="N687" s="5" t="s">
        <v>1015</v>
      </c>
      <c r="O687" s="2">
        <v>107</v>
      </c>
      <c r="P687" s="2">
        <v>110</v>
      </c>
      <c r="Q687" s="2">
        <f>IF(C687="Inventario físico",O687,P687)</f>
      </c>
      <c r="R687" s="2">
        <v>4</v>
      </c>
      <c r="S687" s="0" t="s">
        <v>1016</v>
      </c>
      <c r="T687" s="0" t="s">
        <v>1016</v>
      </c>
      <c r="U687" s="0" t="s">
        <v>99</v>
      </c>
      <c r="V687" s="5" t="s">
        <v>1017</v>
      </c>
      <c r="W687" s="5" t="s">
        <v>947</v>
      </c>
      <c r="X687" s="0" t="s">
        <v>102</v>
      </c>
      <c r="Y687" s="5" t="s">
        <v>3283</v>
      </c>
      <c r="Z687" s="0" t="s">
        <v>104</v>
      </c>
      <c r="AC687" s="5" t="s">
        <v>105</v>
      </c>
      <c r="AD687" s="3">
        <f>IF(AA687="","Pendiente",AA687*Q687)</f>
      </c>
      <c r="AE687" s="3">
        <v>319.65818181818184</v>
      </c>
      <c r="AF687" s="3">
        <f>IF(AE687="","",AE687*Q687)</f>
      </c>
      <c r="AG687" s="0" t="s">
        <v>106</v>
      </c>
      <c r="AH687" s="0" t="s">
        <v>107</v>
      </c>
    </row>
    <row r="688">
      <c r="A688" s="0">
        <v>684</v>
      </c>
      <c r="B688" s="0" t="s">
        <v>3284</v>
      </c>
      <c r="C688" s="0" t="s">
        <v>90</v>
      </c>
      <c r="D688" s="0" t="s">
        <v>17</v>
      </c>
      <c r="E688" s="5" t="s">
        <v>131</v>
      </c>
      <c r="F688" s="0" t="s">
        <v>132</v>
      </c>
      <c r="G688" s="0" t="s">
        <v>28</v>
      </c>
      <c r="H688" s="0" t="s">
        <v>2131</v>
      </c>
      <c r="I688" s="0" t="s">
        <v>93</v>
      </c>
      <c r="J688" s="5" t="s">
        <v>2132</v>
      </c>
      <c r="K688" s="0" t="s">
        <v>30</v>
      </c>
      <c r="L688" s="0" t="s">
        <v>3285</v>
      </c>
      <c r="M688" s="5" t="s">
        <v>3286</v>
      </c>
      <c r="N688" s="5" t="s">
        <v>1015</v>
      </c>
      <c r="O688" s="2">
        <v>6</v>
      </c>
      <c r="P688" s="2">
        <v>0</v>
      </c>
      <c r="Q688" s="2">
        <f>IF(C688="Inventario físico",O688,P688)</f>
      </c>
      <c r="R688" s="2">
        <v>1</v>
      </c>
      <c r="U688" s="0" t="s">
        <v>99</v>
      </c>
      <c r="V688" s="5" t="s">
        <v>1017</v>
      </c>
      <c r="W688" s="5" t="s">
        <v>947</v>
      </c>
      <c r="Y688" s="5" t="s">
        <v>3287</v>
      </c>
      <c r="Z688" s="0" t="s">
        <v>104</v>
      </c>
      <c r="AC688" s="5" t="s">
        <v>105</v>
      </c>
      <c r="AD688" s="3">
        <f>IF(AA688="","Pendiente",AA688*Q688)</f>
      </c>
      <c r="AF688" s="3">
        <f>IF(AE688="","",AE688*Q688)</f>
      </c>
      <c r="AG688" s="0" t="s">
        <v>106</v>
      </c>
      <c r="AH688" s="0" t="s">
        <v>107</v>
      </c>
    </row>
    <row r="689">
      <c r="A689" s="0">
        <v>685</v>
      </c>
      <c r="B689" s="0" t="s">
        <v>3288</v>
      </c>
      <c r="C689" s="0" t="s">
        <v>90</v>
      </c>
      <c r="D689" s="0" t="s">
        <v>14</v>
      </c>
      <c r="E689" s="5" t="s">
        <v>109</v>
      </c>
      <c r="G689" s="0" t="s">
        <v>28</v>
      </c>
      <c r="H689" s="0" t="s">
        <v>2131</v>
      </c>
      <c r="I689" s="0" t="s">
        <v>93</v>
      </c>
      <c r="J689" s="5" t="s">
        <v>2132</v>
      </c>
      <c r="K689" s="0" t="s">
        <v>30</v>
      </c>
      <c r="L689" s="0" t="s">
        <v>1361</v>
      </c>
      <c r="M689" s="5" t="s">
        <v>3289</v>
      </c>
      <c r="N689" s="5" t="s">
        <v>1903</v>
      </c>
      <c r="O689" s="2">
        <v>187</v>
      </c>
      <c r="P689" s="2">
        <v>90</v>
      </c>
      <c r="Q689" s="2">
        <f>IF(C689="Inventario físico",O689,P689)</f>
      </c>
      <c r="R689" s="2">
        <v>4</v>
      </c>
      <c r="S689" s="0" t="s">
        <v>1904</v>
      </c>
      <c r="T689" s="0" t="s">
        <v>1904</v>
      </c>
      <c r="U689" s="0" t="s">
        <v>99</v>
      </c>
      <c r="V689" s="5" t="s">
        <v>1905</v>
      </c>
      <c r="W689" s="5" t="s">
        <v>947</v>
      </c>
      <c r="X689" s="0" t="s">
        <v>102</v>
      </c>
      <c r="Y689" s="5" t="s">
        <v>3290</v>
      </c>
      <c r="Z689" s="0" t="s">
        <v>104</v>
      </c>
      <c r="AC689" s="5" t="s">
        <v>105</v>
      </c>
      <c r="AD689" s="3">
        <f>IF(AA689="","Pendiente",AA689*Q689)</f>
      </c>
      <c r="AE689" s="3">
        <v>285.3666666666667</v>
      </c>
      <c r="AF689" s="3">
        <f>IF(AE689="","",AE689*Q689)</f>
      </c>
      <c r="AG689" s="0" t="s">
        <v>106</v>
      </c>
      <c r="AH689" s="0" t="s">
        <v>107</v>
      </c>
    </row>
    <row r="690">
      <c r="A690" s="0">
        <v>686</v>
      </c>
      <c r="B690" s="0" t="s">
        <v>3291</v>
      </c>
      <c r="C690" s="0" t="s">
        <v>90</v>
      </c>
      <c r="D690" s="0" t="s">
        <v>17</v>
      </c>
      <c r="E690" s="5" t="s">
        <v>131</v>
      </c>
      <c r="F690" s="0" t="s">
        <v>255</v>
      </c>
      <c r="G690" s="0" t="s">
        <v>28</v>
      </c>
      <c r="H690" s="0" t="s">
        <v>2131</v>
      </c>
      <c r="I690" s="0" t="s">
        <v>93</v>
      </c>
      <c r="J690" s="5" t="s">
        <v>2132</v>
      </c>
      <c r="K690" s="0" t="s">
        <v>30</v>
      </c>
      <c r="L690" s="0" t="s">
        <v>3292</v>
      </c>
      <c r="M690" s="5" t="s">
        <v>3293</v>
      </c>
      <c r="N690" s="5" t="s">
        <v>956</v>
      </c>
      <c r="O690" s="2">
        <v>160</v>
      </c>
      <c r="P690" s="2">
        <v>0</v>
      </c>
      <c r="Q690" s="2">
        <f>IF(C690="Inventario físico",O690,P690)</f>
      </c>
      <c r="R690" s="2">
        <v>4</v>
      </c>
      <c r="U690" s="0" t="s">
        <v>99</v>
      </c>
      <c r="W690" s="5" t="s">
        <v>947</v>
      </c>
      <c r="Y690" s="5" t="s">
        <v>3294</v>
      </c>
      <c r="Z690" s="0" t="s">
        <v>104</v>
      </c>
      <c r="AC690" s="5" t="s">
        <v>105</v>
      </c>
      <c r="AD690" s="3">
        <f>IF(AA690="","Pendiente",AA690*Q690)</f>
      </c>
      <c r="AF690" s="3">
        <f>IF(AE690="","",AE690*Q690)</f>
      </c>
      <c r="AG690" s="0" t="s">
        <v>106</v>
      </c>
      <c r="AH690" s="0" t="s">
        <v>107</v>
      </c>
    </row>
    <row r="691">
      <c r="A691" s="0">
        <v>687</v>
      </c>
      <c r="B691" s="0" t="s">
        <v>3295</v>
      </c>
      <c r="C691" s="0" t="s">
        <v>90</v>
      </c>
      <c r="D691" s="0" t="s">
        <v>15</v>
      </c>
      <c r="E691" s="5" t="s">
        <v>323</v>
      </c>
      <c r="G691" s="0" t="s">
        <v>28</v>
      </c>
      <c r="H691" s="0" t="s">
        <v>2131</v>
      </c>
      <c r="I691" s="0" t="s">
        <v>93</v>
      </c>
      <c r="J691" s="5" t="s">
        <v>2132</v>
      </c>
      <c r="K691" s="0" t="s">
        <v>33</v>
      </c>
      <c r="L691" s="0" t="s">
        <v>3296</v>
      </c>
      <c r="M691" s="5" t="s">
        <v>3297</v>
      </c>
      <c r="N691" s="5" t="s">
        <v>3298</v>
      </c>
      <c r="O691" s="2">
        <v>10</v>
      </c>
      <c r="P691" s="2">
        <v>0</v>
      </c>
      <c r="Q691" s="2">
        <f>IF(C691="Inventario físico",O691,P691)</f>
      </c>
      <c r="R691" s="2">
        <v>1</v>
      </c>
      <c r="U691" s="0" t="s">
        <v>99</v>
      </c>
      <c r="Y691" s="5" t="s">
        <v>327</v>
      </c>
      <c r="Z691" s="0" t="s">
        <v>104</v>
      </c>
      <c r="AC691" s="5" t="s">
        <v>105</v>
      </c>
      <c r="AD691" s="3">
        <f>IF(AA691="","Pendiente",AA691*Q691)</f>
      </c>
      <c r="AF691" s="3">
        <f>IF(AE691="","",AE691*Q691)</f>
      </c>
      <c r="AG691" s="0" t="s">
        <v>106</v>
      </c>
      <c r="AH691" s="0" t="s">
        <v>107</v>
      </c>
    </row>
    <row r="692">
      <c r="A692" s="0">
        <v>688</v>
      </c>
      <c r="B692" s="0" t="s">
        <v>3299</v>
      </c>
      <c r="C692" s="0" t="s">
        <v>13</v>
      </c>
      <c r="D692" s="0" t="s">
        <v>16</v>
      </c>
      <c r="E692" s="5" t="s">
        <v>131</v>
      </c>
      <c r="F692" s="0" t="s">
        <v>3300</v>
      </c>
      <c r="G692" s="0" t="s">
        <v>26</v>
      </c>
      <c r="H692" s="0" t="s">
        <v>92</v>
      </c>
      <c r="I692" s="0" t="s">
        <v>3301</v>
      </c>
      <c r="J692" s="5" t="s">
        <v>3302</v>
      </c>
      <c r="K692" s="0" t="s">
        <v>30</v>
      </c>
      <c r="O692" s="2">
        <v>0</v>
      </c>
      <c r="P692" s="2">
        <v>4107</v>
      </c>
      <c r="Q692" s="2">
        <f>IF(C692="Inventario físico",O692,P692)</f>
      </c>
      <c r="R692" s="2">
        <v>1</v>
      </c>
      <c r="S692" s="0" t="s">
        <v>3303</v>
      </c>
      <c r="T692" s="0" t="s">
        <v>3303</v>
      </c>
      <c r="U692" s="0" t="s">
        <v>99</v>
      </c>
      <c r="V692" s="5" t="s">
        <v>864</v>
      </c>
      <c r="Y692" s="5" t="s">
        <v>3304</v>
      </c>
      <c r="Z692" s="0" t="s">
        <v>104</v>
      </c>
      <c r="AC692" s="5" t="s">
        <v>105</v>
      </c>
      <c r="AD692" s="3">
        <f>IF(AA692="","Pendiente",AA692*Q692)</f>
      </c>
      <c r="AE692" s="3">
        <v>787.1926710494278</v>
      </c>
      <c r="AF692" s="3">
        <f>IF(AE692="","",AE692*Q692)</f>
      </c>
      <c r="AG692" s="0" t="s">
        <v>106</v>
      </c>
      <c r="AH692" s="0" t="s">
        <v>107</v>
      </c>
    </row>
    <row r="693">
      <c r="A693" s="0">
        <v>689</v>
      </c>
      <c r="B693" s="0" t="s">
        <v>3305</v>
      </c>
      <c r="C693" s="0" t="s">
        <v>13</v>
      </c>
      <c r="D693" s="0" t="s">
        <v>16</v>
      </c>
      <c r="E693" s="5" t="s">
        <v>3306</v>
      </c>
      <c r="G693" s="0" t="s">
        <v>26</v>
      </c>
      <c r="H693" s="0" t="s">
        <v>92</v>
      </c>
      <c r="I693" s="0" t="s">
        <v>3301</v>
      </c>
      <c r="J693" s="5" t="s">
        <v>3302</v>
      </c>
      <c r="K693" s="0" t="s">
        <v>30</v>
      </c>
      <c r="O693" s="2">
        <v>0</v>
      </c>
      <c r="P693" s="2">
        <v>3090</v>
      </c>
      <c r="Q693" s="2">
        <f>IF(C693="Inventario físico",O693,P693)</f>
      </c>
      <c r="R693" s="2">
        <v>1</v>
      </c>
      <c r="S693" s="0" t="s">
        <v>3307</v>
      </c>
      <c r="T693" s="0" t="s">
        <v>3307</v>
      </c>
      <c r="U693" s="0" t="s">
        <v>99</v>
      </c>
      <c r="V693" s="5" t="s">
        <v>3308</v>
      </c>
      <c r="Y693" s="5" t="s">
        <v>3309</v>
      </c>
      <c r="Z693" s="0" t="s">
        <v>104</v>
      </c>
      <c r="AC693" s="5" t="s">
        <v>105</v>
      </c>
      <c r="AD693" s="3">
        <f>IF(AA693="","Pendiente",AA693*Q693)</f>
      </c>
      <c r="AE693" s="3">
        <v>160.62188025889967</v>
      </c>
      <c r="AF693" s="3">
        <f>IF(AE693="","",AE693*Q693)</f>
      </c>
      <c r="AG693" s="0" t="s">
        <v>106</v>
      </c>
      <c r="AH693" s="0" t="s">
        <v>107</v>
      </c>
    </row>
    <row r="694">
      <c r="A694" s="0">
        <v>690</v>
      </c>
      <c r="B694" s="0" t="s">
        <v>3310</v>
      </c>
      <c r="C694" s="0" t="s">
        <v>13</v>
      </c>
      <c r="D694" s="0" t="s">
        <v>16</v>
      </c>
      <c r="E694" s="5" t="s">
        <v>3306</v>
      </c>
      <c r="G694" s="0" t="s">
        <v>27</v>
      </c>
      <c r="H694" s="0" t="s">
        <v>1020</v>
      </c>
      <c r="I694" s="0" t="s">
        <v>3301</v>
      </c>
      <c r="J694" s="5" t="s">
        <v>3302</v>
      </c>
      <c r="K694" s="0" t="s">
        <v>30</v>
      </c>
      <c r="O694" s="2">
        <v>0</v>
      </c>
      <c r="P694" s="2">
        <v>83584</v>
      </c>
      <c r="Q694" s="2">
        <f>IF(C694="Inventario físico",O694,P694)</f>
      </c>
      <c r="R694" s="2">
        <v>3</v>
      </c>
      <c r="S694" s="0" t="s">
        <v>3307</v>
      </c>
      <c r="T694" s="0" t="s">
        <v>3307</v>
      </c>
      <c r="U694" s="0" t="s">
        <v>99</v>
      </c>
      <c r="V694" s="5" t="s">
        <v>3308</v>
      </c>
      <c r="Y694" s="5" t="s">
        <v>3309</v>
      </c>
      <c r="Z694" s="0" t="s">
        <v>104</v>
      </c>
      <c r="AC694" s="5" t="s">
        <v>105</v>
      </c>
      <c r="AD694" s="3">
        <f>IF(AA694="","Pendiente",AA694*Q694)</f>
      </c>
      <c r="AE694" s="3">
        <v>33.31906537136294</v>
      </c>
      <c r="AF694" s="3">
        <f>IF(AE694="","",AE694*Q694)</f>
      </c>
      <c r="AG694" s="0" t="s">
        <v>106</v>
      </c>
      <c r="AH694" s="0" t="s">
        <v>107</v>
      </c>
    </row>
    <row r="695">
      <c r="A695" s="0">
        <v>691</v>
      </c>
      <c r="B695" s="0" t="s">
        <v>3311</v>
      </c>
      <c r="C695" s="0" t="s">
        <v>13</v>
      </c>
      <c r="D695" s="0" t="s">
        <v>16</v>
      </c>
      <c r="E695" s="5" t="s">
        <v>3306</v>
      </c>
      <c r="G695" s="0" t="s">
        <v>28</v>
      </c>
      <c r="H695" s="0" t="s">
        <v>2131</v>
      </c>
      <c r="I695" s="0" t="s">
        <v>3301</v>
      </c>
      <c r="J695" s="5" t="s">
        <v>3302</v>
      </c>
      <c r="K695" s="0" t="s">
        <v>30</v>
      </c>
      <c r="O695" s="2">
        <v>0</v>
      </c>
      <c r="P695" s="2">
        <v>1</v>
      </c>
      <c r="Q695" s="2">
        <f>IF(C695="Inventario físico",O695,P695)</f>
      </c>
      <c r="R695" s="2">
        <v>1</v>
      </c>
      <c r="S695" s="0" t="s">
        <v>3307</v>
      </c>
      <c r="T695" s="0" t="s">
        <v>3307</v>
      </c>
      <c r="U695" s="0" t="s">
        <v>99</v>
      </c>
      <c r="V695" s="5" t="s">
        <v>3308</v>
      </c>
      <c r="Y695" s="5" t="s">
        <v>3309</v>
      </c>
      <c r="Z695" s="0" t="s">
        <v>104</v>
      </c>
      <c r="AC695" s="5" t="s">
        <v>105</v>
      </c>
      <c r="AD695" s="3">
        <f>IF(AA695="","Pendiente",AA695*Q695)</f>
      </c>
      <c r="AE695" s="3">
        <v>5400</v>
      </c>
      <c r="AF695" s="3">
        <f>IF(AE695="","",AE695*Q695)</f>
      </c>
      <c r="AG695" s="0" t="s">
        <v>106</v>
      </c>
      <c r="AH695" s="0" t="s">
        <v>107</v>
      </c>
    </row>
    <row r="696">
      <c r="A696" s="0">
        <v>692</v>
      </c>
      <c r="B696" s="0" t="s">
        <v>3312</v>
      </c>
      <c r="C696" s="0" t="s">
        <v>13</v>
      </c>
      <c r="D696" s="0" t="s">
        <v>16</v>
      </c>
      <c r="E696" s="5" t="s">
        <v>131</v>
      </c>
      <c r="F696" s="0" t="s">
        <v>3300</v>
      </c>
      <c r="G696" s="0" t="s">
        <v>26</v>
      </c>
      <c r="H696" s="0" t="s">
        <v>92</v>
      </c>
      <c r="I696" s="0" t="s">
        <v>3301</v>
      </c>
      <c r="J696" s="5" t="s">
        <v>3302</v>
      </c>
      <c r="K696" s="0" t="s">
        <v>30</v>
      </c>
      <c r="O696" s="2">
        <v>0</v>
      </c>
      <c r="P696" s="2">
        <v>2912</v>
      </c>
      <c r="Q696" s="2">
        <f>IF(C696="Inventario físico",O696,P696)</f>
      </c>
      <c r="R696" s="2">
        <v>1</v>
      </c>
      <c r="S696" s="0" t="s">
        <v>3313</v>
      </c>
      <c r="T696" s="0" t="s">
        <v>3313</v>
      </c>
      <c r="U696" s="0" t="s">
        <v>99</v>
      </c>
      <c r="V696" s="5" t="s">
        <v>307</v>
      </c>
      <c r="Y696" s="5" t="s">
        <v>3304</v>
      </c>
      <c r="Z696" s="0" t="s">
        <v>104</v>
      </c>
      <c r="AC696" s="5" t="s">
        <v>105</v>
      </c>
      <c r="AD696" s="3">
        <f>IF(AA696="","Pendiente",AA696*Q696)</f>
      </c>
      <c r="AE696" s="3">
        <v>1594.0279979395605</v>
      </c>
      <c r="AF696" s="3">
        <f>IF(AE696="","",AE696*Q696)</f>
      </c>
      <c r="AG696" s="0" t="s">
        <v>106</v>
      </c>
      <c r="AH696" s="0" t="s">
        <v>107</v>
      </c>
    </row>
    <row r="697">
      <c r="A697" s="0">
        <v>693</v>
      </c>
      <c r="B697" s="0" t="s">
        <v>3314</v>
      </c>
      <c r="C697" s="0" t="s">
        <v>13</v>
      </c>
      <c r="D697" s="0" t="s">
        <v>16</v>
      </c>
      <c r="E697" s="5" t="s">
        <v>131</v>
      </c>
      <c r="F697" s="0" t="s">
        <v>3300</v>
      </c>
      <c r="G697" s="0" t="s">
        <v>27</v>
      </c>
      <c r="H697" s="0" t="s">
        <v>1020</v>
      </c>
      <c r="I697" s="0" t="s">
        <v>3301</v>
      </c>
      <c r="J697" s="5" t="s">
        <v>3302</v>
      </c>
      <c r="K697" s="0" t="s">
        <v>30</v>
      </c>
      <c r="O697" s="2">
        <v>0</v>
      </c>
      <c r="P697" s="2">
        <v>1578</v>
      </c>
      <c r="Q697" s="2">
        <f>IF(C697="Inventario físico",O697,P697)</f>
      </c>
      <c r="R697" s="2">
        <v>3</v>
      </c>
      <c r="S697" s="0" t="s">
        <v>3313</v>
      </c>
      <c r="T697" s="0" t="s">
        <v>3313</v>
      </c>
      <c r="U697" s="0" t="s">
        <v>99</v>
      </c>
      <c r="V697" s="5" t="s">
        <v>307</v>
      </c>
      <c r="Y697" s="5" t="s">
        <v>3304</v>
      </c>
      <c r="Z697" s="0" t="s">
        <v>104</v>
      </c>
      <c r="AC697" s="5" t="s">
        <v>105</v>
      </c>
      <c r="AD697" s="3">
        <f>IF(AA697="","Pendiente",AA697*Q697)</f>
      </c>
      <c r="AE697" s="3">
        <v>1368.8267553865653</v>
      </c>
      <c r="AF697" s="3">
        <f>IF(AE697="","",AE697*Q697)</f>
      </c>
      <c r="AG697" s="0" t="s">
        <v>106</v>
      </c>
      <c r="AH697" s="0" t="s">
        <v>107</v>
      </c>
    </row>
    <row r="698">
      <c r="A698" s="0">
        <v>694</v>
      </c>
      <c r="B698" s="0" t="s">
        <v>3315</v>
      </c>
      <c r="C698" s="0" t="s">
        <v>13</v>
      </c>
      <c r="D698" s="0" t="s">
        <v>16</v>
      </c>
      <c r="E698" s="5" t="s">
        <v>131</v>
      </c>
      <c r="F698" s="0" t="s">
        <v>3300</v>
      </c>
      <c r="G698" s="0" t="s">
        <v>28</v>
      </c>
      <c r="H698" s="0" t="s">
        <v>2131</v>
      </c>
      <c r="I698" s="0" t="s">
        <v>3301</v>
      </c>
      <c r="J698" s="5" t="s">
        <v>3302</v>
      </c>
      <c r="K698" s="0" t="s">
        <v>30</v>
      </c>
      <c r="O698" s="2">
        <v>0</v>
      </c>
      <c r="P698" s="2">
        <v>200</v>
      </c>
      <c r="Q698" s="2">
        <f>IF(C698="Inventario físico",O698,P698)</f>
      </c>
      <c r="R698" s="2">
        <v>2</v>
      </c>
      <c r="S698" s="0" t="s">
        <v>3313</v>
      </c>
      <c r="T698" s="0" t="s">
        <v>3313</v>
      </c>
      <c r="U698" s="0" t="s">
        <v>99</v>
      </c>
      <c r="V698" s="5" t="s">
        <v>307</v>
      </c>
      <c r="Y698" s="5" t="s">
        <v>3304</v>
      </c>
      <c r="Z698" s="0" t="s">
        <v>104</v>
      </c>
      <c r="AC698" s="5" t="s">
        <v>105</v>
      </c>
      <c r="AD698" s="3">
        <f>IF(AA698="","Pendiente",AA698*Q698)</f>
      </c>
      <c r="AE698" s="3">
        <v>1168.985</v>
      </c>
      <c r="AF698" s="3">
        <f>IF(AE698="","",AE698*Q698)</f>
      </c>
      <c r="AG698" s="0" t="s">
        <v>106</v>
      </c>
      <c r="AH698" s="0" t="s">
        <v>107</v>
      </c>
    </row>
    <row r="699">
      <c r="A699" s="0">
        <v>695</v>
      </c>
      <c r="B699" s="0" t="s">
        <v>3316</v>
      </c>
      <c r="C699" s="0" t="s">
        <v>13</v>
      </c>
      <c r="D699" s="0" t="s">
        <v>16</v>
      </c>
      <c r="E699" s="5" t="s">
        <v>131</v>
      </c>
      <c r="F699" s="0" t="s">
        <v>3300</v>
      </c>
      <c r="G699" s="0" t="s">
        <v>26</v>
      </c>
      <c r="H699" s="0" t="s">
        <v>92</v>
      </c>
      <c r="I699" s="0" t="s">
        <v>3301</v>
      </c>
      <c r="J699" s="5" t="s">
        <v>3302</v>
      </c>
      <c r="K699" s="0" t="s">
        <v>30</v>
      </c>
      <c r="O699" s="2">
        <v>0</v>
      </c>
      <c r="P699" s="2">
        <v>2636</v>
      </c>
      <c r="Q699" s="2">
        <f>IF(C699="Inventario físico",O699,P699)</f>
      </c>
      <c r="R699" s="2">
        <v>1</v>
      </c>
      <c r="S699" s="0" t="s">
        <v>3317</v>
      </c>
      <c r="T699" s="0" t="s">
        <v>3317</v>
      </c>
      <c r="U699" s="0" t="s">
        <v>99</v>
      </c>
      <c r="V699" s="5" t="s">
        <v>285</v>
      </c>
      <c r="Y699" s="5" t="s">
        <v>3304</v>
      </c>
      <c r="Z699" s="0" t="s">
        <v>104</v>
      </c>
      <c r="AC699" s="5" t="s">
        <v>105</v>
      </c>
      <c r="AD699" s="3">
        <f>IF(AA699="","Pendiente",AA699*Q699)</f>
      </c>
      <c r="AE699" s="3">
        <v>33.51204476479514</v>
      </c>
      <c r="AF699" s="3">
        <f>IF(AE699="","",AE699*Q699)</f>
      </c>
      <c r="AG699" s="0" t="s">
        <v>106</v>
      </c>
      <c r="AH699" s="0" t="s">
        <v>107</v>
      </c>
    </row>
    <row r="700">
      <c r="A700" s="0">
        <v>696</v>
      </c>
      <c r="B700" s="0" t="s">
        <v>3318</v>
      </c>
      <c r="C700" s="0" t="s">
        <v>13</v>
      </c>
      <c r="D700" s="0" t="s">
        <v>16</v>
      </c>
      <c r="E700" s="5" t="s">
        <v>3306</v>
      </c>
      <c r="G700" s="0" t="s">
        <v>27</v>
      </c>
      <c r="H700" s="0" t="s">
        <v>1020</v>
      </c>
      <c r="I700" s="0" t="s">
        <v>3301</v>
      </c>
      <c r="J700" s="5" t="s">
        <v>3302</v>
      </c>
      <c r="K700" s="0" t="s">
        <v>30</v>
      </c>
      <c r="O700" s="2">
        <v>0</v>
      </c>
      <c r="P700" s="2">
        <v>11160</v>
      </c>
      <c r="Q700" s="2">
        <f>IF(C700="Inventario físico",O700,P700)</f>
      </c>
      <c r="R700" s="2">
        <v>3</v>
      </c>
      <c r="S700" s="0" t="s">
        <v>3317</v>
      </c>
      <c r="T700" s="0" t="s">
        <v>3317</v>
      </c>
      <c r="U700" s="0" t="s">
        <v>99</v>
      </c>
      <c r="V700" s="5" t="s">
        <v>285</v>
      </c>
      <c r="Y700" s="5" t="s">
        <v>3309</v>
      </c>
      <c r="Z700" s="0" t="s">
        <v>104</v>
      </c>
      <c r="AC700" s="5" t="s">
        <v>105</v>
      </c>
      <c r="AD700" s="3">
        <f>IF(AA700="","Pendiente",AA700*Q700)</f>
      </c>
      <c r="AE700" s="3">
        <v>15.933321684587813</v>
      </c>
      <c r="AF700" s="3">
        <f>IF(AE700="","",AE700*Q700)</f>
      </c>
      <c r="AG700" s="0" t="s">
        <v>106</v>
      </c>
      <c r="AH700" s="0" t="s">
        <v>107</v>
      </c>
    </row>
    <row r="701">
      <c r="A701" s="0">
        <v>697</v>
      </c>
      <c r="B701" s="0" t="s">
        <v>3319</v>
      </c>
      <c r="C701" s="0" t="s">
        <v>13</v>
      </c>
      <c r="D701" s="0" t="s">
        <v>16</v>
      </c>
      <c r="E701" s="5" t="s">
        <v>131</v>
      </c>
      <c r="F701" s="0" t="s">
        <v>3300</v>
      </c>
      <c r="G701" s="0" t="s">
        <v>28</v>
      </c>
      <c r="H701" s="0" t="s">
        <v>2131</v>
      </c>
      <c r="I701" s="0" t="s">
        <v>3301</v>
      </c>
      <c r="J701" s="5" t="s">
        <v>3302</v>
      </c>
      <c r="K701" s="0" t="s">
        <v>30</v>
      </c>
      <c r="O701" s="2">
        <v>0</v>
      </c>
      <c r="P701" s="2">
        <v>1017</v>
      </c>
      <c r="Q701" s="2">
        <f>IF(C701="Inventario físico",O701,P701)</f>
      </c>
      <c r="R701" s="2">
        <v>2</v>
      </c>
      <c r="S701" s="0" t="s">
        <v>3317</v>
      </c>
      <c r="T701" s="0" t="s">
        <v>3317</v>
      </c>
      <c r="U701" s="0" t="s">
        <v>99</v>
      </c>
      <c r="V701" s="5" t="s">
        <v>285</v>
      </c>
      <c r="Y701" s="5" t="s">
        <v>3304</v>
      </c>
      <c r="Z701" s="0" t="s">
        <v>104</v>
      </c>
      <c r="AC701" s="5" t="s">
        <v>105</v>
      </c>
      <c r="AD701" s="3">
        <f>IF(AA701="","Pendiente",AA701*Q701)</f>
      </c>
      <c r="AE701" s="3">
        <v>50.02200589970502</v>
      </c>
      <c r="AF701" s="3">
        <f>IF(AE701="","",AE701*Q701)</f>
      </c>
      <c r="AG701" s="0" t="s">
        <v>106</v>
      </c>
      <c r="AH701" s="0" t="s">
        <v>107</v>
      </c>
    </row>
    <row r="702">
      <c r="A702" s="0">
        <v>698</v>
      </c>
      <c r="B702" s="0" t="s">
        <v>3320</v>
      </c>
      <c r="C702" s="0" t="s">
        <v>13</v>
      </c>
      <c r="D702" s="0" t="s">
        <v>16</v>
      </c>
      <c r="E702" s="5" t="s">
        <v>3306</v>
      </c>
      <c r="G702" s="0" t="s">
        <v>27</v>
      </c>
      <c r="H702" s="0" t="s">
        <v>1020</v>
      </c>
      <c r="I702" s="0" t="s">
        <v>3301</v>
      </c>
      <c r="J702" s="5" t="s">
        <v>3302</v>
      </c>
      <c r="K702" s="0" t="s">
        <v>30</v>
      </c>
      <c r="O702" s="2">
        <v>0</v>
      </c>
      <c r="P702" s="2">
        <v>15007</v>
      </c>
      <c r="Q702" s="2">
        <f>IF(C702="Inventario físico",O702,P702)</f>
      </c>
      <c r="R702" s="2">
        <v>2</v>
      </c>
      <c r="S702" s="0" t="s">
        <v>534</v>
      </c>
      <c r="T702" s="0" t="s">
        <v>534</v>
      </c>
      <c r="U702" s="0" t="s">
        <v>99</v>
      </c>
      <c r="V702" s="5" t="s">
        <v>535</v>
      </c>
      <c r="Y702" s="5" t="s">
        <v>3321</v>
      </c>
      <c r="Z702" s="0" t="s">
        <v>104</v>
      </c>
      <c r="AC702" s="5" t="s">
        <v>105</v>
      </c>
      <c r="AD702" s="3">
        <f>IF(AA702="","Pendiente",AA702*Q702)</f>
      </c>
      <c r="AE702" s="3">
        <v>13.341773838875191</v>
      </c>
      <c r="AF702" s="3">
        <f>IF(AE702="","",AE702*Q702)</f>
      </c>
      <c r="AG702" s="0" t="s">
        <v>106</v>
      </c>
      <c r="AH702" s="0" t="s">
        <v>107</v>
      </c>
    </row>
    <row r="703">
      <c r="A703" s="0">
        <v>699</v>
      </c>
      <c r="B703" s="0" t="s">
        <v>3322</v>
      </c>
      <c r="C703" s="0" t="s">
        <v>13</v>
      </c>
      <c r="D703" s="0" t="s">
        <v>16</v>
      </c>
      <c r="E703" s="5" t="s">
        <v>3306</v>
      </c>
      <c r="G703" s="0" t="s">
        <v>28</v>
      </c>
      <c r="H703" s="0" t="s">
        <v>2131</v>
      </c>
      <c r="I703" s="0" t="s">
        <v>3301</v>
      </c>
      <c r="J703" s="5" t="s">
        <v>3302</v>
      </c>
      <c r="K703" s="0" t="s">
        <v>30</v>
      </c>
      <c r="O703" s="2">
        <v>0</v>
      </c>
      <c r="P703" s="2">
        <v>20</v>
      </c>
      <c r="Q703" s="2">
        <f>IF(C703="Inventario físico",O703,P703)</f>
      </c>
      <c r="R703" s="2">
        <v>1</v>
      </c>
      <c r="S703" s="0" t="s">
        <v>534</v>
      </c>
      <c r="T703" s="0" t="s">
        <v>534</v>
      </c>
      <c r="U703" s="0" t="s">
        <v>99</v>
      </c>
      <c r="V703" s="5" t="s">
        <v>535</v>
      </c>
      <c r="Y703" s="5" t="s">
        <v>3321</v>
      </c>
      <c r="Z703" s="0" t="s">
        <v>104</v>
      </c>
      <c r="AC703" s="5" t="s">
        <v>105</v>
      </c>
      <c r="AD703" s="3">
        <f>IF(AA703="","Pendiente",AA703*Q703)</f>
      </c>
      <c r="AE703" s="3">
        <v>4642.161</v>
      </c>
      <c r="AF703" s="3">
        <f>IF(AE703="","",AE703*Q703)</f>
      </c>
      <c r="AG703" s="0" t="s">
        <v>106</v>
      </c>
      <c r="AH703" s="0" t="s">
        <v>107</v>
      </c>
    </row>
    <row r="704">
      <c r="A704" s="0">
        <v>700</v>
      </c>
      <c r="B704" s="0" t="s">
        <v>3323</v>
      </c>
      <c r="C704" s="0" t="s">
        <v>13</v>
      </c>
      <c r="D704" s="0" t="s">
        <v>16</v>
      </c>
      <c r="E704" s="5" t="s">
        <v>3306</v>
      </c>
      <c r="G704" s="0" t="s">
        <v>26</v>
      </c>
      <c r="H704" s="0" t="s">
        <v>92</v>
      </c>
      <c r="I704" s="0" t="s">
        <v>3301</v>
      </c>
      <c r="J704" s="5" t="s">
        <v>3302</v>
      </c>
      <c r="K704" s="0" t="s">
        <v>30</v>
      </c>
      <c r="O704" s="2">
        <v>0</v>
      </c>
      <c r="P704" s="2">
        <v>2094</v>
      </c>
      <c r="Q704" s="2">
        <f>IF(C704="Inventario físico",O704,P704)</f>
      </c>
      <c r="R704" s="2">
        <v>1</v>
      </c>
      <c r="S704" s="0" t="s">
        <v>3324</v>
      </c>
      <c r="T704" s="0" t="s">
        <v>3324</v>
      </c>
      <c r="U704" s="0" t="s">
        <v>99</v>
      </c>
      <c r="V704" s="5" t="s">
        <v>3325</v>
      </c>
      <c r="Y704" s="5" t="s">
        <v>3309</v>
      </c>
      <c r="Z704" s="0" t="s">
        <v>104</v>
      </c>
      <c r="AC704" s="5" t="s">
        <v>105</v>
      </c>
      <c r="AD704" s="3">
        <f>IF(AA704="","Pendiente",AA704*Q704)</f>
      </c>
      <c r="AE704" s="3">
        <v>159.75212989493792</v>
      </c>
      <c r="AF704" s="3">
        <f>IF(AE704="","",AE704*Q704)</f>
      </c>
      <c r="AG704" s="0" t="s">
        <v>106</v>
      </c>
      <c r="AH704" s="0" t="s">
        <v>107</v>
      </c>
    </row>
    <row r="705">
      <c r="A705" s="0">
        <v>701</v>
      </c>
      <c r="B705" s="0" t="s">
        <v>3326</v>
      </c>
      <c r="C705" s="0" t="s">
        <v>13</v>
      </c>
      <c r="D705" s="0" t="s">
        <v>16</v>
      </c>
      <c r="E705" s="5" t="s">
        <v>3306</v>
      </c>
      <c r="G705" s="0" t="s">
        <v>27</v>
      </c>
      <c r="H705" s="0" t="s">
        <v>1020</v>
      </c>
      <c r="I705" s="0" t="s">
        <v>3301</v>
      </c>
      <c r="J705" s="5" t="s">
        <v>3302</v>
      </c>
      <c r="K705" s="0" t="s">
        <v>30</v>
      </c>
      <c r="O705" s="2">
        <v>0</v>
      </c>
      <c r="P705" s="2">
        <v>15000</v>
      </c>
      <c r="Q705" s="2">
        <f>IF(C705="Inventario físico",O705,P705)</f>
      </c>
      <c r="R705" s="2">
        <v>3</v>
      </c>
      <c r="S705" s="0" t="s">
        <v>3324</v>
      </c>
      <c r="T705" s="0" t="s">
        <v>3324</v>
      </c>
      <c r="U705" s="0" t="s">
        <v>99</v>
      </c>
      <c r="V705" s="5" t="s">
        <v>3325</v>
      </c>
      <c r="Y705" s="5" t="s">
        <v>3309</v>
      </c>
      <c r="Z705" s="0" t="s">
        <v>104</v>
      </c>
      <c r="AC705" s="5" t="s">
        <v>105</v>
      </c>
      <c r="AD705" s="3">
        <f>IF(AA705="","Pendiente",AA705*Q705)</f>
      </c>
      <c r="AE705" s="3">
        <v>53.55194000000001</v>
      </c>
      <c r="AF705" s="3">
        <f>IF(AE705="","",AE705*Q705)</f>
      </c>
      <c r="AG705" s="0" t="s">
        <v>106</v>
      </c>
      <c r="AH705" s="0" t="s">
        <v>107</v>
      </c>
    </row>
    <row r="706">
      <c r="A706" s="0">
        <v>702</v>
      </c>
      <c r="B706" s="0" t="s">
        <v>3327</v>
      </c>
      <c r="C706" s="0" t="s">
        <v>13</v>
      </c>
      <c r="D706" s="0" t="s">
        <v>16</v>
      </c>
      <c r="E706" s="5" t="s">
        <v>3306</v>
      </c>
      <c r="G706" s="0" t="s">
        <v>28</v>
      </c>
      <c r="H706" s="0" t="s">
        <v>2131</v>
      </c>
      <c r="I706" s="0" t="s">
        <v>3301</v>
      </c>
      <c r="J706" s="5" t="s">
        <v>3302</v>
      </c>
      <c r="K706" s="0" t="s">
        <v>30</v>
      </c>
      <c r="O706" s="2">
        <v>0</v>
      </c>
      <c r="P706" s="2">
        <v>804</v>
      </c>
      <c r="Q706" s="2">
        <f>IF(C706="Inventario físico",O706,P706)</f>
      </c>
      <c r="R706" s="2">
        <v>2</v>
      </c>
      <c r="S706" s="0" t="s">
        <v>3324</v>
      </c>
      <c r="T706" s="0" t="s">
        <v>3324</v>
      </c>
      <c r="U706" s="0" t="s">
        <v>99</v>
      </c>
      <c r="V706" s="5" t="s">
        <v>3325</v>
      </c>
      <c r="Y706" s="5" t="s">
        <v>3309</v>
      </c>
      <c r="Z706" s="0" t="s">
        <v>104</v>
      </c>
      <c r="AC706" s="5" t="s">
        <v>105</v>
      </c>
      <c r="AD706" s="3">
        <f>IF(AA706="","Pendiente",AA706*Q706)</f>
      </c>
      <c r="AE706" s="3">
        <v>29.679116915422888</v>
      </c>
      <c r="AF706" s="3">
        <f>IF(AE706="","",AE706*Q706)</f>
      </c>
      <c r="AG706" s="0" t="s">
        <v>106</v>
      </c>
      <c r="AH706" s="0" t="s">
        <v>107</v>
      </c>
    </row>
    <row r="707">
      <c r="A707" s="0">
        <v>703</v>
      </c>
      <c r="B707" s="0" t="s">
        <v>3328</v>
      </c>
      <c r="C707" s="0" t="s">
        <v>13</v>
      </c>
      <c r="D707" s="0" t="s">
        <v>16</v>
      </c>
      <c r="E707" s="5" t="s">
        <v>131</v>
      </c>
      <c r="F707" s="0" t="s">
        <v>3300</v>
      </c>
      <c r="G707" s="0" t="s">
        <v>26</v>
      </c>
      <c r="H707" s="0" t="s">
        <v>92</v>
      </c>
      <c r="I707" s="0" t="s">
        <v>3301</v>
      </c>
      <c r="J707" s="5" t="s">
        <v>3302</v>
      </c>
      <c r="K707" s="0" t="s">
        <v>30</v>
      </c>
      <c r="O707" s="2">
        <v>0</v>
      </c>
      <c r="P707" s="2">
        <v>2075</v>
      </c>
      <c r="Q707" s="2">
        <f>IF(C707="Inventario físico",O707,P707)</f>
      </c>
      <c r="R707" s="2">
        <v>1</v>
      </c>
      <c r="S707" s="0" t="s">
        <v>3329</v>
      </c>
      <c r="T707" s="0" t="s">
        <v>3329</v>
      </c>
      <c r="U707" s="0" t="s">
        <v>99</v>
      </c>
      <c r="V707" s="5" t="s">
        <v>554</v>
      </c>
      <c r="Y707" s="5" t="s">
        <v>3304</v>
      </c>
      <c r="Z707" s="0" t="s">
        <v>104</v>
      </c>
      <c r="AC707" s="5" t="s">
        <v>105</v>
      </c>
      <c r="AD707" s="3">
        <f>IF(AA707="","Pendiente",AA707*Q707)</f>
      </c>
      <c r="AE707" s="3">
        <v>274.5158361445783</v>
      </c>
      <c r="AF707" s="3">
        <f>IF(AE707="","",AE707*Q707)</f>
      </c>
      <c r="AG707" s="0" t="s">
        <v>106</v>
      </c>
      <c r="AH707" s="0" t="s">
        <v>107</v>
      </c>
    </row>
    <row r="708">
      <c r="A708" s="0">
        <v>704</v>
      </c>
      <c r="B708" s="0" t="s">
        <v>3330</v>
      </c>
      <c r="C708" s="0" t="s">
        <v>13</v>
      </c>
      <c r="D708" s="0" t="s">
        <v>16</v>
      </c>
      <c r="E708" s="5" t="s">
        <v>131</v>
      </c>
      <c r="F708" s="0" t="s">
        <v>3300</v>
      </c>
      <c r="G708" s="0" t="s">
        <v>27</v>
      </c>
      <c r="H708" s="0" t="s">
        <v>1020</v>
      </c>
      <c r="I708" s="0" t="s">
        <v>3301</v>
      </c>
      <c r="J708" s="5" t="s">
        <v>3302</v>
      </c>
      <c r="K708" s="0" t="s">
        <v>30</v>
      </c>
      <c r="O708" s="2">
        <v>0</v>
      </c>
      <c r="P708" s="2">
        <v>4014</v>
      </c>
      <c r="Q708" s="2">
        <f>IF(C708="Inventario físico",O708,P708)</f>
      </c>
      <c r="R708" s="2">
        <v>2</v>
      </c>
      <c r="S708" s="0" t="s">
        <v>3329</v>
      </c>
      <c r="T708" s="0" t="s">
        <v>3329</v>
      </c>
      <c r="U708" s="0" t="s">
        <v>99</v>
      </c>
      <c r="V708" s="5" t="s">
        <v>554</v>
      </c>
      <c r="Y708" s="5" t="s">
        <v>3304</v>
      </c>
      <c r="Z708" s="0" t="s">
        <v>104</v>
      </c>
      <c r="AC708" s="5" t="s">
        <v>105</v>
      </c>
      <c r="AD708" s="3">
        <f>IF(AA708="","Pendiente",AA708*Q708)</f>
      </c>
      <c r="AE708" s="3">
        <v>321.3129820627803</v>
      </c>
      <c r="AF708" s="3">
        <f>IF(AE708="","",AE708*Q708)</f>
      </c>
      <c r="AG708" s="0" t="s">
        <v>106</v>
      </c>
      <c r="AH708" s="0" t="s">
        <v>107</v>
      </c>
    </row>
    <row r="709">
      <c r="A709" s="0">
        <v>705</v>
      </c>
      <c r="B709" s="0" t="s">
        <v>3331</v>
      </c>
      <c r="C709" s="0" t="s">
        <v>13</v>
      </c>
      <c r="D709" s="0" t="s">
        <v>16</v>
      </c>
      <c r="E709" s="5" t="s">
        <v>131</v>
      </c>
      <c r="F709" s="0" t="s">
        <v>3300</v>
      </c>
      <c r="G709" s="0" t="s">
        <v>28</v>
      </c>
      <c r="H709" s="0" t="s">
        <v>2131</v>
      </c>
      <c r="I709" s="0" t="s">
        <v>3301</v>
      </c>
      <c r="J709" s="5" t="s">
        <v>3302</v>
      </c>
      <c r="K709" s="0" t="s">
        <v>30</v>
      </c>
      <c r="O709" s="2">
        <v>0</v>
      </c>
      <c r="P709" s="2">
        <v>50</v>
      </c>
      <c r="Q709" s="2">
        <f>IF(C709="Inventario físico",O709,P709)</f>
      </c>
      <c r="R709" s="2">
        <v>1</v>
      </c>
      <c r="S709" s="0" t="s">
        <v>3329</v>
      </c>
      <c r="T709" s="0" t="s">
        <v>3329</v>
      </c>
      <c r="U709" s="0" t="s">
        <v>99</v>
      </c>
      <c r="V709" s="5" t="s">
        <v>554</v>
      </c>
      <c r="Y709" s="5" t="s">
        <v>3304</v>
      </c>
      <c r="Z709" s="0" t="s">
        <v>104</v>
      </c>
      <c r="AC709" s="5" t="s">
        <v>105</v>
      </c>
      <c r="AD709" s="3">
        <f>IF(AA709="","Pendiente",AA709*Q709)</f>
      </c>
      <c r="AE709" s="3">
        <v>192.2024</v>
      </c>
      <c r="AF709" s="3">
        <f>IF(AE709="","",AE709*Q709)</f>
      </c>
      <c r="AG709" s="0" t="s">
        <v>106</v>
      </c>
      <c r="AH709" s="0" t="s">
        <v>107</v>
      </c>
    </row>
    <row r="710">
      <c r="A710" s="0">
        <v>706</v>
      </c>
      <c r="B710" s="0" t="s">
        <v>3332</v>
      </c>
      <c r="C710" s="0" t="s">
        <v>13</v>
      </c>
      <c r="D710" s="0" t="s">
        <v>16</v>
      </c>
      <c r="E710" s="5" t="s">
        <v>131</v>
      </c>
      <c r="F710" s="0" t="s">
        <v>3300</v>
      </c>
      <c r="G710" s="0" t="s">
        <v>27</v>
      </c>
      <c r="H710" s="0" t="s">
        <v>1020</v>
      </c>
      <c r="I710" s="0" t="s">
        <v>3301</v>
      </c>
      <c r="J710" s="5" t="s">
        <v>3302</v>
      </c>
      <c r="K710" s="0" t="s">
        <v>33</v>
      </c>
      <c r="O710" s="2">
        <v>0</v>
      </c>
      <c r="P710" s="2">
        <v>410</v>
      </c>
      <c r="Q710" s="2">
        <f>IF(C710="Inventario físico",O710,P710)</f>
      </c>
      <c r="R710" s="2">
        <v>5</v>
      </c>
      <c r="S710" s="0" t="s">
        <v>708</v>
      </c>
      <c r="T710" s="0" t="s">
        <v>708</v>
      </c>
      <c r="U710" s="0" t="s">
        <v>99</v>
      </c>
      <c r="V710" s="5" t="s">
        <v>709</v>
      </c>
      <c r="Y710" s="5" t="s">
        <v>3333</v>
      </c>
      <c r="Z710" s="0" t="s">
        <v>104</v>
      </c>
      <c r="AC710" s="5" t="s">
        <v>105</v>
      </c>
      <c r="AD710" s="3">
        <f>IF(AA710="","Pendiente",AA710*Q710)</f>
      </c>
      <c r="AE710" s="3">
        <v>169.38731707317075</v>
      </c>
      <c r="AF710" s="3">
        <f>IF(AE710="","",AE710*Q710)</f>
      </c>
      <c r="AG710" s="0" t="s">
        <v>106</v>
      </c>
      <c r="AH710" s="0" t="s">
        <v>107</v>
      </c>
    </row>
    <row r="711">
      <c r="A711" s="0">
        <v>707</v>
      </c>
      <c r="B711" s="0" t="s">
        <v>3334</v>
      </c>
      <c r="C711" s="0" t="s">
        <v>13</v>
      </c>
      <c r="D711" s="0" t="s">
        <v>16</v>
      </c>
      <c r="E711" s="5" t="s">
        <v>3306</v>
      </c>
      <c r="G711" s="0" t="s">
        <v>28</v>
      </c>
      <c r="H711" s="0" t="s">
        <v>2131</v>
      </c>
      <c r="I711" s="0" t="s">
        <v>3301</v>
      </c>
      <c r="J711" s="5" t="s">
        <v>3302</v>
      </c>
      <c r="K711" s="0" t="s">
        <v>33</v>
      </c>
      <c r="O711" s="2">
        <v>0</v>
      </c>
      <c r="P711" s="2">
        <v>415</v>
      </c>
      <c r="Q711" s="2">
        <f>IF(C711="Inventario físico",O711,P711)</f>
      </c>
      <c r="R711" s="2">
        <v>2</v>
      </c>
      <c r="S711" s="0" t="s">
        <v>708</v>
      </c>
      <c r="T711" s="0" t="s">
        <v>708</v>
      </c>
      <c r="U711" s="0" t="s">
        <v>99</v>
      </c>
      <c r="V711" s="5" t="s">
        <v>709</v>
      </c>
      <c r="Y711" s="5" t="s">
        <v>3321</v>
      </c>
      <c r="Z711" s="0" t="s">
        <v>104</v>
      </c>
      <c r="AC711" s="5" t="s">
        <v>105</v>
      </c>
      <c r="AD711" s="3">
        <f>IF(AA711="","Pendiente",AA711*Q711)</f>
      </c>
      <c r="AE711" s="3">
        <v>44.07942168674698</v>
      </c>
      <c r="AF711" s="3">
        <f>IF(AE711="","",AE711*Q711)</f>
      </c>
      <c r="AG711" s="0" t="s">
        <v>106</v>
      </c>
      <c r="AH711" s="0" t="s">
        <v>107</v>
      </c>
    </row>
    <row r="712">
      <c r="A712" s="0">
        <v>708</v>
      </c>
      <c r="B712" s="0" t="s">
        <v>3335</v>
      </c>
      <c r="C712" s="0" t="s">
        <v>13</v>
      </c>
      <c r="D712" s="0" t="s">
        <v>16</v>
      </c>
      <c r="E712" s="5" t="s">
        <v>131</v>
      </c>
      <c r="F712" s="0" t="s">
        <v>3300</v>
      </c>
      <c r="G712" s="0" t="s">
        <v>27</v>
      </c>
      <c r="H712" s="0" t="s">
        <v>1020</v>
      </c>
      <c r="I712" s="0" t="s">
        <v>3301</v>
      </c>
      <c r="J712" s="5" t="s">
        <v>3302</v>
      </c>
      <c r="K712" s="0" t="s">
        <v>33</v>
      </c>
      <c r="O712" s="2">
        <v>0</v>
      </c>
      <c r="P712" s="2">
        <v>21380</v>
      </c>
      <c r="Q712" s="2">
        <f>IF(C712="Inventario físico",O712,P712)</f>
      </c>
      <c r="R712" s="2">
        <v>34</v>
      </c>
      <c r="S712" s="0" t="s">
        <v>577</v>
      </c>
      <c r="T712" s="0" t="s">
        <v>577</v>
      </c>
      <c r="U712" s="0" t="s">
        <v>99</v>
      </c>
      <c r="V712" s="5" t="s">
        <v>578</v>
      </c>
      <c r="Y712" s="5" t="s">
        <v>3336</v>
      </c>
      <c r="Z712" s="0" t="s">
        <v>104</v>
      </c>
      <c r="AC712" s="5" t="s">
        <v>105</v>
      </c>
      <c r="AD712" s="3">
        <f>IF(AA712="","Pendiente",AA712*Q712)</f>
      </c>
      <c r="AE712" s="3">
        <v>148.22197895229186</v>
      </c>
      <c r="AF712" s="3">
        <f>IF(AE712="","",AE712*Q712)</f>
      </c>
      <c r="AG712" s="0" t="s">
        <v>106</v>
      </c>
      <c r="AH712" s="0" t="s">
        <v>107</v>
      </c>
    </row>
    <row r="713">
      <c r="A713" s="0">
        <v>709</v>
      </c>
      <c r="B713" s="0" t="s">
        <v>3337</v>
      </c>
      <c r="C713" s="0" t="s">
        <v>13</v>
      </c>
      <c r="D713" s="0" t="s">
        <v>16</v>
      </c>
      <c r="E713" s="5" t="s">
        <v>131</v>
      </c>
      <c r="F713" s="0" t="s">
        <v>3300</v>
      </c>
      <c r="G713" s="0" t="s">
        <v>26</v>
      </c>
      <c r="H713" s="0" t="s">
        <v>92</v>
      </c>
      <c r="I713" s="0" t="s">
        <v>3301</v>
      </c>
      <c r="J713" s="5" t="s">
        <v>3302</v>
      </c>
      <c r="K713" s="0" t="s">
        <v>33</v>
      </c>
      <c r="O713" s="2">
        <v>0</v>
      </c>
      <c r="P713" s="2">
        <v>2853</v>
      </c>
      <c r="Q713" s="2">
        <f>IF(C713="Inventario físico",O713,P713)</f>
      </c>
      <c r="R713" s="2">
        <v>12</v>
      </c>
      <c r="S713" s="0" t="s">
        <v>3338</v>
      </c>
      <c r="T713" s="0" t="s">
        <v>3338</v>
      </c>
      <c r="U713" s="0" t="s">
        <v>99</v>
      </c>
      <c r="V713" s="5" t="s">
        <v>362</v>
      </c>
      <c r="Y713" s="5" t="s">
        <v>3304</v>
      </c>
      <c r="Z713" s="0" t="s">
        <v>104</v>
      </c>
      <c r="AC713" s="5" t="s">
        <v>105</v>
      </c>
      <c r="AD713" s="3">
        <f>IF(AA713="","Pendiente",AA713*Q713)</f>
      </c>
      <c r="AE713" s="3">
        <v>702.7041044514547</v>
      </c>
      <c r="AF713" s="3">
        <f>IF(AE713="","",AE713*Q713)</f>
      </c>
      <c r="AG713" s="0" t="s">
        <v>106</v>
      </c>
      <c r="AH713" s="0" t="s">
        <v>107</v>
      </c>
    </row>
    <row r="714">
      <c r="A714" s="0">
        <v>710</v>
      </c>
      <c r="B714" s="0" t="s">
        <v>3339</v>
      </c>
      <c r="C714" s="0" t="s">
        <v>13</v>
      </c>
      <c r="D714" s="0" t="s">
        <v>16</v>
      </c>
      <c r="E714" s="5" t="s">
        <v>3306</v>
      </c>
      <c r="G714" s="0" t="s">
        <v>27</v>
      </c>
      <c r="H714" s="0" t="s">
        <v>1020</v>
      </c>
      <c r="I714" s="0" t="s">
        <v>3301</v>
      </c>
      <c r="J714" s="5" t="s">
        <v>3302</v>
      </c>
      <c r="K714" s="0" t="s">
        <v>33</v>
      </c>
      <c r="O714" s="2">
        <v>0</v>
      </c>
      <c r="P714" s="2">
        <v>2330</v>
      </c>
      <c r="Q714" s="2">
        <f>IF(C714="Inventario físico",O714,P714)</f>
      </c>
      <c r="R714" s="2">
        <v>11</v>
      </c>
      <c r="S714" s="0" t="s">
        <v>3338</v>
      </c>
      <c r="T714" s="0" t="s">
        <v>3338</v>
      </c>
      <c r="U714" s="0" t="s">
        <v>99</v>
      </c>
      <c r="V714" s="5" t="s">
        <v>362</v>
      </c>
      <c r="Y714" s="5" t="s">
        <v>3309</v>
      </c>
      <c r="Z714" s="0" t="s">
        <v>104</v>
      </c>
      <c r="AC714" s="5" t="s">
        <v>105</v>
      </c>
      <c r="AD714" s="3">
        <f>IF(AA714="","Pendiente",AA714*Q714)</f>
      </c>
      <c r="AE714" s="3">
        <v>117.86835622317598</v>
      </c>
      <c r="AF714" s="3">
        <f>IF(AE714="","",AE714*Q714)</f>
      </c>
      <c r="AG714" s="0" t="s">
        <v>106</v>
      </c>
      <c r="AH714" s="0" t="s">
        <v>107</v>
      </c>
    </row>
    <row r="715">
      <c r="A715" s="0">
        <v>711</v>
      </c>
      <c r="B715" s="0" t="s">
        <v>3340</v>
      </c>
      <c r="C715" s="0" t="s">
        <v>13</v>
      </c>
      <c r="D715" s="0" t="s">
        <v>16</v>
      </c>
      <c r="E715" s="5" t="s">
        <v>131</v>
      </c>
      <c r="F715" s="0" t="s">
        <v>3300</v>
      </c>
      <c r="G715" s="0" t="s">
        <v>28</v>
      </c>
      <c r="H715" s="0" t="s">
        <v>2131</v>
      </c>
      <c r="I715" s="0" t="s">
        <v>3301</v>
      </c>
      <c r="J715" s="5" t="s">
        <v>3302</v>
      </c>
      <c r="K715" s="0" t="s">
        <v>33</v>
      </c>
      <c r="O715" s="2">
        <v>0</v>
      </c>
      <c r="P715" s="2">
        <v>1016</v>
      </c>
      <c r="Q715" s="2">
        <f>IF(C715="Inventario físico",O715,P715)</f>
      </c>
      <c r="R715" s="2">
        <v>3</v>
      </c>
      <c r="S715" s="0" t="s">
        <v>3338</v>
      </c>
      <c r="T715" s="0" t="s">
        <v>3338</v>
      </c>
      <c r="U715" s="0" t="s">
        <v>99</v>
      </c>
      <c r="V715" s="5" t="s">
        <v>362</v>
      </c>
      <c r="Y715" s="5" t="s">
        <v>3304</v>
      </c>
      <c r="Z715" s="0" t="s">
        <v>104</v>
      </c>
      <c r="AC715" s="5" t="s">
        <v>105</v>
      </c>
      <c r="AD715" s="3">
        <f>IF(AA715="","Pendiente",AA715*Q715)</f>
      </c>
      <c r="AE715" s="3">
        <v>784.6968996062991</v>
      </c>
      <c r="AF715" s="3">
        <f>IF(AE715="","",AE715*Q715)</f>
      </c>
      <c r="AG715" s="0" t="s">
        <v>106</v>
      </c>
      <c r="AH715" s="0" t="s">
        <v>107</v>
      </c>
    </row>
    <row r="716">
      <c r="A716" s="0">
        <v>712</v>
      </c>
      <c r="B716" s="0" t="s">
        <v>3341</v>
      </c>
      <c r="C716" s="0" t="s">
        <v>13</v>
      </c>
      <c r="D716" s="0" t="s">
        <v>16</v>
      </c>
      <c r="E716" s="5" t="s">
        <v>3306</v>
      </c>
      <c r="G716" s="0" t="s">
        <v>26</v>
      </c>
      <c r="H716" s="0" t="s">
        <v>92</v>
      </c>
      <c r="I716" s="0" t="s">
        <v>3301</v>
      </c>
      <c r="J716" s="5" t="s">
        <v>3302</v>
      </c>
      <c r="K716" s="0" t="s">
        <v>33</v>
      </c>
      <c r="O716" s="2">
        <v>0</v>
      </c>
      <c r="P716" s="2">
        <v>1845</v>
      </c>
      <c r="Q716" s="2">
        <f>IF(C716="Inventario físico",O716,P716)</f>
      </c>
      <c r="R716" s="2">
        <v>7</v>
      </c>
      <c r="S716" s="0" t="s">
        <v>1632</v>
      </c>
      <c r="T716" s="0" t="s">
        <v>1632</v>
      </c>
      <c r="U716" s="0" t="s">
        <v>99</v>
      </c>
      <c r="V716" s="5" t="s">
        <v>1633</v>
      </c>
      <c r="Y716" s="5" t="s">
        <v>3342</v>
      </c>
      <c r="Z716" s="0" t="s">
        <v>104</v>
      </c>
      <c r="AC716" s="5" t="s">
        <v>105</v>
      </c>
      <c r="AD716" s="3">
        <f>IF(AA716="","Pendiente",AA716*Q716)</f>
      </c>
      <c r="AE716" s="3">
        <v>426.33971815718155</v>
      </c>
      <c r="AF716" s="3">
        <f>IF(AE716="","",AE716*Q716)</f>
      </c>
      <c r="AG716" s="0" t="s">
        <v>106</v>
      </c>
      <c r="AH716" s="0" t="s">
        <v>107</v>
      </c>
    </row>
    <row r="717">
      <c r="A717" s="0">
        <v>713</v>
      </c>
      <c r="B717" s="0" t="s">
        <v>3343</v>
      </c>
      <c r="C717" s="0" t="s">
        <v>13</v>
      </c>
      <c r="D717" s="0" t="s">
        <v>16</v>
      </c>
      <c r="E717" s="5" t="s">
        <v>131</v>
      </c>
      <c r="F717" s="0" t="s">
        <v>3300</v>
      </c>
      <c r="G717" s="0" t="s">
        <v>28</v>
      </c>
      <c r="H717" s="0" t="s">
        <v>2131</v>
      </c>
      <c r="I717" s="0" t="s">
        <v>3301</v>
      </c>
      <c r="J717" s="5" t="s">
        <v>3302</v>
      </c>
      <c r="K717" s="0" t="s">
        <v>33</v>
      </c>
      <c r="O717" s="2">
        <v>0</v>
      </c>
      <c r="P717" s="2">
        <v>500</v>
      </c>
      <c r="Q717" s="2">
        <f>IF(C717="Inventario físico",O717,P717)</f>
      </c>
      <c r="R717" s="2">
        <v>2</v>
      </c>
      <c r="S717" s="0" t="s">
        <v>1632</v>
      </c>
      <c r="T717" s="0" t="s">
        <v>1632</v>
      </c>
      <c r="U717" s="0" t="s">
        <v>99</v>
      </c>
      <c r="V717" s="5" t="s">
        <v>1633</v>
      </c>
      <c r="Y717" s="5" t="s">
        <v>3344</v>
      </c>
      <c r="Z717" s="0" t="s">
        <v>104</v>
      </c>
      <c r="AC717" s="5" t="s">
        <v>105</v>
      </c>
      <c r="AD717" s="3">
        <f>IF(AA717="","Pendiente",AA717*Q717)</f>
      </c>
      <c r="AE717" s="3">
        <v>456.47</v>
      </c>
      <c r="AF717" s="3">
        <f>IF(AE717="","",AE717*Q717)</f>
      </c>
      <c r="AG717" s="0" t="s">
        <v>106</v>
      </c>
      <c r="AH717" s="0" t="s">
        <v>107</v>
      </c>
    </row>
    <row r="718">
      <c r="A718" s="0">
        <v>714</v>
      </c>
      <c r="B718" s="0" t="s">
        <v>3345</v>
      </c>
      <c r="C718" s="0" t="s">
        <v>13</v>
      </c>
      <c r="D718" s="0" t="s">
        <v>16</v>
      </c>
      <c r="E718" s="5" t="s">
        <v>3306</v>
      </c>
      <c r="G718" s="0" t="s">
        <v>26</v>
      </c>
      <c r="H718" s="0" t="s">
        <v>92</v>
      </c>
      <c r="I718" s="0" t="s">
        <v>3301</v>
      </c>
      <c r="J718" s="5" t="s">
        <v>3302</v>
      </c>
      <c r="K718" s="0" t="s">
        <v>33</v>
      </c>
      <c r="O718" s="2">
        <v>0</v>
      </c>
      <c r="P718" s="2">
        <v>1170</v>
      </c>
      <c r="Q718" s="2">
        <f>IF(C718="Inventario físico",O718,P718)</f>
      </c>
      <c r="R718" s="2">
        <v>2</v>
      </c>
      <c r="S718" s="0" t="s">
        <v>3346</v>
      </c>
      <c r="T718" s="0" t="s">
        <v>3346</v>
      </c>
      <c r="U718" s="0" t="s">
        <v>99</v>
      </c>
      <c r="V718" s="5" t="s">
        <v>2897</v>
      </c>
      <c r="Y718" s="5" t="s">
        <v>3309</v>
      </c>
      <c r="Z718" s="0" t="s">
        <v>104</v>
      </c>
      <c r="AC718" s="5" t="s">
        <v>105</v>
      </c>
      <c r="AD718" s="3">
        <f>IF(AA718="","Pendiente",AA718*Q718)</f>
      </c>
      <c r="AE718" s="3">
        <v>45.197042735042736</v>
      </c>
      <c r="AF718" s="3">
        <f>IF(AE718="","",AE718*Q718)</f>
      </c>
      <c r="AG718" s="0" t="s">
        <v>106</v>
      </c>
      <c r="AH718" s="0" t="s">
        <v>107</v>
      </c>
    </row>
    <row r="719">
      <c r="A719" s="0">
        <v>715</v>
      </c>
      <c r="B719" s="0" t="s">
        <v>3347</v>
      </c>
      <c r="C719" s="0" t="s">
        <v>13</v>
      </c>
      <c r="D719" s="0" t="s">
        <v>16</v>
      </c>
      <c r="E719" s="5" t="s">
        <v>3306</v>
      </c>
      <c r="G719" s="0" t="s">
        <v>27</v>
      </c>
      <c r="H719" s="0" t="s">
        <v>1020</v>
      </c>
      <c r="I719" s="0" t="s">
        <v>3301</v>
      </c>
      <c r="J719" s="5" t="s">
        <v>3302</v>
      </c>
      <c r="K719" s="0" t="s">
        <v>33</v>
      </c>
      <c r="O719" s="2">
        <v>0</v>
      </c>
      <c r="P719" s="2">
        <v>7695</v>
      </c>
      <c r="Q719" s="2">
        <f>IF(C719="Inventario físico",O719,P719)</f>
      </c>
      <c r="R719" s="2">
        <v>20</v>
      </c>
      <c r="S719" s="0" t="s">
        <v>3346</v>
      </c>
      <c r="T719" s="0" t="s">
        <v>3346</v>
      </c>
      <c r="U719" s="0" t="s">
        <v>99</v>
      </c>
      <c r="V719" s="5" t="s">
        <v>2897</v>
      </c>
      <c r="Y719" s="5" t="s">
        <v>3309</v>
      </c>
      <c r="Z719" s="0" t="s">
        <v>104</v>
      </c>
      <c r="AC719" s="5" t="s">
        <v>105</v>
      </c>
      <c r="AD719" s="3">
        <f>IF(AA719="","Pendiente",AA719*Q719)</f>
      </c>
      <c r="AE719" s="3">
        <v>44.43740480831708</v>
      </c>
      <c r="AF719" s="3">
        <f>IF(AE719="","",AE719*Q719)</f>
      </c>
      <c r="AG719" s="0" t="s">
        <v>106</v>
      </c>
      <c r="AH719" s="0" t="s">
        <v>107</v>
      </c>
    </row>
    <row r="720">
      <c r="A720" s="0">
        <v>716</v>
      </c>
      <c r="B720" s="0" t="s">
        <v>3348</v>
      </c>
      <c r="C720" s="0" t="s">
        <v>13</v>
      </c>
      <c r="D720" s="0" t="s">
        <v>16</v>
      </c>
      <c r="E720" s="5" t="s">
        <v>131</v>
      </c>
      <c r="F720" s="0" t="s">
        <v>3300</v>
      </c>
      <c r="G720" s="0" t="s">
        <v>28</v>
      </c>
      <c r="H720" s="0" t="s">
        <v>2131</v>
      </c>
      <c r="I720" s="0" t="s">
        <v>3301</v>
      </c>
      <c r="J720" s="5" t="s">
        <v>3302</v>
      </c>
      <c r="K720" s="0" t="s">
        <v>33</v>
      </c>
      <c r="O720" s="2">
        <v>0</v>
      </c>
      <c r="P720" s="2">
        <v>340</v>
      </c>
      <c r="Q720" s="2">
        <f>IF(C720="Inventario físico",O720,P720)</f>
      </c>
      <c r="R720" s="2">
        <v>1</v>
      </c>
      <c r="S720" s="0" t="s">
        <v>3346</v>
      </c>
      <c r="T720" s="0" t="s">
        <v>3346</v>
      </c>
      <c r="U720" s="0" t="s">
        <v>99</v>
      </c>
      <c r="V720" s="5" t="s">
        <v>2897</v>
      </c>
      <c r="Y720" s="5" t="s">
        <v>3304</v>
      </c>
      <c r="Z720" s="0" t="s">
        <v>104</v>
      </c>
      <c r="AC720" s="5" t="s">
        <v>105</v>
      </c>
      <c r="AD720" s="3">
        <f>IF(AA720="","Pendiente",AA720*Q720)</f>
      </c>
      <c r="AE720" s="3">
        <v>46.91279411764706</v>
      </c>
      <c r="AF720" s="3">
        <f>IF(AE720="","",AE720*Q720)</f>
      </c>
      <c r="AG720" s="0" t="s">
        <v>106</v>
      </c>
      <c r="AH720" s="0" t="s">
        <v>107</v>
      </c>
    </row>
    <row r="721">
      <c r="A721" s="0">
        <v>717</v>
      </c>
      <c r="B721" s="0" t="s">
        <v>3349</v>
      </c>
      <c r="C721" s="0" t="s">
        <v>13</v>
      </c>
      <c r="D721" s="0" t="s">
        <v>16</v>
      </c>
      <c r="E721" s="5" t="s">
        <v>3306</v>
      </c>
      <c r="G721" s="0" t="s">
        <v>27</v>
      </c>
      <c r="H721" s="0" t="s">
        <v>1020</v>
      </c>
      <c r="I721" s="0" t="s">
        <v>3301</v>
      </c>
      <c r="J721" s="5" t="s">
        <v>3302</v>
      </c>
      <c r="K721" s="0" t="s">
        <v>33</v>
      </c>
      <c r="O721" s="2">
        <v>0</v>
      </c>
      <c r="P721" s="2">
        <v>0</v>
      </c>
      <c r="Q721" s="2">
        <f>IF(C721="Inventario físico",O721,P721)</f>
      </c>
      <c r="R721" s="2">
        <v>1</v>
      </c>
      <c r="S721" s="0" t="s">
        <v>623</v>
      </c>
      <c r="T721" s="0" t="s">
        <v>623</v>
      </c>
      <c r="U721" s="0" t="s">
        <v>99</v>
      </c>
      <c r="V721" s="5" t="s">
        <v>624</v>
      </c>
      <c r="Y721" s="5" t="s">
        <v>3350</v>
      </c>
      <c r="Z721" s="0" t="s">
        <v>104</v>
      </c>
      <c r="AC721" s="5" t="s">
        <v>105</v>
      </c>
      <c r="AD721" s="3">
        <f>IF(AA721="","Pendiente",AA721*Q721)</f>
      </c>
      <c r="AE721" s="3">
        <v>63.857142857142854</v>
      </c>
      <c r="AF721" s="3">
        <f>IF(AE721="","",AE721*Q721)</f>
      </c>
      <c r="AG721" s="0" t="s">
        <v>106</v>
      </c>
      <c r="AH721" s="0" t="s">
        <v>107</v>
      </c>
    </row>
    <row r="722">
      <c r="A722" s="0">
        <v>718</v>
      </c>
      <c r="B722" s="0" t="s">
        <v>3351</v>
      </c>
      <c r="C722" s="0" t="s">
        <v>13</v>
      </c>
      <c r="D722" s="0" t="s">
        <v>16</v>
      </c>
      <c r="E722" s="5" t="s">
        <v>3306</v>
      </c>
      <c r="G722" s="0" t="s">
        <v>27</v>
      </c>
      <c r="H722" s="0" t="s">
        <v>1020</v>
      </c>
      <c r="I722" s="0" t="s">
        <v>3301</v>
      </c>
      <c r="J722" s="5" t="s">
        <v>3302</v>
      </c>
      <c r="K722" s="0" t="s">
        <v>30</v>
      </c>
      <c r="O722" s="2">
        <v>0</v>
      </c>
      <c r="P722" s="2">
        <v>3641</v>
      </c>
      <c r="Q722" s="2">
        <f>IF(C722="Inventario físico",O722,P722)</f>
      </c>
      <c r="R722" s="2">
        <v>3</v>
      </c>
      <c r="S722" s="0" t="s">
        <v>182</v>
      </c>
      <c r="T722" s="0" t="s">
        <v>182</v>
      </c>
      <c r="U722" s="0" t="s">
        <v>99</v>
      </c>
      <c r="V722" s="5" t="s">
        <v>183</v>
      </c>
      <c r="Y722" s="5" t="s">
        <v>3350</v>
      </c>
      <c r="Z722" s="0" t="s">
        <v>104</v>
      </c>
      <c r="AC722" s="5" t="s">
        <v>105</v>
      </c>
      <c r="AD722" s="3">
        <f>IF(AA722="","Pendiente",AA722*Q722)</f>
      </c>
      <c r="AE722" s="3">
        <v>25.483751716561382</v>
      </c>
      <c r="AF722" s="3">
        <f>IF(AE722="","",AE722*Q722)</f>
      </c>
      <c r="AG722" s="0" t="s">
        <v>106</v>
      </c>
      <c r="AH722" s="0" t="s">
        <v>107</v>
      </c>
    </row>
    <row r="723">
      <c r="A723" s="0">
        <v>719</v>
      </c>
      <c r="B723" s="0" t="s">
        <v>3352</v>
      </c>
      <c r="C723" s="0" t="s">
        <v>13</v>
      </c>
      <c r="D723" s="0" t="s">
        <v>16</v>
      </c>
      <c r="E723" s="5" t="s">
        <v>3306</v>
      </c>
      <c r="G723" s="0" t="s">
        <v>26</v>
      </c>
      <c r="H723" s="0" t="s">
        <v>92</v>
      </c>
      <c r="I723" s="0" t="s">
        <v>3301</v>
      </c>
      <c r="J723" s="5" t="s">
        <v>3302</v>
      </c>
      <c r="K723" s="0" t="s">
        <v>33</v>
      </c>
      <c r="O723" s="2">
        <v>0</v>
      </c>
      <c r="P723" s="2">
        <v>2243</v>
      </c>
      <c r="Q723" s="2">
        <f>IF(C723="Inventario físico",O723,P723)</f>
      </c>
      <c r="R723" s="2">
        <v>7</v>
      </c>
      <c r="S723" s="0" t="s">
        <v>3353</v>
      </c>
      <c r="T723" s="0" t="s">
        <v>3353</v>
      </c>
      <c r="U723" s="0" t="s">
        <v>99</v>
      </c>
      <c r="V723" s="5" t="s">
        <v>3354</v>
      </c>
      <c r="Y723" s="5" t="s">
        <v>3309</v>
      </c>
      <c r="Z723" s="0" t="s">
        <v>104</v>
      </c>
      <c r="AC723" s="5" t="s">
        <v>105</v>
      </c>
      <c r="AD723" s="3">
        <f>IF(AA723="","Pendiente",AA723*Q723)</f>
      </c>
      <c r="AE723" s="3">
        <v>102.47088274632189</v>
      </c>
      <c r="AF723" s="3">
        <f>IF(AE723="","",AE723*Q723)</f>
      </c>
      <c r="AG723" s="0" t="s">
        <v>106</v>
      </c>
      <c r="AH723" s="0" t="s">
        <v>107</v>
      </c>
    </row>
    <row r="724">
      <c r="A724" s="0">
        <v>720</v>
      </c>
      <c r="B724" s="0" t="s">
        <v>3355</v>
      </c>
      <c r="C724" s="0" t="s">
        <v>13</v>
      </c>
      <c r="D724" s="0" t="s">
        <v>16</v>
      </c>
      <c r="E724" s="5" t="s">
        <v>3306</v>
      </c>
      <c r="G724" s="0" t="s">
        <v>27</v>
      </c>
      <c r="H724" s="0" t="s">
        <v>1020</v>
      </c>
      <c r="I724" s="0" t="s">
        <v>3301</v>
      </c>
      <c r="J724" s="5" t="s">
        <v>3302</v>
      </c>
      <c r="K724" s="0" t="s">
        <v>33</v>
      </c>
      <c r="O724" s="2">
        <v>0</v>
      </c>
      <c r="P724" s="2">
        <v>10995</v>
      </c>
      <c r="Q724" s="2">
        <f>IF(C724="Inventario físico",O724,P724)</f>
      </c>
      <c r="R724" s="2">
        <v>16</v>
      </c>
      <c r="S724" s="0" t="s">
        <v>3353</v>
      </c>
      <c r="T724" s="0" t="s">
        <v>3353</v>
      </c>
      <c r="U724" s="0" t="s">
        <v>99</v>
      </c>
      <c r="V724" s="5" t="s">
        <v>3354</v>
      </c>
      <c r="Y724" s="5" t="s">
        <v>3309</v>
      </c>
      <c r="Z724" s="0" t="s">
        <v>104</v>
      </c>
      <c r="AC724" s="5" t="s">
        <v>105</v>
      </c>
      <c r="AD724" s="3">
        <f>IF(AA724="","Pendiente",AA724*Q724)</f>
      </c>
      <c r="AE724" s="3">
        <v>59.00779899954525</v>
      </c>
      <c r="AF724" s="3">
        <f>IF(AE724="","",AE724*Q724)</f>
      </c>
      <c r="AG724" s="0" t="s">
        <v>106</v>
      </c>
      <c r="AH724" s="0" t="s">
        <v>107</v>
      </c>
    </row>
    <row r="725">
      <c r="A725" s="0">
        <v>721</v>
      </c>
      <c r="B725" s="0" t="s">
        <v>3356</v>
      </c>
      <c r="C725" s="0" t="s">
        <v>13</v>
      </c>
      <c r="D725" s="0" t="s">
        <v>16</v>
      </c>
      <c r="E725" s="5" t="s">
        <v>3306</v>
      </c>
      <c r="G725" s="0" t="s">
        <v>28</v>
      </c>
      <c r="H725" s="0" t="s">
        <v>2131</v>
      </c>
      <c r="I725" s="0" t="s">
        <v>3301</v>
      </c>
      <c r="J725" s="5" t="s">
        <v>3302</v>
      </c>
      <c r="K725" s="0" t="s">
        <v>33</v>
      </c>
      <c r="O725" s="2">
        <v>0</v>
      </c>
      <c r="P725" s="2">
        <v>975</v>
      </c>
      <c r="Q725" s="2">
        <f>IF(C725="Inventario físico",O725,P725)</f>
      </c>
      <c r="R725" s="2">
        <v>2</v>
      </c>
      <c r="S725" s="0" t="s">
        <v>3353</v>
      </c>
      <c r="T725" s="0" t="s">
        <v>3353</v>
      </c>
      <c r="U725" s="0" t="s">
        <v>99</v>
      </c>
      <c r="V725" s="5" t="s">
        <v>3354</v>
      </c>
      <c r="Y725" s="5" t="s">
        <v>3309</v>
      </c>
      <c r="Z725" s="0" t="s">
        <v>104</v>
      </c>
      <c r="AC725" s="5" t="s">
        <v>105</v>
      </c>
      <c r="AD725" s="3">
        <f>IF(AA725="","Pendiente",AA725*Q725)</f>
      </c>
      <c r="AE725" s="3">
        <v>33.34723076923076</v>
      </c>
      <c r="AF725" s="3">
        <f>IF(AE725="","",AE725*Q725)</f>
      </c>
      <c r="AG725" s="0" t="s">
        <v>106</v>
      </c>
      <c r="AH725" s="0" t="s">
        <v>107</v>
      </c>
    </row>
    <row r="726">
      <c r="A726" s="0">
        <v>722</v>
      </c>
      <c r="B726" s="0" t="s">
        <v>3357</v>
      </c>
      <c r="C726" s="0" t="s">
        <v>13</v>
      </c>
      <c r="D726" s="0" t="s">
        <v>16</v>
      </c>
      <c r="E726" s="5" t="s">
        <v>3306</v>
      </c>
      <c r="G726" s="0" t="s">
        <v>26</v>
      </c>
      <c r="H726" s="0" t="s">
        <v>92</v>
      </c>
      <c r="I726" s="0" t="s">
        <v>3301</v>
      </c>
      <c r="J726" s="5" t="s">
        <v>3302</v>
      </c>
      <c r="K726" s="0" t="s">
        <v>33</v>
      </c>
      <c r="O726" s="2">
        <v>0</v>
      </c>
      <c r="P726" s="2">
        <v>1336</v>
      </c>
      <c r="Q726" s="2">
        <f>IF(C726="Inventario físico",O726,P726)</f>
      </c>
      <c r="R726" s="2">
        <v>2</v>
      </c>
      <c r="S726" s="0" t="s">
        <v>3358</v>
      </c>
      <c r="T726" s="0" t="s">
        <v>3358</v>
      </c>
      <c r="U726" s="0" t="s">
        <v>99</v>
      </c>
      <c r="V726" s="5" t="s">
        <v>3359</v>
      </c>
      <c r="Y726" s="5" t="s">
        <v>3309</v>
      </c>
      <c r="Z726" s="0" t="s">
        <v>104</v>
      </c>
      <c r="AC726" s="5" t="s">
        <v>105</v>
      </c>
      <c r="AD726" s="3">
        <f>IF(AA726="","Pendiente",AA726*Q726)</f>
      </c>
      <c r="AE726" s="3">
        <v>1113.8820733532934</v>
      </c>
      <c r="AF726" s="3">
        <f>IF(AE726="","",AE726*Q726)</f>
      </c>
      <c r="AG726" s="0" t="s">
        <v>106</v>
      </c>
      <c r="AH726" s="0" t="s">
        <v>107</v>
      </c>
    </row>
    <row r="727">
      <c r="A727" s="0">
        <v>723</v>
      </c>
      <c r="B727" s="0" t="s">
        <v>3360</v>
      </c>
      <c r="C727" s="0" t="s">
        <v>13</v>
      </c>
      <c r="D727" s="0" t="s">
        <v>16</v>
      </c>
      <c r="E727" s="5" t="s">
        <v>3306</v>
      </c>
      <c r="G727" s="0" t="s">
        <v>28</v>
      </c>
      <c r="H727" s="0" t="s">
        <v>2131</v>
      </c>
      <c r="I727" s="0" t="s">
        <v>3301</v>
      </c>
      <c r="J727" s="5" t="s">
        <v>3302</v>
      </c>
      <c r="K727" s="0" t="s">
        <v>33</v>
      </c>
      <c r="O727" s="2">
        <v>0</v>
      </c>
      <c r="P727" s="2">
        <v>280</v>
      </c>
      <c r="Q727" s="2">
        <f>IF(C727="Inventario físico",O727,P727)</f>
      </c>
      <c r="R727" s="2">
        <v>1</v>
      </c>
      <c r="S727" s="0" t="s">
        <v>3358</v>
      </c>
      <c r="T727" s="0" t="s">
        <v>3358</v>
      </c>
      <c r="U727" s="0" t="s">
        <v>99</v>
      </c>
      <c r="V727" s="5" t="s">
        <v>3359</v>
      </c>
      <c r="Y727" s="5" t="s">
        <v>3309</v>
      </c>
      <c r="Z727" s="0" t="s">
        <v>104</v>
      </c>
      <c r="AC727" s="5" t="s">
        <v>105</v>
      </c>
      <c r="AD727" s="3">
        <f>IF(AA727="","Pendiente",AA727*Q727)</f>
      </c>
      <c r="AE727" s="3">
        <v>508.3</v>
      </c>
      <c r="AF727" s="3">
        <f>IF(AE727="","",AE727*Q727)</f>
      </c>
      <c r="AG727" s="0" t="s">
        <v>106</v>
      </c>
      <c r="AH727" s="0" t="s">
        <v>107</v>
      </c>
    </row>
    <row r="728">
      <c r="A728" s="0">
        <v>724</v>
      </c>
      <c r="B728" s="0" t="s">
        <v>3361</v>
      </c>
      <c r="C728" s="0" t="s">
        <v>13</v>
      </c>
      <c r="D728" s="0" t="s">
        <v>16</v>
      </c>
      <c r="E728" s="5" t="s">
        <v>3306</v>
      </c>
      <c r="G728" s="0" t="s">
        <v>26</v>
      </c>
      <c r="H728" s="0" t="s">
        <v>92</v>
      </c>
      <c r="I728" s="0" t="s">
        <v>3301</v>
      </c>
      <c r="J728" s="5" t="s">
        <v>3302</v>
      </c>
      <c r="K728" s="0" t="s">
        <v>33</v>
      </c>
      <c r="O728" s="2">
        <v>0</v>
      </c>
      <c r="P728" s="2">
        <v>912</v>
      </c>
      <c r="Q728" s="2">
        <f>IF(C728="Inventario físico",O728,P728)</f>
      </c>
      <c r="R728" s="2">
        <v>2</v>
      </c>
      <c r="S728" s="0" t="s">
        <v>3362</v>
      </c>
      <c r="T728" s="0" t="s">
        <v>3362</v>
      </c>
      <c r="U728" s="0" t="s">
        <v>99</v>
      </c>
      <c r="V728" s="5" t="s">
        <v>3363</v>
      </c>
      <c r="Y728" s="5" t="s">
        <v>3309</v>
      </c>
      <c r="Z728" s="0" t="s">
        <v>104</v>
      </c>
      <c r="AC728" s="5" t="s">
        <v>105</v>
      </c>
      <c r="AD728" s="3">
        <f>IF(AA728="","Pendiente",AA728*Q728)</f>
      </c>
      <c r="AE728" s="3">
        <v>586.3346710526315</v>
      </c>
      <c r="AF728" s="3">
        <f>IF(AE728="","",AE728*Q728)</f>
      </c>
      <c r="AG728" s="0" t="s">
        <v>106</v>
      </c>
      <c r="AH728" s="0" t="s">
        <v>107</v>
      </c>
    </row>
    <row r="729">
      <c r="A729" s="0">
        <v>725</v>
      </c>
      <c r="B729" s="0" t="s">
        <v>3364</v>
      </c>
      <c r="C729" s="0" t="s">
        <v>13</v>
      </c>
      <c r="D729" s="0" t="s">
        <v>16</v>
      </c>
      <c r="E729" s="5" t="s">
        <v>3306</v>
      </c>
      <c r="G729" s="0" t="s">
        <v>27</v>
      </c>
      <c r="H729" s="0" t="s">
        <v>1020</v>
      </c>
      <c r="I729" s="0" t="s">
        <v>3301</v>
      </c>
      <c r="J729" s="5" t="s">
        <v>3302</v>
      </c>
      <c r="K729" s="0" t="s">
        <v>33</v>
      </c>
      <c r="O729" s="2">
        <v>0</v>
      </c>
      <c r="P729" s="2">
        <v>500</v>
      </c>
      <c r="Q729" s="2">
        <f>IF(C729="Inventario físico",O729,P729)</f>
      </c>
      <c r="R729" s="2">
        <v>6</v>
      </c>
      <c r="S729" s="0" t="s">
        <v>3362</v>
      </c>
      <c r="T729" s="0" t="s">
        <v>3362</v>
      </c>
      <c r="U729" s="0" t="s">
        <v>99</v>
      </c>
      <c r="V729" s="5" t="s">
        <v>3363</v>
      </c>
      <c r="Y729" s="5" t="s">
        <v>3309</v>
      </c>
      <c r="Z729" s="0" t="s">
        <v>104</v>
      </c>
      <c r="AC729" s="5" t="s">
        <v>105</v>
      </c>
      <c r="AD729" s="3">
        <f>IF(AA729="","Pendiente",AA729*Q729)</f>
      </c>
      <c r="AE729" s="3">
        <v>193.23400000000004</v>
      </c>
      <c r="AF729" s="3">
        <f>IF(AE729="","",AE729*Q729)</f>
      </c>
      <c r="AG729" s="0" t="s">
        <v>106</v>
      </c>
      <c r="AH729" s="0" t="s">
        <v>107</v>
      </c>
    </row>
    <row r="730">
      <c r="A730" s="0">
        <v>726</v>
      </c>
      <c r="B730" s="0" t="s">
        <v>3365</v>
      </c>
      <c r="C730" s="0" t="s">
        <v>13</v>
      </c>
      <c r="D730" s="0" t="s">
        <v>16</v>
      </c>
      <c r="E730" s="5" t="s">
        <v>3306</v>
      </c>
      <c r="G730" s="0" t="s">
        <v>28</v>
      </c>
      <c r="H730" s="0" t="s">
        <v>2131</v>
      </c>
      <c r="I730" s="0" t="s">
        <v>3301</v>
      </c>
      <c r="J730" s="5" t="s">
        <v>3302</v>
      </c>
      <c r="K730" s="0" t="s">
        <v>33</v>
      </c>
      <c r="O730" s="2">
        <v>0</v>
      </c>
      <c r="P730" s="2">
        <v>603</v>
      </c>
      <c r="Q730" s="2">
        <f>IF(C730="Inventario físico",O730,P730)</f>
      </c>
      <c r="R730" s="2">
        <v>2</v>
      </c>
      <c r="S730" s="0" t="s">
        <v>3362</v>
      </c>
      <c r="T730" s="0" t="s">
        <v>3362</v>
      </c>
      <c r="U730" s="0" t="s">
        <v>99</v>
      </c>
      <c r="V730" s="5" t="s">
        <v>3363</v>
      </c>
      <c r="Y730" s="5" t="s">
        <v>3309</v>
      </c>
      <c r="Z730" s="0" t="s">
        <v>104</v>
      </c>
      <c r="AC730" s="5" t="s">
        <v>105</v>
      </c>
      <c r="AD730" s="3">
        <f>IF(AA730="","Pendiente",AA730*Q730)</f>
      </c>
      <c r="AE730" s="3">
        <v>427.73283582089556</v>
      </c>
      <c r="AF730" s="3">
        <f>IF(AE730="","",AE730*Q730)</f>
      </c>
      <c r="AG730" s="0" t="s">
        <v>106</v>
      </c>
      <c r="AH730" s="0" t="s">
        <v>107</v>
      </c>
    </row>
    <row r="731">
      <c r="A731" s="0">
        <v>727</v>
      </c>
      <c r="B731" s="0" t="s">
        <v>3366</v>
      </c>
      <c r="C731" s="0" t="s">
        <v>13</v>
      </c>
      <c r="D731" s="0" t="s">
        <v>16</v>
      </c>
      <c r="E731" s="5" t="s">
        <v>3306</v>
      </c>
      <c r="G731" s="0" t="s">
        <v>27</v>
      </c>
      <c r="H731" s="0" t="s">
        <v>1020</v>
      </c>
      <c r="I731" s="0" t="s">
        <v>3301</v>
      </c>
      <c r="J731" s="5" t="s">
        <v>3302</v>
      </c>
      <c r="K731" s="0" t="s">
        <v>30</v>
      </c>
      <c r="O731" s="2">
        <v>0</v>
      </c>
      <c r="P731" s="2">
        <v>2519</v>
      </c>
      <c r="Q731" s="2">
        <f>IF(C731="Inventario físico",O731,P731)</f>
      </c>
      <c r="R731" s="2">
        <v>3</v>
      </c>
      <c r="S731" s="0" t="s">
        <v>120</v>
      </c>
      <c r="T731" s="0" t="s">
        <v>120</v>
      </c>
      <c r="U731" s="0" t="s">
        <v>99</v>
      </c>
      <c r="V731" s="5" t="s">
        <v>121</v>
      </c>
      <c r="Y731" s="5" t="s">
        <v>3350</v>
      </c>
      <c r="Z731" s="0" t="s">
        <v>104</v>
      </c>
      <c r="AC731" s="5" t="s">
        <v>105</v>
      </c>
      <c r="AD731" s="3">
        <f>IF(AA731="","Pendiente",AA731*Q731)</f>
      </c>
      <c r="AE731" s="3">
        <v>171.05894402540693</v>
      </c>
      <c r="AF731" s="3">
        <f>IF(AE731="","",AE731*Q731)</f>
      </c>
      <c r="AG731" s="0" t="s">
        <v>106</v>
      </c>
      <c r="AH731" s="0" t="s">
        <v>107</v>
      </c>
    </row>
    <row r="732">
      <c r="A732" s="0">
        <v>728</v>
      </c>
      <c r="B732" s="0" t="s">
        <v>3367</v>
      </c>
      <c r="C732" s="0" t="s">
        <v>13</v>
      </c>
      <c r="D732" s="0" t="s">
        <v>16</v>
      </c>
      <c r="E732" s="5" t="s">
        <v>3306</v>
      </c>
      <c r="G732" s="0" t="s">
        <v>26</v>
      </c>
      <c r="H732" s="0" t="s">
        <v>92</v>
      </c>
      <c r="I732" s="0" t="s">
        <v>3301</v>
      </c>
      <c r="J732" s="5" t="s">
        <v>3302</v>
      </c>
      <c r="K732" s="0" t="s">
        <v>30</v>
      </c>
      <c r="O732" s="2">
        <v>0</v>
      </c>
      <c r="P732" s="2">
        <v>760</v>
      </c>
      <c r="Q732" s="2">
        <f>IF(C732="Inventario físico",O732,P732)</f>
      </c>
      <c r="R732" s="2">
        <v>1</v>
      </c>
      <c r="S732" s="0" t="s">
        <v>3368</v>
      </c>
      <c r="T732" s="0" t="s">
        <v>3368</v>
      </c>
      <c r="U732" s="0" t="s">
        <v>99</v>
      </c>
      <c r="V732" s="5" t="s">
        <v>3369</v>
      </c>
      <c r="Y732" s="5" t="s">
        <v>3309</v>
      </c>
      <c r="Z732" s="0" t="s">
        <v>104</v>
      </c>
      <c r="AC732" s="5" t="s">
        <v>105</v>
      </c>
      <c r="AD732" s="3">
        <f>IF(AA732="","Pendiente",AA732*Q732)</f>
      </c>
      <c r="AE732" s="3">
        <v>831.1519868421053</v>
      </c>
      <c r="AF732" s="3">
        <f>IF(AE732="","",AE732*Q732)</f>
      </c>
      <c r="AG732" s="0" t="s">
        <v>106</v>
      </c>
      <c r="AH732" s="0" t="s">
        <v>107</v>
      </c>
    </row>
    <row r="733">
      <c r="A733" s="0">
        <v>729</v>
      </c>
      <c r="B733" s="0" t="s">
        <v>3370</v>
      </c>
      <c r="C733" s="0" t="s">
        <v>13</v>
      </c>
      <c r="D733" s="0" t="s">
        <v>16</v>
      </c>
      <c r="E733" s="5" t="s">
        <v>3306</v>
      </c>
      <c r="G733" s="0" t="s">
        <v>26</v>
      </c>
      <c r="H733" s="0" t="s">
        <v>92</v>
      </c>
      <c r="I733" s="0" t="s">
        <v>3301</v>
      </c>
      <c r="J733" s="5" t="s">
        <v>3302</v>
      </c>
      <c r="K733" s="0" t="s">
        <v>33</v>
      </c>
      <c r="O733" s="2">
        <v>0</v>
      </c>
      <c r="P733" s="2">
        <v>990</v>
      </c>
      <c r="Q733" s="2">
        <f>IF(C733="Inventario físico",O733,P733)</f>
      </c>
      <c r="R733" s="2">
        <v>5</v>
      </c>
      <c r="S733" s="0" t="s">
        <v>2584</v>
      </c>
      <c r="T733" s="0" t="s">
        <v>2584</v>
      </c>
      <c r="U733" s="0" t="s">
        <v>99</v>
      </c>
      <c r="V733" s="5" t="s">
        <v>2585</v>
      </c>
      <c r="Y733" s="5" t="s">
        <v>3371</v>
      </c>
      <c r="Z733" s="0" t="s">
        <v>104</v>
      </c>
      <c r="AC733" s="5" t="s">
        <v>105</v>
      </c>
      <c r="AD733" s="3">
        <f>IF(AA733="","Pendiente",AA733*Q733)</f>
      </c>
      <c r="AE733" s="3">
        <v>371.54615151515145</v>
      </c>
      <c r="AF733" s="3">
        <f>IF(AE733="","",AE733*Q733)</f>
      </c>
      <c r="AG733" s="0" t="s">
        <v>106</v>
      </c>
      <c r="AH733" s="0" t="s">
        <v>107</v>
      </c>
    </row>
    <row r="734">
      <c r="A734" s="0">
        <v>730</v>
      </c>
      <c r="B734" s="0" t="s">
        <v>3372</v>
      </c>
      <c r="C734" s="0" t="s">
        <v>13</v>
      </c>
      <c r="D734" s="0" t="s">
        <v>16</v>
      </c>
      <c r="E734" s="5" t="s">
        <v>131</v>
      </c>
      <c r="F734" s="0" t="s">
        <v>3300</v>
      </c>
      <c r="G734" s="0" t="s">
        <v>26</v>
      </c>
      <c r="H734" s="0" t="s">
        <v>92</v>
      </c>
      <c r="I734" s="0" t="s">
        <v>3301</v>
      </c>
      <c r="J734" s="5" t="s">
        <v>3302</v>
      </c>
      <c r="K734" s="0" t="s">
        <v>33</v>
      </c>
      <c r="O734" s="2">
        <v>0</v>
      </c>
      <c r="P734" s="2">
        <v>672</v>
      </c>
      <c r="Q734" s="2">
        <f>IF(C734="Inventario físico",O734,P734)</f>
      </c>
      <c r="R734" s="2">
        <v>3</v>
      </c>
      <c r="S734" s="0" t="s">
        <v>3060</v>
      </c>
      <c r="T734" s="0" t="s">
        <v>3060</v>
      </c>
      <c r="U734" s="0" t="s">
        <v>99</v>
      </c>
      <c r="V734" s="5" t="s">
        <v>343</v>
      </c>
      <c r="Y734" s="5" t="s">
        <v>3373</v>
      </c>
      <c r="Z734" s="0" t="s">
        <v>104</v>
      </c>
      <c r="AC734" s="5" t="s">
        <v>105</v>
      </c>
      <c r="AD734" s="3">
        <f>IF(AA734="","Pendiente",AA734*Q734)</f>
      </c>
      <c r="AE734" s="3">
        <v>1511.5826339285713</v>
      </c>
      <c r="AF734" s="3">
        <f>IF(AE734="","",AE734*Q734)</f>
      </c>
      <c r="AG734" s="0" t="s">
        <v>106</v>
      </c>
      <c r="AH734" s="0" t="s">
        <v>107</v>
      </c>
    </row>
    <row r="735">
      <c r="A735" s="0">
        <v>731</v>
      </c>
      <c r="B735" s="0" t="s">
        <v>3374</v>
      </c>
      <c r="C735" s="0" t="s">
        <v>13</v>
      </c>
      <c r="D735" s="0" t="s">
        <v>16</v>
      </c>
      <c r="E735" s="5" t="s">
        <v>3306</v>
      </c>
      <c r="G735" s="0" t="s">
        <v>26</v>
      </c>
      <c r="H735" s="0" t="s">
        <v>92</v>
      </c>
      <c r="I735" s="0" t="s">
        <v>3301</v>
      </c>
      <c r="J735" s="5" t="s">
        <v>3302</v>
      </c>
      <c r="K735" s="0" t="s">
        <v>30</v>
      </c>
      <c r="O735" s="2">
        <v>0</v>
      </c>
      <c r="P735" s="2">
        <v>600</v>
      </c>
      <c r="Q735" s="2">
        <f>IF(C735="Inventario físico",O735,P735)</f>
      </c>
      <c r="R735" s="2">
        <v>1</v>
      </c>
      <c r="S735" s="0" t="s">
        <v>3375</v>
      </c>
      <c r="T735" s="0" t="s">
        <v>3375</v>
      </c>
      <c r="U735" s="0" t="s">
        <v>99</v>
      </c>
      <c r="V735" s="5" t="s">
        <v>3376</v>
      </c>
      <c r="Y735" s="5" t="s">
        <v>3309</v>
      </c>
      <c r="Z735" s="0" t="s">
        <v>104</v>
      </c>
      <c r="AC735" s="5" t="s">
        <v>105</v>
      </c>
      <c r="AD735" s="3">
        <f>IF(AA735="","Pendiente",AA735*Q735)</f>
      </c>
      <c r="AE735" s="3">
        <v>234.07</v>
      </c>
      <c r="AF735" s="3">
        <f>IF(AE735="","",AE735*Q735)</f>
      </c>
      <c r="AG735" s="0" t="s">
        <v>106</v>
      </c>
      <c r="AH735" s="0" t="s">
        <v>107</v>
      </c>
    </row>
    <row r="736">
      <c r="A736" s="0">
        <v>732</v>
      </c>
      <c r="B736" s="0" t="s">
        <v>3377</v>
      </c>
      <c r="C736" s="0" t="s">
        <v>13</v>
      </c>
      <c r="D736" s="0" t="s">
        <v>16</v>
      </c>
      <c r="E736" s="5" t="s">
        <v>3306</v>
      </c>
      <c r="G736" s="0" t="s">
        <v>26</v>
      </c>
      <c r="H736" s="0" t="s">
        <v>92</v>
      </c>
      <c r="I736" s="0" t="s">
        <v>3301</v>
      </c>
      <c r="J736" s="5" t="s">
        <v>3302</v>
      </c>
      <c r="K736" s="0" t="s">
        <v>30</v>
      </c>
      <c r="O736" s="2">
        <v>0</v>
      </c>
      <c r="P736" s="2">
        <v>563</v>
      </c>
      <c r="Q736" s="2">
        <f>IF(C736="Inventario físico",O736,P736)</f>
      </c>
      <c r="R736" s="2">
        <v>1</v>
      </c>
      <c r="S736" s="0" t="s">
        <v>3378</v>
      </c>
      <c r="T736" s="0" t="s">
        <v>3378</v>
      </c>
      <c r="U736" s="0" t="s">
        <v>99</v>
      </c>
      <c r="V736" s="5" t="s">
        <v>3379</v>
      </c>
      <c r="Y736" s="5" t="s">
        <v>3309</v>
      </c>
      <c r="Z736" s="0" t="s">
        <v>104</v>
      </c>
      <c r="AC736" s="5" t="s">
        <v>105</v>
      </c>
      <c r="AD736" s="3">
        <f>IF(AA736="","Pendiente",AA736*Q736)</f>
      </c>
      <c r="AE736" s="3">
        <v>533.4752930728242</v>
      </c>
      <c r="AF736" s="3">
        <f>IF(AE736="","",AE736*Q736)</f>
      </c>
      <c r="AG736" s="0" t="s">
        <v>106</v>
      </c>
      <c r="AH736" s="0" t="s">
        <v>107</v>
      </c>
    </row>
    <row r="737">
      <c r="A737" s="0">
        <v>733</v>
      </c>
      <c r="B737" s="0" t="s">
        <v>3380</v>
      </c>
      <c r="C737" s="0" t="s">
        <v>13</v>
      </c>
      <c r="D737" s="0" t="s">
        <v>16</v>
      </c>
      <c r="E737" s="5" t="s">
        <v>3306</v>
      </c>
      <c r="G737" s="0" t="s">
        <v>27</v>
      </c>
      <c r="H737" s="0" t="s">
        <v>1020</v>
      </c>
      <c r="I737" s="0" t="s">
        <v>3301</v>
      </c>
      <c r="J737" s="5" t="s">
        <v>3302</v>
      </c>
      <c r="K737" s="0" t="s">
        <v>30</v>
      </c>
      <c r="O737" s="2">
        <v>0</v>
      </c>
      <c r="P737" s="2">
        <v>32150</v>
      </c>
      <c r="Q737" s="2">
        <f>IF(C737="Inventario físico",O737,P737)</f>
      </c>
      <c r="R737" s="2">
        <v>2</v>
      </c>
      <c r="S737" s="0" t="s">
        <v>3378</v>
      </c>
      <c r="T737" s="0" t="s">
        <v>3378</v>
      </c>
      <c r="U737" s="0" t="s">
        <v>99</v>
      </c>
      <c r="V737" s="5" t="s">
        <v>3379</v>
      </c>
      <c r="Y737" s="5" t="s">
        <v>3309</v>
      </c>
      <c r="Z737" s="0" t="s">
        <v>104</v>
      </c>
      <c r="AC737" s="5" t="s">
        <v>105</v>
      </c>
      <c r="AD737" s="3">
        <f>IF(AA737="","Pendiente",AA737*Q737)</f>
      </c>
      <c r="AE737" s="3">
        <v>38.4662</v>
      </c>
      <c r="AF737" s="3">
        <f>IF(AE737="","",AE737*Q737)</f>
      </c>
      <c r="AG737" s="0" t="s">
        <v>106</v>
      </c>
      <c r="AH737" s="0" t="s">
        <v>107</v>
      </c>
    </row>
    <row r="738">
      <c r="A738" s="0">
        <v>734</v>
      </c>
      <c r="B738" s="0" t="s">
        <v>3381</v>
      </c>
      <c r="C738" s="0" t="s">
        <v>13</v>
      </c>
      <c r="D738" s="0" t="s">
        <v>16</v>
      </c>
      <c r="E738" s="5" t="s">
        <v>3306</v>
      </c>
      <c r="G738" s="0" t="s">
        <v>28</v>
      </c>
      <c r="H738" s="0" t="s">
        <v>2131</v>
      </c>
      <c r="I738" s="0" t="s">
        <v>3301</v>
      </c>
      <c r="J738" s="5" t="s">
        <v>3302</v>
      </c>
      <c r="K738" s="0" t="s">
        <v>30</v>
      </c>
      <c r="O738" s="2">
        <v>0</v>
      </c>
      <c r="P738" s="2">
        <v>10</v>
      </c>
      <c r="Q738" s="2">
        <f>IF(C738="Inventario físico",O738,P738)</f>
      </c>
      <c r="R738" s="2">
        <v>1</v>
      </c>
      <c r="S738" s="0" t="s">
        <v>3378</v>
      </c>
      <c r="T738" s="0" t="s">
        <v>3378</v>
      </c>
      <c r="U738" s="0" t="s">
        <v>99</v>
      </c>
      <c r="V738" s="5" t="s">
        <v>3379</v>
      </c>
      <c r="Y738" s="5" t="s">
        <v>3309</v>
      </c>
      <c r="Z738" s="0" t="s">
        <v>104</v>
      </c>
      <c r="AC738" s="5" t="s">
        <v>105</v>
      </c>
      <c r="AD738" s="3">
        <f>IF(AA738="","Pendiente",AA738*Q738)</f>
      </c>
      <c r="AE738" s="3">
        <v>4698.82</v>
      </c>
      <c r="AF738" s="3">
        <f>IF(AE738="","",AE738*Q738)</f>
      </c>
      <c r="AG738" s="0" t="s">
        <v>106</v>
      </c>
      <c r="AH738" s="0" t="s">
        <v>107</v>
      </c>
    </row>
    <row r="739">
      <c r="A739" s="0">
        <v>735</v>
      </c>
      <c r="B739" s="0" t="s">
        <v>3382</v>
      </c>
      <c r="C739" s="0" t="s">
        <v>13</v>
      </c>
      <c r="D739" s="0" t="s">
        <v>16</v>
      </c>
      <c r="E739" s="5" t="s">
        <v>3306</v>
      </c>
      <c r="G739" s="0" t="s">
        <v>27</v>
      </c>
      <c r="H739" s="0" t="s">
        <v>1020</v>
      </c>
      <c r="I739" s="0" t="s">
        <v>3301</v>
      </c>
      <c r="J739" s="5" t="s">
        <v>3302</v>
      </c>
      <c r="K739" s="0" t="s">
        <v>33</v>
      </c>
      <c r="O739" s="2">
        <v>0</v>
      </c>
      <c r="P739" s="2">
        <v>2880</v>
      </c>
      <c r="Q739" s="2">
        <f>IF(C739="Inventario físico",O739,P739)</f>
      </c>
      <c r="R739" s="2">
        <v>18</v>
      </c>
      <c r="S739" s="0" t="s">
        <v>446</v>
      </c>
      <c r="T739" s="0" t="s">
        <v>446</v>
      </c>
      <c r="U739" s="0" t="s">
        <v>99</v>
      </c>
      <c r="V739" s="5" t="s">
        <v>447</v>
      </c>
      <c r="Y739" s="5" t="s">
        <v>3321</v>
      </c>
      <c r="Z739" s="0" t="s">
        <v>104</v>
      </c>
      <c r="AC739" s="5" t="s">
        <v>105</v>
      </c>
      <c r="AD739" s="3">
        <f>IF(AA739="","Pendiente",AA739*Q739)</f>
      </c>
      <c r="AE739" s="3">
        <v>299.72652777777785</v>
      </c>
      <c r="AF739" s="3">
        <f>IF(AE739="","",AE739*Q739)</f>
      </c>
      <c r="AG739" s="0" t="s">
        <v>106</v>
      </c>
      <c r="AH739" s="0" t="s">
        <v>107</v>
      </c>
    </row>
    <row r="740">
      <c r="A740" s="0">
        <v>736</v>
      </c>
      <c r="B740" s="0" t="s">
        <v>3383</v>
      </c>
      <c r="C740" s="0" t="s">
        <v>13</v>
      </c>
      <c r="D740" s="0" t="s">
        <v>16</v>
      </c>
      <c r="E740" s="5" t="s">
        <v>131</v>
      </c>
      <c r="F740" s="0" t="s">
        <v>3300</v>
      </c>
      <c r="G740" s="0" t="s">
        <v>28</v>
      </c>
      <c r="H740" s="0" t="s">
        <v>2131</v>
      </c>
      <c r="I740" s="0" t="s">
        <v>3301</v>
      </c>
      <c r="J740" s="5" t="s">
        <v>3302</v>
      </c>
      <c r="K740" s="0" t="s">
        <v>33</v>
      </c>
      <c r="O740" s="2">
        <v>0</v>
      </c>
      <c r="P740" s="2">
        <v>100</v>
      </c>
      <c r="Q740" s="2">
        <f>IF(C740="Inventario físico",O740,P740)</f>
      </c>
      <c r="R740" s="2">
        <v>1</v>
      </c>
      <c r="S740" s="0" t="s">
        <v>446</v>
      </c>
      <c r="T740" s="0" t="s">
        <v>446</v>
      </c>
      <c r="U740" s="0" t="s">
        <v>99</v>
      </c>
      <c r="V740" s="5" t="s">
        <v>447</v>
      </c>
      <c r="Y740" s="5" t="s">
        <v>3333</v>
      </c>
      <c r="Z740" s="0" t="s">
        <v>104</v>
      </c>
      <c r="AC740" s="5" t="s">
        <v>105</v>
      </c>
      <c r="AD740" s="3">
        <f>IF(AA740="","Pendiente",AA740*Q740)</f>
      </c>
      <c r="AE740" s="3">
        <v>672</v>
      </c>
      <c r="AF740" s="3">
        <f>IF(AE740="","",AE740*Q740)</f>
      </c>
      <c r="AG740" s="0" t="s">
        <v>106</v>
      </c>
      <c r="AH740" s="0" t="s">
        <v>107</v>
      </c>
    </row>
    <row r="741">
      <c r="A741" s="0">
        <v>737</v>
      </c>
      <c r="B741" s="0" t="s">
        <v>3384</v>
      </c>
      <c r="C741" s="0" t="s">
        <v>13</v>
      </c>
      <c r="D741" s="0" t="s">
        <v>16</v>
      </c>
      <c r="E741" s="5" t="s">
        <v>3306</v>
      </c>
      <c r="G741" s="0" t="s">
        <v>26</v>
      </c>
      <c r="H741" s="0" t="s">
        <v>92</v>
      </c>
      <c r="I741" s="0" t="s">
        <v>3301</v>
      </c>
      <c r="J741" s="5" t="s">
        <v>3302</v>
      </c>
      <c r="K741" s="0" t="s">
        <v>30</v>
      </c>
      <c r="O741" s="2">
        <v>0</v>
      </c>
      <c r="P741" s="2">
        <v>550</v>
      </c>
      <c r="Q741" s="2">
        <f>IF(C741="Inventario físico",O741,P741)</f>
      </c>
      <c r="R741" s="2">
        <v>1</v>
      </c>
      <c r="S741" s="0" t="s">
        <v>3385</v>
      </c>
      <c r="T741" s="0" t="s">
        <v>3385</v>
      </c>
      <c r="U741" s="0" t="s">
        <v>99</v>
      </c>
      <c r="V741" s="5" t="s">
        <v>3386</v>
      </c>
      <c r="Y741" s="5" t="s">
        <v>3309</v>
      </c>
      <c r="Z741" s="0" t="s">
        <v>104</v>
      </c>
      <c r="AC741" s="5" t="s">
        <v>105</v>
      </c>
      <c r="AD741" s="3">
        <f>IF(AA741="","Pendiente",AA741*Q741)</f>
      </c>
      <c r="AE741" s="3">
        <v>221.88636363636363</v>
      </c>
      <c r="AF741" s="3">
        <f>IF(AE741="","",AE741*Q741)</f>
      </c>
      <c r="AG741" s="0" t="s">
        <v>106</v>
      </c>
      <c r="AH741" s="0" t="s">
        <v>107</v>
      </c>
    </row>
    <row r="742">
      <c r="A742" s="0">
        <v>738</v>
      </c>
      <c r="B742" s="0" t="s">
        <v>3387</v>
      </c>
      <c r="C742" s="0" t="s">
        <v>13</v>
      </c>
      <c r="D742" s="0" t="s">
        <v>16</v>
      </c>
      <c r="E742" s="5" t="s">
        <v>3306</v>
      </c>
      <c r="G742" s="0" t="s">
        <v>27</v>
      </c>
      <c r="H742" s="0" t="s">
        <v>1020</v>
      </c>
      <c r="I742" s="0" t="s">
        <v>3301</v>
      </c>
      <c r="J742" s="5" t="s">
        <v>3302</v>
      </c>
      <c r="K742" s="0" t="s">
        <v>30</v>
      </c>
      <c r="O742" s="2">
        <v>0</v>
      </c>
      <c r="P742" s="2">
        <v>400</v>
      </c>
      <c r="Q742" s="2">
        <f>IF(C742="Inventario físico",O742,P742)</f>
      </c>
      <c r="R742" s="2">
        <v>2</v>
      </c>
      <c r="S742" s="0" t="s">
        <v>3385</v>
      </c>
      <c r="T742" s="0" t="s">
        <v>3385</v>
      </c>
      <c r="U742" s="0" t="s">
        <v>99</v>
      </c>
      <c r="V742" s="5" t="s">
        <v>3386</v>
      </c>
      <c r="Y742" s="5" t="s">
        <v>3309</v>
      </c>
      <c r="Z742" s="0" t="s">
        <v>104</v>
      </c>
      <c r="AC742" s="5" t="s">
        <v>105</v>
      </c>
      <c r="AD742" s="3">
        <f>IF(AA742="","Pendiente",AA742*Q742)</f>
      </c>
      <c r="AE742" s="3">
        <v>448.388775</v>
      </c>
      <c r="AF742" s="3">
        <f>IF(AE742="","",AE742*Q742)</f>
      </c>
      <c r="AG742" s="0" t="s">
        <v>106</v>
      </c>
      <c r="AH742" s="0" t="s">
        <v>107</v>
      </c>
    </row>
    <row r="743">
      <c r="A743" s="0">
        <v>739</v>
      </c>
      <c r="B743" s="0" t="s">
        <v>3388</v>
      </c>
      <c r="C743" s="0" t="s">
        <v>13</v>
      </c>
      <c r="D743" s="0" t="s">
        <v>16</v>
      </c>
      <c r="E743" s="5" t="s">
        <v>3306</v>
      </c>
      <c r="G743" s="0" t="s">
        <v>28</v>
      </c>
      <c r="H743" s="0" t="s">
        <v>2131</v>
      </c>
      <c r="I743" s="0" t="s">
        <v>3301</v>
      </c>
      <c r="J743" s="5" t="s">
        <v>3302</v>
      </c>
      <c r="K743" s="0" t="s">
        <v>30</v>
      </c>
      <c r="O743" s="2">
        <v>0</v>
      </c>
      <c r="P743" s="2">
        <v>50</v>
      </c>
      <c r="Q743" s="2">
        <f>IF(C743="Inventario físico",O743,P743)</f>
      </c>
      <c r="R743" s="2">
        <v>1</v>
      </c>
      <c r="S743" s="0" t="s">
        <v>3385</v>
      </c>
      <c r="T743" s="0" t="s">
        <v>3385</v>
      </c>
      <c r="U743" s="0" t="s">
        <v>99</v>
      </c>
      <c r="V743" s="5" t="s">
        <v>3386</v>
      </c>
      <c r="Y743" s="5" t="s">
        <v>3309</v>
      </c>
      <c r="Z743" s="0" t="s">
        <v>104</v>
      </c>
      <c r="AC743" s="5" t="s">
        <v>105</v>
      </c>
      <c r="AD743" s="3">
        <f>IF(AA743="","Pendiente",AA743*Q743)</f>
      </c>
      <c r="AE743" s="3">
        <v>213.555</v>
      </c>
      <c r="AF743" s="3">
        <f>IF(AE743="","",AE743*Q743)</f>
      </c>
      <c r="AG743" s="0" t="s">
        <v>106</v>
      </c>
      <c r="AH743" s="0" t="s">
        <v>107</v>
      </c>
    </row>
    <row r="744">
      <c r="A744" s="0">
        <v>740</v>
      </c>
      <c r="B744" s="0" t="s">
        <v>3389</v>
      </c>
      <c r="C744" s="0" t="s">
        <v>13</v>
      </c>
      <c r="D744" s="0" t="s">
        <v>16</v>
      </c>
      <c r="E744" s="5" t="s">
        <v>3306</v>
      </c>
      <c r="G744" s="0" t="s">
        <v>26</v>
      </c>
      <c r="H744" s="0" t="s">
        <v>92</v>
      </c>
      <c r="I744" s="0" t="s">
        <v>3301</v>
      </c>
      <c r="J744" s="5" t="s">
        <v>3302</v>
      </c>
      <c r="K744" s="0" t="s">
        <v>30</v>
      </c>
      <c r="O744" s="2">
        <v>0</v>
      </c>
      <c r="P744" s="2">
        <v>550</v>
      </c>
      <c r="Q744" s="2">
        <f>IF(C744="Inventario físico",O744,P744)</f>
      </c>
      <c r="R744" s="2">
        <v>1</v>
      </c>
      <c r="S744" s="0" t="s">
        <v>3390</v>
      </c>
      <c r="T744" s="0" t="s">
        <v>3390</v>
      </c>
      <c r="U744" s="0" t="s">
        <v>99</v>
      </c>
      <c r="V744" s="5" t="s">
        <v>3391</v>
      </c>
      <c r="Y744" s="5" t="s">
        <v>3309</v>
      </c>
      <c r="Z744" s="0" t="s">
        <v>104</v>
      </c>
      <c r="AC744" s="5" t="s">
        <v>105</v>
      </c>
      <c r="AD744" s="3">
        <f>IF(AA744="","Pendiente",AA744*Q744)</f>
      </c>
      <c r="AE744" s="3">
        <v>238.44</v>
      </c>
      <c r="AF744" s="3">
        <f>IF(AE744="","",AE744*Q744)</f>
      </c>
      <c r="AG744" s="0" t="s">
        <v>106</v>
      </c>
      <c r="AH744" s="0" t="s">
        <v>107</v>
      </c>
    </row>
    <row r="745">
      <c r="A745" s="0">
        <v>741</v>
      </c>
      <c r="B745" s="0" t="s">
        <v>3392</v>
      </c>
      <c r="C745" s="0" t="s">
        <v>13</v>
      </c>
      <c r="D745" s="0" t="s">
        <v>16</v>
      </c>
      <c r="E745" s="5" t="s">
        <v>3306</v>
      </c>
      <c r="G745" s="0" t="s">
        <v>26</v>
      </c>
      <c r="H745" s="0" t="s">
        <v>92</v>
      </c>
      <c r="I745" s="0" t="s">
        <v>3301</v>
      </c>
      <c r="J745" s="5" t="s">
        <v>3302</v>
      </c>
      <c r="K745" s="0" t="s">
        <v>30</v>
      </c>
      <c r="O745" s="2">
        <v>0</v>
      </c>
      <c r="P745" s="2">
        <v>550</v>
      </c>
      <c r="Q745" s="2">
        <f>IF(C745="Inventario físico",O745,P745)</f>
      </c>
      <c r="R745" s="2">
        <v>1</v>
      </c>
      <c r="S745" s="0" t="s">
        <v>3393</v>
      </c>
      <c r="T745" s="0" t="s">
        <v>3393</v>
      </c>
      <c r="U745" s="0" t="s">
        <v>99</v>
      </c>
      <c r="V745" s="5" t="s">
        <v>3394</v>
      </c>
      <c r="Y745" s="5" t="s">
        <v>3309</v>
      </c>
      <c r="Z745" s="0" t="s">
        <v>104</v>
      </c>
      <c r="AC745" s="5" t="s">
        <v>105</v>
      </c>
      <c r="AD745" s="3">
        <f>IF(AA745="","Pendiente",AA745*Q745)</f>
      </c>
      <c r="AE745" s="3">
        <v>1446.9763636363637</v>
      </c>
      <c r="AF745" s="3">
        <f>IF(AE745="","",AE745*Q745)</f>
      </c>
      <c r="AG745" s="0" t="s">
        <v>106</v>
      </c>
      <c r="AH745" s="0" t="s">
        <v>107</v>
      </c>
    </row>
    <row r="746">
      <c r="A746" s="0">
        <v>742</v>
      </c>
      <c r="B746" s="0" t="s">
        <v>3395</v>
      </c>
      <c r="C746" s="0" t="s">
        <v>13</v>
      </c>
      <c r="D746" s="0" t="s">
        <v>16</v>
      </c>
      <c r="E746" s="5" t="s">
        <v>3306</v>
      </c>
      <c r="G746" s="0" t="s">
        <v>26</v>
      </c>
      <c r="H746" s="0" t="s">
        <v>92</v>
      </c>
      <c r="I746" s="0" t="s">
        <v>3301</v>
      </c>
      <c r="J746" s="5" t="s">
        <v>3302</v>
      </c>
      <c r="K746" s="0" t="s">
        <v>33</v>
      </c>
      <c r="O746" s="2">
        <v>0</v>
      </c>
      <c r="P746" s="2">
        <v>510</v>
      </c>
      <c r="Q746" s="2">
        <f>IF(C746="Inventario físico",O746,P746)</f>
      </c>
      <c r="R746" s="2">
        <v>1</v>
      </c>
      <c r="S746" s="0" t="s">
        <v>3396</v>
      </c>
      <c r="T746" s="0" t="s">
        <v>3396</v>
      </c>
      <c r="U746" s="0" t="s">
        <v>99</v>
      </c>
      <c r="V746" s="5" t="s">
        <v>3397</v>
      </c>
      <c r="Y746" s="5" t="s">
        <v>3309</v>
      </c>
      <c r="Z746" s="0" t="s">
        <v>104</v>
      </c>
      <c r="AC746" s="5" t="s">
        <v>105</v>
      </c>
      <c r="AD746" s="3">
        <f>IF(AA746="","Pendiente",AA746*Q746)</f>
      </c>
      <c r="AE746" s="3">
        <v>109.39560784313726</v>
      </c>
      <c r="AF746" s="3">
        <f>IF(AE746="","",AE746*Q746)</f>
      </c>
      <c r="AG746" s="0" t="s">
        <v>106</v>
      </c>
      <c r="AH746" s="0" t="s">
        <v>107</v>
      </c>
    </row>
    <row r="747">
      <c r="A747" s="0">
        <v>743</v>
      </c>
      <c r="B747" s="0" t="s">
        <v>3398</v>
      </c>
      <c r="C747" s="0" t="s">
        <v>13</v>
      </c>
      <c r="D747" s="0" t="s">
        <v>16</v>
      </c>
      <c r="E747" s="5" t="s">
        <v>3306</v>
      </c>
      <c r="G747" s="0" t="s">
        <v>26</v>
      </c>
      <c r="H747" s="0" t="s">
        <v>92</v>
      </c>
      <c r="I747" s="0" t="s">
        <v>3301</v>
      </c>
      <c r="J747" s="5" t="s">
        <v>3302</v>
      </c>
      <c r="K747" s="0" t="s">
        <v>30</v>
      </c>
      <c r="O747" s="2">
        <v>0</v>
      </c>
      <c r="P747" s="2">
        <v>500</v>
      </c>
      <c r="Q747" s="2">
        <f>IF(C747="Inventario físico",O747,P747)</f>
      </c>
      <c r="R747" s="2">
        <v>1</v>
      </c>
      <c r="S747" s="0" t="s">
        <v>3399</v>
      </c>
      <c r="T747" s="0" t="s">
        <v>3399</v>
      </c>
      <c r="U747" s="0" t="s">
        <v>99</v>
      </c>
      <c r="V747" s="5" t="s">
        <v>3400</v>
      </c>
      <c r="Y747" s="5" t="s">
        <v>3309</v>
      </c>
      <c r="Z747" s="0" t="s">
        <v>104</v>
      </c>
      <c r="AC747" s="5" t="s">
        <v>105</v>
      </c>
      <c r="AD747" s="3">
        <f>IF(AA747="","Pendiente",AA747*Q747)</f>
      </c>
      <c r="AE747" s="3">
        <v>186.5131</v>
      </c>
      <c r="AF747" s="3">
        <f>IF(AE747="","",AE747*Q747)</f>
      </c>
      <c r="AG747" s="0" t="s">
        <v>106</v>
      </c>
      <c r="AH747" s="0" t="s">
        <v>107</v>
      </c>
    </row>
    <row r="748">
      <c r="A748" s="0">
        <v>744</v>
      </c>
      <c r="B748" s="0" t="s">
        <v>3401</v>
      </c>
      <c r="C748" s="0" t="s">
        <v>13</v>
      </c>
      <c r="D748" s="0" t="s">
        <v>16</v>
      </c>
      <c r="E748" s="5" t="s">
        <v>3306</v>
      </c>
      <c r="G748" s="0" t="s">
        <v>27</v>
      </c>
      <c r="H748" s="0" t="s">
        <v>1020</v>
      </c>
      <c r="I748" s="0" t="s">
        <v>3301</v>
      </c>
      <c r="J748" s="5" t="s">
        <v>3302</v>
      </c>
      <c r="K748" s="0" t="s">
        <v>30</v>
      </c>
      <c r="O748" s="2">
        <v>0</v>
      </c>
      <c r="P748" s="2">
        <v>500</v>
      </c>
      <c r="Q748" s="2">
        <f>IF(C748="Inventario físico",O748,P748)</f>
      </c>
      <c r="R748" s="2">
        <v>2</v>
      </c>
      <c r="S748" s="0" t="s">
        <v>3399</v>
      </c>
      <c r="T748" s="0" t="s">
        <v>3399</v>
      </c>
      <c r="U748" s="0" t="s">
        <v>99</v>
      </c>
      <c r="V748" s="5" t="s">
        <v>3400</v>
      </c>
      <c r="Y748" s="5" t="s">
        <v>3309</v>
      </c>
      <c r="Z748" s="0" t="s">
        <v>104</v>
      </c>
      <c r="AC748" s="5" t="s">
        <v>105</v>
      </c>
      <c r="AD748" s="3">
        <f>IF(AA748="","Pendiente",AA748*Q748)</f>
      </c>
      <c r="AE748" s="3">
        <v>349.24662</v>
      </c>
      <c r="AF748" s="3">
        <f>IF(AE748="","",AE748*Q748)</f>
      </c>
      <c r="AG748" s="0" t="s">
        <v>106</v>
      </c>
      <c r="AH748" s="0" t="s">
        <v>107</v>
      </c>
    </row>
    <row r="749">
      <c r="A749" s="0">
        <v>745</v>
      </c>
      <c r="B749" s="0" t="s">
        <v>3402</v>
      </c>
      <c r="C749" s="0" t="s">
        <v>13</v>
      </c>
      <c r="D749" s="0" t="s">
        <v>16</v>
      </c>
      <c r="E749" s="5" t="s">
        <v>3306</v>
      </c>
      <c r="G749" s="0" t="s">
        <v>28</v>
      </c>
      <c r="H749" s="0" t="s">
        <v>2131</v>
      </c>
      <c r="I749" s="0" t="s">
        <v>3301</v>
      </c>
      <c r="J749" s="5" t="s">
        <v>3302</v>
      </c>
      <c r="K749" s="0" t="s">
        <v>30</v>
      </c>
      <c r="O749" s="2">
        <v>0</v>
      </c>
      <c r="P749" s="2">
        <v>50</v>
      </c>
      <c r="Q749" s="2">
        <f>IF(C749="Inventario físico",O749,P749)</f>
      </c>
      <c r="R749" s="2">
        <v>1</v>
      </c>
      <c r="S749" s="0" t="s">
        <v>3399</v>
      </c>
      <c r="T749" s="0" t="s">
        <v>3399</v>
      </c>
      <c r="U749" s="0" t="s">
        <v>99</v>
      </c>
      <c r="V749" s="5" t="s">
        <v>3400</v>
      </c>
      <c r="Y749" s="5" t="s">
        <v>3309</v>
      </c>
      <c r="Z749" s="0" t="s">
        <v>104</v>
      </c>
      <c r="AC749" s="5" t="s">
        <v>105</v>
      </c>
      <c r="AD749" s="3">
        <f>IF(AA749="","Pendiente",AA749*Q749)</f>
      </c>
      <c r="AE749" s="3">
        <v>186.513</v>
      </c>
      <c r="AF749" s="3">
        <f>IF(AE749="","",AE749*Q749)</f>
      </c>
      <c r="AG749" s="0" t="s">
        <v>106</v>
      </c>
      <c r="AH749" s="0" t="s">
        <v>107</v>
      </c>
    </row>
    <row r="750">
      <c r="A750" s="0">
        <v>746</v>
      </c>
      <c r="B750" s="0" t="s">
        <v>3403</v>
      </c>
      <c r="C750" s="0" t="s">
        <v>13</v>
      </c>
      <c r="D750" s="0" t="s">
        <v>16</v>
      </c>
      <c r="E750" s="5" t="s">
        <v>3306</v>
      </c>
      <c r="G750" s="0" t="s">
        <v>26</v>
      </c>
      <c r="H750" s="0" t="s">
        <v>92</v>
      </c>
      <c r="I750" s="0" t="s">
        <v>3301</v>
      </c>
      <c r="J750" s="5" t="s">
        <v>3302</v>
      </c>
      <c r="K750" s="0" t="s">
        <v>30</v>
      </c>
      <c r="O750" s="2">
        <v>0</v>
      </c>
      <c r="P750" s="2">
        <v>500</v>
      </c>
      <c r="Q750" s="2">
        <f>IF(C750="Inventario físico",O750,P750)</f>
      </c>
      <c r="R750" s="2">
        <v>1</v>
      </c>
      <c r="S750" s="0" t="s">
        <v>1417</v>
      </c>
      <c r="T750" s="0" t="s">
        <v>1417</v>
      </c>
      <c r="U750" s="0" t="s">
        <v>99</v>
      </c>
      <c r="V750" s="5" t="s">
        <v>1418</v>
      </c>
      <c r="Y750" s="5" t="s">
        <v>3342</v>
      </c>
      <c r="Z750" s="0" t="s">
        <v>104</v>
      </c>
      <c r="AC750" s="5" t="s">
        <v>105</v>
      </c>
      <c r="AD750" s="3">
        <f>IF(AA750="","Pendiente",AA750*Q750)</f>
      </c>
      <c r="AE750" s="3">
        <v>202.24516</v>
      </c>
      <c r="AF750" s="3">
        <f>IF(AE750="","",AE750*Q750)</f>
      </c>
      <c r="AG750" s="0" t="s">
        <v>106</v>
      </c>
      <c r="AH750" s="0" t="s">
        <v>107</v>
      </c>
    </row>
    <row r="751">
      <c r="A751" s="0">
        <v>747</v>
      </c>
      <c r="B751" s="0" t="s">
        <v>3404</v>
      </c>
      <c r="C751" s="0" t="s">
        <v>13</v>
      </c>
      <c r="D751" s="0" t="s">
        <v>16</v>
      </c>
      <c r="E751" s="5" t="s">
        <v>3306</v>
      </c>
      <c r="G751" s="0" t="s">
        <v>28</v>
      </c>
      <c r="H751" s="0" t="s">
        <v>2131</v>
      </c>
      <c r="I751" s="0" t="s">
        <v>3301</v>
      </c>
      <c r="J751" s="5" t="s">
        <v>3302</v>
      </c>
      <c r="K751" s="0" t="s">
        <v>30</v>
      </c>
      <c r="O751" s="2">
        <v>0</v>
      </c>
      <c r="P751" s="2">
        <v>50</v>
      </c>
      <c r="Q751" s="2">
        <f>IF(C751="Inventario físico",O751,P751)</f>
      </c>
      <c r="R751" s="2">
        <v>1</v>
      </c>
      <c r="S751" s="0" t="s">
        <v>1417</v>
      </c>
      <c r="T751" s="0" t="s">
        <v>1417</v>
      </c>
      <c r="U751" s="0" t="s">
        <v>99</v>
      </c>
      <c r="V751" s="5" t="s">
        <v>1418</v>
      </c>
      <c r="Y751" s="5" t="s">
        <v>3342</v>
      </c>
      <c r="Z751" s="0" t="s">
        <v>104</v>
      </c>
      <c r="AC751" s="5" t="s">
        <v>105</v>
      </c>
      <c r="AD751" s="3">
        <f>IF(AA751="","Pendiente",AA751*Q751)</f>
      </c>
      <c r="AE751" s="3">
        <v>202.2452</v>
      </c>
      <c r="AF751" s="3">
        <f>IF(AE751="","",AE751*Q751)</f>
      </c>
      <c r="AG751" s="0" t="s">
        <v>106</v>
      </c>
      <c r="AH751" s="0" t="s">
        <v>107</v>
      </c>
    </row>
    <row r="752">
      <c r="A752" s="0">
        <v>748</v>
      </c>
      <c r="B752" s="0" t="s">
        <v>3405</v>
      </c>
      <c r="C752" s="0" t="s">
        <v>13</v>
      </c>
      <c r="D752" s="0" t="s">
        <v>16</v>
      </c>
      <c r="E752" s="5" t="s">
        <v>3306</v>
      </c>
      <c r="G752" s="0" t="s">
        <v>27</v>
      </c>
      <c r="H752" s="0" t="s">
        <v>1020</v>
      </c>
      <c r="I752" s="0" t="s">
        <v>3301</v>
      </c>
      <c r="J752" s="5" t="s">
        <v>3302</v>
      </c>
      <c r="K752" s="0" t="s">
        <v>33</v>
      </c>
      <c r="O752" s="2">
        <v>0</v>
      </c>
      <c r="P752" s="2">
        <v>100</v>
      </c>
      <c r="Q752" s="2">
        <f>IF(C752="Inventario físico",O752,P752)</f>
      </c>
      <c r="R752" s="2">
        <v>1</v>
      </c>
      <c r="S752" s="0" t="s">
        <v>666</v>
      </c>
      <c r="T752" s="0" t="s">
        <v>666</v>
      </c>
      <c r="U752" s="0" t="s">
        <v>99</v>
      </c>
      <c r="V752" s="5" t="s">
        <v>667</v>
      </c>
      <c r="Y752" s="5" t="s">
        <v>3350</v>
      </c>
      <c r="Z752" s="0" t="s">
        <v>104</v>
      </c>
      <c r="AC752" s="5" t="s">
        <v>105</v>
      </c>
      <c r="AD752" s="3">
        <f>IF(AA752="","Pendiente",AA752*Q752)</f>
      </c>
      <c r="AE752" s="3">
        <v>31.88</v>
      </c>
      <c r="AF752" s="3">
        <f>IF(AE752="","",AE752*Q752)</f>
      </c>
      <c r="AG752" s="0" t="s">
        <v>106</v>
      </c>
      <c r="AH752" s="0" t="s">
        <v>107</v>
      </c>
    </row>
    <row r="753">
      <c r="A753" s="0">
        <v>749</v>
      </c>
      <c r="B753" s="0" t="s">
        <v>3406</v>
      </c>
      <c r="C753" s="0" t="s">
        <v>13</v>
      </c>
      <c r="D753" s="0" t="s">
        <v>16</v>
      </c>
      <c r="E753" s="5" t="s">
        <v>3306</v>
      </c>
      <c r="G753" s="0" t="s">
        <v>26</v>
      </c>
      <c r="H753" s="0" t="s">
        <v>92</v>
      </c>
      <c r="I753" s="0" t="s">
        <v>3301</v>
      </c>
      <c r="J753" s="5" t="s">
        <v>3302</v>
      </c>
      <c r="K753" s="0" t="s">
        <v>33</v>
      </c>
      <c r="O753" s="2">
        <v>0</v>
      </c>
      <c r="P753" s="2">
        <v>964</v>
      </c>
      <c r="Q753" s="2">
        <f>IF(C753="Inventario físico",O753,P753)</f>
      </c>
      <c r="R753" s="2">
        <v>15</v>
      </c>
      <c r="S753" s="0" t="s">
        <v>3407</v>
      </c>
      <c r="T753" s="0" t="s">
        <v>3407</v>
      </c>
      <c r="U753" s="0" t="s">
        <v>99</v>
      </c>
      <c r="V753" s="5" t="s">
        <v>3408</v>
      </c>
      <c r="Y753" s="5" t="s">
        <v>3309</v>
      </c>
      <c r="Z753" s="0" t="s">
        <v>104</v>
      </c>
      <c r="AC753" s="5" t="s">
        <v>105</v>
      </c>
      <c r="AD753" s="3">
        <f>IF(AA753="","Pendiente",AA753*Q753)</f>
      </c>
      <c r="AE753" s="3">
        <v>2964.0110995850623</v>
      </c>
      <c r="AF753" s="3">
        <f>IF(AE753="","",AE753*Q753)</f>
      </c>
      <c r="AG753" s="0" t="s">
        <v>106</v>
      </c>
      <c r="AH753" s="0" t="s">
        <v>107</v>
      </c>
    </row>
    <row r="754">
      <c r="A754" s="0">
        <v>750</v>
      </c>
      <c r="B754" s="0" t="s">
        <v>3409</v>
      </c>
      <c r="C754" s="0" t="s">
        <v>13</v>
      </c>
      <c r="D754" s="0" t="s">
        <v>16</v>
      </c>
      <c r="E754" s="5" t="s">
        <v>3306</v>
      </c>
      <c r="G754" s="0" t="s">
        <v>28</v>
      </c>
      <c r="H754" s="0" t="s">
        <v>2131</v>
      </c>
      <c r="I754" s="0" t="s">
        <v>3301</v>
      </c>
      <c r="J754" s="5" t="s">
        <v>3302</v>
      </c>
      <c r="K754" s="0" t="s">
        <v>33</v>
      </c>
      <c r="O754" s="2">
        <v>0</v>
      </c>
      <c r="P754" s="2">
        <v>86</v>
      </c>
      <c r="Q754" s="2">
        <f>IF(C754="Inventario físico",O754,P754)</f>
      </c>
      <c r="R754" s="2">
        <v>1</v>
      </c>
      <c r="S754" s="0" t="s">
        <v>3407</v>
      </c>
      <c r="T754" s="0" t="s">
        <v>3407</v>
      </c>
      <c r="U754" s="0" t="s">
        <v>99</v>
      </c>
      <c r="V754" s="5" t="s">
        <v>3408</v>
      </c>
      <c r="Y754" s="5" t="s">
        <v>3309</v>
      </c>
      <c r="Z754" s="0" t="s">
        <v>104</v>
      </c>
      <c r="AC754" s="5" t="s">
        <v>105</v>
      </c>
      <c r="AD754" s="3">
        <f>IF(AA754="","Pendiente",AA754*Q754)</f>
      </c>
      <c r="AE754" s="3">
        <v>2955.4906976744187</v>
      </c>
      <c r="AF754" s="3">
        <f>IF(AE754="","",AE754*Q754)</f>
      </c>
      <c r="AG754" s="0" t="s">
        <v>106</v>
      </c>
      <c r="AH754" s="0" t="s">
        <v>107</v>
      </c>
    </row>
    <row r="755">
      <c r="A755" s="0">
        <v>751</v>
      </c>
      <c r="B755" s="0" t="s">
        <v>3410</v>
      </c>
      <c r="C755" s="0" t="s">
        <v>13</v>
      </c>
      <c r="D755" s="0" t="s">
        <v>16</v>
      </c>
      <c r="E755" s="5" t="s">
        <v>3306</v>
      </c>
      <c r="G755" s="0" t="s">
        <v>26</v>
      </c>
      <c r="H755" s="0" t="s">
        <v>92</v>
      </c>
      <c r="I755" s="0" t="s">
        <v>3301</v>
      </c>
      <c r="J755" s="5" t="s">
        <v>3302</v>
      </c>
      <c r="K755" s="0" t="s">
        <v>33</v>
      </c>
      <c r="O755" s="2">
        <v>0</v>
      </c>
      <c r="P755" s="2">
        <v>915</v>
      </c>
      <c r="Q755" s="2">
        <f>IF(C755="Inventario físico",O755,P755)</f>
      </c>
      <c r="R755" s="2">
        <v>3</v>
      </c>
      <c r="S755" s="0" t="s">
        <v>3411</v>
      </c>
      <c r="T755" s="0" t="s">
        <v>3411</v>
      </c>
      <c r="U755" s="0" t="s">
        <v>99</v>
      </c>
      <c r="V755" s="5" t="s">
        <v>3412</v>
      </c>
      <c r="Y755" s="5" t="s">
        <v>3309</v>
      </c>
      <c r="Z755" s="0" t="s">
        <v>104</v>
      </c>
      <c r="AC755" s="5" t="s">
        <v>105</v>
      </c>
      <c r="AD755" s="3">
        <f>IF(AA755="","Pendiente",AA755*Q755)</f>
      </c>
      <c r="AE755" s="3">
        <v>530.2944480874318</v>
      </c>
      <c r="AF755" s="3">
        <f>IF(AE755="","",AE755*Q755)</f>
      </c>
      <c r="AG755" s="0" t="s">
        <v>106</v>
      </c>
      <c r="AH755" s="0" t="s">
        <v>107</v>
      </c>
    </row>
    <row r="756">
      <c r="A756" s="0">
        <v>752</v>
      </c>
      <c r="B756" s="0" t="s">
        <v>3413</v>
      </c>
      <c r="C756" s="0" t="s">
        <v>13</v>
      </c>
      <c r="D756" s="0" t="s">
        <v>16</v>
      </c>
      <c r="E756" s="5" t="s">
        <v>3306</v>
      </c>
      <c r="G756" s="0" t="s">
        <v>27</v>
      </c>
      <c r="H756" s="0" t="s">
        <v>1020</v>
      </c>
      <c r="I756" s="0" t="s">
        <v>3301</v>
      </c>
      <c r="J756" s="5" t="s">
        <v>3302</v>
      </c>
      <c r="K756" s="0" t="s">
        <v>33</v>
      </c>
      <c r="O756" s="2">
        <v>0</v>
      </c>
      <c r="P756" s="2">
        <v>175</v>
      </c>
      <c r="Q756" s="2">
        <f>IF(C756="Inventario físico",O756,P756)</f>
      </c>
      <c r="R756" s="2">
        <v>4</v>
      </c>
      <c r="S756" s="0" t="s">
        <v>3411</v>
      </c>
      <c r="T756" s="0" t="s">
        <v>3411</v>
      </c>
      <c r="U756" s="0" t="s">
        <v>99</v>
      </c>
      <c r="V756" s="5" t="s">
        <v>3412</v>
      </c>
      <c r="Y756" s="5" t="s">
        <v>3309</v>
      </c>
      <c r="Z756" s="0" t="s">
        <v>104</v>
      </c>
      <c r="AC756" s="5" t="s">
        <v>105</v>
      </c>
      <c r="AD756" s="3">
        <f>IF(AA756="","Pendiente",AA756*Q756)</f>
      </c>
      <c r="AE756" s="3">
        <v>356.34537142857147</v>
      </c>
      <c r="AF756" s="3">
        <f>IF(AE756="","",AE756*Q756)</f>
      </c>
      <c r="AG756" s="0" t="s">
        <v>106</v>
      </c>
      <c r="AH756" s="0" t="s">
        <v>107</v>
      </c>
    </row>
    <row r="757">
      <c r="A757" s="0">
        <v>753</v>
      </c>
      <c r="B757" s="0" t="s">
        <v>3414</v>
      </c>
      <c r="C757" s="0" t="s">
        <v>13</v>
      </c>
      <c r="D757" s="0" t="s">
        <v>16</v>
      </c>
      <c r="E757" s="5" t="s">
        <v>3306</v>
      </c>
      <c r="G757" s="0" t="s">
        <v>28</v>
      </c>
      <c r="H757" s="0" t="s">
        <v>2131</v>
      </c>
      <c r="I757" s="0" t="s">
        <v>3301</v>
      </c>
      <c r="J757" s="5" t="s">
        <v>3302</v>
      </c>
      <c r="K757" s="0" t="s">
        <v>33</v>
      </c>
      <c r="O757" s="2">
        <v>0</v>
      </c>
      <c r="P757" s="2">
        <v>480</v>
      </c>
      <c r="Q757" s="2">
        <f>IF(C757="Inventario físico",O757,P757)</f>
      </c>
      <c r="R757" s="2">
        <v>2</v>
      </c>
      <c r="S757" s="0" t="s">
        <v>3411</v>
      </c>
      <c r="T757" s="0" t="s">
        <v>3411</v>
      </c>
      <c r="U757" s="0" t="s">
        <v>99</v>
      </c>
      <c r="V757" s="5" t="s">
        <v>3412</v>
      </c>
      <c r="Y757" s="5" t="s">
        <v>3309</v>
      </c>
      <c r="Z757" s="0" t="s">
        <v>104</v>
      </c>
      <c r="AC757" s="5" t="s">
        <v>105</v>
      </c>
      <c r="AD757" s="3">
        <f>IF(AA757="","Pendiente",AA757*Q757)</f>
      </c>
      <c r="AE757" s="3">
        <v>530.2093958333334</v>
      </c>
      <c r="AF757" s="3">
        <f>IF(AE757="","",AE757*Q757)</f>
      </c>
      <c r="AG757" s="0" t="s">
        <v>106</v>
      </c>
      <c r="AH757" s="0" t="s">
        <v>107</v>
      </c>
    </row>
    <row r="758">
      <c r="A758" s="0">
        <v>754</v>
      </c>
      <c r="B758" s="0" t="s">
        <v>3415</v>
      </c>
      <c r="C758" s="0" t="s">
        <v>13</v>
      </c>
      <c r="D758" s="0" t="s">
        <v>16</v>
      </c>
      <c r="E758" s="5" t="s">
        <v>3306</v>
      </c>
      <c r="G758" s="0" t="s">
        <v>26</v>
      </c>
      <c r="H758" s="0" t="s">
        <v>92</v>
      </c>
      <c r="I758" s="0" t="s">
        <v>3301</v>
      </c>
      <c r="J758" s="5" t="s">
        <v>3302</v>
      </c>
      <c r="K758" s="0" t="s">
        <v>33</v>
      </c>
      <c r="O758" s="2">
        <v>0</v>
      </c>
      <c r="P758" s="2">
        <v>595</v>
      </c>
      <c r="Q758" s="2">
        <f>IF(C758="Inventario físico",O758,P758)</f>
      </c>
      <c r="R758" s="2">
        <v>2</v>
      </c>
      <c r="S758" s="0" t="s">
        <v>3416</v>
      </c>
      <c r="T758" s="0" t="s">
        <v>3416</v>
      </c>
      <c r="U758" s="0" t="s">
        <v>99</v>
      </c>
      <c r="V758" s="5" t="s">
        <v>3417</v>
      </c>
      <c r="Y758" s="5" t="s">
        <v>3309</v>
      </c>
      <c r="Z758" s="0" t="s">
        <v>104</v>
      </c>
      <c r="AC758" s="5" t="s">
        <v>105</v>
      </c>
      <c r="AD758" s="3">
        <f>IF(AA758="","Pendiente",AA758*Q758)</f>
      </c>
      <c r="AE758" s="3">
        <v>42.71226890756302</v>
      </c>
      <c r="AF758" s="3">
        <f>IF(AE758="","",AE758*Q758)</f>
      </c>
      <c r="AG758" s="0" t="s">
        <v>106</v>
      </c>
      <c r="AH758" s="0" t="s">
        <v>107</v>
      </c>
    </row>
    <row r="759">
      <c r="A759" s="0">
        <v>755</v>
      </c>
      <c r="B759" s="0" t="s">
        <v>3418</v>
      </c>
      <c r="C759" s="0" t="s">
        <v>13</v>
      </c>
      <c r="D759" s="0" t="s">
        <v>16</v>
      </c>
      <c r="E759" s="5" t="s">
        <v>3306</v>
      </c>
      <c r="G759" s="0" t="s">
        <v>26</v>
      </c>
      <c r="H759" s="0" t="s">
        <v>92</v>
      </c>
      <c r="I759" s="0" t="s">
        <v>3301</v>
      </c>
      <c r="J759" s="5" t="s">
        <v>3302</v>
      </c>
      <c r="K759" s="0" t="s">
        <v>33</v>
      </c>
      <c r="O759" s="2">
        <v>0</v>
      </c>
      <c r="P759" s="2">
        <v>600</v>
      </c>
      <c r="Q759" s="2">
        <f>IF(C759="Inventario físico",O759,P759)</f>
      </c>
      <c r="R759" s="2">
        <v>6</v>
      </c>
      <c r="S759" s="0" t="s">
        <v>3419</v>
      </c>
      <c r="T759" s="0" t="s">
        <v>3419</v>
      </c>
      <c r="U759" s="0" t="s">
        <v>99</v>
      </c>
      <c r="V759" s="5" t="s">
        <v>3420</v>
      </c>
      <c r="Y759" s="5" t="s">
        <v>3309</v>
      </c>
      <c r="Z759" s="0" t="s">
        <v>104</v>
      </c>
      <c r="AC759" s="5" t="s">
        <v>105</v>
      </c>
      <c r="AD759" s="3">
        <f>IF(AA759="","Pendiente",AA759*Q759)</f>
      </c>
      <c r="AE759" s="3">
        <v>537.4241166666667</v>
      </c>
      <c r="AF759" s="3">
        <f>IF(AE759="","",AE759*Q759)</f>
      </c>
      <c r="AG759" s="0" t="s">
        <v>106</v>
      </c>
      <c r="AH759" s="0" t="s">
        <v>107</v>
      </c>
    </row>
    <row r="760">
      <c r="A760" s="0">
        <v>756</v>
      </c>
      <c r="B760" s="0" t="s">
        <v>3421</v>
      </c>
      <c r="C760" s="0" t="s">
        <v>13</v>
      </c>
      <c r="D760" s="0" t="s">
        <v>16</v>
      </c>
      <c r="E760" s="5" t="s">
        <v>3306</v>
      </c>
      <c r="G760" s="0" t="s">
        <v>27</v>
      </c>
      <c r="H760" s="0" t="s">
        <v>1020</v>
      </c>
      <c r="I760" s="0" t="s">
        <v>3301</v>
      </c>
      <c r="J760" s="5" t="s">
        <v>3302</v>
      </c>
      <c r="K760" s="0" t="s">
        <v>33</v>
      </c>
      <c r="O760" s="2">
        <v>0</v>
      </c>
      <c r="P760" s="2">
        <v>600</v>
      </c>
      <c r="Q760" s="2">
        <f>IF(C760="Inventario físico",O760,P760)</f>
      </c>
      <c r="R760" s="2">
        <v>4</v>
      </c>
      <c r="S760" s="0" t="s">
        <v>3419</v>
      </c>
      <c r="T760" s="0" t="s">
        <v>3419</v>
      </c>
      <c r="U760" s="0" t="s">
        <v>99</v>
      </c>
      <c r="V760" s="5" t="s">
        <v>3420</v>
      </c>
      <c r="Y760" s="5" t="s">
        <v>3309</v>
      </c>
      <c r="Z760" s="0" t="s">
        <v>104</v>
      </c>
      <c r="AC760" s="5" t="s">
        <v>105</v>
      </c>
      <c r="AD760" s="3">
        <f>IF(AA760="","Pendiente",AA760*Q760)</f>
      </c>
      <c r="AE760" s="3">
        <v>177.57636666666664</v>
      </c>
      <c r="AF760" s="3">
        <f>IF(AE760="","",AE760*Q760)</f>
      </c>
      <c r="AG760" s="0" t="s">
        <v>106</v>
      </c>
      <c r="AH760" s="0" t="s">
        <v>107</v>
      </c>
    </row>
    <row r="761">
      <c r="A761" s="0">
        <v>757</v>
      </c>
      <c r="B761" s="0" t="s">
        <v>3422</v>
      </c>
      <c r="C761" s="0" t="s">
        <v>13</v>
      </c>
      <c r="D761" s="0" t="s">
        <v>16</v>
      </c>
      <c r="E761" s="5" t="s">
        <v>3306</v>
      </c>
      <c r="G761" s="0" t="s">
        <v>28</v>
      </c>
      <c r="H761" s="0" t="s">
        <v>2131</v>
      </c>
      <c r="I761" s="0" t="s">
        <v>3301</v>
      </c>
      <c r="J761" s="5" t="s">
        <v>3302</v>
      </c>
      <c r="K761" s="0" t="s">
        <v>33</v>
      </c>
      <c r="O761" s="2">
        <v>0</v>
      </c>
      <c r="P761" s="2">
        <v>423</v>
      </c>
      <c r="Q761" s="2">
        <f>IF(C761="Inventario físico",O761,P761)</f>
      </c>
      <c r="R761" s="2">
        <v>2</v>
      </c>
      <c r="S761" s="0" t="s">
        <v>3419</v>
      </c>
      <c r="T761" s="0" t="s">
        <v>3419</v>
      </c>
      <c r="U761" s="0" t="s">
        <v>99</v>
      </c>
      <c r="V761" s="5" t="s">
        <v>3420</v>
      </c>
      <c r="Y761" s="5" t="s">
        <v>3309</v>
      </c>
      <c r="Z761" s="0" t="s">
        <v>104</v>
      </c>
      <c r="AC761" s="5" t="s">
        <v>105</v>
      </c>
      <c r="AD761" s="3">
        <f>IF(AA761="","Pendiente",AA761*Q761)</f>
      </c>
      <c r="AE761" s="3">
        <v>430.8518676122931</v>
      </c>
      <c r="AF761" s="3">
        <f>IF(AE761="","",AE761*Q761)</f>
      </c>
      <c r="AG761" s="0" t="s">
        <v>106</v>
      </c>
      <c r="AH761" s="0" t="s">
        <v>107</v>
      </c>
    </row>
    <row r="762">
      <c r="A762" s="0">
        <v>758</v>
      </c>
      <c r="B762" s="0" t="s">
        <v>3423</v>
      </c>
      <c r="C762" s="0" t="s">
        <v>13</v>
      </c>
      <c r="D762" s="0" t="s">
        <v>16</v>
      </c>
      <c r="E762" s="5" t="s">
        <v>3306</v>
      </c>
      <c r="G762" s="0" t="s">
        <v>27</v>
      </c>
      <c r="H762" s="0" t="s">
        <v>1020</v>
      </c>
      <c r="I762" s="0" t="s">
        <v>3301</v>
      </c>
      <c r="J762" s="5" t="s">
        <v>3302</v>
      </c>
      <c r="K762" s="0" t="s">
        <v>33</v>
      </c>
      <c r="O762" s="2">
        <v>0</v>
      </c>
      <c r="P762" s="2">
        <v>3471</v>
      </c>
      <c r="Q762" s="2">
        <f>IF(C762="Inventario físico",O762,P762)</f>
      </c>
      <c r="R762" s="2">
        <v>23</v>
      </c>
      <c r="S762" s="0" t="s">
        <v>852</v>
      </c>
      <c r="T762" s="0" t="s">
        <v>852</v>
      </c>
      <c r="U762" s="0" t="s">
        <v>99</v>
      </c>
      <c r="V762" s="5" t="s">
        <v>853</v>
      </c>
      <c r="Y762" s="5" t="s">
        <v>3321</v>
      </c>
      <c r="Z762" s="0" t="s">
        <v>104</v>
      </c>
      <c r="AC762" s="5" t="s">
        <v>105</v>
      </c>
      <c r="AD762" s="3">
        <f>IF(AA762="","Pendiente",AA762*Q762)</f>
      </c>
      <c r="AE762" s="3">
        <v>1081.6857015269372</v>
      </c>
      <c r="AF762" s="3">
        <f>IF(AE762="","",AE762*Q762)</f>
      </c>
      <c r="AG762" s="0" t="s">
        <v>106</v>
      </c>
      <c r="AH762" s="0" t="s">
        <v>107</v>
      </c>
    </row>
    <row r="763">
      <c r="A763" s="0">
        <v>759</v>
      </c>
      <c r="B763" s="0" t="s">
        <v>3424</v>
      </c>
      <c r="C763" s="0" t="s">
        <v>13</v>
      </c>
      <c r="D763" s="0" t="s">
        <v>16</v>
      </c>
      <c r="E763" s="5" t="s">
        <v>131</v>
      </c>
      <c r="F763" s="0" t="s">
        <v>3300</v>
      </c>
      <c r="G763" s="0" t="s">
        <v>28</v>
      </c>
      <c r="H763" s="0" t="s">
        <v>2131</v>
      </c>
      <c r="I763" s="0" t="s">
        <v>3301</v>
      </c>
      <c r="J763" s="5" t="s">
        <v>3302</v>
      </c>
      <c r="K763" s="0" t="s">
        <v>33</v>
      </c>
      <c r="O763" s="2">
        <v>0</v>
      </c>
      <c r="P763" s="2">
        <v>238</v>
      </c>
      <c r="Q763" s="2">
        <f>IF(C763="Inventario físico",O763,P763)</f>
      </c>
      <c r="R763" s="2">
        <v>2</v>
      </c>
      <c r="S763" s="0" t="s">
        <v>852</v>
      </c>
      <c r="T763" s="0" t="s">
        <v>852</v>
      </c>
      <c r="U763" s="0" t="s">
        <v>99</v>
      </c>
      <c r="V763" s="5" t="s">
        <v>853</v>
      </c>
      <c r="Y763" s="5" t="s">
        <v>3333</v>
      </c>
      <c r="Z763" s="0" t="s">
        <v>104</v>
      </c>
      <c r="AC763" s="5" t="s">
        <v>105</v>
      </c>
      <c r="AD763" s="3">
        <f>IF(AA763="","Pendiente",AA763*Q763)</f>
      </c>
      <c r="AE763" s="3">
        <v>1776.3906722689076</v>
      </c>
      <c r="AF763" s="3">
        <f>IF(AE763="","",AE763*Q763)</f>
      </c>
      <c r="AG763" s="0" t="s">
        <v>106</v>
      </c>
      <c r="AH763" s="0" t="s">
        <v>107</v>
      </c>
    </row>
    <row r="764">
      <c r="A764" s="0">
        <v>760</v>
      </c>
      <c r="B764" s="0" t="s">
        <v>3425</v>
      </c>
      <c r="C764" s="0" t="s">
        <v>13</v>
      </c>
      <c r="D764" s="0" t="s">
        <v>16</v>
      </c>
      <c r="E764" s="5" t="s">
        <v>3306</v>
      </c>
      <c r="G764" s="0" t="s">
        <v>26</v>
      </c>
      <c r="H764" s="0" t="s">
        <v>92</v>
      </c>
      <c r="I764" s="0" t="s">
        <v>3301</v>
      </c>
      <c r="J764" s="5" t="s">
        <v>3302</v>
      </c>
      <c r="K764" s="0" t="s">
        <v>33</v>
      </c>
      <c r="O764" s="2">
        <v>0</v>
      </c>
      <c r="P764" s="2">
        <v>600</v>
      </c>
      <c r="Q764" s="2">
        <f>IF(C764="Inventario físico",O764,P764)</f>
      </c>
      <c r="R764" s="2">
        <v>2</v>
      </c>
      <c r="S764" s="0" t="s">
        <v>3426</v>
      </c>
      <c r="T764" s="0" t="s">
        <v>3426</v>
      </c>
      <c r="U764" s="0" t="s">
        <v>99</v>
      </c>
      <c r="V764" s="5" t="s">
        <v>2613</v>
      </c>
      <c r="Y764" s="5" t="s">
        <v>3309</v>
      </c>
      <c r="Z764" s="0" t="s">
        <v>104</v>
      </c>
      <c r="AC764" s="5" t="s">
        <v>105</v>
      </c>
      <c r="AD764" s="3">
        <f>IF(AA764="","Pendiente",AA764*Q764)</f>
      </c>
      <c r="AE764" s="3">
        <v>45.625</v>
      </c>
      <c r="AF764" s="3">
        <f>IF(AE764="","",AE764*Q764)</f>
      </c>
      <c r="AG764" s="0" t="s">
        <v>106</v>
      </c>
      <c r="AH764" s="0" t="s">
        <v>107</v>
      </c>
    </row>
    <row r="765">
      <c r="A765" s="0">
        <v>761</v>
      </c>
      <c r="B765" s="0" t="s">
        <v>3427</v>
      </c>
      <c r="C765" s="0" t="s">
        <v>13</v>
      </c>
      <c r="D765" s="0" t="s">
        <v>16</v>
      </c>
      <c r="E765" s="5" t="s">
        <v>3306</v>
      </c>
      <c r="G765" s="0" t="s">
        <v>26</v>
      </c>
      <c r="H765" s="0" t="s">
        <v>92</v>
      </c>
      <c r="I765" s="0" t="s">
        <v>3301</v>
      </c>
      <c r="J765" s="5" t="s">
        <v>3302</v>
      </c>
      <c r="K765" s="0" t="s">
        <v>33</v>
      </c>
      <c r="O765" s="2">
        <v>0</v>
      </c>
      <c r="P765" s="2">
        <v>300</v>
      </c>
      <c r="Q765" s="2">
        <f>IF(C765="Inventario físico",O765,P765)</f>
      </c>
      <c r="R765" s="2">
        <v>1</v>
      </c>
      <c r="S765" s="0" t="s">
        <v>3428</v>
      </c>
      <c r="T765" s="0" t="s">
        <v>3428</v>
      </c>
      <c r="U765" s="0" t="s">
        <v>99</v>
      </c>
      <c r="V765" s="5" t="s">
        <v>3429</v>
      </c>
      <c r="Y765" s="5" t="s">
        <v>3309</v>
      </c>
      <c r="Z765" s="0" t="s">
        <v>104</v>
      </c>
      <c r="AC765" s="5" t="s">
        <v>105</v>
      </c>
      <c r="AD765" s="3">
        <f>IF(AA765="","Pendiente",AA765*Q765)</f>
      </c>
      <c r="AE765" s="3">
        <v>7623</v>
      </c>
      <c r="AF765" s="3">
        <f>IF(AE765="","",AE765*Q765)</f>
      </c>
      <c r="AG765" s="0" t="s">
        <v>106</v>
      </c>
      <c r="AH765" s="0" t="s">
        <v>107</v>
      </c>
    </row>
    <row r="766">
      <c r="A766" s="0">
        <v>762</v>
      </c>
      <c r="B766" s="0" t="s">
        <v>3430</v>
      </c>
      <c r="C766" s="0" t="s">
        <v>13</v>
      </c>
      <c r="D766" s="0" t="s">
        <v>16</v>
      </c>
      <c r="E766" s="5" t="s">
        <v>3306</v>
      </c>
      <c r="G766" s="0" t="s">
        <v>26</v>
      </c>
      <c r="H766" s="0" t="s">
        <v>92</v>
      </c>
      <c r="I766" s="0" t="s">
        <v>3301</v>
      </c>
      <c r="J766" s="5" t="s">
        <v>3302</v>
      </c>
      <c r="K766" s="0" t="s">
        <v>33</v>
      </c>
      <c r="O766" s="2">
        <v>0</v>
      </c>
      <c r="P766" s="2">
        <v>800</v>
      </c>
      <c r="Q766" s="2">
        <f>IF(C766="Inventario físico",O766,P766)</f>
      </c>
      <c r="R766" s="2">
        <v>4</v>
      </c>
      <c r="S766" s="0" t="s">
        <v>3431</v>
      </c>
      <c r="T766" s="0" t="s">
        <v>3431</v>
      </c>
      <c r="U766" s="0" t="s">
        <v>99</v>
      </c>
      <c r="V766" s="5" t="s">
        <v>2842</v>
      </c>
      <c r="Y766" s="5" t="s">
        <v>3309</v>
      </c>
      <c r="Z766" s="0" t="s">
        <v>104</v>
      </c>
      <c r="AC766" s="5" t="s">
        <v>105</v>
      </c>
      <c r="AD766" s="3">
        <f>IF(AA766="","Pendiente",AA766*Q766)</f>
      </c>
      <c r="AE766" s="3">
        <v>415.9091</v>
      </c>
      <c r="AF766" s="3">
        <f>IF(AE766="","",AE766*Q766)</f>
      </c>
      <c r="AG766" s="0" t="s">
        <v>106</v>
      </c>
      <c r="AH766" s="0" t="s">
        <v>107</v>
      </c>
    </row>
    <row r="767">
      <c r="A767" s="0">
        <v>763</v>
      </c>
      <c r="B767" s="0" t="s">
        <v>3432</v>
      </c>
      <c r="C767" s="0" t="s">
        <v>13</v>
      </c>
      <c r="D767" s="0" t="s">
        <v>16</v>
      </c>
      <c r="E767" s="5" t="s">
        <v>3306</v>
      </c>
      <c r="G767" s="0" t="s">
        <v>26</v>
      </c>
      <c r="H767" s="0" t="s">
        <v>92</v>
      </c>
      <c r="I767" s="0" t="s">
        <v>3301</v>
      </c>
      <c r="J767" s="5" t="s">
        <v>3302</v>
      </c>
      <c r="K767" s="0" t="s">
        <v>30</v>
      </c>
      <c r="O767" s="2">
        <v>0</v>
      </c>
      <c r="P767" s="2">
        <v>300</v>
      </c>
      <c r="Q767" s="2">
        <f>IF(C767="Inventario físico",O767,P767)</f>
      </c>
      <c r="R767" s="2">
        <v>1</v>
      </c>
      <c r="S767" s="0" t="s">
        <v>3433</v>
      </c>
      <c r="T767" s="0" t="s">
        <v>3433</v>
      </c>
      <c r="U767" s="0" t="s">
        <v>99</v>
      </c>
      <c r="V767" s="5" t="s">
        <v>3434</v>
      </c>
      <c r="Y767" s="5" t="s">
        <v>3309</v>
      </c>
      <c r="Z767" s="0" t="s">
        <v>104</v>
      </c>
      <c r="AC767" s="5" t="s">
        <v>105</v>
      </c>
      <c r="AD767" s="3">
        <f>IF(AA767="","Pendiente",AA767*Q767)</f>
      </c>
      <c r="AE767" s="3">
        <v>19.0496</v>
      </c>
      <c r="AF767" s="3">
        <f>IF(AE767="","",AE767*Q767)</f>
      </c>
      <c r="AG767" s="0" t="s">
        <v>106</v>
      </c>
      <c r="AH767" s="0" t="s">
        <v>107</v>
      </c>
    </row>
    <row r="768">
      <c r="A768" s="0">
        <v>764</v>
      </c>
      <c r="B768" s="0" t="s">
        <v>3435</v>
      </c>
      <c r="C768" s="0" t="s">
        <v>13</v>
      </c>
      <c r="D768" s="0" t="s">
        <v>16</v>
      </c>
      <c r="E768" s="5" t="s">
        <v>3306</v>
      </c>
      <c r="G768" s="0" t="s">
        <v>26</v>
      </c>
      <c r="H768" s="0" t="s">
        <v>92</v>
      </c>
      <c r="I768" s="0" t="s">
        <v>3301</v>
      </c>
      <c r="J768" s="5" t="s">
        <v>3302</v>
      </c>
      <c r="K768" s="0" t="s">
        <v>30</v>
      </c>
      <c r="O768" s="2">
        <v>0</v>
      </c>
      <c r="P768" s="2">
        <v>286</v>
      </c>
      <c r="Q768" s="2">
        <f>IF(C768="Inventario físico",O768,P768)</f>
      </c>
      <c r="R768" s="2">
        <v>1</v>
      </c>
      <c r="S768" s="0" t="s">
        <v>1166</v>
      </c>
      <c r="T768" s="0" t="s">
        <v>1166</v>
      </c>
      <c r="U768" s="0" t="s">
        <v>99</v>
      </c>
      <c r="V768" s="5" t="s">
        <v>1167</v>
      </c>
      <c r="Y768" s="5" t="s">
        <v>3342</v>
      </c>
      <c r="Z768" s="0" t="s">
        <v>104</v>
      </c>
      <c r="AC768" s="5" t="s">
        <v>105</v>
      </c>
      <c r="AD768" s="3">
        <f>IF(AA768="","Pendiente",AA768*Q768)</f>
      </c>
      <c r="AE768" s="3">
        <v>678.8481468531469</v>
      </c>
      <c r="AF768" s="3">
        <f>IF(AE768="","",AE768*Q768)</f>
      </c>
      <c r="AG768" s="0" t="s">
        <v>106</v>
      </c>
      <c r="AH768" s="0" t="s">
        <v>107</v>
      </c>
    </row>
    <row r="769">
      <c r="A769" s="0">
        <v>765</v>
      </c>
      <c r="B769" s="0" t="s">
        <v>3436</v>
      </c>
      <c r="C769" s="0" t="s">
        <v>13</v>
      </c>
      <c r="D769" s="0" t="s">
        <v>16</v>
      </c>
      <c r="E769" s="5" t="s">
        <v>3306</v>
      </c>
      <c r="G769" s="0" t="s">
        <v>26</v>
      </c>
      <c r="H769" s="0" t="s">
        <v>92</v>
      </c>
      <c r="I769" s="0" t="s">
        <v>3301</v>
      </c>
      <c r="J769" s="5" t="s">
        <v>3302</v>
      </c>
      <c r="K769" s="0" t="s">
        <v>33</v>
      </c>
      <c r="O769" s="2">
        <v>0</v>
      </c>
      <c r="P769" s="2">
        <v>260</v>
      </c>
      <c r="Q769" s="2">
        <f>IF(C769="Inventario físico",O769,P769)</f>
      </c>
      <c r="R769" s="2">
        <v>1</v>
      </c>
      <c r="S769" s="0" t="s">
        <v>3437</v>
      </c>
      <c r="T769" s="0" t="s">
        <v>3437</v>
      </c>
      <c r="U769" s="0" t="s">
        <v>99</v>
      </c>
      <c r="V769" s="5" t="s">
        <v>3438</v>
      </c>
      <c r="Y769" s="5" t="s">
        <v>3309</v>
      </c>
      <c r="Z769" s="0" t="s">
        <v>104</v>
      </c>
      <c r="AC769" s="5" t="s">
        <v>105</v>
      </c>
      <c r="AD769" s="3">
        <f>IF(AA769="","Pendiente",AA769*Q769)</f>
      </c>
      <c r="AE769" s="3">
        <v>43.17307692307692</v>
      </c>
      <c r="AF769" s="3">
        <f>IF(AE769="","",AE769*Q769)</f>
      </c>
      <c r="AG769" s="0" t="s">
        <v>106</v>
      </c>
      <c r="AH769" s="0" t="s">
        <v>107</v>
      </c>
    </row>
    <row r="770">
      <c r="A770" s="0">
        <v>766</v>
      </c>
      <c r="B770" s="0" t="s">
        <v>3439</v>
      </c>
      <c r="C770" s="0" t="s">
        <v>13</v>
      </c>
      <c r="D770" s="0" t="s">
        <v>16</v>
      </c>
      <c r="E770" s="5" t="s">
        <v>3306</v>
      </c>
      <c r="G770" s="0" t="s">
        <v>28</v>
      </c>
      <c r="H770" s="0" t="s">
        <v>2131</v>
      </c>
      <c r="I770" s="0" t="s">
        <v>3301</v>
      </c>
      <c r="J770" s="5" t="s">
        <v>3302</v>
      </c>
      <c r="K770" s="0" t="s">
        <v>33</v>
      </c>
      <c r="O770" s="2">
        <v>0</v>
      </c>
      <c r="P770" s="2">
        <v>24</v>
      </c>
      <c r="Q770" s="2">
        <f>IF(C770="Inventario físico",O770,P770)</f>
      </c>
      <c r="R770" s="2">
        <v>1</v>
      </c>
      <c r="S770" s="0" t="s">
        <v>3437</v>
      </c>
      <c r="T770" s="0" t="s">
        <v>3437</v>
      </c>
      <c r="U770" s="0" t="s">
        <v>99</v>
      </c>
      <c r="V770" s="5" t="s">
        <v>3438</v>
      </c>
      <c r="Y770" s="5" t="s">
        <v>3309</v>
      </c>
      <c r="Z770" s="0" t="s">
        <v>104</v>
      </c>
      <c r="AC770" s="5" t="s">
        <v>105</v>
      </c>
      <c r="AD770" s="3">
        <f>IF(AA770="","Pendiente",AA770*Q770)</f>
      </c>
      <c r="AE770" s="3">
        <v>59.48833333333334</v>
      </c>
      <c r="AF770" s="3">
        <f>IF(AE770="","",AE770*Q770)</f>
      </c>
      <c r="AG770" s="0" t="s">
        <v>106</v>
      </c>
      <c r="AH770" s="0" t="s">
        <v>107</v>
      </c>
    </row>
    <row r="771">
      <c r="A771" s="0">
        <v>767</v>
      </c>
      <c r="B771" s="0" t="s">
        <v>3440</v>
      </c>
      <c r="C771" s="0" t="s">
        <v>13</v>
      </c>
      <c r="D771" s="0" t="s">
        <v>16</v>
      </c>
      <c r="E771" s="5" t="s">
        <v>3306</v>
      </c>
      <c r="G771" s="0" t="s">
        <v>27</v>
      </c>
      <c r="H771" s="0" t="s">
        <v>1020</v>
      </c>
      <c r="I771" s="0" t="s">
        <v>3301</v>
      </c>
      <c r="J771" s="5" t="s">
        <v>3302</v>
      </c>
      <c r="K771" s="0" t="s">
        <v>33</v>
      </c>
      <c r="O771" s="2">
        <v>0</v>
      </c>
      <c r="P771" s="2">
        <v>30</v>
      </c>
      <c r="Q771" s="2">
        <f>IF(C771="Inventario físico",O771,P771)</f>
      </c>
      <c r="R771" s="2">
        <v>1</v>
      </c>
      <c r="S771" s="0" t="s">
        <v>432</v>
      </c>
      <c r="T771" s="0" t="s">
        <v>432</v>
      </c>
      <c r="U771" s="0" t="s">
        <v>99</v>
      </c>
      <c r="V771" s="5" t="s">
        <v>433</v>
      </c>
      <c r="Y771" s="5" t="s">
        <v>3350</v>
      </c>
      <c r="Z771" s="0" t="s">
        <v>104</v>
      </c>
      <c r="AC771" s="5" t="s">
        <v>105</v>
      </c>
      <c r="AD771" s="3">
        <f>IF(AA771="","Pendiente",AA771*Q771)</f>
      </c>
      <c r="AE771" s="3">
        <v>3</v>
      </c>
      <c r="AF771" s="3">
        <f>IF(AE771="","",AE771*Q771)</f>
      </c>
      <c r="AG771" s="0" t="s">
        <v>106</v>
      </c>
      <c r="AH771" s="0" t="s">
        <v>107</v>
      </c>
    </row>
    <row r="772">
      <c r="A772" s="0">
        <v>768</v>
      </c>
      <c r="B772" s="0" t="s">
        <v>3441</v>
      </c>
      <c r="C772" s="0" t="s">
        <v>13</v>
      </c>
      <c r="D772" s="0" t="s">
        <v>16</v>
      </c>
      <c r="E772" s="5" t="s">
        <v>3306</v>
      </c>
      <c r="G772" s="0" t="s">
        <v>26</v>
      </c>
      <c r="H772" s="0" t="s">
        <v>92</v>
      </c>
      <c r="I772" s="0" t="s">
        <v>3301</v>
      </c>
      <c r="J772" s="5" t="s">
        <v>3302</v>
      </c>
      <c r="K772" s="0" t="s">
        <v>33</v>
      </c>
      <c r="O772" s="2">
        <v>0</v>
      </c>
      <c r="P772" s="2">
        <v>250</v>
      </c>
      <c r="Q772" s="2">
        <f>IF(C772="Inventario físico",O772,P772)</f>
      </c>
      <c r="R772" s="2">
        <v>1</v>
      </c>
      <c r="S772" s="0" t="s">
        <v>3442</v>
      </c>
      <c r="T772" s="0" t="s">
        <v>3442</v>
      </c>
      <c r="U772" s="0" t="s">
        <v>99</v>
      </c>
      <c r="V772" s="5" t="s">
        <v>2656</v>
      </c>
      <c r="Y772" s="5" t="s">
        <v>3309</v>
      </c>
      <c r="Z772" s="0" t="s">
        <v>104</v>
      </c>
      <c r="AC772" s="5" t="s">
        <v>105</v>
      </c>
      <c r="AD772" s="3">
        <f>IF(AA772="","Pendiente",AA772*Q772)</f>
      </c>
      <c r="AE772" s="3">
        <v>306.96</v>
      </c>
      <c r="AF772" s="3">
        <f>IF(AE772="","",AE772*Q772)</f>
      </c>
      <c r="AG772" s="0" t="s">
        <v>106</v>
      </c>
      <c r="AH772" s="0" t="s">
        <v>107</v>
      </c>
    </row>
    <row r="773">
      <c r="A773" s="0">
        <v>769</v>
      </c>
      <c r="B773" s="0" t="s">
        <v>3443</v>
      </c>
      <c r="C773" s="0" t="s">
        <v>13</v>
      </c>
      <c r="D773" s="0" t="s">
        <v>16</v>
      </c>
      <c r="E773" s="5" t="s">
        <v>3306</v>
      </c>
      <c r="G773" s="0" t="s">
        <v>26</v>
      </c>
      <c r="H773" s="0" t="s">
        <v>92</v>
      </c>
      <c r="I773" s="0" t="s">
        <v>3301</v>
      </c>
      <c r="J773" s="5" t="s">
        <v>3302</v>
      </c>
      <c r="K773" s="0" t="s">
        <v>30</v>
      </c>
      <c r="O773" s="2">
        <v>0</v>
      </c>
      <c r="P773" s="2">
        <v>250</v>
      </c>
      <c r="Q773" s="2">
        <f>IF(C773="Inventario físico",O773,P773)</f>
      </c>
      <c r="R773" s="2">
        <v>1</v>
      </c>
      <c r="S773" s="0" t="s">
        <v>3444</v>
      </c>
      <c r="T773" s="0" t="s">
        <v>3444</v>
      </c>
      <c r="U773" s="0" t="s">
        <v>99</v>
      </c>
      <c r="V773" s="5" t="s">
        <v>3445</v>
      </c>
      <c r="Y773" s="5" t="s">
        <v>3309</v>
      </c>
      <c r="Z773" s="0" t="s">
        <v>104</v>
      </c>
      <c r="AC773" s="5" t="s">
        <v>105</v>
      </c>
      <c r="AD773" s="3">
        <f>IF(AA773="","Pendiente",AA773*Q773)</f>
      </c>
      <c r="AE773" s="3">
        <v>208.13</v>
      </c>
      <c r="AF773" s="3">
        <f>IF(AE773="","",AE773*Q773)</f>
      </c>
      <c r="AG773" s="0" t="s">
        <v>106</v>
      </c>
      <c r="AH773" s="0" t="s">
        <v>107</v>
      </c>
    </row>
    <row r="774">
      <c r="A774" s="0">
        <v>770</v>
      </c>
      <c r="B774" s="0" t="s">
        <v>3446</v>
      </c>
      <c r="C774" s="0" t="s">
        <v>13</v>
      </c>
      <c r="D774" s="0" t="s">
        <v>16</v>
      </c>
      <c r="E774" s="5" t="s">
        <v>131</v>
      </c>
      <c r="F774" s="0" t="s">
        <v>3300</v>
      </c>
      <c r="G774" s="0" t="s">
        <v>26</v>
      </c>
      <c r="H774" s="0" t="s">
        <v>92</v>
      </c>
      <c r="I774" s="0" t="s">
        <v>3301</v>
      </c>
      <c r="J774" s="5" t="s">
        <v>3302</v>
      </c>
      <c r="K774" s="0" t="s">
        <v>33</v>
      </c>
      <c r="O774" s="2">
        <v>0</v>
      </c>
      <c r="P774" s="2">
        <v>488</v>
      </c>
      <c r="Q774" s="2">
        <f>IF(C774="Inventario físico",O774,P774)</f>
      </c>
      <c r="R774" s="2">
        <v>3</v>
      </c>
      <c r="S774" s="0" t="s">
        <v>3447</v>
      </c>
      <c r="T774" s="0" t="s">
        <v>3447</v>
      </c>
      <c r="U774" s="0" t="s">
        <v>99</v>
      </c>
      <c r="V774" s="5" t="s">
        <v>939</v>
      </c>
      <c r="Y774" s="5" t="s">
        <v>3304</v>
      </c>
      <c r="Z774" s="0" t="s">
        <v>104</v>
      </c>
      <c r="AC774" s="5" t="s">
        <v>105</v>
      </c>
      <c r="AD774" s="3">
        <f>IF(AA774="","Pendiente",AA774*Q774)</f>
      </c>
      <c r="AE774" s="3">
        <v>1064.0992418032788</v>
      </c>
      <c r="AF774" s="3">
        <f>IF(AE774="","",AE774*Q774)</f>
      </c>
      <c r="AG774" s="0" t="s">
        <v>106</v>
      </c>
      <c r="AH774" s="0" t="s">
        <v>107</v>
      </c>
    </row>
    <row r="775">
      <c r="A775" s="0">
        <v>771</v>
      </c>
      <c r="B775" s="0" t="s">
        <v>3448</v>
      </c>
      <c r="C775" s="0" t="s">
        <v>13</v>
      </c>
      <c r="D775" s="0" t="s">
        <v>16</v>
      </c>
      <c r="E775" s="5" t="s">
        <v>131</v>
      </c>
      <c r="F775" s="0" t="s">
        <v>3300</v>
      </c>
      <c r="G775" s="0" t="s">
        <v>26</v>
      </c>
      <c r="H775" s="0" t="s">
        <v>92</v>
      </c>
      <c r="I775" s="0" t="s">
        <v>3301</v>
      </c>
      <c r="J775" s="5" t="s">
        <v>3302</v>
      </c>
      <c r="K775" s="0" t="s">
        <v>33</v>
      </c>
      <c r="O775" s="2">
        <v>0</v>
      </c>
      <c r="P775" s="2">
        <v>226</v>
      </c>
      <c r="Q775" s="2">
        <f>IF(C775="Inventario físico",O775,P775)</f>
      </c>
      <c r="R775" s="2">
        <v>2</v>
      </c>
      <c r="S775" s="0" t="s">
        <v>3449</v>
      </c>
      <c r="T775" s="0" t="s">
        <v>3449</v>
      </c>
      <c r="U775" s="0" t="s">
        <v>99</v>
      </c>
      <c r="V775" s="5" t="s">
        <v>726</v>
      </c>
      <c r="Y775" s="5" t="s">
        <v>3304</v>
      </c>
      <c r="Z775" s="0" t="s">
        <v>104</v>
      </c>
      <c r="AC775" s="5" t="s">
        <v>105</v>
      </c>
      <c r="AD775" s="3">
        <f>IF(AA775="","Pendiente",AA775*Q775)</f>
      </c>
      <c r="AE775" s="3">
        <v>916.1061946902655</v>
      </c>
      <c r="AF775" s="3">
        <f>IF(AE775="","",AE775*Q775)</f>
      </c>
      <c r="AG775" s="0" t="s">
        <v>106</v>
      </c>
      <c r="AH775" s="0" t="s">
        <v>107</v>
      </c>
    </row>
    <row r="776">
      <c r="A776" s="0">
        <v>772</v>
      </c>
      <c r="B776" s="0" t="s">
        <v>3450</v>
      </c>
      <c r="C776" s="0" t="s">
        <v>13</v>
      </c>
      <c r="D776" s="0" t="s">
        <v>16</v>
      </c>
      <c r="E776" s="5" t="s">
        <v>3306</v>
      </c>
      <c r="G776" s="0" t="s">
        <v>28</v>
      </c>
      <c r="H776" s="0" t="s">
        <v>2131</v>
      </c>
      <c r="I776" s="0" t="s">
        <v>3301</v>
      </c>
      <c r="J776" s="5" t="s">
        <v>3302</v>
      </c>
      <c r="K776" s="0" t="s">
        <v>33</v>
      </c>
      <c r="O776" s="2">
        <v>0</v>
      </c>
      <c r="P776" s="2">
        <v>3</v>
      </c>
      <c r="Q776" s="2">
        <f>IF(C776="Inventario físico",O776,P776)</f>
      </c>
      <c r="R776" s="2">
        <v>1</v>
      </c>
      <c r="S776" s="0" t="s">
        <v>3449</v>
      </c>
      <c r="T776" s="0" t="s">
        <v>3449</v>
      </c>
      <c r="U776" s="0" t="s">
        <v>99</v>
      </c>
      <c r="V776" s="5" t="s">
        <v>726</v>
      </c>
      <c r="Y776" s="5" t="s">
        <v>3309</v>
      </c>
      <c r="Z776" s="0" t="s">
        <v>104</v>
      </c>
      <c r="AC776" s="5" t="s">
        <v>105</v>
      </c>
      <c r="AD776" s="3">
        <f>IF(AA776="","Pendiente",AA776*Q776)</f>
      </c>
      <c r="AE776" s="3">
        <v>3842.5</v>
      </c>
      <c r="AF776" s="3">
        <f>IF(AE776="","",AE776*Q776)</f>
      </c>
      <c r="AG776" s="0" t="s">
        <v>106</v>
      </c>
      <c r="AH776" s="0" t="s">
        <v>107</v>
      </c>
    </row>
    <row r="777">
      <c r="A777" s="0">
        <v>773</v>
      </c>
      <c r="B777" s="0" t="s">
        <v>3451</v>
      </c>
      <c r="C777" s="0" t="s">
        <v>13</v>
      </c>
      <c r="D777" s="0" t="s">
        <v>16</v>
      </c>
      <c r="E777" s="5" t="s">
        <v>3306</v>
      </c>
      <c r="G777" s="0" t="s">
        <v>26</v>
      </c>
      <c r="H777" s="0" t="s">
        <v>92</v>
      </c>
      <c r="I777" s="0" t="s">
        <v>3301</v>
      </c>
      <c r="J777" s="5" t="s">
        <v>3302</v>
      </c>
      <c r="K777" s="0" t="s">
        <v>33</v>
      </c>
      <c r="O777" s="2">
        <v>0</v>
      </c>
      <c r="P777" s="2">
        <v>210</v>
      </c>
      <c r="Q777" s="2">
        <f>IF(C777="Inventario físico",O777,P777)</f>
      </c>
      <c r="R777" s="2">
        <v>1</v>
      </c>
      <c r="S777" s="0" t="s">
        <v>3452</v>
      </c>
      <c r="T777" s="0" t="s">
        <v>3452</v>
      </c>
      <c r="U777" s="0" t="s">
        <v>99</v>
      </c>
      <c r="V777" s="5" t="s">
        <v>3453</v>
      </c>
      <c r="Y777" s="5" t="s">
        <v>3309</v>
      </c>
      <c r="Z777" s="0" t="s">
        <v>104</v>
      </c>
      <c r="AC777" s="5" t="s">
        <v>105</v>
      </c>
      <c r="AD777" s="3">
        <f>IF(AA777="","Pendiente",AA777*Q777)</f>
      </c>
      <c r="AE777" s="3">
        <v>133</v>
      </c>
      <c r="AF777" s="3">
        <f>IF(AE777="","",AE777*Q777)</f>
      </c>
      <c r="AG777" s="0" t="s">
        <v>106</v>
      </c>
      <c r="AH777" s="0" t="s">
        <v>107</v>
      </c>
    </row>
    <row r="778">
      <c r="A778" s="0">
        <v>774</v>
      </c>
      <c r="B778" s="0" t="s">
        <v>3454</v>
      </c>
      <c r="C778" s="0" t="s">
        <v>13</v>
      </c>
      <c r="D778" s="0" t="s">
        <v>16</v>
      </c>
      <c r="E778" s="5" t="s">
        <v>3306</v>
      </c>
      <c r="G778" s="0" t="s">
        <v>28</v>
      </c>
      <c r="H778" s="0" t="s">
        <v>2131</v>
      </c>
      <c r="I778" s="0" t="s">
        <v>3301</v>
      </c>
      <c r="J778" s="5" t="s">
        <v>3302</v>
      </c>
      <c r="K778" s="0" t="s">
        <v>33</v>
      </c>
      <c r="O778" s="2">
        <v>0</v>
      </c>
      <c r="P778" s="2">
        <v>300</v>
      </c>
      <c r="Q778" s="2">
        <f>IF(C778="Inventario físico",O778,P778)</f>
      </c>
      <c r="R778" s="2">
        <v>1</v>
      </c>
      <c r="S778" s="0" t="s">
        <v>3452</v>
      </c>
      <c r="T778" s="0" t="s">
        <v>3452</v>
      </c>
      <c r="U778" s="0" t="s">
        <v>99</v>
      </c>
      <c r="V778" s="5" t="s">
        <v>3453</v>
      </c>
      <c r="Y778" s="5" t="s">
        <v>3309</v>
      </c>
      <c r="Z778" s="0" t="s">
        <v>104</v>
      </c>
      <c r="AC778" s="5" t="s">
        <v>105</v>
      </c>
      <c r="AD778" s="3">
        <f>IF(AA778="","Pendiente",AA778*Q778)</f>
      </c>
      <c r="AE778" s="3">
        <v>133</v>
      </c>
      <c r="AF778" s="3">
        <f>IF(AE778="","",AE778*Q778)</f>
      </c>
      <c r="AG778" s="0" t="s">
        <v>106</v>
      </c>
      <c r="AH778" s="0" t="s">
        <v>107</v>
      </c>
    </row>
    <row r="779">
      <c r="A779" s="0">
        <v>775</v>
      </c>
      <c r="B779" s="0" t="s">
        <v>3455</v>
      </c>
      <c r="C779" s="0" t="s">
        <v>13</v>
      </c>
      <c r="D779" s="0" t="s">
        <v>16</v>
      </c>
      <c r="E779" s="5" t="s">
        <v>3306</v>
      </c>
      <c r="G779" s="0" t="s">
        <v>26</v>
      </c>
      <c r="H779" s="0" t="s">
        <v>92</v>
      </c>
      <c r="I779" s="0" t="s">
        <v>3301</v>
      </c>
      <c r="J779" s="5" t="s">
        <v>3302</v>
      </c>
      <c r="K779" s="0" t="s">
        <v>33</v>
      </c>
      <c r="O779" s="2">
        <v>0</v>
      </c>
      <c r="P779" s="2">
        <v>210</v>
      </c>
      <c r="Q779" s="2">
        <f>IF(C779="Inventario físico",O779,P779)</f>
      </c>
      <c r="R779" s="2">
        <v>1</v>
      </c>
      <c r="S779" s="0" t="s">
        <v>2808</v>
      </c>
      <c r="T779" s="0" t="s">
        <v>2808</v>
      </c>
      <c r="U779" s="0" t="s">
        <v>99</v>
      </c>
      <c r="V779" s="5" t="s">
        <v>2809</v>
      </c>
      <c r="Y779" s="5" t="s">
        <v>3371</v>
      </c>
      <c r="Z779" s="0" t="s">
        <v>104</v>
      </c>
      <c r="AC779" s="5" t="s">
        <v>105</v>
      </c>
      <c r="AD779" s="3">
        <f>IF(AA779="","Pendiente",AA779*Q779)</f>
      </c>
      <c r="AE779" s="3">
        <v>147</v>
      </c>
      <c r="AF779" s="3">
        <f>IF(AE779="","",AE779*Q779)</f>
      </c>
      <c r="AG779" s="0" t="s">
        <v>106</v>
      </c>
      <c r="AH779" s="0" t="s">
        <v>107</v>
      </c>
    </row>
    <row r="780">
      <c r="A780" s="0">
        <v>776</v>
      </c>
      <c r="B780" s="0" t="s">
        <v>3456</v>
      </c>
      <c r="C780" s="0" t="s">
        <v>13</v>
      </c>
      <c r="D780" s="0" t="s">
        <v>16</v>
      </c>
      <c r="E780" s="5" t="s">
        <v>131</v>
      </c>
      <c r="F780" s="0" t="s">
        <v>3300</v>
      </c>
      <c r="G780" s="0" t="s">
        <v>28</v>
      </c>
      <c r="H780" s="0" t="s">
        <v>2131</v>
      </c>
      <c r="I780" s="0" t="s">
        <v>3301</v>
      </c>
      <c r="J780" s="5" t="s">
        <v>3302</v>
      </c>
      <c r="K780" s="0" t="s">
        <v>33</v>
      </c>
      <c r="O780" s="2">
        <v>0</v>
      </c>
      <c r="P780" s="2">
        <v>84</v>
      </c>
      <c r="Q780" s="2">
        <f>IF(C780="Inventario físico",O780,P780)</f>
      </c>
      <c r="R780" s="2">
        <v>2</v>
      </c>
      <c r="S780" s="0" t="s">
        <v>858</v>
      </c>
      <c r="T780" s="0" t="s">
        <v>858</v>
      </c>
      <c r="U780" s="0" t="s">
        <v>99</v>
      </c>
      <c r="V780" s="5" t="s">
        <v>859</v>
      </c>
      <c r="Y780" s="5" t="s">
        <v>3457</v>
      </c>
      <c r="Z780" s="0" t="s">
        <v>104</v>
      </c>
      <c r="AC780" s="5" t="s">
        <v>105</v>
      </c>
      <c r="AD780" s="3">
        <f>IF(AA780="","Pendiente",AA780*Q780)</f>
      </c>
      <c r="AE780" s="3">
        <v>2262.946785714286</v>
      </c>
      <c r="AF780" s="3">
        <f>IF(AE780="","",AE780*Q780)</f>
      </c>
      <c r="AG780" s="0" t="s">
        <v>106</v>
      </c>
      <c r="AH780" s="0" t="s">
        <v>107</v>
      </c>
    </row>
    <row r="781">
      <c r="A781" s="0">
        <v>777</v>
      </c>
      <c r="B781" s="0" t="s">
        <v>3458</v>
      </c>
      <c r="C781" s="0" t="s">
        <v>13</v>
      </c>
      <c r="D781" s="0" t="s">
        <v>16</v>
      </c>
      <c r="E781" s="5" t="s">
        <v>3306</v>
      </c>
      <c r="G781" s="0" t="s">
        <v>26</v>
      </c>
      <c r="H781" s="0" t="s">
        <v>92</v>
      </c>
      <c r="I781" s="0" t="s">
        <v>3301</v>
      </c>
      <c r="J781" s="5" t="s">
        <v>3302</v>
      </c>
      <c r="K781" s="0" t="s">
        <v>33</v>
      </c>
      <c r="O781" s="2">
        <v>0</v>
      </c>
      <c r="P781" s="2">
        <v>500</v>
      </c>
      <c r="Q781" s="2">
        <f>IF(C781="Inventario físico",O781,P781)</f>
      </c>
      <c r="R781" s="2">
        <v>3</v>
      </c>
      <c r="S781" s="0" t="s">
        <v>3459</v>
      </c>
      <c r="T781" s="0" t="s">
        <v>3459</v>
      </c>
      <c r="U781" s="0" t="s">
        <v>99</v>
      </c>
      <c r="V781" s="5" t="s">
        <v>3460</v>
      </c>
      <c r="Y781" s="5" t="s">
        <v>3309</v>
      </c>
      <c r="Z781" s="0" t="s">
        <v>104</v>
      </c>
      <c r="AC781" s="5" t="s">
        <v>105</v>
      </c>
      <c r="AD781" s="3">
        <f>IF(AA781="","Pendiente",AA781*Q781)</f>
      </c>
      <c r="AE781" s="3">
        <v>445</v>
      </c>
      <c r="AF781" s="3">
        <f>IF(AE781="","",AE781*Q781)</f>
      </c>
      <c r="AG781" s="0" t="s">
        <v>106</v>
      </c>
      <c r="AH781" s="0" t="s">
        <v>107</v>
      </c>
    </row>
    <row r="782">
      <c r="A782" s="0">
        <v>778</v>
      </c>
      <c r="B782" s="0" t="s">
        <v>3461</v>
      </c>
      <c r="C782" s="0" t="s">
        <v>13</v>
      </c>
      <c r="D782" s="0" t="s">
        <v>16</v>
      </c>
      <c r="E782" s="5" t="s">
        <v>3306</v>
      </c>
      <c r="G782" s="0" t="s">
        <v>27</v>
      </c>
      <c r="H782" s="0" t="s">
        <v>1020</v>
      </c>
      <c r="I782" s="0" t="s">
        <v>3301</v>
      </c>
      <c r="J782" s="5" t="s">
        <v>3302</v>
      </c>
      <c r="K782" s="0" t="s">
        <v>33</v>
      </c>
      <c r="O782" s="2">
        <v>0</v>
      </c>
      <c r="P782" s="2">
        <v>6527</v>
      </c>
      <c r="Q782" s="2">
        <f>IF(C782="Inventario físico",O782,P782)</f>
      </c>
      <c r="R782" s="2">
        <v>22</v>
      </c>
      <c r="S782" s="0" t="s">
        <v>3459</v>
      </c>
      <c r="T782" s="0" t="s">
        <v>3459</v>
      </c>
      <c r="U782" s="0" t="s">
        <v>99</v>
      </c>
      <c r="V782" s="5" t="s">
        <v>3460</v>
      </c>
      <c r="Y782" s="5" t="s">
        <v>3309</v>
      </c>
      <c r="Z782" s="0" t="s">
        <v>104</v>
      </c>
      <c r="AC782" s="5" t="s">
        <v>105</v>
      </c>
      <c r="AD782" s="3">
        <f>IF(AA782="","Pendiente",AA782*Q782)</f>
      </c>
      <c r="AE782" s="3">
        <v>330.9525386854604</v>
      </c>
      <c r="AF782" s="3">
        <f>IF(AE782="","",AE782*Q782)</f>
      </c>
      <c r="AG782" s="0" t="s">
        <v>106</v>
      </c>
      <c r="AH782" s="0" t="s">
        <v>107</v>
      </c>
    </row>
    <row r="783">
      <c r="A783" s="0">
        <v>779</v>
      </c>
      <c r="B783" s="0" t="s">
        <v>3462</v>
      </c>
      <c r="C783" s="0" t="s">
        <v>13</v>
      </c>
      <c r="D783" s="0" t="s">
        <v>16</v>
      </c>
      <c r="E783" s="5" t="s">
        <v>3306</v>
      </c>
      <c r="G783" s="0" t="s">
        <v>28</v>
      </c>
      <c r="H783" s="0" t="s">
        <v>2131</v>
      </c>
      <c r="I783" s="0" t="s">
        <v>3301</v>
      </c>
      <c r="J783" s="5" t="s">
        <v>3302</v>
      </c>
      <c r="K783" s="0" t="s">
        <v>33</v>
      </c>
      <c r="O783" s="2">
        <v>0</v>
      </c>
      <c r="P783" s="2">
        <v>200</v>
      </c>
      <c r="Q783" s="2">
        <f>IF(C783="Inventario físico",O783,P783)</f>
      </c>
      <c r="R783" s="2">
        <v>1</v>
      </c>
      <c r="S783" s="0" t="s">
        <v>3459</v>
      </c>
      <c r="T783" s="0" t="s">
        <v>3459</v>
      </c>
      <c r="U783" s="0" t="s">
        <v>99</v>
      </c>
      <c r="V783" s="5" t="s">
        <v>3460</v>
      </c>
      <c r="Y783" s="5" t="s">
        <v>3309</v>
      </c>
      <c r="Z783" s="0" t="s">
        <v>104</v>
      </c>
      <c r="AC783" s="5" t="s">
        <v>105</v>
      </c>
      <c r="AD783" s="3">
        <f>IF(AA783="","Pendiente",AA783*Q783)</f>
      </c>
      <c r="AE783" s="3">
        <v>350</v>
      </c>
      <c r="AF783" s="3">
        <f>IF(AE783="","",AE783*Q783)</f>
      </c>
      <c r="AG783" s="0" t="s">
        <v>106</v>
      </c>
      <c r="AH783" s="0" t="s">
        <v>107</v>
      </c>
    </row>
    <row r="784">
      <c r="A784" s="0">
        <v>780</v>
      </c>
      <c r="B784" s="0" t="s">
        <v>3463</v>
      </c>
      <c r="C784" s="0" t="s">
        <v>13</v>
      </c>
      <c r="D784" s="0" t="s">
        <v>16</v>
      </c>
      <c r="E784" s="5" t="s">
        <v>3306</v>
      </c>
      <c r="G784" s="0" t="s">
        <v>26</v>
      </c>
      <c r="H784" s="0" t="s">
        <v>92</v>
      </c>
      <c r="I784" s="0" t="s">
        <v>3301</v>
      </c>
      <c r="J784" s="5" t="s">
        <v>3302</v>
      </c>
      <c r="K784" s="0" t="s">
        <v>33</v>
      </c>
      <c r="O784" s="2">
        <v>0</v>
      </c>
      <c r="P784" s="2">
        <v>300</v>
      </c>
      <c r="Q784" s="2">
        <f>IF(C784="Inventario físico",O784,P784)</f>
      </c>
      <c r="R784" s="2">
        <v>2</v>
      </c>
      <c r="S784" s="0" t="s">
        <v>3464</v>
      </c>
      <c r="T784" s="0" t="s">
        <v>3464</v>
      </c>
      <c r="U784" s="0" t="s">
        <v>99</v>
      </c>
      <c r="V784" s="5" t="s">
        <v>2685</v>
      </c>
      <c r="Y784" s="5" t="s">
        <v>3309</v>
      </c>
      <c r="Z784" s="0" t="s">
        <v>104</v>
      </c>
      <c r="AC784" s="5" t="s">
        <v>105</v>
      </c>
      <c r="AD784" s="3">
        <f>IF(AA784="","Pendiente",AA784*Q784)</f>
      </c>
      <c r="AE784" s="3">
        <v>520.8811666666667</v>
      </c>
      <c r="AF784" s="3">
        <f>IF(AE784="","",AE784*Q784)</f>
      </c>
      <c r="AG784" s="0" t="s">
        <v>106</v>
      </c>
      <c r="AH784" s="0" t="s">
        <v>107</v>
      </c>
    </row>
    <row r="785">
      <c r="A785" s="0">
        <v>781</v>
      </c>
      <c r="B785" s="0" t="s">
        <v>3465</v>
      </c>
      <c r="C785" s="0" t="s">
        <v>13</v>
      </c>
      <c r="D785" s="0" t="s">
        <v>16</v>
      </c>
      <c r="E785" s="5" t="s">
        <v>3306</v>
      </c>
      <c r="G785" s="0" t="s">
        <v>27</v>
      </c>
      <c r="H785" s="0" t="s">
        <v>1020</v>
      </c>
      <c r="I785" s="0" t="s">
        <v>3301</v>
      </c>
      <c r="J785" s="5" t="s">
        <v>3302</v>
      </c>
      <c r="K785" s="0" t="s">
        <v>33</v>
      </c>
      <c r="O785" s="2">
        <v>0</v>
      </c>
      <c r="P785" s="2">
        <v>2241</v>
      </c>
      <c r="Q785" s="2">
        <f>IF(C785="Inventario físico",O785,P785)</f>
      </c>
      <c r="R785" s="2">
        <v>17</v>
      </c>
      <c r="S785" s="0" t="s">
        <v>3464</v>
      </c>
      <c r="T785" s="0" t="s">
        <v>3464</v>
      </c>
      <c r="U785" s="0" t="s">
        <v>99</v>
      </c>
      <c r="V785" s="5" t="s">
        <v>2685</v>
      </c>
      <c r="Y785" s="5" t="s">
        <v>3309</v>
      </c>
      <c r="Z785" s="0" t="s">
        <v>104</v>
      </c>
      <c r="AC785" s="5" t="s">
        <v>105</v>
      </c>
      <c r="AD785" s="3">
        <f>IF(AA785="","Pendiente",AA785*Q785)</f>
      </c>
      <c r="AE785" s="3">
        <v>201.29179830432835</v>
      </c>
      <c r="AF785" s="3">
        <f>IF(AE785="","",AE785*Q785)</f>
      </c>
      <c r="AG785" s="0" t="s">
        <v>106</v>
      </c>
      <c r="AH785" s="0" t="s">
        <v>107</v>
      </c>
    </row>
    <row r="786">
      <c r="A786" s="0">
        <v>782</v>
      </c>
      <c r="B786" s="0" t="s">
        <v>3466</v>
      </c>
      <c r="C786" s="0" t="s">
        <v>13</v>
      </c>
      <c r="D786" s="0" t="s">
        <v>16</v>
      </c>
      <c r="E786" s="5" t="s">
        <v>131</v>
      </c>
      <c r="F786" s="0" t="s">
        <v>3300</v>
      </c>
      <c r="G786" s="0" t="s">
        <v>28</v>
      </c>
      <c r="H786" s="0" t="s">
        <v>2131</v>
      </c>
      <c r="I786" s="0" t="s">
        <v>3301</v>
      </c>
      <c r="J786" s="5" t="s">
        <v>3302</v>
      </c>
      <c r="K786" s="0" t="s">
        <v>33</v>
      </c>
      <c r="O786" s="2">
        <v>0</v>
      </c>
      <c r="P786" s="2">
        <v>100</v>
      </c>
      <c r="Q786" s="2">
        <f>IF(C786="Inventario físico",O786,P786)</f>
      </c>
      <c r="R786" s="2">
        <v>1</v>
      </c>
      <c r="S786" s="0" t="s">
        <v>3464</v>
      </c>
      <c r="T786" s="0" t="s">
        <v>3464</v>
      </c>
      <c r="U786" s="0" t="s">
        <v>99</v>
      </c>
      <c r="V786" s="5" t="s">
        <v>2685</v>
      </c>
      <c r="Y786" s="5" t="s">
        <v>3304</v>
      </c>
      <c r="Z786" s="0" t="s">
        <v>104</v>
      </c>
      <c r="AC786" s="5" t="s">
        <v>105</v>
      </c>
      <c r="AD786" s="3">
        <f>IF(AA786="","Pendiente",AA786*Q786)</f>
      </c>
      <c r="AE786" s="3">
        <v>537.29</v>
      </c>
      <c r="AF786" s="3">
        <f>IF(AE786="","",AE786*Q786)</f>
      </c>
      <c r="AG786" s="0" t="s">
        <v>106</v>
      </c>
      <c r="AH786" s="0" t="s">
        <v>107</v>
      </c>
    </row>
    <row r="787">
      <c r="A787" s="0">
        <v>783</v>
      </c>
      <c r="B787" s="0" t="s">
        <v>3467</v>
      </c>
      <c r="C787" s="0" t="s">
        <v>13</v>
      </c>
      <c r="D787" s="0" t="s">
        <v>16</v>
      </c>
      <c r="E787" s="5" t="s">
        <v>3306</v>
      </c>
      <c r="G787" s="0" t="s">
        <v>27</v>
      </c>
      <c r="H787" s="0" t="s">
        <v>1020</v>
      </c>
      <c r="I787" s="0" t="s">
        <v>3301</v>
      </c>
      <c r="J787" s="5" t="s">
        <v>3302</v>
      </c>
      <c r="K787" s="0" t="s">
        <v>33</v>
      </c>
      <c r="O787" s="2">
        <v>0</v>
      </c>
      <c r="P787" s="2">
        <v>180</v>
      </c>
      <c r="Q787" s="2">
        <f>IF(C787="Inventario físico",O787,P787)</f>
      </c>
      <c r="R787" s="2">
        <v>4</v>
      </c>
      <c r="S787" s="0" t="s">
        <v>367</v>
      </c>
      <c r="T787" s="0" t="s">
        <v>367</v>
      </c>
      <c r="U787" s="0" t="s">
        <v>99</v>
      </c>
      <c r="V787" s="5" t="s">
        <v>368</v>
      </c>
      <c r="Y787" s="5" t="s">
        <v>3350</v>
      </c>
      <c r="Z787" s="0" t="s">
        <v>104</v>
      </c>
      <c r="AC787" s="5" t="s">
        <v>105</v>
      </c>
      <c r="AD787" s="3">
        <f>IF(AA787="","Pendiente",AA787*Q787)</f>
      </c>
      <c r="AE787" s="3">
        <v>37.567944444444436</v>
      </c>
      <c r="AF787" s="3">
        <f>IF(AE787="","",AE787*Q787)</f>
      </c>
      <c r="AG787" s="0" t="s">
        <v>106</v>
      </c>
      <c r="AH787" s="0" t="s">
        <v>107</v>
      </c>
    </row>
    <row r="788">
      <c r="A788" s="0">
        <v>784</v>
      </c>
      <c r="B788" s="0" t="s">
        <v>3468</v>
      </c>
      <c r="C788" s="0" t="s">
        <v>13</v>
      </c>
      <c r="D788" s="0" t="s">
        <v>16</v>
      </c>
      <c r="E788" s="5" t="s">
        <v>3306</v>
      </c>
      <c r="G788" s="0" t="s">
        <v>26</v>
      </c>
      <c r="H788" s="0" t="s">
        <v>92</v>
      </c>
      <c r="I788" s="0" t="s">
        <v>3301</v>
      </c>
      <c r="J788" s="5" t="s">
        <v>3302</v>
      </c>
      <c r="K788" s="0" t="s">
        <v>33</v>
      </c>
      <c r="O788" s="2">
        <v>0</v>
      </c>
      <c r="P788" s="2">
        <v>386</v>
      </c>
      <c r="Q788" s="2">
        <f>IF(C788="Inventario físico",O788,P788)</f>
      </c>
      <c r="R788" s="2">
        <v>3</v>
      </c>
      <c r="S788" s="0" t="s">
        <v>3469</v>
      </c>
      <c r="T788" s="0" t="s">
        <v>3469</v>
      </c>
      <c r="U788" s="0" t="s">
        <v>99</v>
      </c>
      <c r="V788" s="5" t="s">
        <v>3470</v>
      </c>
      <c r="Y788" s="5" t="s">
        <v>3309</v>
      </c>
      <c r="Z788" s="0" t="s">
        <v>104</v>
      </c>
      <c r="AC788" s="5" t="s">
        <v>105</v>
      </c>
      <c r="AD788" s="3">
        <f>IF(AA788="","Pendiente",AA788*Q788)</f>
      </c>
      <c r="AE788" s="3">
        <v>109.27440414507774</v>
      </c>
      <c r="AF788" s="3">
        <f>IF(AE788="","",AE788*Q788)</f>
      </c>
      <c r="AG788" s="0" t="s">
        <v>106</v>
      </c>
      <c r="AH788" s="0" t="s">
        <v>107</v>
      </c>
    </row>
    <row r="789">
      <c r="A789" s="0">
        <v>785</v>
      </c>
      <c r="B789" s="0" t="s">
        <v>3471</v>
      </c>
      <c r="C789" s="0" t="s">
        <v>13</v>
      </c>
      <c r="D789" s="0" t="s">
        <v>16</v>
      </c>
      <c r="E789" s="5" t="s">
        <v>3306</v>
      </c>
      <c r="G789" s="0" t="s">
        <v>28</v>
      </c>
      <c r="H789" s="0" t="s">
        <v>2131</v>
      </c>
      <c r="I789" s="0" t="s">
        <v>3301</v>
      </c>
      <c r="J789" s="5" t="s">
        <v>3302</v>
      </c>
      <c r="K789" s="0" t="s">
        <v>33</v>
      </c>
      <c r="O789" s="2">
        <v>0</v>
      </c>
      <c r="P789" s="2">
        <v>180</v>
      </c>
      <c r="Q789" s="2">
        <f>IF(C789="Inventario físico",O789,P789)</f>
      </c>
      <c r="R789" s="2">
        <v>1</v>
      </c>
      <c r="S789" s="0" t="s">
        <v>3469</v>
      </c>
      <c r="T789" s="0" t="s">
        <v>3469</v>
      </c>
      <c r="U789" s="0" t="s">
        <v>99</v>
      </c>
      <c r="V789" s="5" t="s">
        <v>3470</v>
      </c>
      <c r="Y789" s="5" t="s">
        <v>3309</v>
      </c>
      <c r="Z789" s="0" t="s">
        <v>104</v>
      </c>
      <c r="AC789" s="5" t="s">
        <v>105</v>
      </c>
      <c r="AD789" s="3">
        <f>IF(AA789="","Pendiente",AA789*Q789)</f>
      </c>
      <c r="AE789" s="3">
        <v>54.6</v>
      </c>
      <c r="AF789" s="3">
        <f>IF(AE789="","",AE789*Q789)</f>
      </c>
      <c r="AG789" s="0" t="s">
        <v>106</v>
      </c>
      <c r="AH789" s="0" t="s">
        <v>107</v>
      </c>
    </row>
    <row r="790">
      <c r="A790" s="0">
        <v>786</v>
      </c>
      <c r="B790" s="0" t="s">
        <v>3472</v>
      </c>
      <c r="C790" s="0" t="s">
        <v>13</v>
      </c>
      <c r="D790" s="0" t="s">
        <v>16</v>
      </c>
      <c r="E790" s="5" t="s">
        <v>3306</v>
      </c>
      <c r="G790" s="0" t="s">
        <v>26</v>
      </c>
      <c r="H790" s="0" t="s">
        <v>92</v>
      </c>
      <c r="I790" s="0" t="s">
        <v>3301</v>
      </c>
      <c r="J790" s="5" t="s">
        <v>3302</v>
      </c>
      <c r="K790" s="0" t="s">
        <v>33</v>
      </c>
      <c r="O790" s="2">
        <v>0</v>
      </c>
      <c r="P790" s="2">
        <v>200</v>
      </c>
      <c r="Q790" s="2">
        <f>IF(C790="Inventario físico",O790,P790)</f>
      </c>
      <c r="R790" s="2">
        <v>1</v>
      </c>
      <c r="S790" s="0" t="s">
        <v>3473</v>
      </c>
      <c r="T790" s="0" t="s">
        <v>3473</v>
      </c>
      <c r="U790" s="0" t="s">
        <v>99</v>
      </c>
      <c r="V790" s="5" t="s">
        <v>3474</v>
      </c>
      <c r="Y790" s="5" t="s">
        <v>3309</v>
      </c>
      <c r="Z790" s="0" t="s">
        <v>104</v>
      </c>
      <c r="AC790" s="5" t="s">
        <v>105</v>
      </c>
      <c r="AD790" s="3">
        <f>IF(AA790="","Pendiente",AA790*Q790)</f>
      </c>
      <c r="AE790" s="3">
        <v>76.1</v>
      </c>
      <c r="AF790" s="3">
        <f>IF(AE790="","",AE790*Q790)</f>
      </c>
      <c r="AG790" s="0" t="s">
        <v>106</v>
      </c>
      <c r="AH790" s="0" t="s">
        <v>107</v>
      </c>
    </row>
    <row r="791">
      <c r="A791" s="0">
        <v>787</v>
      </c>
      <c r="B791" s="0" t="s">
        <v>3475</v>
      </c>
      <c r="C791" s="0" t="s">
        <v>13</v>
      </c>
      <c r="D791" s="0" t="s">
        <v>16</v>
      </c>
      <c r="E791" s="5" t="s">
        <v>3306</v>
      </c>
      <c r="G791" s="0" t="s">
        <v>26</v>
      </c>
      <c r="H791" s="0" t="s">
        <v>92</v>
      </c>
      <c r="I791" s="0" t="s">
        <v>3301</v>
      </c>
      <c r="J791" s="5" t="s">
        <v>3302</v>
      </c>
      <c r="K791" s="0" t="s">
        <v>33</v>
      </c>
      <c r="O791" s="2">
        <v>0</v>
      </c>
      <c r="P791" s="2">
        <v>200</v>
      </c>
      <c r="Q791" s="2">
        <f>IF(C791="Inventario físico",O791,P791)</f>
      </c>
      <c r="R791" s="2">
        <v>1</v>
      </c>
      <c r="S791" s="0" t="s">
        <v>3476</v>
      </c>
      <c r="T791" s="0" t="s">
        <v>3476</v>
      </c>
      <c r="U791" s="0" t="s">
        <v>99</v>
      </c>
      <c r="V791" s="5" t="s">
        <v>2264</v>
      </c>
      <c r="Y791" s="5" t="s">
        <v>3309</v>
      </c>
      <c r="Z791" s="0" t="s">
        <v>104</v>
      </c>
      <c r="AC791" s="5" t="s">
        <v>105</v>
      </c>
      <c r="AD791" s="3">
        <f>IF(AA791="","Pendiente",AA791*Q791)</f>
      </c>
      <c r="AE791" s="3">
        <v>8677.97</v>
      </c>
      <c r="AF791" s="3">
        <f>IF(AE791="","",AE791*Q791)</f>
      </c>
      <c r="AG791" s="0" t="s">
        <v>106</v>
      </c>
      <c r="AH791" s="0" t="s">
        <v>107</v>
      </c>
    </row>
    <row r="792">
      <c r="A792" s="0">
        <v>788</v>
      </c>
      <c r="B792" s="0" t="s">
        <v>3477</v>
      </c>
      <c r="C792" s="0" t="s">
        <v>13</v>
      </c>
      <c r="D792" s="0" t="s">
        <v>16</v>
      </c>
      <c r="E792" s="5" t="s">
        <v>3306</v>
      </c>
      <c r="G792" s="0" t="s">
        <v>26</v>
      </c>
      <c r="H792" s="0" t="s">
        <v>92</v>
      </c>
      <c r="I792" s="0" t="s">
        <v>3301</v>
      </c>
      <c r="J792" s="5" t="s">
        <v>3302</v>
      </c>
      <c r="K792" s="0" t="s">
        <v>30</v>
      </c>
      <c r="O792" s="2">
        <v>0</v>
      </c>
      <c r="P792" s="2">
        <v>200</v>
      </c>
      <c r="Q792" s="2">
        <f>IF(C792="Inventario físico",O792,P792)</f>
      </c>
      <c r="R792" s="2">
        <v>1</v>
      </c>
      <c r="S792" s="0" t="s">
        <v>3478</v>
      </c>
      <c r="T792" s="0" t="s">
        <v>3478</v>
      </c>
      <c r="U792" s="0" t="s">
        <v>99</v>
      </c>
      <c r="V792" s="5" t="s">
        <v>3479</v>
      </c>
      <c r="Y792" s="5" t="s">
        <v>3309</v>
      </c>
      <c r="Z792" s="0" t="s">
        <v>104</v>
      </c>
      <c r="AC792" s="5" t="s">
        <v>105</v>
      </c>
      <c r="AD792" s="3">
        <f>IF(AA792="","Pendiente",AA792*Q792)</f>
      </c>
      <c r="AE792" s="3">
        <v>207.45</v>
      </c>
      <c r="AF792" s="3">
        <f>IF(AE792="","",AE792*Q792)</f>
      </c>
      <c r="AG792" s="0" t="s">
        <v>106</v>
      </c>
      <c r="AH792" s="0" t="s">
        <v>107</v>
      </c>
    </row>
    <row r="793">
      <c r="A793" s="0">
        <v>789</v>
      </c>
      <c r="B793" s="0" t="s">
        <v>3480</v>
      </c>
      <c r="C793" s="0" t="s">
        <v>13</v>
      </c>
      <c r="D793" s="0" t="s">
        <v>16</v>
      </c>
      <c r="E793" s="5" t="s">
        <v>3306</v>
      </c>
      <c r="G793" s="0" t="s">
        <v>27</v>
      </c>
      <c r="H793" s="0" t="s">
        <v>1020</v>
      </c>
      <c r="I793" s="0" t="s">
        <v>3301</v>
      </c>
      <c r="J793" s="5" t="s">
        <v>3302</v>
      </c>
      <c r="K793" s="0" t="s">
        <v>30</v>
      </c>
      <c r="O793" s="2">
        <v>0</v>
      </c>
      <c r="P793" s="2">
        <v>3000</v>
      </c>
      <c r="Q793" s="2">
        <f>IF(C793="Inventario físico",O793,P793)</f>
      </c>
      <c r="R793" s="2">
        <v>2</v>
      </c>
      <c r="S793" s="0" t="s">
        <v>3478</v>
      </c>
      <c r="T793" s="0" t="s">
        <v>3478</v>
      </c>
      <c r="U793" s="0" t="s">
        <v>99</v>
      </c>
      <c r="V793" s="5" t="s">
        <v>3479</v>
      </c>
      <c r="Y793" s="5" t="s">
        <v>3309</v>
      </c>
      <c r="Z793" s="0" t="s">
        <v>104</v>
      </c>
      <c r="AC793" s="5" t="s">
        <v>105</v>
      </c>
      <c r="AD793" s="3">
        <f>IF(AA793="","Pendiente",AA793*Q793)</f>
      </c>
      <c r="AE793" s="3">
        <v>7.273916666666667</v>
      </c>
      <c r="AF793" s="3">
        <f>IF(AE793="","",AE793*Q793)</f>
      </c>
      <c r="AG793" s="0" t="s">
        <v>106</v>
      </c>
      <c r="AH793" s="0" t="s">
        <v>107</v>
      </c>
    </row>
    <row r="794">
      <c r="A794" s="0">
        <v>790</v>
      </c>
      <c r="B794" s="0" t="s">
        <v>3481</v>
      </c>
      <c r="C794" s="0" t="s">
        <v>13</v>
      </c>
      <c r="D794" s="0" t="s">
        <v>16</v>
      </c>
      <c r="E794" s="5" t="s">
        <v>3306</v>
      </c>
      <c r="G794" s="0" t="s">
        <v>26</v>
      </c>
      <c r="H794" s="0" t="s">
        <v>92</v>
      </c>
      <c r="I794" s="0" t="s">
        <v>3301</v>
      </c>
      <c r="J794" s="5" t="s">
        <v>3302</v>
      </c>
      <c r="K794" s="0" t="s">
        <v>30</v>
      </c>
      <c r="O794" s="2">
        <v>0</v>
      </c>
      <c r="P794" s="2">
        <v>200</v>
      </c>
      <c r="Q794" s="2">
        <f>IF(C794="Inventario físico",O794,P794)</f>
      </c>
      <c r="R794" s="2">
        <v>1</v>
      </c>
      <c r="S794" s="0" t="s">
        <v>3482</v>
      </c>
      <c r="T794" s="0" t="s">
        <v>3482</v>
      </c>
      <c r="U794" s="0" t="s">
        <v>99</v>
      </c>
      <c r="V794" s="5" t="s">
        <v>3483</v>
      </c>
      <c r="Y794" s="5" t="s">
        <v>3309</v>
      </c>
      <c r="Z794" s="0" t="s">
        <v>104</v>
      </c>
      <c r="AC794" s="5" t="s">
        <v>105</v>
      </c>
      <c r="AD794" s="3">
        <f>IF(AA794="","Pendiente",AA794*Q794)</f>
      </c>
      <c r="AE794" s="3">
        <v>184.13369999999998</v>
      </c>
      <c r="AF794" s="3">
        <f>IF(AE794="","",AE794*Q794)</f>
      </c>
      <c r="AG794" s="0" t="s">
        <v>106</v>
      </c>
      <c r="AH794" s="0" t="s">
        <v>107</v>
      </c>
    </row>
    <row r="795">
      <c r="A795" s="0">
        <v>791</v>
      </c>
      <c r="B795" s="0" t="s">
        <v>3484</v>
      </c>
      <c r="C795" s="0" t="s">
        <v>13</v>
      </c>
      <c r="D795" s="0" t="s">
        <v>16</v>
      </c>
      <c r="E795" s="5" t="s">
        <v>3306</v>
      </c>
      <c r="G795" s="0" t="s">
        <v>27</v>
      </c>
      <c r="H795" s="0" t="s">
        <v>1020</v>
      </c>
      <c r="I795" s="0" t="s">
        <v>3301</v>
      </c>
      <c r="J795" s="5" t="s">
        <v>3302</v>
      </c>
      <c r="K795" s="0" t="s">
        <v>30</v>
      </c>
      <c r="O795" s="2">
        <v>0</v>
      </c>
      <c r="P795" s="2">
        <v>3560</v>
      </c>
      <c r="Q795" s="2">
        <f>IF(C795="Inventario físico",O795,P795)</f>
      </c>
      <c r="R795" s="2">
        <v>2</v>
      </c>
      <c r="S795" s="0" t="s">
        <v>3482</v>
      </c>
      <c r="T795" s="0" t="s">
        <v>3482</v>
      </c>
      <c r="U795" s="0" t="s">
        <v>99</v>
      </c>
      <c r="V795" s="5" t="s">
        <v>3483</v>
      </c>
      <c r="Y795" s="5" t="s">
        <v>3309</v>
      </c>
      <c r="Z795" s="0" t="s">
        <v>104</v>
      </c>
      <c r="AC795" s="5" t="s">
        <v>105</v>
      </c>
      <c r="AD795" s="3">
        <f>IF(AA795="","Pendiente",AA795*Q795)</f>
      </c>
      <c r="AE795" s="3">
        <v>377.8923960674158</v>
      </c>
      <c r="AF795" s="3">
        <f>IF(AE795="","",AE795*Q795)</f>
      </c>
      <c r="AG795" s="0" t="s">
        <v>106</v>
      </c>
      <c r="AH795" s="0" t="s">
        <v>107</v>
      </c>
    </row>
    <row r="796">
      <c r="A796" s="0">
        <v>792</v>
      </c>
      <c r="B796" s="0" t="s">
        <v>3485</v>
      </c>
      <c r="C796" s="0" t="s">
        <v>13</v>
      </c>
      <c r="D796" s="0" t="s">
        <v>16</v>
      </c>
      <c r="E796" s="5" t="s">
        <v>3306</v>
      </c>
      <c r="G796" s="0" t="s">
        <v>28</v>
      </c>
      <c r="H796" s="0" t="s">
        <v>2131</v>
      </c>
      <c r="I796" s="0" t="s">
        <v>3301</v>
      </c>
      <c r="J796" s="5" t="s">
        <v>3302</v>
      </c>
      <c r="K796" s="0" t="s">
        <v>30</v>
      </c>
      <c r="O796" s="2">
        <v>0</v>
      </c>
      <c r="P796" s="2">
        <v>700</v>
      </c>
      <c r="Q796" s="2">
        <f>IF(C796="Inventario físico",O796,P796)</f>
      </c>
      <c r="R796" s="2">
        <v>1</v>
      </c>
      <c r="S796" s="0" t="s">
        <v>3482</v>
      </c>
      <c r="T796" s="0" t="s">
        <v>3482</v>
      </c>
      <c r="U796" s="0" t="s">
        <v>99</v>
      </c>
      <c r="V796" s="5" t="s">
        <v>3483</v>
      </c>
      <c r="Y796" s="5" t="s">
        <v>3309</v>
      </c>
      <c r="Z796" s="0" t="s">
        <v>104</v>
      </c>
      <c r="AC796" s="5" t="s">
        <v>105</v>
      </c>
      <c r="AD796" s="3">
        <f>IF(AA796="","Pendiente",AA796*Q796)</f>
      </c>
      <c r="AE796" s="3">
        <v>175.1299857142857</v>
      </c>
      <c r="AF796" s="3">
        <f>IF(AE796="","",AE796*Q796)</f>
      </c>
      <c r="AG796" s="0" t="s">
        <v>106</v>
      </c>
      <c r="AH796" s="0" t="s">
        <v>107</v>
      </c>
    </row>
    <row r="797">
      <c r="A797" s="0">
        <v>793</v>
      </c>
      <c r="B797" s="0" t="s">
        <v>3486</v>
      </c>
      <c r="C797" s="0" t="s">
        <v>13</v>
      </c>
      <c r="D797" s="0" t="s">
        <v>16</v>
      </c>
      <c r="E797" s="5" t="s">
        <v>3306</v>
      </c>
      <c r="G797" s="0" t="s">
        <v>26</v>
      </c>
      <c r="H797" s="0" t="s">
        <v>92</v>
      </c>
      <c r="I797" s="0" t="s">
        <v>3301</v>
      </c>
      <c r="J797" s="5" t="s">
        <v>3302</v>
      </c>
      <c r="K797" s="0" t="s">
        <v>33</v>
      </c>
      <c r="O797" s="2">
        <v>0</v>
      </c>
      <c r="P797" s="2">
        <v>195</v>
      </c>
      <c r="Q797" s="2">
        <f>IF(C797="Inventario físico",O797,P797)</f>
      </c>
      <c r="R797" s="2">
        <v>1</v>
      </c>
      <c r="S797" s="0" t="s">
        <v>3487</v>
      </c>
      <c r="T797" s="0" t="s">
        <v>3487</v>
      </c>
      <c r="U797" s="0" t="s">
        <v>99</v>
      </c>
      <c r="V797" s="5" t="s">
        <v>3488</v>
      </c>
      <c r="Y797" s="5" t="s">
        <v>3309</v>
      </c>
      <c r="Z797" s="0" t="s">
        <v>104</v>
      </c>
      <c r="AC797" s="5" t="s">
        <v>105</v>
      </c>
      <c r="AD797" s="3">
        <f>IF(AA797="","Pendiente",AA797*Q797)</f>
      </c>
      <c r="AE797" s="3">
        <v>143.242</v>
      </c>
      <c r="AF797" s="3">
        <f>IF(AE797="","",AE797*Q797)</f>
      </c>
      <c r="AG797" s="0" t="s">
        <v>106</v>
      </c>
      <c r="AH797" s="0" t="s">
        <v>107</v>
      </c>
    </row>
    <row r="798">
      <c r="A798" s="0">
        <v>794</v>
      </c>
      <c r="B798" s="0" t="s">
        <v>3489</v>
      </c>
      <c r="C798" s="0" t="s">
        <v>13</v>
      </c>
      <c r="D798" s="0" t="s">
        <v>16</v>
      </c>
      <c r="E798" s="5" t="s">
        <v>3306</v>
      </c>
      <c r="G798" s="0" t="s">
        <v>27</v>
      </c>
      <c r="H798" s="0" t="s">
        <v>1020</v>
      </c>
      <c r="I798" s="0" t="s">
        <v>3301</v>
      </c>
      <c r="J798" s="5" t="s">
        <v>3302</v>
      </c>
      <c r="K798" s="0" t="s">
        <v>33</v>
      </c>
      <c r="O798" s="2">
        <v>0</v>
      </c>
      <c r="P798" s="2">
        <v>810</v>
      </c>
      <c r="Q798" s="2">
        <f>IF(C798="Inventario físico",O798,P798)</f>
      </c>
      <c r="R798" s="2">
        <v>5</v>
      </c>
      <c r="S798" s="0" t="s">
        <v>3487</v>
      </c>
      <c r="T798" s="0" t="s">
        <v>3487</v>
      </c>
      <c r="U798" s="0" t="s">
        <v>99</v>
      </c>
      <c r="V798" s="5" t="s">
        <v>3488</v>
      </c>
      <c r="Y798" s="5" t="s">
        <v>3309</v>
      </c>
      <c r="Z798" s="0" t="s">
        <v>104</v>
      </c>
      <c r="AC798" s="5" t="s">
        <v>105</v>
      </c>
      <c r="AD798" s="3">
        <f>IF(AA798="","Pendiente",AA798*Q798)</f>
      </c>
      <c r="AE798" s="3">
        <v>16.797123456790125</v>
      </c>
      <c r="AF798" s="3">
        <f>IF(AE798="","",AE798*Q798)</f>
      </c>
      <c r="AG798" s="0" t="s">
        <v>106</v>
      </c>
      <c r="AH798" s="0" t="s">
        <v>107</v>
      </c>
    </row>
    <row r="799">
      <c r="A799" s="0">
        <v>795</v>
      </c>
      <c r="B799" s="0" t="s">
        <v>3490</v>
      </c>
      <c r="C799" s="0" t="s">
        <v>13</v>
      </c>
      <c r="D799" s="0" t="s">
        <v>16</v>
      </c>
      <c r="E799" s="5" t="s">
        <v>3306</v>
      </c>
      <c r="G799" s="0" t="s">
        <v>28</v>
      </c>
      <c r="H799" s="0" t="s">
        <v>2131</v>
      </c>
      <c r="I799" s="0" t="s">
        <v>3301</v>
      </c>
      <c r="J799" s="5" t="s">
        <v>3302</v>
      </c>
      <c r="K799" s="0" t="s">
        <v>33</v>
      </c>
      <c r="O799" s="2">
        <v>0</v>
      </c>
      <c r="P799" s="2">
        <v>255</v>
      </c>
      <c r="Q799" s="2">
        <f>IF(C799="Inventario físico",O799,P799)</f>
      </c>
      <c r="R799" s="2">
        <v>1</v>
      </c>
      <c r="S799" s="0" t="s">
        <v>3487</v>
      </c>
      <c r="T799" s="0" t="s">
        <v>3487</v>
      </c>
      <c r="U799" s="0" t="s">
        <v>99</v>
      </c>
      <c r="V799" s="5" t="s">
        <v>3488</v>
      </c>
      <c r="Y799" s="5" t="s">
        <v>3309</v>
      </c>
      <c r="Z799" s="0" t="s">
        <v>104</v>
      </c>
      <c r="AC799" s="5" t="s">
        <v>105</v>
      </c>
      <c r="AD799" s="3">
        <f>IF(AA799="","Pendiente",AA799*Q799)</f>
      </c>
      <c r="AE799" s="3">
        <v>339.1</v>
      </c>
      <c r="AF799" s="3">
        <f>IF(AE799="","",AE799*Q799)</f>
      </c>
      <c r="AG799" s="0" t="s">
        <v>106</v>
      </c>
      <c r="AH799" s="0" t="s">
        <v>107</v>
      </c>
    </row>
    <row r="800">
      <c r="A800" s="0">
        <v>796</v>
      </c>
      <c r="B800" s="0" t="s">
        <v>3491</v>
      </c>
      <c r="C800" s="0" t="s">
        <v>13</v>
      </c>
      <c r="D800" s="0" t="s">
        <v>16</v>
      </c>
      <c r="E800" s="5" t="s">
        <v>3306</v>
      </c>
      <c r="G800" s="0" t="s">
        <v>26</v>
      </c>
      <c r="H800" s="0" t="s">
        <v>92</v>
      </c>
      <c r="I800" s="0" t="s">
        <v>3301</v>
      </c>
      <c r="J800" s="5" t="s">
        <v>3302</v>
      </c>
      <c r="K800" s="0" t="s">
        <v>33</v>
      </c>
      <c r="O800" s="2">
        <v>0</v>
      </c>
      <c r="P800" s="2">
        <v>189</v>
      </c>
      <c r="Q800" s="2">
        <f>IF(C800="Inventario físico",O800,P800)</f>
      </c>
      <c r="R800" s="2">
        <v>1</v>
      </c>
      <c r="S800" s="0" t="s">
        <v>3492</v>
      </c>
      <c r="T800" s="0" t="s">
        <v>3492</v>
      </c>
      <c r="U800" s="0" t="s">
        <v>99</v>
      </c>
      <c r="V800" s="5" t="s">
        <v>3493</v>
      </c>
      <c r="Y800" s="5" t="s">
        <v>3309</v>
      </c>
      <c r="Z800" s="0" t="s">
        <v>104</v>
      </c>
      <c r="AC800" s="5" t="s">
        <v>105</v>
      </c>
      <c r="AD800" s="3">
        <f>IF(AA800="","Pendiente",AA800*Q800)</f>
      </c>
      <c r="AE800" s="3">
        <v>369</v>
      </c>
      <c r="AF800" s="3">
        <f>IF(AE800="","",AE800*Q800)</f>
      </c>
      <c r="AG800" s="0" t="s">
        <v>106</v>
      </c>
      <c r="AH800" s="0" t="s">
        <v>107</v>
      </c>
    </row>
    <row r="801">
      <c r="A801" s="0">
        <v>797</v>
      </c>
      <c r="B801" s="0" t="s">
        <v>3494</v>
      </c>
      <c r="C801" s="0" t="s">
        <v>13</v>
      </c>
      <c r="D801" s="0" t="s">
        <v>16</v>
      </c>
      <c r="E801" s="5" t="s">
        <v>3306</v>
      </c>
      <c r="G801" s="0" t="s">
        <v>26</v>
      </c>
      <c r="H801" s="0" t="s">
        <v>92</v>
      </c>
      <c r="I801" s="0" t="s">
        <v>3301</v>
      </c>
      <c r="J801" s="5" t="s">
        <v>3302</v>
      </c>
      <c r="K801" s="0" t="s">
        <v>33</v>
      </c>
      <c r="O801" s="2">
        <v>0</v>
      </c>
      <c r="P801" s="2">
        <v>180</v>
      </c>
      <c r="Q801" s="2">
        <f>IF(C801="Inventario físico",O801,P801)</f>
      </c>
      <c r="R801" s="2">
        <v>1</v>
      </c>
      <c r="S801" s="0" t="s">
        <v>2312</v>
      </c>
      <c r="T801" s="0" t="s">
        <v>2312</v>
      </c>
      <c r="U801" s="0" t="s">
        <v>99</v>
      </c>
      <c r="V801" s="5" t="s">
        <v>1139</v>
      </c>
      <c r="Y801" s="5" t="s">
        <v>3371</v>
      </c>
      <c r="Z801" s="0" t="s">
        <v>104</v>
      </c>
      <c r="AC801" s="5" t="s">
        <v>105</v>
      </c>
      <c r="AD801" s="3">
        <f>IF(AA801="","Pendiente",AA801*Q801)</f>
      </c>
      <c r="AE801" s="3">
        <v>23.7225</v>
      </c>
      <c r="AF801" s="3">
        <f>IF(AE801="","",AE801*Q801)</f>
      </c>
      <c r="AG801" s="0" t="s">
        <v>106</v>
      </c>
      <c r="AH801" s="0" t="s">
        <v>107</v>
      </c>
    </row>
    <row r="802">
      <c r="A802" s="0">
        <v>798</v>
      </c>
      <c r="B802" s="0" t="s">
        <v>3495</v>
      </c>
      <c r="C802" s="0" t="s">
        <v>13</v>
      </c>
      <c r="D802" s="0" t="s">
        <v>16</v>
      </c>
      <c r="E802" s="5" t="s">
        <v>131</v>
      </c>
      <c r="F802" s="0" t="s">
        <v>3300</v>
      </c>
      <c r="G802" s="0" t="s">
        <v>27</v>
      </c>
      <c r="H802" s="0" t="s">
        <v>1020</v>
      </c>
      <c r="I802" s="0" t="s">
        <v>3301</v>
      </c>
      <c r="J802" s="5" t="s">
        <v>3302</v>
      </c>
      <c r="K802" s="0" t="s">
        <v>33</v>
      </c>
      <c r="O802" s="2">
        <v>0</v>
      </c>
      <c r="P802" s="2">
        <v>5170</v>
      </c>
      <c r="Q802" s="2">
        <f>IF(C802="Inventario físico",O802,P802)</f>
      </c>
      <c r="R802" s="2">
        <v>16</v>
      </c>
      <c r="S802" s="0" t="s">
        <v>2312</v>
      </c>
      <c r="T802" s="0" t="s">
        <v>2312</v>
      </c>
      <c r="U802" s="0" t="s">
        <v>99</v>
      </c>
      <c r="V802" s="5" t="s">
        <v>1139</v>
      </c>
      <c r="Y802" s="5" t="s">
        <v>3373</v>
      </c>
      <c r="Z802" s="0" t="s">
        <v>104</v>
      </c>
      <c r="AC802" s="5" t="s">
        <v>105</v>
      </c>
      <c r="AD802" s="3">
        <f>IF(AA802="","Pendiente",AA802*Q802)</f>
      </c>
      <c r="AE802" s="3">
        <v>121.05655319148934</v>
      </c>
      <c r="AF802" s="3">
        <f>IF(AE802="","",AE802*Q802)</f>
      </c>
      <c r="AG802" s="0" t="s">
        <v>106</v>
      </c>
      <c r="AH802" s="0" t="s">
        <v>107</v>
      </c>
    </row>
    <row r="803">
      <c r="A803" s="0">
        <v>799</v>
      </c>
      <c r="B803" s="0" t="s">
        <v>3496</v>
      </c>
      <c r="C803" s="0" t="s">
        <v>13</v>
      </c>
      <c r="D803" s="0" t="s">
        <v>16</v>
      </c>
      <c r="E803" s="5" t="s">
        <v>3306</v>
      </c>
      <c r="G803" s="0" t="s">
        <v>26</v>
      </c>
      <c r="H803" s="0" t="s">
        <v>92</v>
      </c>
      <c r="I803" s="0" t="s">
        <v>3301</v>
      </c>
      <c r="J803" s="5" t="s">
        <v>3302</v>
      </c>
      <c r="K803" s="0" t="s">
        <v>33</v>
      </c>
      <c r="O803" s="2">
        <v>0</v>
      </c>
      <c r="P803" s="2">
        <v>210</v>
      </c>
      <c r="Q803" s="2">
        <f>IF(C803="Inventario físico",O803,P803)</f>
      </c>
      <c r="R803" s="2">
        <v>2</v>
      </c>
      <c r="S803" s="0" t="s">
        <v>3497</v>
      </c>
      <c r="T803" s="0" t="s">
        <v>3497</v>
      </c>
      <c r="U803" s="0" t="s">
        <v>99</v>
      </c>
      <c r="V803" s="5" t="s">
        <v>3498</v>
      </c>
      <c r="Y803" s="5" t="s">
        <v>3309</v>
      </c>
      <c r="Z803" s="0" t="s">
        <v>104</v>
      </c>
      <c r="AC803" s="5" t="s">
        <v>105</v>
      </c>
      <c r="AD803" s="3">
        <f>IF(AA803="","Pendiente",AA803*Q803)</f>
      </c>
      <c r="AE803" s="3">
        <v>81.7</v>
      </c>
      <c r="AF803" s="3">
        <f>IF(AE803="","",AE803*Q803)</f>
      </c>
      <c r="AG803" s="0" t="s">
        <v>106</v>
      </c>
      <c r="AH803" s="0" t="s">
        <v>107</v>
      </c>
    </row>
    <row r="804">
      <c r="A804" s="0">
        <v>800</v>
      </c>
      <c r="B804" s="0" t="s">
        <v>3499</v>
      </c>
      <c r="C804" s="0" t="s">
        <v>13</v>
      </c>
      <c r="D804" s="0" t="s">
        <v>18</v>
      </c>
      <c r="E804" s="5" t="s">
        <v>3500</v>
      </c>
      <c r="F804" s="0" t="s">
        <v>3501</v>
      </c>
      <c r="G804" s="0" t="s">
        <v>26</v>
      </c>
      <c r="H804" s="0" t="s">
        <v>92</v>
      </c>
      <c r="I804" s="0" t="s">
        <v>3301</v>
      </c>
      <c r="J804" s="5" t="s">
        <v>3302</v>
      </c>
      <c r="K804" s="0" t="s">
        <v>32</v>
      </c>
      <c r="O804" s="2">
        <v>0</v>
      </c>
      <c r="P804" s="2">
        <v>169</v>
      </c>
      <c r="Q804" s="2">
        <f>IF(C804="Inventario físico",O804,P804)</f>
      </c>
      <c r="R804" s="2">
        <v>1</v>
      </c>
      <c r="S804" s="0" t="s">
        <v>3502</v>
      </c>
      <c r="T804" s="0" t="s">
        <v>3502</v>
      </c>
      <c r="U804" s="0" t="s">
        <v>99</v>
      </c>
      <c r="V804" s="5" t="s">
        <v>3503</v>
      </c>
      <c r="Y804" s="5" t="s">
        <v>3504</v>
      </c>
      <c r="Z804" s="0" t="s">
        <v>104</v>
      </c>
      <c r="AC804" s="5" t="s">
        <v>105</v>
      </c>
      <c r="AD804" s="3">
        <f>IF(AA804="","Pendiente",AA804*Q804)</f>
      </c>
      <c r="AE804" s="3">
        <v>9012.35573964497</v>
      </c>
      <c r="AF804" s="3">
        <f>IF(AE804="","",AE804*Q804)</f>
      </c>
      <c r="AG804" s="0" t="s">
        <v>106</v>
      </c>
      <c r="AH804" s="0" t="s">
        <v>107</v>
      </c>
    </row>
    <row r="805">
      <c r="A805" s="0">
        <v>801</v>
      </c>
      <c r="B805" s="0" t="s">
        <v>3505</v>
      </c>
      <c r="C805" s="0" t="s">
        <v>13</v>
      </c>
      <c r="D805" s="0" t="s">
        <v>18</v>
      </c>
      <c r="E805" s="5" t="s">
        <v>3500</v>
      </c>
      <c r="F805" s="0" t="s">
        <v>3501</v>
      </c>
      <c r="G805" s="0" t="s">
        <v>28</v>
      </c>
      <c r="H805" s="0" t="s">
        <v>2131</v>
      </c>
      <c r="I805" s="0" t="s">
        <v>3301</v>
      </c>
      <c r="J805" s="5" t="s">
        <v>3302</v>
      </c>
      <c r="K805" s="0" t="s">
        <v>32</v>
      </c>
      <c r="O805" s="2">
        <v>0</v>
      </c>
      <c r="P805" s="2">
        <v>40</v>
      </c>
      <c r="Q805" s="2">
        <f>IF(C805="Inventario físico",O805,P805)</f>
      </c>
      <c r="R805" s="2">
        <v>1</v>
      </c>
      <c r="S805" s="0" t="s">
        <v>3502</v>
      </c>
      <c r="T805" s="0" t="s">
        <v>3502</v>
      </c>
      <c r="U805" s="0" t="s">
        <v>99</v>
      </c>
      <c r="V805" s="5" t="s">
        <v>3503</v>
      </c>
      <c r="Y805" s="5" t="s">
        <v>3504</v>
      </c>
      <c r="Z805" s="0" t="s">
        <v>104</v>
      </c>
      <c r="AC805" s="5" t="s">
        <v>105</v>
      </c>
      <c r="AD805" s="3">
        <f>IF(AA805="","Pendiente",AA805*Q805)</f>
      </c>
      <c r="AE805" s="3">
        <v>11470.9725</v>
      </c>
      <c r="AF805" s="3">
        <f>IF(AE805="","",AE805*Q805)</f>
      </c>
      <c r="AG805" s="0" t="s">
        <v>106</v>
      </c>
      <c r="AH805" s="0" t="s">
        <v>107</v>
      </c>
    </row>
    <row r="806">
      <c r="A806" s="0">
        <v>802</v>
      </c>
      <c r="B806" s="0" t="s">
        <v>3506</v>
      </c>
      <c r="C806" s="0" t="s">
        <v>13</v>
      </c>
      <c r="D806" s="0" t="s">
        <v>16</v>
      </c>
      <c r="E806" s="5" t="s">
        <v>3306</v>
      </c>
      <c r="G806" s="0" t="s">
        <v>26</v>
      </c>
      <c r="H806" s="0" t="s">
        <v>92</v>
      </c>
      <c r="I806" s="0" t="s">
        <v>3301</v>
      </c>
      <c r="J806" s="5" t="s">
        <v>3302</v>
      </c>
      <c r="K806" s="0" t="s">
        <v>33</v>
      </c>
      <c r="O806" s="2">
        <v>0</v>
      </c>
      <c r="P806" s="2">
        <v>443</v>
      </c>
      <c r="Q806" s="2">
        <f>IF(C806="Inventario físico",O806,P806)</f>
      </c>
      <c r="R806" s="2">
        <v>7</v>
      </c>
      <c r="S806" s="0" t="s">
        <v>3507</v>
      </c>
      <c r="T806" s="0" t="s">
        <v>3507</v>
      </c>
      <c r="U806" s="0" t="s">
        <v>99</v>
      </c>
      <c r="V806" s="5" t="s">
        <v>3508</v>
      </c>
      <c r="Y806" s="5" t="s">
        <v>3309</v>
      </c>
      <c r="Z806" s="0" t="s">
        <v>104</v>
      </c>
      <c r="AC806" s="5" t="s">
        <v>105</v>
      </c>
      <c r="AD806" s="3">
        <f>IF(AA806="","Pendiente",AA806*Q806)</f>
      </c>
      <c r="AE806" s="3">
        <v>414.7542437923249</v>
      </c>
      <c r="AF806" s="3">
        <f>IF(AE806="","",AE806*Q806)</f>
      </c>
      <c r="AG806" s="0" t="s">
        <v>106</v>
      </c>
      <c r="AH806" s="0" t="s">
        <v>107</v>
      </c>
    </row>
    <row r="807">
      <c r="A807" s="0">
        <v>803</v>
      </c>
      <c r="B807" s="0" t="s">
        <v>3509</v>
      </c>
      <c r="C807" s="0" t="s">
        <v>13</v>
      </c>
      <c r="D807" s="0" t="s">
        <v>16</v>
      </c>
      <c r="E807" s="5" t="s">
        <v>3306</v>
      </c>
      <c r="G807" s="0" t="s">
        <v>27</v>
      </c>
      <c r="H807" s="0" t="s">
        <v>1020</v>
      </c>
      <c r="I807" s="0" t="s">
        <v>3301</v>
      </c>
      <c r="J807" s="5" t="s">
        <v>3302</v>
      </c>
      <c r="K807" s="0" t="s">
        <v>33</v>
      </c>
      <c r="O807" s="2">
        <v>0</v>
      </c>
      <c r="P807" s="2">
        <v>360</v>
      </c>
      <c r="Q807" s="2">
        <f>IF(C807="Inventario físico",O807,P807)</f>
      </c>
      <c r="R807" s="2">
        <v>6</v>
      </c>
      <c r="S807" s="0" t="s">
        <v>3507</v>
      </c>
      <c r="T807" s="0" t="s">
        <v>3507</v>
      </c>
      <c r="U807" s="0" t="s">
        <v>99</v>
      </c>
      <c r="V807" s="5" t="s">
        <v>3508</v>
      </c>
      <c r="Y807" s="5" t="s">
        <v>3309</v>
      </c>
      <c r="Z807" s="0" t="s">
        <v>104</v>
      </c>
      <c r="AC807" s="5" t="s">
        <v>105</v>
      </c>
      <c r="AD807" s="3">
        <f>IF(AA807="","Pendiente",AA807*Q807)</f>
      </c>
      <c r="AE807" s="3">
        <v>11.456111111111111</v>
      </c>
      <c r="AF807" s="3">
        <f>IF(AE807="","",AE807*Q807)</f>
      </c>
      <c r="AG807" s="0" t="s">
        <v>106</v>
      </c>
      <c r="AH807" s="0" t="s">
        <v>107</v>
      </c>
    </row>
    <row r="808">
      <c r="A808" s="0">
        <v>804</v>
      </c>
      <c r="B808" s="0" t="s">
        <v>3510</v>
      </c>
      <c r="C808" s="0" t="s">
        <v>13</v>
      </c>
      <c r="D808" s="0" t="s">
        <v>16</v>
      </c>
      <c r="E808" s="5" t="s">
        <v>3306</v>
      </c>
      <c r="G808" s="0" t="s">
        <v>28</v>
      </c>
      <c r="H808" s="0" t="s">
        <v>2131</v>
      </c>
      <c r="I808" s="0" t="s">
        <v>3301</v>
      </c>
      <c r="J808" s="5" t="s">
        <v>3302</v>
      </c>
      <c r="K808" s="0" t="s">
        <v>33</v>
      </c>
      <c r="O808" s="2">
        <v>0</v>
      </c>
      <c r="P808" s="2">
        <v>270</v>
      </c>
      <c r="Q808" s="2">
        <f>IF(C808="Inventario físico",O808,P808)</f>
      </c>
      <c r="R808" s="2">
        <v>1</v>
      </c>
      <c r="S808" s="0" t="s">
        <v>3507</v>
      </c>
      <c r="T808" s="0" t="s">
        <v>3507</v>
      </c>
      <c r="U808" s="0" t="s">
        <v>99</v>
      </c>
      <c r="V808" s="5" t="s">
        <v>3508</v>
      </c>
      <c r="Y808" s="5" t="s">
        <v>3309</v>
      </c>
      <c r="Z808" s="0" t="s">
        <v>104</v>
      </c>
      <c r="AC808" s="5" t="s">
        <v>105</v>
      </c>
      <c r="AD808" s="3">
        <f>IF(AA808="","Pendiente",AA808*Q808)</f>
      </c>
      <c r="AE808" s="3">
        <v>58.65</v>
      </c>
      <c r="AF808" s="3">
        <f>IF(AE808="","",AE808*Q808)</f>
      </c>
      <c r="AG808" s="0" t="s">
        <v>106</v>
      </c>
      <c r="AH808" s="0" t="s">
        <v>107</v>
      </c>
    </row>
    <row r="809">
      <c r="A809" s="0">
        <v>805</v>
      </c>
      <c r="B809" s="0" t="s">
        <v>3511</v>
      </c>
      <c r="C809" s="0" t="s">
        <v>13</v>
      </c>
      <c r="D809" s="0" t="s">
        <v>16</v>
      </c>
      <c r="E809" s="5" t="s">
        <v>3306</v>
      </c>
      <c r="G809" s="0" t="s">
        <v>26</v>
      </c>
      <c r="H809" s="0" t="s">
        <v>92</v>
      </c>
      <c r="I809" s="0" t="s">
        <v>3301</v>
      </c>
      <c r="J809" s="5" t="s">
        <v>3302</v>
      </c>
      <c r="K809" s="0" t="s">
        <v>33</v>
      </c>
      <c r="O809" s="2">
        <v>0</v>
      </c>
      <c r="P809" s="2">
        <v>160</v>
      </c>
      <c r="Q809" s="2">
        <f>IF(C809="Inventario físico",O809,P809)</f>
      </c>
      <c r="R809" s="2">
        <v>1</v>
      </c>
      <c r="S809" s="0" t="s">
        <v>3512</v>
      </c>
      <c r="T809" s="0" t="s">
        <v>3512</v>
      </c>
      <c r="U809" s="0" t="s">
        <v>99</v>
      </c>
      <c r="V809" s="5" t="s">
        <v>3513</v>
      </c>
      <c r="Y809" s="5" t="s">
        <v>3309</v>
      </c>
      <c r="Z809" s="0" t="s">
        <v>104</v>
      </c>
      <c r="AC809" s="5" t="s">
        <v>105</v>
      </c>
      <c r="AD809" s="3">
        <f>IF(AA809="","Pendiente",AA809*Q809)</f>
      </c>
      <c r="AE809" s="3">
        <v>680.3559375</v>
      </c>
      <c r="AF809" s="3">
        <f>IF(AE809="","",AE809*Q809)</f>
      </c>
      <c r="AG809" s="0" t="s">
        <v>106</v>
      </c>
      <c r="AH809" s="0" t="s">
        <v>107</v>
      </c>
    </row>
    <row r="810">
      <c r="A810" s="0">
        <v>806</v>
      </c>
      <c r="B810" s="0" t="s">
        <v>3514</v>
      </c>
      <c r="C810" s="0" t="s">
        <v>13</v>
      </c>
      <c r="D810" s="0" t="s">
        <v>16</v>
      </c>
      <c r="E810" s="5" t="s">
        <v>3306</v>
      </c>
      <c r="G810" s="0" t="s">
        <v>26</v>
      </c>
      <c r="H810" s="0" t="s">
        <v>92</v>
      </c>
      <c r="I810" s="0" t="s">
        <v>3301</v>
      </c>
      <c r="J810" s="5" t="s">
        <v>3302</v>
      </c>
      <c r="K810" s="0" t="s">
        <v>33</v>
      </c>
      <c r="O810" s="2">
        <v>0</v>
      </c>
      <c r="P810" s="2">
        <v>150</v>
      </c>
      <c r="Q810" s="2">
        <f>IF(C810="Inventario físico",O810,P810)</f>
      </c>
      <c r="R810" s="2">
        <v>1</v>
      </c>
      <c r="S810" s="0" t="s">
        <v>3515</v>
      </c>
      <c r="T810" s="0" t="s">
        <v>3515</v>
      </c>
      <c r="U810" s="0" t="s">
        <v>99</v>
      </c>
      <c r="V810" s="5" t="s">
        <v>3516</v>
      </c>
      <c r="Y810" s="5" t="s">
        <v>3309</v>
      </c>
      <c r="Z810" s="0" t="s">
        <v>104</v>
      </c>
      <c r="AC810" s="5" t="s">
        <v>105</v>
      </c>
      <c r="AD810" s="3">
        <f>IF(AA810="","Pendiente",AA810*Q810)</f>
      </c>
      <c r="AE810" s="3">
        <v>95.9</v>
      </c>
      <c r="AF810" s="3">
        <f>IF(AE810="","",AE810*Q810)</f>
      </c>
      <c r="AG810" s="0" t="s">
        <v>106</v>
      </c>
      <c r="AH810" s="0" t="s">
        <v>107</v>
      </c>
    </row>
    <row r="811">
      <c r="A811" s="0">
        <v>807</v>
      </c>
      <c r="B811" s="0" t="s">
        <v>3517</v>
      </c>
      <c r="C811" s="0" t="s">
        <v>13</v>
      </c>
      <c r="D811" s="0" t="s">
        <v>16</v>
      </c>
      <c r="E811" s="5" t="s">
        <v>3306</v>
      </c>
      <c r="G811" s="0" t="s">
        <v>26</v>
      </c>
      <c r="H811" s="0" t="s">
        <v>92</v>
      </c>
      <c r="I811" s="0" t="s">
        <v>3301</v>
      </c>
      <c r="J811" s="5" t="s">
        <v>3302</v>
      </c>
      <c r="K811" s="0" t="s">
        <v>30</v>
      </c>
      <c r="O811" s="2">
        <v>0</v>
      </c>
      <c r="P811" s="2">
        <v>150</v>
      </c>
      <c r="Q811" s="2">
        <f>IF(C811="Inventario físico",O811,P811)</f>
      </c>
      <c r="R811" s="2">
        <v>1</v>
      </c>
      <c r="S811" s="0" t="s">
        <v>3518</v>
      </c>
      <c r="T811" s="0" t="s">
        <v>3518</v>
      </c>
      <c r="U811" s="0" t="s">
        <v>99</v>
      </c>
      <c r="V811" s="5" t="s">
        <v>3519</v>
      </c>
      <c r="Y811" s="5" t="s">
        <v>3309</v>
      </c>
      <c r="Z811" s="0" t="s">
        <v>104</v>
      </c>
      <c r="AC811" s="5" t="s">
        <v>105</v>
      </c>
      <c r="AD811" s="3">
        <f>IF(AA811="","Pendiente",AA811*Q811)</f>
      </c>
      <c r="AE811" s="3">
        <v>234.07</v>
      </c>
      <c r="AF811" s="3">
        <f>IF(AE811="","",AE811*Q811)</f>
      </c>
      <c r="AG811" s="0" t="s">
        <v>106</v>
      </c>
      <c r="AH811" s="0" t="s">
        <v>107</v>
      </c>
    </row>
    <row r="812">
      <c r="A812" s="0">
        <v>808</v>
      </c>
      <c r="B812" s="0" t="s">
        <v>3520</v>
      </c>
      <c r="C812" s="0" t="s">
        <v>13</v>
      </c>
      <c r="D812" s="0" t="s">
        <v>16</v>
      </c>
      <c r="E812" s="5" t="s">
        <v>3306</v>
      </c>
      <c r="G812" s="0" t="s">
        <v>26</v>
      </c>
      <c r="H812" s="0" t="s">
        <v>92</v>
      </c>
      <c r="I812" s="0" t="s">
        <v>3301</v>
      </c>
      <c r="J812" s="5" t="s">
        <v>3302</v>
      </c>
      <c r="K812" s="0" t="s">
        <v>30</v>
      </c>
      <c r="O812" s="2">
        <v>0</v>
      </c>
      <c r="P812" s="2">
        <v>136</v>
      </c>
      <c r="Q812" s="2">
        <f>IF(C812="Inventario físico",O812,P812)</f>
      </c>
      <c r="R812" s="2">
        <v>1</v>
      </c>
      <c r="S812" s="0" t="s">
        <v>3521</v>
      </c>
      <c r="T812" s="0" t="s">
        <v>3521</v>
      </c>
      <c r="U812" s="0" t="s">
        <v>99</v>
      </c>
      <c r="V812" s="5" t="s">
        <v>3522</v>
      </c>
      <c r="Y812" s="5" t="s">
        <v>3309</v>
      </c>
      <c r="Z812" s="0" t="s">
        <v>104</v>
      </c>
      <c r="AC812" s="5" t="s">
        <v>105</v>
      </c>
      <c r="AD812" s="3">
        <f>IF(AA812="","Pendiente",AA812*Q812)</f>
      </c>
      <c r="AE812" s="3">
        <v>2232.83</v>
      </c>
      <c r="AF812" s="3">
        <f>IF(AE812="","",AE812*Q812)</f>
      </c>
      <c r="AG812" s="0" t="s">
        <v>106</v>
      </c>
      <c r="AH812" s="0" t="s">
        <v>107</v>
      </c>
    </row>
    <row r="813">
      <c r="A813" s="0">
        <v>809</v>
      </c>
      <c r="B813" s="0" t="s">
        <v>3523</v>
      </c>
      <c r="C813" s="0" t="s">
        <v>13</v>
      </c>
      <c r="D813" s="0" t="s">
        <v>18</v>
      </c>
      <c r="E813" s="5" t="s">
        <v>3500</v>
      </c>
      <c r="F813" s="0" t="s">
        <v>3501</v>
      </c>
      <c r="G813" s="0" t="s">
        <v>26</v>
      </c>
      <c r="H813" s="0" t="s">
        <v>92</v>
      </c>
      <c r="I813" s="0" t="s">
        <v>3301</v>
      </c>
      <c r="J813" s="5" t="s">
        <v>3302</v>
      </c>
      <c r="K813" s="0" t="s">
        <v>32</v>
      </c>
      <c r="O813" s="2">
        <v>0</v>
      </c>
      <c r="P813" s="2">
        <v>129</v>
      </c>
      <c r="Q813" s="2">
        <f>IF(C813="Inventario físico",O813,P813)</f>
      </c>
      <c r="R813" s="2">
        <v>1</v>
      </c>
      <c r="S813" s="0" t="s">
        <v>3524</v>
      </c>
      <c r="T813" s="0" t="s">
        <v>3524</v>
      </c>
      <c r="U813" s="0" t="s">
        <v>99</v>
      </c>
      <c r="V813" s="5" t="s">
        <v>3525</v>
      </c>
      <c r="Y813" s="5" t="s">
        <v>3504</v>
      </c>
      <c r="Z813" s="0" t="s">
        <v>104</v>
      </c>
      <c r="AC813" s="5" t="s">
        <v>105</v>
      </c>
      <c r="AD813" s="3">
        <f>IF(AA813="","Pendiente",AA813*Q813)</f>
      </c>
      <c r="AE813" s="3">
        <v>7054.003333333334</v>
      </c>
      <c r="AF813" s="3">
        <f>IF(AE813="","",AE813*Q813)</f>
      </c>
      <c r="AG813" s="0" t="s">
        <v>106</v>
      </c>
      <c r="AH813" s="0" t="s">
        <v>107</v>
      </c>
    </row>
    <row r="814">
      <c r="A814" s="0">
        <v>810</v>
      </c>
      <c r="B814" s="0" t="s">
        <v>3526</v>
      </c>
      <c r="C814" s="0" t="s">
        <v>13</v>
      </c>
      <c r="D814" s="0" t="s">
        <v>18</v>
      </c>
      <c r="E814" s="5" t="s">
        <v>3500</v>
      </c>
      <c r="F814" s="0" t="s">
        <v>3501</v>
      </c>
      <c r="G814" s="0" t="s">
        <v>28</v>
      </c>
      <c r="H814" s="0" t="s">
        <v>2131</v>
      </c>
      <c r="I814" s="0" t="s">
        <v>3301</v>
      </c>
      <c r="J814" s="5" t="s">
        <v>3302</v>
      </c>
      <c r="K814" s="0" t="s">
        <v>32</v>
      </c>
      <c r="O814" s="2">
        <v>0</v>
      </c>
      <c r="P814" s="2">
        <v>15</v>
      </c>
      <c r="Q814" s="2">
        <f>IF(C814="Inventario físico",O814,P814)</f>
      </c>
      <c r="R814" s="2">
        <v>1</v>
      </c>
      <c r="S814" s="0" t="s">
        <v>3524</v>
      </c>
      <c r="T814" s="0" t="s">
        <v>3524</v>
      </c>
      <c r="U814" s="0" t="s">
        <v>99</v>
      </c>
      <c r="V814" s="5" t="s">
        <v>3525</v>
      </c>
      <c r="Y814" s="5" t="s">
        <v>3504</v>
      </c>
      <c r="Z814" s="0" t="s">
        <v>104</v>
      </c>
      <c r="AC814" s="5" t="s">
        <v>105</v>
      </c>
      <c r="AD814" s="3">
        <f>IF(AA814="","Pendiente",AA814*Q814)</f>
      </c>
      <c r="AE814" s="3">
        <v>6370</v>
      </c>
      <c r="AF814" s="3">
        <f>IF(AE814="","",AE814*Q814)</f>
      </c>
      <c r="AG814" s="0" t="s">
        <v>106</v>
      </c>
      <c r="AH814" s="0" t="s">
        <v>107</v>
      </c>
    </row>
    <row r="815">
      <c r="A815" s="0">
        <v>811</v>
      </c>
      <c r="B815" s="0" t="s">
        <v>3527</v>
      </c>
      <c r="C815" s="0" t="s">
        <v>13</v>
      </c>
      <c r="D815" s="0" t="s">
        <v>16</v>
      </c>
      <c r="E815" s="5" t="s">
        <v>131</v>
      </c>
      <c r="F815" s="0" t="s">
        <v>3300</v>
      </c>
      <c r="G815" s="0" t="s">
        <v>26</v>
      </c>
      <c r="H815" s="0" t="s">
        <v>92</v>
      </c>
      <c r="I815" s="0" t="s">
        <v>3301</v>
      </c>
      <c r="J815" s="5" t="s">
        <v>3302</v>
      </c>
      <c r="K815" s="0" t="s">
        <v>33</v>
      </c>
      <c r="O815" s="2">
        <v>0</v>
      </c>
      <c r="P815" s="2">
        <v>234</v>
      </c>
      <c r="Q815" s="2">
        <f>IF(C815="Inventario físico",O815,P815)</f>
      </c>
      <c r="R815" s="2">
        <v>4</v>
      </c>
      <c r="S815" s="0" t="s">
        <v>3528</v>
      </c>
      <c r="T815" s="0" t="s">
        <v>3528</v>
      </c>
      <c r="U815" s="0" t="s">
        <v>99</v>
      </c>
      <c r="V815" s="5" t="s">
        <v>746</v>
      </c>
      <c r="Y815" s="5" t="s">
        <v>3304</v>
      </c>
      <c r="Z815" s="0" t="s">
        <v>104</v>
      </c>
      <c r="AC815" s="5" t="s">
        <v>105</v>
      </c>
      <c r="AD815" s="3">
        <f>IF(AA815="","Pendiente",AA815*Q815)</f>
      </c>
      <c r="AE815" s="3">
        <v>2317.9202564102566</v>
      </c>
      <c r="AF815" s="3">
        <f>IF(AE815="","",AE815*Q815)</f>
      </c>
      <c r="AG815" s="0" t="s">
        <v>106</v>
      </c>
      <c r="AH815" s="0" t="s">
        <v>107</v>
      </c>
    </row>
    <row r="816">
      <c r="A816" s="0">
        <v>812</v>
      </c>
      <c r="B816" s="0" t="s">
        <v>3529</v>
      </c>
      <c r="C816" s="0" t="s">
        <v>13</v>
      </c>
      <c r="D816" s="0" t="s">
        <v>16</v>
      </c>
      <c r="E816" s="5" t="s">
        <v>3306</v>
      </c>
      <c r="G816" s="0" t="s">
        <v>26</v>
      </c>
      <c r="H816" s="0" t="s">
        <v>92</v>
      </c>
      <c r="I816" s="0" t="s">
        <v>3301</v>
      </c>
      <c r="J816" s="5" t="s">
        <v>3302</v>
      </c>
      <c r="K816" s="0" t="s">
        <v>33</v>
      </c>
      <c r="O816" s="2">
        <v>0</v>
      </c>
      <c r="P816" s="2">
        <v>120</v>
      </c>
      <c r="Q816" s="2">
        <f>IF(C816="Inventario físico",O816,P816)</f>
      </c>
      <c r="R816" s="2">
        <v>1</v>
      </c>
      <c r="S816" s="0" t="s">
        <v>3530</v>
      </c>
      <c r="T816" s="0" t="s">
        <v>3530</v>
      </c>
      <c r="U816" s="0" t="s">
        <v>99</v>
      </c>
      <c r="V816" s="5" t="s">
        <v>3531</v>
      </c>
      <c r="Y816" s="5" t="s">
        <v>3309</v>
      </c>
      <c r="Z816" s="0" t="s">
        <v>104</v>
      </c>
      <c r="AC816" s="5" t="s">
        <v>105</v>
      </c>
      <c r="AD816" s="3">
        <f>IF(AA816="","Pendiente",AA816*Q816)</f>
      </c>
      <c r="AE816" s="3">
        <v>200</v>
      </c>
      <c r="AF816" s="3">
        <f>IF(AE816="","",AE816*Q816)</f>
      </c>
      <c r="AG816" s="0" t="s">
        <v>106</v>
      </c>
      <c r="AH816" s="0" t="s">
        <v>107</v>
      </c>
    </row>
    <row r="817">
      <c r="A817" s="0">
        <v>813</v>
      </c>
      <c r="B817" s="0" t="s">
        <v>3532</v>
      </c>
      <c r="C817" s="0" t="s">
        <v>13</v>
      </c>
      <c r="D817" s="0" t="s">
        <v>16</v>
      </c>
      <c r="E817" s="5" t="s">
        <v>3306</v>
      </c>
      <c r="G817" s="0" t="s">
        <v>26</v>
      </c>
      <c r="H817" s="0" t="s">
        <v>92</v>
      </c>
      <c r="I817" s="0" t="s">
        <v>3301</v>
      </c>
      <c r="J817" s="5" t="s">
        <v>3302</v>
      </c>
      <c r="K817" s="0" t="s">
        <v>33</v>
      </c>
      <c r="O817" s="2">
        <v>0</v>
      </c>
      <c r="P817" s="2">
        <v>120</v>
      </c>
      <c r="Q817" s="2">
        <f>IF(C817="Inventario físico",O817,P817)</f>
      </c>
      <c r="R817" s="2">
        <v>1</v>
      </c>
      <c r="S817" s="0" t="s">
        <v>3533</v>
      </c>
      <c r="T817" s="0" t="s">
        <v>3533</v>
      </c>
      <c r="U817" s="0" t="s">
        <v>99</v>
      </c>
      <c r="V817" s="5" t="s">
        <v>3534</v>
      </c>
      <c r="Y817" s="5" t="s">
        <v>3309</v>
      </c>
      <c r="Z817" s="0" t="s">
        <v>104</v>
      </c>
      <c r="AC817" s="5" t="s">
        <v>105</v>
      </c>
      <c r="AD817" s="3">
        <f>IF(AA817="","Pendiente",AA817*Q817)</f>
      </c>
      <c r="AE817" s="3">
        <v>521.7141666666666</v>
      </c>
      <c r="AF817" s="3">
        <f>IF(AE817="","",AE817*Q817)</f>
      </c>
      <c r="AG817" s="0" t="s">
        <v>106</v>
      </c>
      <c r="AH817" s="0" t="s">
        <v>107</v>
      </c>
    </row>
    <row r="818">
      <c r="A818" s="0">
        <v>814</v>
      </c>
      <c r="B818" s="0" t="s">
        <v>3535</v>
      </c>
      <c r="C818" s="0" t="s">
        <v>13</v>
      </c>
      <c r="D818" s="0" t="s">
        <v>16</v>
      </c>
      <c r="E818" s="5" t="s">
        <v>3306</v>
      </c>
      <c r="G818" s="0" t="s">
        <v>26</v>
      </c>
      <c r="H818" s="0" t="s">
        <v>92</v>
      </c>
      <c r="I818" s="0" t="s">
        <v>3301</v>
      </c>
      <c r="J818" s="5" t="s">
        <v>3302</v>
      </c>
      <c r="K818" s="0" t="s">
        <v>33</v>
      </c>
      <c r="O818" s="2">
        <v>0</v>
      </c>
      <c r="P818" s="2">
        <v>120</v>
      </c>
      <c r="Q818" s="2">
        <f>IF(C818="Inventario físico",O818,P818)</f>
      </c>
      <c r="R818" s="2">
        <v>1</v>
      </c>
      <c r="S818" s="0" t="s">
        <v>3536</v>
      </c>
      <c r="T818" s="0" t="s">
        <v>3536</v>
      </c>
      <c r="U818" s="0" t="s">
        <v>99</v>
      </c>
      <c r="V818" s="5" t="s">
        <v>3537</v>
      </c>
      <c r="Y818" s="5" t="s">
        <v>3309</v>
      </c>
      <c r="Z818" s="0" t="s">
        <v>104</v>
      </c>
      <c r="AC818" s="5" t="s">
        <v>105</v>
      </c>
      <c r="AD818" s="3">
        <f>IF(AA818="","Pendiente",AA818*Q818)</f>
      </c>
      <c r="AE818" s="3">
        <v>6381.17</v>
      </c>
      <c r="AF818" s="3">
        <f>IF(AE818="","",AE818*Q818)</f>
      </c>
      <c r="AG818" s="0" t="s">
        <v>106</v>
      </c>
      <c r="AH818" s="0" t="s">
        <v>107</v>
      </c>
    </row>
    <row r="819">
      <c r="A819" s="0">
        <v>815</v>
      </c>
      <c r="B819" s="0" t="s">
        <v>3538</v>
      </c>
      <c r="C819" s="0" t="s">
        <v>13</v>
      </c>
      <c r="D819" s="0" t="s">
        <v>18</v>
      </c>
      <c r="E819" s="5" t="s">
        <v>3500</v>
      </c>
      <c r="F819" s="0" t="s">
        <v>3501</v>
      </c>
      <c r="G819" s="0" t="s">
        <v>26</v>
      </c>
      <c r="H819" s="0" t="s">
        <v>92</v>
      </c>
      <c r="I819" s="0" t="s">
        <v>3301</v>
      </c>
      <c r="J819" s="5" t="s">
        <v>3302</v>
      </c>
      <c r="K819" s="0" t="s">
        <v>32</v>
      </c>
      <c r="O819" s="2">
        <v>0</v>
      </c>
      <c r="P819" s="2">
        <v>120</v>
      </c>
      <c r="Q819" s="2">
        <f>IF(C819="Inventario físico",O819,P819)</f>
      </c>
      <c r="R819" s="2">
        <v>1</v>
      </c>
      <c r="S819" s="0" t="s">
        <v>3539</v>
      </c>
      <c r="T819" s="0" t="s">
        <v>3539</v>
      </c>
      <c r="U819" s="0" t="s">
        <v>99</v>
      </c>
      <c r="V819" s="5" t="s">
        <v>3540</v>
      </c>
      <c r="Y819" s="5" t="s">
        <v>3504</v>
      </c>
      <c r="Z819" s="0" t="s">
        <v>104</v>
      </c>
      <c r="AC819" s="5" t="s">
        <v>105</v>
      </c>
      <c r="AD819" s="3">
        <f>IF(AA819="","Pendiente",AA819*Q819)</f>
      </c>
      <c r="AE819" s="3">
        <v>10018.140000000001</v>
      </c>
      <c r="AF819" s="3">
        <f>IF(AE819="","",AE819*Q819)</f>
      </c>
      <c r="AG819" s="0" t="s">
        <v>106</v>
      </c>
      <c r="AH819" s="0" t="s">
        <v>107</v>
      </c>
    </row>
    <row r="820">
      <c r="A820" s="0">
        <v>816</v>
      </c>
      <c r="B820" s="0" t="s">
        <v>3541</v>
      </c>
      <c r="C820" s="0" t="s">
        <v>13</v>
      </c>
      <c r="D820" s="0" t="s">
        <v>18</v>
      </c>
      <c r="E820" s="5" t="s">
        <v>3500</v>
      </c>
      <c r="F820" s="0" t="s">
        <v>3501</v>
      </c>
      <c r="G820" s="0" t="s">
        <v>26</v>
      </c>
      <c r="H820" s="0" t="s">
        <v>92</v>
      </c>
      <c r="I820" s="0" t="s">
        <v>3301</v>
      </c>
      <c r="J820" s="5" t="s">
        <v>3302</v>
      </c>
      <c r="K820" s="0" t="s">
        <v>32</v>
      </c>
      <c r="O820" s="2">
        <v>0</v>
      </c>
      <c r="P820" s="2">
        <v>115</v>
      </c>
      <c r="Q820" s="2">
        <f>IF(C820="Inventario físico",O820,P820)</f>
      </c>
      <c r="R820" s="2">
        <v>1</v>
      </c>
      <c r="S820" s="0" t="s">
        <v>3542</v>
      </c>
      <c r="T820" s="0" t="s">
        <v>3542</v>
      </c>
      <c r="U820" s="0" t="s">
        <v>99</v>
      </c>
      <c r="V820" s="5" t="s">
        <v>3543</v>
      </c>
      <c r="Y820" s="5" t="s">
        <v>3504</v>
      </c>
      <c r="Z820" s="0" t="s">
        <v>104</v>
      </c>
      <c r="AC820" s="5" t="s">
        <v>105</v>
      </c>
      <c r="AD820" s="3">
        <f>IF(AA820="","Pendiente",AA820*Q820)</f>
      </c>
      <c r="AE820" s="3">
        <v>16808.046260869567</v>
      </c>
      <c r="AF820" s="3">
        <f>IF(AE820="","",AE820*Q820)</f>
      </c>
      <c r="AG820" s="0" t="s">
        <v>106</v>
      </c>
      <c r="AH820" s="0" t="s">
        <v>107</v>
      </c>
    </row>
    <row r="821">
      <c r="A821" s="0">
        <v>817</v>
      </c>
      <c r="B821" s="0" t="s">
        <v>3544</v>
      </c>
      <c r="C821" s="0" t="s">
        <v>13</v>
      </c>
      <c r="D821" s="0" t="s">
        <v>18</v>
      </c>
      <c r="E821" s="5" t="s">
        <v>3500</v>
      </c>
      <c r="F821" s="0" t="s">
        <v>3501</v>
      </c>
      <c r="G821" s="0" t="s">
        <v>28</v>
      </c>
      <c r="H821" s="0" t="s">
        <v>2131</v>
      </c>
      <c r="I821" s="0" t="s">
        <v>3301</v>
      </c>
      <c r="J821" s="5" t="s">
        <v>3302</v>
      </c>
      <c r="K821" s="0" t="s">
        <v>32</v>
      </c>
      <c r="O821" s="2">
        <v>0</v>
      </c>
      <c r="P821" s="2">
        <v>41</v>
      </c>
      <c r="Q821" s="2">
        <f>IF(C821="Inventario físico",O821,P821)</f>
      </c>
      <c r="R821" s="2">
        <v>1</v>
      </c>
      <c r="S821" s="0" t="s">
        <v>3542</v>
      </c>
      <c r="T821" s="0" t="s">
        <v>3542</v>
      </c>
      <c r="U821" s="0" t="s">
        <v>99</v>
      </c>
      <c r="V821" s="5" t="s">
        <v>3543</v>
      </c>
      <c r="Y821" s="5" t="s">
        <v>3504</v>
      </c>
      <c r="Z821" s="0" t="s">
        <v>104</v>
      </c>
      <c r="AC821" s="5" t="s">
        <v>105</v>
      </c>
      <c r="AD821" s="3">
        <f>IF(AA821="","Pendiente",AA821*Q821)</f>
      </c>
      <c r="AE821" s="3">
        <v>7555.975609756098</v>
      </c>
      <c r="AF821" s="3">
        <f>IF(AE821="","",AE821*Q821)</f>
      </c>
      <c r="AG821" s="0" t="s">
        <v>106</v>
      </c>
      <c r="AH821" s="0" t="s">
        <v>107</v>
      </c>
    </row>
    <row r="822">
      <c r="A822" s="0">
        <v>818</v>
      </c>
      <c r="B822" s="0" t="s">
        <v>3545</v>
      </c>
      <c r="C822" s="0" t="s">
        <v>13</v>
      </c>
      <c r="D822" s="0" t="s">
        <v>16</v>
      </c>
      <c r="E822" s="5" t="s">
        <v>3306</v>
      </c>
      <c r="G822" s="0" t="s">
        <v>26</v>
      </c>
      <c r="H822" s="0" t="s">
        <v>92</v>
      </c>
      <c r="I822" s="0" t="s">
        <v>3301</v>
      </c>
      <c r="J822" s="5" t="s">
        <v>3302</v>
      </c>
      <c r="K822" s="0" t="s">
        <v>33</v>
      </c>
      <c r="O822" s="2">
        <v>0</v>
      </c>
      <c r="P822" s="2">
        <v>166</v>
      </c>
      <c r="Q822" s="2">
        <f>IF(C822="Inventario físico",O822,P822)</f>
      </c>
      <c r="R822" s="2">
        <v>4</v>
      </c>
      <c r="S822" s="0" t="s">
        <v>3546</v>
      </c>
      <c r="T822" s="0" t="s">
        <v>3546</v>
      </c>
      <c r="U822" s="0" t="s">
        <v>99</v>
      </c>
      <c r="V822" s="5" t="s">
        <v>3547</v>
      </c>
      <c r="Y822" s="5" t="s">
        <v>3309</v>
      </c>
      <c r="Z822" s="0" t="s">
        <v>104</v>
      </c>
      <c r="AC822" s="5" t="s">
        <v>105</v>
      </c>
      <c r="AD822" s="3">
        <f>IF(AA822="","Pendiente",AA822*Q822)</f>
      </c>
      <c r="AE822" s="3">
        <v>4422.405602409638</v>
      </c>
      <c r="AF822" s="3">
        <f>IF(AE822="","",AE822*Q822)</f>
      </c>
      <c r="AG822" s="0" t="s">
        <v>106</v>
      </c>
      <c r="AH822" s="0" t="s">
        <v>107</v>
      </c>
    </row>
    <row r="823">
      <c r="A823" s="0">
        <v>819</v>
      </c>
      <c r="B823" s="0" t="s">
        <v>3548</v>
      </c>
      <c r="C823" s="0" t="s">
        <v>13</v>
      </c>
      <c r="D823" s="0" t="s">
        <v>16</v>
      </c>
      <c r="E823" s="5" t="s">
        <v>3306</v>
      </c>
      <c r="G823" s="0" t="s">
        <v>26</v>
      </c>
      <c r="H823" s="0" t="s">
        <v>92</v>
      </c>
      <c r="I823" s="0" t="s">
        <v>3301</v>
      </c>
      <c r="J823" s="5" t="s">
        <v>3302</v>
      </c>
      <c r="K823" s="0" t="s">
        <v>33</v>
      </c>
      <c r="O823" s="2">
        <v>0</v>
      </c>
      <c r="P823" s="2">
        <v>110</v>
      </c>
      <c r="Q823" s="2">
        <f>IF(C823="Inventario físico",O823,P823)</f>
      </c>
      <c r="R823" s="2">
        <v>1</v>
      </c>
      <c r="S823" s="0" t="s">
        <v>3065</v>
      </c>
      <c r="T823" s="0" t="s">
        <v>3065</v>
      </c>
      <c r="U823" s="0" t="s">
        <v>99</v>
      </c>
      <c r="V823" s="5" t="s">
        <v>3066</v>
      </c>
      <c r="Y823" s="5" t="s">
        <v>3371</v>
      </c>
      <c r="Z823" s="0" t="s">
        <v>104</v>
      </c>
      <c r="AC823" s="5" t="s">
        <v>105</v>
      </c>
      <c r="AD823" s="3">
        <f>IF(AA823="","Pendiente",AA823*Q823)</f>
      </c>
      <c r="AE823" s="3">
        <v>688.5990909090908</v>
      </c>
      <c r="AF823" s="3">
        <f>IF(AE823="","",AE823*Q823)</f>
      </c>
      <c r="AG823" s="0" t="s">
        <v>106</v>
      </c>
      <c r="AH823" s="0" t="s">
        <v>107</v>
      </c>
    </row>
    <row r="824">
      <c r="A824" s="0">
        <v>820</v>
      </c>
      <c r="B824" s="0" t="s">
        <v>3549</v>
      </c>
      <c r="C824" s="0" t="s">
        <v>13</v>
      </c>
      <c r="D824" s="0" t="s">
        <v>16</v>
      </c>
      <c r="E824" s="5" t="s">
        <v>3306</v>
      </c>
      <c r="G824" s="0" t="s">
        <v>26</v>
      </c>
      <c r="H824" s="0" t="s">
        <v>92</v>
      </c>
      <c r="I824" s="0" t="s">
        <v>3301</v>
      </c>
      <c r="J824" s="5" t="s">
        <v>3302</v>
      </c>
      <c r="K824" s="0" t="s">
        <v>33</v>
      </c>
      <c r="O824" s="2">
        <v>0</v>
      </c>
      <c r="P824" s="2">
        <v>108</v>
      </c>
      <c r="Q824" s="2">
        <f>IF(C824="Inventario físico",O824,P824)</f>
      </c>
      <c r="R824" s="2">
        <v>2</v>
      </c>
      <c r="S824" s="0" t="s">
        <v>3550</v>
      </c>
      <c r="T824" s="0" t="s">
        <v>3550</v>
      </c>
      <c r="U824" s="0" t="s">
        <v>99</v>
      </c>
      <c r="V824" s="5" t="s">
        <v>3551</v>
      </c>
      <c r="Y824" s="5" t="s">
        <v>3309</v>
      </c>
      <c r="Z824" s="0" t="s">
        <v>104</v>
      </c>
      <c r="AC824" s="5" t="s">
        <v>105</v>
      </c>
      <c r="AD824" s="3">
        <f>IF(AA824="","Pendiente",AA824*Q824)</f>
      </c>
      <c r="AE824" s="3">
        <v>7985.060092592594</v>
      </c>
      <c r="AF824" s="3">
        <f>IF(AE824="","",AE824*Q824)</f>
      </c>
      <c r="AG824" s="0" t="s">
        <v>106</v>
      </c>
      <c r="AH824" s="0" t="s">
        <v>107</v>
      </c>
    </row>
    <row r="825">
      <c r="A825" s="0">
        <v>821</v>
      </c>
      <c r="B825" s="0" t="s">
        <v>3552</v>
      </c>
      <c r="C825" s="0" t="s">
        <v>13</v>
      </c>
      <c r="D825" s="0" t="s">
        <v>16</v>
      </c>
      <c r="E825" s="5" t="s">
        <v>3306</v>
      </c>
      <c r="G825" s="0" t="s">
        <v>26</v>
      </c>
      <c r="H825" s="0" t="s">
        <v>92</v>
      </c>
      <c r="I825" s="0" t="s">
        <v>3301</v>
      </c>
      <c r="J825" s="5" t="s">
        <v>3302</v>
      </c>
      <c r="K825" s="0" t="s">
        <v>33</v>
      </c>
      <c r="O825" s="2">
        <v>0</v>
      </c>
      <c r="P825" s="2">
        <v>105</v>
      </c>
      <c r="Q825" s="2">
        <f>IF(C825="Inventario físico",O825,P825)</f>
      </c>
      <c r="R825" s="2">
        <v>1</v>
      </c>
      <c r="S825" s="0" t="s">
        <v>3553</v>
      </c>
      <c r="T825" s="0" t="s">
        <v>3553</v>
      </c>
      <c r="U825" s="0" t="s">
        <v>99</v>
      </c>
      <c r="V825" s="5" t="s">
        <v>3554</v>
      </c>
      <c r="Y825" s="5" t="s">
        <v>3309</v>
      </c>
      <c r="Z825" s="0" t="s">
        <v>104</v>
      </c>
      <c r="AC825" s="5" t="s">
        <v>105</v>
      </c>
      <c r="AD825" s="3">
        <f>IF(AA825="","Pendiente",AA825*Q825)</f>
      </c>
      <c r="AE825" s="3">
        <v>50.6</v>
      </c>
      <c r="AF825" s="3">
        <f>IF(AE825="","",AE825*Q825)</f>
      </c>
      <c r="AG825" s="0" t="s">
        <v>106</v>
      </c>
      <c r="AH825" s="0" t="s">
        <v>107</v>
      </c>
    </row>
    <row r="826">
      <c r="A826" s="0">
        <v>822</v>
      </c>
      <c r="B826" s="0" t="s">
        <v>3555</v>
      </c>
      <c r="C826" s="0" t="s">
        <v>13</v>
      </c>
      <c r="D826" s="0" t="s">
        <v>16</v>
      </c>
      <c r="E826" s="5" t="s">
        <v>3306</v>
      </c>
      <c r="G826" s="0" t="s">
        <v>26</v>
      </c>
      <c r="H826" s="0" t="s">
        <v>92</v>
      </c>
      <c r="I826" s="0" t="s">
        <v>3301</v>
      </c>
      <c r="J826" s="5" t="s">
        <v>3302</v>
      </c>
      <c r="K826" s="0" t="s">
        <v>33</v>
      </c>
      <c r="O826" s="2">
        <v>0</v>
      </c>
      <c r="P826" s="2">
        <v>152</v>
      </c>
      <c r="Q826" s="2">
        <f>IF(C826="Inventario físico",O826,P826)</f>
      </c>
      <c r="R826" s="2">
        <v>4</v>
      </c>
      <c r="S826" s="0" t="s">
        <v>3556</v>
      </c>
      <c r="T826" s="0" t="s">
        <v>3556</v>
      </c>
      <c r="U826" s="0" t="s">
        <v>99</v>
      </c>
      <c r="V826" s="5" t="s">
        <v>3557</v>
      </c>
      <c r="Y826" s="5" t="s">
        <v>3309</v>
      </c>
      <c r="Z826" s="0" t="s">
        <v>104</v>
      </c>
      <c r="AC826" s="5" t="s">
        <v>105</v>
      </c>
      <c r="AD826" s="3">
        <f>IF(AA826="","Pendiente",AA826*Q826)</f>
      </c>
      <c r="AE826" s="3">
        <v>1684.382697368421</v>
      </c>
      <c r="AF826" s="3">
        <f>IF(AE826="","",AE826*Q826)</f>
      </c>
      <c r="AG826" s="0" t="s">
        <v>106</v>
      </c>
      <c r="AH826" s="0" t="s">
        <v>107</v>
      </c>
    </row>
    <row r="827">
      <c r="A827" s="0">
        <v>823</v>
      </c>
      <c r="B827" s="0" t="s">
        <v>3558</v>
      </c>
      <c r="C827" s="0" t="s">
        <v>13</v>
      </c>
      <c r="D827" s="0" t="s">
        <v>16</v>
      </c>
      <c r="E827" s="5" t="s">
        <v>3306</v>
      </c>
      <c r="G827" s="0" t="s">
        <v>26</v>
      </c>
      <c r="H827" s="0" t="s">
        <v>92</v>
      </c>
      <c r="I827" s="0" t="s">
        <v>3301</v>
      </c>
      <c r="J827" s="5" t="s">
        <v>3302</v>
      </c>
      <c r="K827" s="0" t="s">
        <v>33</v>
      </c>
      <c r="O827" s="2">
        <v>0</v>
      </c>
      <c r="P827" s="2">
        <v>265</v>
      </c>
      <c r="Q827" s="2">
        <f>IF(C827="Inventario físico",O827,P827)</f>
      </c>
      <c r="R827" s="2">
        <v>4</v>
      </c>
      <c r="S827" s="0" t="s">
        <v>3559</v>
      </c>
      <c r="T827" s="0" t="s">
        <v>3559</v>
      </c>
      <c r="U827" s="0" t="s">
        <v>99</v>
      </c>
      <c r="V827" s="5" t="s">
        <v>3560</v>
      </c>
      <c r="Y827" s="5" t="s">
        <v>3309</v>
      </c>
      <c r="Z827" s="0" t="s">
        <v>104</v>
      </c>
      <c r="AC827" s="5" t="s">
        <v>105</v>
      </c>
      <c r="AD827" s="3">
        <f>IF(AA827="","Pendiente",AA827*Q827)</f>
      </c>
      <c r="AE827" s="3">
        <v>259.16298113207546</v>
      </c>
      <c r="AF827" s="3">
        <f>IF(AE827="","",AE827*Q827)</f>
      </c>
      <c r="AG827" s="0" t="s">
        <v>106</v>
      </c>
      <c r="AH827" s="0" t="s">
        <v>107</v>
      </c>
    </row>
    <row r="828">
      <c r="A828" s="0">
        <v>824</v>
      </c>
      <c r="B828" s="0" t="s">
        <v>3561</v>
      </c>
      <c r="C828" s="0" t="s">
        <v>13</v>
      </c>
      <c r="D828" s="0" t="s">
        <v>16</v>
      </c>
      <c r="E828" s="5" t="s">
        <v>3306</v>
      </c>
      <c r="G828" s="0" t="s">
        <v>28</v>
      </c>
      <c r="H828" s="0" t="s">
        <v>2131</v>
      </c>
      <c r="I828" s="0" t="s">
        <v>3301</v>
      </c>
      <c r="J828" s="5" t="s">
        <v>3302</v>
      </c>
      <c r="K828" s="0" t="s">
        <v>33</v>
      </c>
      <c r="O828" s="2">
        <v>0</v>
      </c>
      <c r="P828" s="2">
        <v>126</v>
      </c>
      <c r="Q828" s="2">
        <f>IF(C828="Inventario físico",O828,P828)</f>
      </c>
      <c r="R828" s="2">
        <v>1</v>
      </c>
      <c r="S828" s="0" t="s">
        <v>3559</v>
      </c>
      <c r="T828" s="0" t="s">
        <v>3559</v>
      </c>
      <c r="U828" s="0" t="s">
        <v>99</v>
      </c>
      <c r="V828" s="5" t="s">
        <v>3560</v>
      </c>
      <c r="Y828" s="5" t="s">
        <v>3309</v>
      </c>
      <c r="Z828" s="0" t="s">
        <v>104</v>
      </c>
      <c r="AC828" s="5" t="s">
        <v>105</v>
      </c>
      <c r="AD828" s="3">
        <f>IF(AA828="","Pendiente",AA828*Q828)</f>
      </c>
      <c r="AE828" s="3">
        <v>39.86666666666667</v>
      </c>
      <c r="AF828" s="3">
        <f>IF(AE828="","",AE828*Q828)</f>
      </c>
      <c r="AG828" s="0" t="s">
        <v>106</v>
      </c>
      <c r="AH828" s="0" t="s">
        <v>107</v>
      </c>
    </row>
    <row r="829">
      <c r="A829" s="0">
        <v>825</v>
      </c>
      <c r="B829" s="0" t="s">
        <v>3562</v>
      </c>
      <c r="C829" s="0" t="s">
        <v>13</v>
      </c>
      <c r="D829" s="0" t="s">
        <v>16</v>
      </c>
      <c r="E829" s="5" t="s">
        <v>131</v>
      </c>
      <c r="F829" s="0" t="s">
        <v>3300</v>
      </c>
      <c r="G829" s="0" t="s">
        <v>28</v>
      </c>
      <c r="H829" s="0" t="s">
        <v>2131</v>
      </c>
      <c r="I829" s="0" t="s">
        <v>3301</v>
      </c>
      <c r="J829" s="5" t="s">
        <v>3302</v>
      </c>
      <c r="K829" s="0" t="s">
        <v>33</v>
      </c>
      <c r="O829" s="2">
        <v>0</v>
      </c>
      <c r="P829" s="2">
        <v>30</v>
      </c>
      <c r="Q829" s="2">
        <f>IF(C829="Inventario físico",O829,P829)</f>
      </c>
      <c r="R829" s="2">
        <v>1</v>
      </c>
      <c r="S829" s="0" t="s">
        <v>404</v>
      </c>
      <c r="T829" s="0" t="s">
        <v>404</v>
      </c>
      <c r="U829" s="0" t="s">
        <v>99</v>
      </c>
      <c r="V829" s="5" t="s">
        <v>405</v>
      </c>
      <c r="Y829" s="5" t="s">
        <v>3457</v>
      </c>
      <c r="Z829" s="0" t="s">
        <v>104</v>
      </c>
      <c r="AC829" s="5" t="s">
        <v>105</v>
      </c>
      <c r="AD829" s="3">
        <f>IF(AA829="","Pendiente",AA829*Q829)</f>
      </c>
      <c r="AE829" s="3">
        <v>440.78866666666664</v>
      </c>
      <c r="AF829" s="3">
        <f>IF(AE829="","",AE829*Q829)</f>
      </c>
      <c r="AG829" s="0" t="s">
        <v>106</v>
      </c>
      <c r="AH829" s="0" t="s">
        <v>107</v>
      </c>
    </row>
    <row r="830">
      <c r="A830" s="0">
        <v>826</v>
      </c>
      <c r="B830" s="0" t="s">
        <v>3563</v>
      </c>
      <c r="C830" s="0" t="s">
        <v>13</v>
      </c>
      <c r="D830" s="0" t="s">
        <v>16</v>
      </c>
      <c r="E830" s="5" t="s">
        <v>3306</v>
      </c>
      <c r="G830" s="0" t="s">
        <v>26</v>
      </c>
      <c r="H830" s="0" t="s">
        <v>92</v>
      </c>
      <c r="I830" s="0" t="s">
        <v>3301</v>
      </c>
      <c r="J830" s="5" t="s">
        <v>3302</v>
      </c>
      <c r="K830" s="0" t="s">
        <v>33</v>
      </c>
      <c r="O830" s="2">
        <v>0</v>
      </c>
      <c r="P830" s="2">
        <v>100</v>
      </c>
      <c r="Q830" s="2">
        <f>IF(C830="Inventario físico",O830,P830)</f>
      </c>
      <c r="R830" s="2">
        <v>1</v>
      </c>
      <c r="S830" s="0" t="s">
        <v>1647</v>
      </c>
      <c r="T830" s="0" t="s">
        <v>1647</v>
      </c>
      <c r="U830" s="0" t="s">
        <v>99</v>
      </c>
      <c r="V830" s="5" t="s">
        <v>1648</v>
      </c>
      <c r="Y830" s="5" t="s">
        <v>3564</v>
      </c>
      <c r="Z830" s="0" t="s">
        <v>104</v>
      </c>
      <c r="AC830" s="5" t="s">
        <v>105</v>
      </c>
      <c r="AD830" s="3">
        <f>IF(AA830="","Pendiente",AA830*Q830)</f>
      </c>
      <c r="AE830" s="3">
        <v>613.22</v>
      </c>
      <c r="AF830" s="3">
        <f>IF(AE830="","",AE830*Q830)</f>
      </c>
      <c r="AG830" s="0" t="s">
        <v>106</v>
      </c>
      <c r="AH830" s="0" t="s">
        <v>107</v>
      </c>
    </row>
    <row r="831">
      <c r="A831" s="0">
        <v>827</v>
      </c>
      <c r="B831" s="0" t="s">
        <v>3565</v>
      </c>
      <c r="C831" s="0" t="s">
        <v>13</v>
      </c>
      <c r="D831" s="0" t="s">
        <v>16</v>
      </c>
      <c r="E831" s="5" t="s">
        <v>3306</v>
      </c>
      <c r="G831" s="0" t="s">
        <v>26</v>
      </c>
      <c r="H831" s="0" t="s">
        <v>92</v>
      </c>
      <c r="I831" s="0" t="s">
        <v>3301</v>
      </c>
      <c r="J831" s="5" t="s">
        <v>3302</v>
      </c>
      <c r="K831" s="0" t="s">
        <v>33</v>
      </c>
      <c r="O831" s="2">
        <v>0</v>
      </c>
      <c r="P831" s="2">
        <v>170</v>
      </c>
      <c r="Q831" s="2">
        <f>IF(C831="Inventario físico",O831,P831)</f>
      </c>
      <c r="R831" s="2">
        <v>2</v>
      </c>
      <c r="S831" s="0" t="s">
        <v>3566</v>
      </c>
      <c r="T831" s="0" t="s">
        <v>3566</v>
      </c>
      <c r="U831" s="0" t="s">
        <v>99</v>
      </c>
      <c r="V831" s="5" t="s">
        <v>3567</v>
      </c>
      <c r="Y831" s="5" t="s">
        <v>3309</v>
      </c>
      <c r="Z831" s="0" t="s">
        <v>104</v>
      </c>
      <c r="AC831" s="5" t="s">
        <v>105</v>
      </c>
      <c r="AD831" s="3">
        <f>IF(AA831="","Pendiente",AA831*Q831)</f>
      </c>
      <c r="AE831" s="3">
        <v>443.09976470588236</v>
      </c>
      <c r="AF831" s="3">
        <f>IF(AE831="","",AE831*Q831)</f>
      </c>
      <c r="AG831" s="0" t="s">
        <v>106</v>
      </c>
      <c r="AH831" s="0" t="s">
        <v>107</v>
      </c>
    </row>
    <row r="832">
      <c r="A832" s="0">
        <v>828</v>
      </c>
      <c r="B832" s="0" t="s">
        <v>3568</v>
      </c>
      <c r="C832" s="0" t="s">
        <v>13</v>
      </c>
      <c r="D832" s="0" t="s">
        <v>16</v>
      </c>
      <c r="E832" s="5" t="s">
        <v>3306</v>
      </c>
      <c r="G832" s="0" t="s">
        <v>27</v>
      </c>
      <c r="H832" s="0" t="s">
        <v>1020</v>
      </c>
      <c r="I832" s="0" t="s">
        <v>3301</v>
      </c>
      <c r="J832" s="5" t="s">
        <v>3302</v>
      </c>
      <c r="K832" s="0" t="s">
        <v>33</v>
      </c>
      <c r="O832" s="2">
        <v>0</v>
      </c>
      <c r="P832" s="2">
        <v>1040</v>
      </c>
      <c r="Q832" s="2">
        <f>IF(C832="Inventario físico",O832,P832)</f>
      </c>
      <c r="R832" s="2">
        <v>7</v>
      </c>
      <c r="S832" s="0" t="s">
        <v>3566</v>
      </c>
      <c r="T832" s="0" t="s">
        <v>3566</v>
      </c>
      <c r="U832" s="0" t="s">
        <v>99</v>
      </c>
      <c r="V832" s="5" t="s">
        <v>3567</v>
      </c>
      <c r="Y832" s="5" t="s">
        <v>3309</v>
      </c>
      <c r="Z832" s="0" t="s">
        <v>104</v>
      </c>
      <c r="AC832" s="5" t="s">
        <v>105</v>
      </c>
      <c r="AD832" s="3">
        <f>IF(AA832="","Pendiente",AA832*Q832)</f>
      </c>
      <c r="AE832" s="3">
        <v>253.9486826923077</v>
      </c>
      <c r="AF832" s="3">
        <f>IF(AE832="","",AE832*Q832)</f>
      </c>
      <c r="AG832" s="0" t="s">
        <v>106</v>
      </c>
      <c r="AH832" s="0" t="s">
        <v>107</v>
      </c>
    </row>
    <row r="833">
      <c r="A833" s="0">
        <v>829</v>
      </c>
      <c r="B833" s="0" t="s">
        <v>3569</v>
      </c>
      <c r="C833" s="0" t="s">
        <v>13</v>
      </c>
      <c r="D833" s="0" t="s">
        <v>16</v>
      </c>
      <c r="E833" s="5" t="s">
        <v>3306</v>
      </c>
      <c r="G833" s="0" t="s">
        <v>26</v>
      </c>
      <c r="H833" s="0" t="s">
        <v>92</v>
      </c>
      <c r="I833" s="0" t="s">
        <v>3301</v>
      </c>
      <c r="J833" s="5" t="s">
        <v>3302</v>
      </c>
      <c r="K833" s="0" t="s">
        <v>33</v>
      </c>
      <c r="O833" s="2">
        <v>0</v>
      </c>
      <c r="P833" s="2">
        <v>200</v>
      </c>
      <c r="Q833" s="2">
        <f>IF(C833="Inventario físico",O833,P833)</f>
      </c>
      <c r="R833" s="2">
        <v>2</v>
      </c>
      <c r="S833" s="0" t="s">
        <v>2278</v>
      </c>
      <c r="T833" s="0" t="s">
        <v>2278</v>
      </c>
      <c r="U833" s="0" t="s">
        <v>99</v>
      </c>
      <c r="V833" s="5" t="s">
        <v>2279</v>
      </c>
      <c r="Y833" s="5" t="s">
        <v>3371</v>
      </c>
      <c r="Z833" s="0" t="s">
        <v>104</v>
      </c>
      <c r="AC833" s="5" t="s">
        <v>105</v>
      </c>
      <c r="AD833" s="3">
        <f>IF(AA833="","Pendiente",AA833*Q833)</f>
      </c>
      <c r="AE833" s="3">
        <v>55.4883</v>
      </c>
      <c r="AF833" s="3">
        <f>IF(AE833="","",AE833*Q833)</f>
      </c>
      <c r="AG833" s="0" t="s">
        <v>106</v>
      </c>
      <c r="AH833" s="0" t="s">
        <v>107</v>
      </c>
    </row>
    <row r="834">
      <c r="A834" s="0">
        <v>830</v>
      </c>
      <c r="B834" s="0" t="s">
        <v>3570</v>
      </c>
      <c r="C834" s="0" t="s">
        <v>13</v>
      </c>
      <c r="D834" s="0" t="s">
        <v>16</v>
      </c>
      <c r="E834" s="5" t="s">
        <v>3306</v>
      </c>
      <c r="G834" s="0" t="s">
        <v>27</v>
      </c>
      <c r="H834" s="0" t="s">
        <v>1020</v>
      </c>
      <c r="I834" s="0" t="s">
        <v>3301</v>
      </c>
      <c r="J834" s="5" t="s">
        <v>3302</v>
      </c>
      <c r="K834" s="0" t="s">
        <v>33</v>
      </c>
      <c r="O834" s="2">
        <v>0</v>
      </c>
      <c r="P834" s="2">
        <v>200</v>
      </c>
      <c r="Q834" s="2">
        <f>IF(C834="Inventario físico",O834,P834)</f>
      </c>
      <c r="R834" s="2">
        <v>1</v>
      </c>
      <c r="S834" s="0" t="s">
        <v>2278</v>
      </c>
      <c r="T834" s="0" t="s">
        <v>2278</v>
      </c>
      <c r="U834" s="0" t="s">
        <v>99</v>
      </c>
      <c r="V834" s="5" t="s">
        <v>2279</v>
      </c>
      <c r="Y834" s="5" t="s">
        <v>3371</v>
      </c>
      <c r="Z834" s="0" t="s">
        <v>104</v>
      </c>
      <c r="AC834" s="5" t="s">
        <v>105</v>
      </c>
      <c r="AD834" s="3">
        <f>IF(AA834="","Pendiente",AA834*Q834)</f>
      </c>
      <c r="AE834" s="3">
        <v>61.1</v>
      </c>
      <c r="AF834" s="3">
        <f>IF(AE834="","",AE834*Q834)</f>
      </c>
      <c r="AG834" s="0" t="s">
        <v>106</v>
      </c>
      <c r="AH834" s="0" t="s">
        <v>107</v>
      </c>
    </row>
    <row r="835">
      <c r="A835" s="0">
        <v>831</v>
      </c>
      <c r="B835" s="0" t="s">
        <v>3571</v>
      </c>
      <c r="C835" s="0" t="s">
        <v>13</v>
      </c>
      <c r="D835" s="0" t="s">
        <v>16</v>
      </c>
      <c r="E835" s="5" t="s">
        <v>3306</v>
      </c>
      <c r="G835" s="0" t="s">
        <v>26</v>
      </c>
      <c r="H835" s="0" t="s">
        <v>92</v>
      </c>
      <c r="I835" s="0" t="s">
        <v>3301</v>
      </c>
      <c r="J835" s="5" t="s">
        <v>3302</v>
      </c>
      <c r="K835" s="0" t="s">
        <v>33</v>
      </c>
      <c r="O835" s="2">
        <v>0</v>
      </c>
      <c r="P835" s="2">
        <v>100</v>
      </c>
      <c r="Q835" s="2">
        <f>IF(C835="Inventario físico",O835,P835)</f>
      </c>
      <c r="R835" s="2">
        <v>1</v>
      </c>
      <c r="S835" s="0" t="s">
        <v>3572</v>
      </c>
      <c r="T835" s="0" t="s">
        <v>3572</v>
      </c>
      <c r="U835" s="0" t="s">
        <v>99</v>
      </c>
      <c r="V835" s="5" t="s">
        <v>3573</v>
      </c>
      <c r="Y835" s="5" t="s">
        <v>3309</v>
      </c>
      <c r="Z835" s="0" t="s">
        <v>104</v>
      </c>
      <c r="AC835" s="5" t="s">
        <v>105</v>
      </c>
      <c r="AD835" s="3">
        <f>IF(AA835="","Pendiente",AA835*Q835)</f>
      </c>
      <c r="AE835" s="3">
        <v>42</v>
      </c>
      <c r="AF835" s="3">
        <f>IF(AE835="","",AE835*Q835)</f>
      </c>
      <c r="AG835" s="0" t="s">
        <v>106</v>
      </c>
      <c r="AH835" s="0" t="s">
        <v>107</v>
      </c>
    </row>
    <row r="836">
      <c r="A836" s="0">
        <v>832</v>
      </c>
      <c r="B836" s="0" t="s">
        <v>3574</v>
      </c>
      <c r="C836" s="0" t="s">
        <v>13</v>
      </c>
      <c r="D836" s="0" t="s">
        <v>16</v>
      </c>
      <c r="E836" s="5" t="s">
        <v>3306</v>
      </c>
      <c r="G836" s="0" t="s">
        <v>27</v>
      </c>
      <c r="H836" s="0" t="s">
        <v>1020</v>
      </c>
      <c r="I836" s="0" t="s">
        <v>3301</v>
      </c>
      <c r="J836" s="5" t="s">
        <v>3302</v>
      </c>
      <c r="K836" s="0" t="s">
        <v>33</v>
      </c>
      <c r="O836" s="2">
        <v>0</v>
      </c>
      <c r="P836" s="2">
        <v>880</v>
      </c>
      <c r="Q836" s="2">
        <f>IF(C836="Inventario físico",O836,P836)</f>
      </c>
      <c r="R836" s="2">
        <v>6</v>
      </c>
      <c r="S836" s="0" t="s">
        <v>3572</v>
      </c>
      <c r="T836" s="0" t="s">
        <v>3572</v>
      </c>
      <c r="U836" s="0" t="s">
        <v>99</v>
      </c>
      <c r="V836" s="5" t="s">
        <v>3573</v>
      </c>
      <c r="Y836" s="5" t="s">
        <v>3309</v>
      </c>
      <c r="Z836" s="0" t="s">
        <v>104</v>
      </c>
      <c r="AC836" s="5" t="s">
        <v>105</v>
      </c>
      <c r="AD836" s="3">
        <f>IF(AA836="","Pendiente",AA836*Q836)</f>
      </c>
      <c r="AE836" s="3">
        <v>220.44545454545454</v>
      </c>
      <c r="AF836" s="3">
        <f>IF(AE836="","",AE836*Q836)</f>
      </c>
      <c r="AG836" s="0" t="s">
        <v>106</v>
      </c>
      <c r="AH836" s="0" t="s">
        <v>107</v>
      </c>
    </row>
    <row r="837">
      <c r="A837" s="0">
        <v>833</v>
      </c>
      <c r="B837" s="0" t="s">
        <v>3575</v>
      </c>
      <c r="C837" s="0" t="s">
        <v>13</v>
      </c>
      <c r="D837" s="0" t="s">
        <v>16</v>
      </c>
      <c r="E837" s="5" t="s">
        <v>3306</v>
      </c>
      <c r="G837" s="0" t="s">
        <v>26</v>
      </c>
      <c r="H837" s="0" t="s">
        <v>92</v>
      </c>
      <c r="I837" s="0" t="s">
        <v>3301</v>
      </c>
      <c r="J837" s="5" t="s">
        <v>3302</v>
      </c>
      <c r="K837" s="0" t="s">
        <v>33</v>
      </c>
      <c r="O837" s="2">
        <v>0</v>
      </c>
      <c r="P837" s="2">
        <v>157</v>
      </c>
      <c r="Q837" s="2">
        <f>IF(C837="Inventario físico",O837,P837)</f>
      </c>
      <c r="R837" s="2">
        <v>3</v>
      </c>
      <c r="S837" s="0" t="s">
        <v>3576</v>
      </c>
      <c r="T837" s="0" t="s">
        <v>3576</v>
      </c>
      <c r="U837" s="0" t="s">
        <v>99</v>
      </c>
      <c r="V837" s="5" t="s">
        <v>1259</v>
      </c>
      <c r="Y837" s="5" t="s">
        <v>3309</v>
      </c>
      <c r="Z837" s="0" t="s">
        <v>104</v>
      </c>
      <c r="AC837" s="5" t="s">
        <v>105</v>
      </c>
      <c r="AD837" s="3">
        <f>IF(AA837="","Pendiente",AA837*Q837)</f>
      </c>
      <c r="AE837" s="3">
        <v>5273.431592356688</v>
      </c>
      <c r="AF837" s="3">
        <f>IF(AE837="","",AE837*Q837)</f>
      </c>
      <c r="AG837" s="0" t="s">
        <v>106</v>
      </c>
      <c r="AH837" s="0" t="s">
        <v>107</v>
      </c>
    </row>
    <row r="838">
      <c r="A838" s="0">
        <v>834</v>
      </c>
      <c r="B838" s="0" t="s">
        <v>3577</v>
      </c>
      <c r="C838" s="0" t="s">
        <v>13</v>
      </c>
      <c r="D838" s="0" t="s">
        <v>16</v>
      </c>
      <c r="E838" s="5" t="s">
        <v>3306</v>
      </c>
      <c r="G838" s="0" t="s">
        <v>26</v>
      </c>
      <c r="H838" s="0" t="s">
        <v>92</v>
      </c>
      <c r="I838" s="0" t="s">
        <v>3301</v>
      </c>
      <c r="J838" s="5" t="s">
        <v>3302</v>
      </c>
      <c r="K838" s="0" t="s">
        <v>33</v>
      </c>
      <c r="O838" s="2">
        <v>0</v>
      </c>
      <c r="P838" s="2">
        <v>292</v>
      </c>
      <c r="Q838" s="2">
        <f>IF(C838="Inventario físico",O838,P838)</f>
      </c>
      <c r="R838" s="2">
        <v>4</v>
      </c>
      <c r="S838" s="0" t="s">
        <v>3578</v>
      </c>
      <c r="T838" s="0" t="s">
        <v>3578</v>
      </c>
      <c r="U838" s="0" t="s">
        <v>99</v>
      </c>
      <c r="V838" s="5" t="s">
        <v>1974</v>
      </c>
      <c r="Y838" s="5" t="s">
        <v>3309</v>
      </c>
      <c r="Z838" s="0" t="s">
        <v>104</v>
      </c>
      <c r="AC838" s="5" t="s">
        <v>105</v>
      </c>
      <c r="AD838" s="3">
        <f>IF(AA838="","Pendiente",AA838*Q838)</f>
      </c>
      <c r="AE838" s="3">
        <v>356.24760273972606</v>
      </c>
      <c r="AF838" s="3">
        <f>IF(AE838="","",AE838*Q838)</f>
      </c>
      <c r="AG838" s="0" t="s">
        <v>106</v>
      </c>
      <c r="AH838" s="0" t="s">
        <v>107</v>
      </c>
    </row>
    <row r="839">
      <c r="A839" s="0">
        <v>835</v>
      </c>
      <c r="B839" s="0" t="s">
        <v>3579</v>
      </c>
      <c r="C839" s="0" t="s">
        <v>13</v>
      </c>
      <c r="D839" s="0" t="s">
        <v>16</v>
      </c>
      <c r="E839" s="5" t="s">
        <v>3306</v>
      </c>
      <c r="G839" s="0" t="s">
        <v>28</v>
      </c>
      <c r="H839" s="0" t="s">
        <v>2131</v>
      </c>
      <c r="I839" s="0" t="s">
        <v>3301</v>
      </c>
      <c r="J839" s="5" t="s">
        <v>3302</v>
      </c>
      <c r="K839" s="0" t="s">
        <v>33</v>
      </c>
      <c r="O839" s="2">
        <v>0</v>
      </c>
      <c r="P839" s="2">
        <v>300</v>
      </c>
      <c r="Q839" s="2">
        <f>IF(C839="Inventario físico",O839,P839)</f>
      </c>
      <c r="R839" s="2">
        <v>1</v>
      </c>
      <c r="S839" s="0" t="s">
        <v>3578</v>
      </c>
      <c r="T839" s="0" t="s">
        <v>3578</v>
      </c>
      <c r="U839" s="0" t="s">
        <v>99</v>
      </c>
      <c r="V839" s="5" t="s">
        <v>1974</v>
      </c>
      <c r="Y839" s="5" t="s">
        <v>3309</v>
      </c>
      <c r="Z839" s="0" t="s">
        <v>104</v>
      </c>
      <c r="AC839" s="5" t="s">
        <v>105</v>
      </c>
      <c r="AD839" s="3">
        <f>IF(AA839="","Pendiente",AA839*Q839)</f>
      </c>
      <c r="AE839" s="3">
        <v>1082.5333333333333</v>
      </c>
      <c r="AF839" s="3">
        <f>IF(AE839="","",AE839*Q839)</f>
      </c>
      <c r="AG839" s="0" t="s">
        <v>106</v>
      </c>
      <c r="AH839" s="0" t="s">
        <v>107</v>
      </c>
    </row>
    <row r="840">
      <c r="A840" s="0">
        <v>836</v>
      </c>
      <c r="B840" s="0" t="s">
        <v>3580</v>
      </c>
      <c r="C840" s="0" t="s">
        <v>13</v>
      </c>
      <c r="D840" s="0" t="s">
        <v>16</v>
      </c>
      <c r="E840" s="5" t="s">
        <v>3306</v>
      </c>
      <c r="G840" s="0" t="s">
        <v>26</v>
      </c>
      <c r="H840" s="0" t="s">
        <v>92</v>
      </c>
      <c r="I840" s="0" t="s">
        <v>3301</v>
      </c>
      <c r="J840" s="5" t="s">
        <v>3302</v>
      </c>
      <c r="K840" s="0" t="s">
        <v>33</v>
      </c>
      <c r="O840" s="2">
        <v>0</v>
      </c>
      <c r="P840" s="2">
        <v>100</v>
      </c>
      <c r="Q840" s="2">
        <f>IF(C840="Inventario físico",O840,P840)</f>
      </c>
      <c r="R840" s="2">
        <v>1</v>
      </c>
      <c r="S840" s="0" t="s">
        <v>3581</v>
      </c>
      <c r="T840" s="0" t="s">
        <v>3581</v>
      </c>
      <c r="U840" s="0" t="s">
        <v>99</v>
      </c>
      <c r="V840" s="5" t="s">
        <v>3582</v>
      </c>
      <c r="Y840" s="5" t="s">
        <v>3309</v>
      </c>
      <c r="Z840" s="0" t="s">
        <v>104</v>
      </c>
      <c r="AC840" s="5" t="s">
        <v>105</v>
      </c>
      <c r="AD840" s="3">
        <f>IF(AA840="","Pendiente",AA840*Q840)</f>
      </c>
      <c r="AE840" s="3">
        <v>495</v>
      </c>
      <c r="AF840" s="3">
        <f>IF(AE840="","",AE840*Q840)</f>
      </c>
      <c r="AG840" s="0" t="s">
        <v>106</v>
      </c>
      <c r="AH840" s="0" t="s">
        <v>107</v>
      </c>
    </row>
    <row r="841">
      <c r="A841" s="0">
        <v>837</v>
      </c>
      <c r="B841" s="0" t="s">
        <v>3583</v>
      </c>
      <c r="C841" s="0" t="s">
        <v>13</v>
      </c>
      <c r="D841" s="0" t="s">
        <v>16</v>
      </c>
      <c r="E841" s="5" t="s">
        <v>3306</v>
      </c>
      <c r="G841" s="0" t="s">
        <v>28</v>
      </c>
      <c r="H841" s="0" t="s">
        <v>2131</v>
      </c>
      <c r="I841" s="0" t="s">
        <v>3301</v>
      </c>
      <c r="J841" s="5" t="s">
        <v>3302</v>
      </c>
      <c r="K841" s="0" t="s">
        <v>33</v>
      </c>
      <c r="O841" s="2">
        <v>0</v>
      </c>
      <c r="P841" s="2">
        <v>100</v>
      </c>
      <c r="Q841" s="2">
        <f>IF(C841="Inventario físico",O841,P841)</f>
      </c>
      <c r="R841" s="2">
        <v>1</v>
      </c>
      <c r="S841" s="0" t="s">
        <v>3581</v>
      </c>
      <c r="T841" s="0" t="s">
        <v>3581</v>
      </c>
      <c r="U841" s="0" t="s">
        <v>99</v>
      </c>
      <c r="V841" s="5" t="s">
        <v>3582</v>
      </c>
      <c r="Y841" s="5" t="s">
        <v>3309</v>
      </c>
      <c r="Z841" s="0" t="s">
        <v>104</v>
      </c>
      <c r="AC841" s="5" t="s">
        <v>105</v>
      </c>
      <c r="AD841" s="3">
        <f>IF(AA841="","Pendiente",AA841*Q841)</f>
      </c>
      <c r="AE841" s="3">
        <v>1251.03</v>
      </c>
      <c r="AF841" s="3">
        <f>IF(AE841="","",AE841*Q841)</f>
      </c>
      <c r="AG841" s="0" t="s">
        <v>106</v>
      </c>
      <c r="AH841" s="0" t="s">
        <v>107</v>
      </c>
    </row>
    <row r="842">
      <c r="A842" s="0">
        <v>838</v>
      </c>
      <c r="B842" s="0" t="s">
        <v>3584</v>
      </c>
      <c r="C842" s="0" t="s">
        <v>13</v>
      </c>
      <c r="D842" s="0" t="s">
        <v>16</v>
      </c>
      <c r="E842" s="5" t="s">
        <v>3306</v>
      </c>
      <c r="G842" s="0" t="s">
        <v>26</v>
      </c>
      <c r="H842" s="0" t="s">
        <v>92</v>
      </c>
      <c r="I842" s="0" t="s">
        <v>3301</v>
      </c>
      <c r="J842" s="5" t="s">
        <v>3302</v>
      </c>
      <c r="K842" s="0" t="s">
        <v>33</v>
      </c>
      <c r="O842" s="2">
        <v>0</v>
      </c>
      <c r="P842" s="2">
        <v>130</v>
      </c>
      <c r="Q842" s="2">
        <f>IF(C842="Inventario físico",O842,P842)</f>
      </c>
      <c r="R842" s="2">
        <v>2</v>
      </c>
      <c r="S842" s="0" t="s">
        <v>3585</v>
      </c>
      <c r="T842" s="0" t="s">
        <v>3585</v>
      </c>
      <c r="U842" s="0" t="s">
        <v>99</v>
      </c>
      <c r="V842" s="5" t="s">
        <v>3586</v>
      </c>
      <c r="Y842" s="5" t="s">
        <v>3309</v>
      </c>
      <c r="Z842" s="0" t="s">
        <v>104</v>
      </c>
      <c r="AC842" s="5" t="s">
        <v>105</v>
      </c>
      <c r="AD842" s="3">
        <f>IF(AA842="","Pendiente",AA842*Q842)</f>
      </c>
      <c r="AE842" s="3">
        <v>112.99815384615385</v>
      </c>
      <c r="AF842" s="3">
        <f>IF(AE842="","",AE842*Q842)</f>
      </c>
      <c r="AG842" s="0" t="s">
        <v>106</v>
      </c>
      <c r="AH842" s="0" t="s">
        <v>107</v>
      </c>
    </row>
    <row r="843">
      <c r="A843" s="0">
        <v>839</v>
      </c>
      <c r="B843" s="0" t="s">
        <v>3587</v>
      </c>
      <c r="C843" s="0" t="s">
        <v>13</v>
      </c>
      <c r="D843" s="0" t="s">
        <v>16</v>
      </c>
      <c r="E843" s="5" t="s">
        <v>3306</v>
      </c>
      <c r="G843" s="0" t="s">
        <v>28</v>
      </c>
      <c r="H843" s="0" t="s">
        <v>2131</v>
      </c>
      <c r="I843" s="0" t="s">
        <v>3301</v>
      </c>
      <c r="J843" s="5" t="s">
        <v>3302</v>
      </c>
      <c r="K843" s="0" t="s">
        <v>33</v>
      </c>
      <c r="O843" s="2">
        <v>0</v>
      </c>
      <c r="P843" s="2">
        <v>300</v>
      </c>
      <c r="Q843" s="2">
        <f>IF(C843="Inventario físico",O843,P843)</f>
      </c>
      <c r="R843" s="2">
        <v>1</v>
      </c>
      <c r="S843" s="0" t="s">
        <v>3585</v>
      </c>
      <c r="T843" s="0" t="s">
        <v>3585</v>
      </c>
      <c r="U843" s="0" t="s">
        <v>99</v>
      </c>
      <c r="V843" s="5" t="s">
        <v>3586</v>
      </c>
      <c r="Y843" s="5" t="s">
        <v>3309</v>
      </c>
      <c r="Z843" s="0" t="s">
        <v>104</v>
      </c>
      <c r="AC843" s="5" t="s">
        <v>105</v>
      </c>
      <c r="AD843" s="3">
        <f>IF(AA843="","Pendiente",AA843*Q843)</f>
      </c>
      <c r="AE843" s="3">
        <v>37.77333333333333</v>
      </c>
      <c r="AF843" s="3">
        <f>IF(AE843="","",AE843*Q843)</f>
      </c>
      <c r="AG843" s="0" t="s">
        <v>106</v>
      </c>
      <c r="AH843" s="0" t="s">
        <v>107</v>
      </c>
    </row>
    <row r="844">
      <c r="A844" s="0">
        <v>840</v>
      </c>
      <c r="B844" s="0" t="s">
        <v>3588</v>
      </c>
      <c r="C844" s="0" t="s">
        <v>13</v>
      </c>
      <c r="D844" s="0" t="s">
        <v>16</v>
      </c>
      <c r="E844" s="5" t="s">
        <v>3306</v>
      </c>
      <c r="G844" s="0" t="s">
        <v>26</v>
      </c>
      <c r="H844" s="0" t="s">
        <v>92</v>
      </c>
      <c r="I844" s="0" t="s">
        <v>3301</v>
      </c>
      <c r="J844" s="5" t="s">
        <v>3302</v>
      </c>
      <c r="K844" s="0" t="s">
        <v>33</v>
      </c>
      <c r="O844" s="2">
        <v>0</v>
      </c>
      <c r="P844" s="2">
        <v>100</v>
      </c>
      <c r="Q844" s="2">
        <f>IF(C844="Inventario físico",O844,P844)</f>
      </c>
      <c r="R844" s="2">
        <v>1</v>
      </c>
      <c r="S844" s="0" t="s">
        <v>3243</v>
      </c>
      <c r="T844" s="0" t="s">
        <v>3243</v>
      </c>
      <c r="U844" s="0" t="s">
        <v>99</v>
      </c>
      <c r="V844" s="5" t="s">
        <v>3244</v>
      </c>
      <c r="Y844" s="5" t="s">
        <v>3371</v>
      </c>
      <c r="Z844" s="0" t="s">
        <v>104</v>
      </c>
      <c r="AC844" s="5" t="s">
        <v>105</v>
      </c>
      <c r="AD844" s="3">
        <f>IF(AA844="","Pendiente",AA844*Q844)</f>
      </c>
      <c r="AE844" s="3">
        <v>185.29</v>
      </c>
      <c r="AF844" s="3">
        <f>IF(AE844="","",AE844*Q844)</f>
      </c>
      <c r="AG844" s="0" t="s">
        <v>106</v>
      </c>
      <c r="AH844" s="0" t="s">
        <v>107</v>
      </c>
    </row>
    <row r="845">
      <c r="A845" s="0">
        <v>841</v>
      </c>
      <c r="B845" s="0" t="s">
        <v>3589</v>
      </c>
      <c r="C845" s="0" t="s">
        <v>13</v>
      </c>
      <c r="D845" s="0" t="s">
        <v>16</v>
      </c>
      <c r="E845" s="5" t="s">
        <v>3306</v>
      </c>
      <c r="G845" s="0" t="s">
        <v>27</v>
      </c>
      <c r="H845" s="0" t="s">
        <v>1020</v>
      </c>
      <c r="I845" s="0" t="s">
        <v>3301</v>
      </c>
      <c r="J845" s="5" t="s">
        <v>3302</v>
      </c>
      <c r="K845" s="0" t="s">
        <v>30</v>
      </c>
      <c r="O845" s="2">
        <v>0</v>
      </c>
      <c r="P845" s="2">
        <v>0</v>
      </c>
      <c r="Q845" s="2">
        <f>IF(C845="Inventario físico",O845,P845)</f>
      </c>
      <c r="R845" s="2">
        <v>1</v>
      </c>
      <c r="S845" s="0" t="s">
        <v>658</v>
      </c>
      <c r="T845" s="0" t="s">
        <v>658</v>
      </c>
      <c r="U845" s="0" t="s">
        <v>99</v>
      </c>
      <c r="V845" s="5" t="s">
        <v>659</v>
      </c>
      <c r="Y845" s="5" t="s">
        <v>3350</v>
      </c>
      <c r="Z845" s="0" t="s">
        <v>104</v>
      </c>
      <c r="AC845" s="5" t="s">
        <v>105</v>
      </c>
      <c r="AD845" s="3">
        <f>IF(AA845="","Pendiente",AA845*Q845)</f>
      </c>
      <c r="AE845" s="3">
        <v>208.7056</v>
      </c>
      <c r="AF845" s="3">
        <f>IF(AE845="","",AE845*Q845)</f>
      </c>
      <c r="AG845" s="0" t="s">
        <v>106</v>
      </c>
      <c r="AH845" s="0" t="s">
        <v>107</v>
      </c>
    </row>
    <row r="846">
      <c r="A846" s="0">
        <v>842</v>
      </c>
      <c r="B846" s="0" t="s">
        <v>3590</v>
      </c>
      <c r="C846" s="0" t="s">
        <v>13</v>
      </c>
      <c r="D846" s="0" t="s">
        <v>16</v>
      </c>
      <c r="E846" s="5" t="s">
        <v>3306</v>
      </c>
      <c r="G846" s="0" t="s">
        <v>26</v>
      </c>
      <c r="H846" s="0" t="s">
        <v>92</v>
      </c>
      <c r="I846" s="0" t="s">
        <v>3301</v>
      </c>
      <c r="J846" s="5" t="s">
        <v>3302</v>
      </c>
      <c r="K846" s="0" t="s">
        <v>30</v>
      </c>
      <c r="O846" s="2">
        <v>0</v>
      </c>
      <c r="P846" s="2">
        <v>100</v>
      </c>
      <c r="Q846" s="2">
        <f>IF(C846="Inventario físico",O846,P846)</f>
      </c>
      <c r="R846" s="2">
        <v>1</v>
      </c>
      <c r="S846" s="0" t="s">
        <v>1904</v>
      </c>
      <c r="T846" s="0" t="s">
        <v>1904</v>
      </c>
      <c r="U846" s="0" t="s">
        <v>99</v>
      </c>
      <c r="V846" s="5" t="s">
        <v>1905</v>
      </c>
      <c r="Y846" s="5" t="s">
        <v>3564</v>
      </c>
      <c r="Z846" s="0" t="s">
        <v>104</v>
      </c>
      <c r="AC846" s="5" t="s">
        <v>105</v>
      </c>
      <c r="AD846" s="3">
        <f>IF(AA846="","Pendiente",AA846*Q846)</f>
      </c>
      <c r="AE846" s="3">
        <v>344.81019999999995</v>
      </c>
      <c r="AF846" s="3">
        <f>IF(AE846="","",AE846*Q846)</f>
      </c>
      <c r="AG846" s="0" t="s">
        <v>106</v>
      </c>
      <c r="AH846" s="0" t="s">
        <v>107</v>
      </c>
    </row>
    <row r="847">
      <c r="A847" s="0">
        <v>843</v>
      </c>
      <c r="B847" s="0" t="s">
        <v>3591</v>
      </c>
      <c r="C847" s="0" t="s">
        <v>13</v>
      </c>
      <c r="D847" s="0" t="s">
        <v>16</v>
      </c>
      <c r="E847" s="5" t="s">
        <v>3306</v>
      </c>
      <c r="G847" s="0" t="s">
        <v>26</v>
      </c>
      <c r="H847" s="0" t="s">
        <v>92</v>
      </c>
      <c r="I847" s="0" t="s">
        <v>3301</v>
      </c>
      <c r="J847" s="5" t="s">
        <v>3302</v>
      </c>
      <c r="K847" s="0" t="s">
        <v>30</v>
      </c>
      <c r="O847" s="2">
        <v>0</v>
      </c>
      <c r="P847" s="2">
        <v>100</v>
      </c>
      <c r="Q847" s="2">
        <f>IF(C847="Inventario físico",O847,P847)</f>
      </c>
      <c r="R847" s="2">
        <v>1</v>
      </c>
      <c r="S847" s="0" t="s">
        <v>3592</v>
      </c>
      <c r="T847" s="0" t="s">
        <v>3592</v>
      </c>
      <c r="U847" s="0" t="s">
        <v>99</v>
      </c>
      <c r="V847" s="5" t="s">
        <v>1615</v>
      </c>
      <c r="Y847" s="5" t="s">
        <v>3309</v>
      </c>
      <c r="Z847" s="0" t="s">
        <v>104</v>
      </c>
      <c r="AC847" s="5" t="s">
        <v>105</v>
      </c>
      <c r="AD847" s="3">
        <f>IF(AA847="","Pendiente",AA847*Q847)</f>
      </c>
      <c r="AE847" s="3">
        <v>1774.2667000000001</v>
      </c>
      <c r="AF847" s="3">
        <f>IF(AE847="","",AE847*Q847)</f>
      </c>
      <c r="AG847" s="0" t="s">
        <v>106</v>
      </c>
      <c r="AH847" s="0" t="s">
        <v>107</v>
      </c>
    </row>
    <row r="848">
      <c r="A848" s="0">
        <v>844</v>
      </c>
      <c r="B848" s="0" t="s">
        <v>3593</v>
      </c>
      <c r="C848" s="0" t="s">
        <v>13</v>
      </c>
      <c r="D848" s="0" t="s">
        <v>16</v>
      </c>
      <c r="E848" s="5" t="s">
        <v>131</v>
      </c>
      <c r="F848" s="0" t="s">
        <v>3300</v>
      </c>
      <c r="G848" s="0" t="s">
        <v>27</v>
      </c>
      <c r="H848" s="0" t="s">
        <v>1020</v>
      </c>
      <c r="I848" s="0" t="s">
        <v>3301</v>
      </c>
      <c r="J848" s="5" t="s">
        <v>3302</v>
      </c>
      <c r="K848" s="0" t="s">
        <v>30</v>
      </c>
      <c r="O848" s="2">
        <v>0</v>
      </c>
      <c r="P848" s="2">
        <v>590</v>
      </c>
      <c r="Q848" s="2">
        <f>IF(C848="Inventario físico",O848,P848)</f>
      </c>
      <c r="R848" s="2">
        <v>3</v>
      </c>
      <c r="S848" s="0" t="s">
        <v>3592</v>
      </c>
      <c r="T848" s="0" t="s">
        <v>3592</v>
      </c>
      <c r="U848" s="0" t="s">
        <v>99</v>
      </c>
      <c r="V848" s="5" t="s">
        <v>1615</v>
      </c>
      <c r="Y848" s="5" t="s">
        <v>3304</v>
      </c>
      <c r="Z848" s="0" t="s">
        <v>104</v>
      </c>
      <c r="AC848" s="5" t="s">
        <v>105</v>
      </c>
      <c r="AD848" s="3">
        <f>IF(AA848="","Pendiente",AA848*Q848)</f>
      </c>
      <c r="AE848" s="3">
        <v>1244</v>
      </c>
      <c r="AF848" s="3">
        <f>IF(AE848="","",AE848*Q848)</f>
      </c>
      <c r="AG848" s="0" t="s">
        <v>106</v>
      </c>
      <c r="AH848" s="0" t="s">
        <v>107</v>
      </c>
    </row>
    <row r="849">
      <c r="A849" s="0">
        <v>845</v>
      </c>
      <c r="B849" s="0" t="s">
        <v>3594</v>
      </c>
      <c r="C849" s="0" t="s">
        <v>13</v>
      </c>
      <c r="D849" s="0" t="s">
        <v>16</v>
      </c>
      <c r="E849" s="5" t="s">
        <v>131</v>
      </c>
      <c r="F849" s="0" t="s">
        <v>3300</v>
      </c>
      <c r="G849" s="0" t="s">
        <v>28</v>
      </c>
      <c r="H849" s="0" t="s">
        <v>2131</v>
      </c>
      <c r="I849" s="0" t="s">
        <v>3301</v>
      </c>
      <c r="J849" s="5" t="s">
        <v>3302</v>
      </c>
      <c r="K849" s="0" t="s">
        <v>30</v>
      </c>
      <c r="O849" s="2">
        <v>0</v>
      </c>
      <c r="P849" s="2">
        <v>50</v>
      </c>
      <c r="Q849" s="2">
        <f>IF(C849="Inventario físico",O849,P849)</f>
      </c>
      <c r="R849" s="2">
        <v>1</v>
      </c>
      <c r="S849" s="0" t="s">
        <v>3592</v>
      </c>
      <c r="T849" s="0" t="s">
        <v>3592</v>
      </c>
      <c r="U849" s="0" t="s">
        <v>99</v>
      </c>
      <c r="V849" s="5" t="s">
        <v>1615</v>
      </c>
      <c r="Y849" s="5" t="s">
        <v>3304</v>
      </c>
      <c r="Z849" s="0" t="s">
        <v>104</v>
      </c>
      <c r="AC849" s="5" t="s">
        <v>105</v>
      </c>
      <c r="AD849" s="3">
        <f>IF(AA849="","Pendiente",AA849*Q849)</f>
      </c>
      <c r="AE849" s="3">
        <v>1835.68</v>
      </c>
      <c r="AF849" s="3">
        <f>IF(AE849="","",AE849*Q849)</f>
      </c>
      <c r="AG849" s="0" t="s">
        <v>106</v>
      </c>
      <c r="AH849" s="0" t="s">
        <v>107</v>
      </c>
    </row>
    <row r="850">
      <c r="A850" s="0">
        <v>846</v>
      </c>
      <c r="B850" s="0" t="s">
        <v>3595</v>
      </c>
      <c r="C850" s="0" t="s">
        <v>13</v>
      </c>
      <c r="D850" s="0" t="s">
        <v>16</v>
      </c>
      <c r="E850" s="5" t="s">
        <v>3306</v>
      </c>
      <c r="G850" s="0" t="s">
        <v>26</v>
      </c>
      <c r="H850" s="0" t="s">
        <v>92</v>
      </c>
      <c r="I850" s="0" t="s">
        <v>3301</v>
      </c>
      <c r="J850" s="5" t="s">
        <v>3302</v>
      </c>
      <c r="K850" s="0" t="s">
        <v>30</v>
      </c>
      <c r="O850" s="2">
        <v>0</v>
      </c>
      <c r="P850" s="2">
        <v>100</v>
      </c>
      <c r="Q850" s="2">
        <f>IF(C850="Inventario físico",O850,P850)</f>
      </c>
      <c r="R850" s="2">
        <v>1</v>
      </c>
      <c r="S850" s="0" t="s">
        <v>3596</v>
      </c>
      <c r="T850" s="0" t="s">
        <v>3596</v>
      </c>
      <c r="U850" s="0" t="s">
        <v>99</v>
      </c>
      <c r="V850" s="5" t="s">
        <v>1281</v>
      </c>
      <c r="Y850" s="5" t="s">
        <v>3309</v>
      </c>
      <c r="Z850" s="0" t="s">
        <v>104</v>
      </c>
      <c r="AC850" s="5" t="s">
        <v>105</v>
      </c>
      <c r="AD850" s="3">
        <f>IF(AA850="","Pendiente",AA850*Q850)</f>
      </c>
      <c r="AE850" s="3">
        <v>297.955</v>
      </c>
      <c r="AF850" s="3">
        <f>IF(AE850="","",AE850*Q850)</f>
      </c>
      <c r="AG850" s="0" t="s">
        <v>106</v>
      </c>
      <c r="AH850" s="0" t="s">
        <v>107</v>
      </c>
    </row>
    <row r="851">
      <c r="A851" s="0">
        <v>847</v>
      </c>
      <c r="B851" s="0" t="s">
        <v>3597</v>
      </c>
      <c r="C851" s="0" t="s">
        <v>13</v>
      </c>
      <c r="D851" s="0" t="s">
        <v>16</v>
      </c>
      <c r="E851" s="5" t="s">
        <v>131</v>
      </c>
      <c r="F851" s="0" t="s">
        <v>3300</v>
      </c>
      <c r="G851" s="0" t="s">
        <v>27</v>
      </c>
      <c r="H851" s="0" t="s">
        <v>1020</v>
      </c>
      <c r="I851" s="0" t="s">
        <v>3301</v>
      </c>
      <c r="J851" s="5" t="s">
        <v>3302</v>
      </c>
      <c r="K851" s="0" t="s">
        <v>30</v>
      </c>
      <c r="O851" s="2">
        <v>0</v>
      </c>
      <c r="P851" s="2">
        <v>1910</v>
      </c>
      <c r="Q851" s="2">
        <f>IF(C851="Inventario físico",O851,P851)</f>
      </c>
      <c r="R851" s="2">
        <v>3</v>
      </c>
      <c r="S851" s="0" t="s">
        <v>3596</v>
      </c>
      <c r="T851" s="0" t="s">
        <v>3596</v>
      </c>
      <c r="U851" s="0" t="s">
        <v>99</v>
      </c>
      <c r="V851" s="5" t="s">
        <v>1281</v>
      </c>
      <c r="Y851" s="5" t="s">
        <v>3304</v>
      </c>
      <c r="Z851" s="0" t="s">
        <v>104</v>
      </c>
      <c r="AC851" s="5" t="s">
        <v>105</v>
      </c>
      <c r="AD851" s="3">
        <f>IF(AA851="","Pendiente",AA851*Q851)</f>
      </c>
      <c r="AE851" s="3">
        <v>533.7584659685864</v>
      </c>
      <c r="AF851" s="3">
        <f>IF(AE851="","",AE851*Q851)</f>
      </c>
      <c r="AG851" s="0" t="s">
        <v>106</v>
      </c>
      <c r="AH851" s="0" t="s">
        <v>107</v>
      </c>
    </row>
    <row r="852">
      <c r="A852" s="0">
        <v>848</v>
      </c>
      <c r="B852" s="0" t="s">
        <v>3598</v>
      </c>
      <c r="C852" s="0" t="s">
        <v>13</v>
      </c>
      <c r="D852" s="0" t="s">
        <v>16</v>
      </c>
      <c r="E852" s="5" t="s">
        <v>3306</v>
      </c>
      <c r="G852" s="0" t="s">
        <v>26</v>
      </c>
      <c r="H852" s="0" t="s">
        <v>92</v>
      </c>
      <c r="I852" s="0" t="s">
        <v>3301</v>
      </c>
      <c r="J852" s="5" t="s">
        <v>3302</v>
      </c>
      <c r="K852" s="0" t="s">
        <v>30</v>
      </c>
      <c r="O852" s="2">
        <v>0</v>
      </c>
      <c r="P852" s="2">
        <v>100</v>
      </c>
      <c r="Q852" s="2">
        <f>IF(C852="Inventario físico",O852,P852)</f>
      </c>
      <c r="R852" s="2">
        <v>1</v>
      </c>
      <c r="S852" s="0" t="s">
        <v>3599</v>
      </c>
      <c r="T852" s="0" t="s">
        <v>3599</v>
      </c>
      <c r="U852" s="0" t="s">
        <v>99</v>
      </c>
      <c r="V852" s="5" t="s">
        <v>3600</v>
      </c>
      <c r="Y852" s="5" t="s">
        <v>3309</v>
      </c>
      <c r="Z852" s="0" t="s">
        <v>104</v>
      </c>
      <c r="AC852" s="5" t="s">
        <v>105</v>
      </c>
      <c r="AD852" s="3">
        <f>IF(AA852="","Pendiente",AA852*Q852)</f>
      </c>
      <c r="AE852" s="3">
        <v>308.59</v>
      </c>
      <c r="AF852" s="3">
        <f>IF(AE852="","",AE852*Q852)</f>
      </c>
      <c r="AG852" s="0" t="s">
        <v>106</v>
      </c>
      <c r="AH852" s="0" t="s">
        <v>107</v>
      </c>
    </row>
    <row r="853">
      <c r="A853" s="0">
        <v>849</v>
      </c>
      <c r="B853" s="0" t="s">
        <v>3601</v>
      </c>
      <c r="C853" s="0" t="s">
        <v>13</v>
      </c>
      <c r="D853" s="0" t="s">
        <v>16</v>
      </c>
      <c r="E853" s="5" t="s">
        <v>3306</v>
      </c>
      <c r="G853" s="0" t="s">
        <v>26</v>
      </c>
      <c r="H853" s="0" t="s">
        <v>92</v>
      </c>
      <c r="I853" s="0" t="s">
        <v>3301</v>
      </c>
      <c r="J853" s="5" t="s">
        <v>3302</v>
      </c>
      <c r="K853" s="0" t="s">
        <v>30</v>
      </c>
      <c r="O853" s="2">
        <v>0</v>
      </c>
      <c r="P853" s="2">
        <v>100</v>
      </c>
      <c r="Q853" s="2">
        <f>IF(C853="Inventario físico",O853,P853)</f>
      </c>
      <c r="R853" s="2">
        <v>1</v>
      </c>
      <c r="S853" s="0" t="s">
        <v>3602</v>
      </c>
      <c r="T853" s="0" t="s">
        <v>3602</v>
      </c>
      <c r="U853" s="0" t="s">
        <v>99</v>
      </c>
      <c r="V853" s="5" t="s">
        <v>3603</v>
      </c>
      <c r="Y853" s="5" t="s">
        <v>3309</v>
      </c>
      <c r="Z853" s="0" t="s">
        <v>104</v>
      </c>
      <c r="AC853" s="5" t="s">
        <v>105</v>
      </c>
      <c r="AD853" s="3">
        <f>IF(AA853="","Pendiente",AA853*Q853)</f>
      </c>
      <c r="AE853" s="3">
        <v>2100.31</v>
      </c>
      <c r="AF853" s="3">
        <f>IF(AE853="","",AE853*Q853)</f>
      </c>
      <c r="AG853" s="0" t="s">
        <v>106</v>
      </c>
      <c r="AH853" s="0" t="s">
        <v>107</v>
      </c>
    </row>
    <row r="854">
      <c r="A854" s="0">
        <v>850</v>
      </c>
      <c r="B854" s="0" t="s">
        <v>3604</v>
      </c>
      <c r="C854" s="0" t="s">
        <v>13</v>
      </c>
      <c r="D854" s="0" t="s">
        <v>16</v>
      </c>
      <c r="E854" s="5" t="s">
        <v>3306</v>
      </c>
      <c r="G854" s="0" t="s">
        <v>26</v>
      </c>
      <c r="H854" s="0" t="s">
        <v>92</v>
      </c>
      <c r="I854" s="0" t="s">
        <v>3301</v>
      </c>
      <c r="J854" s="5" t="s">
        <v>3302</v>
      </c>
      <c r="K854" s="0" t="s">
        <v>30</v>
      </c>
      <c r="O854" s="2">
        <v>0</v>
      </c>
      <c r="P854" s="2">
        <v>100</v>
      </c>
      <c r="Q854" s="2">
        <f>IF(C854="Inventario físico",O854,P854)</f>
      </c>
      <c r="R854" s="2">
        <v>1</v>
      </c>
      <c r="S854" s="0" t="s">
        <v>3605</v>
      </c>
      <c r="T854" s="0" t="s">
        <v>3605</v>
      </c>
      <c r="U854" s="0" t="s">
        <v>99</v>
      </c>
      <c r="V854" s="5" t="s">
        <v>3606</v>
      </c>
      <c r="Y854" s="5" t="s">
        <v>3309</v>
      </c>
      <c r="Z854" s="0" t="s">
        <v>104</v>
      </c>
      <c r="AC854" s="5" t="s">
        <v>105</v>
      </c>
      <c r="AD854" s="3">
        <f>IF(AA854="","Pendiente",AA854*Q854)</f>
      </c>
      <c r="AE854" s="3">
        <v>301</v>
      </c>
      <c r="AF854" s="3">
        <f>IF(AE854="","",AE854*Q854)</f>
      </c>
      <c r="AG854" s="0" t="s">
        <v>106</v>
      </c>
      <c r="AH854" s="0" t="s">
        <v>107</v>
      </c>
    </row>
    <row r="855">
      <c r="A855" s="0">
        <v>851</v>
      </c>
      <c r="B855" s="0" t="s">
        <v>3607</v>
      </c>
      <c r="C855" s="0" t="s">
        <v>13</v>
      </c>
      <c r="D855" s="0" t="s">
        <v>18</v>
      </c>
      <c r="E855" s="5" t="s">
        <v>3500</v>
      </c>
      <c r="F855" s="0" t="s">
        <v>3608</v>
      </c>
      <c r="G855" s="0" t="s">
        <v>26</v>
      </c>
      <c r="H855" s="0" t="s">
        <v>92</v>
      </c>
      <c r="I855" s="0" t="s">
        <v>3301</v>
      </c>
      <c r="J855" s="5" t="s">
        <v>3302</v>
      </c>
      <c r="K855" s="0" t="s">
        <v>31</v>
      </c>
      <c r="O855" s="2">
        <v>0</v>
      </c>
      <c r="P855" s="2">
        <v>100</v>
      </c>
      <c r="Q855" s="2">
        <f>IF(C855="Inventario físico",O855,P855)</f>
      </c>
      <c r="R855" s="2">
        <v>1</v>
      </c>
      <c r="S855" s="0" t="s">
        <v>3609</v>
      </c>
      <c r="T855" s="0" t="s">
        <v>3609</v>
      </c>
      <c r="U855" s="0" t="s">
        <v>99</v>
      </c>
      <c r="V855" s="5" t="s">
        <v>452</v>
      </c>
      <c r="Y855" s="5" t="s">
        <v>3610</v>
      </c>
      <c r="Z855" s="0" t="s">
        <v>104</v>
      </c>
      <c r="AC855" s="5" t="s">
        <v>105</v>
      </c>
      <c r="AD855" s="3">
        <f>IF(AA855="","Pendiente",AA855*Q855)</f>
      </c>
      <c r="AE855" s="3">
        <v>440.61</v>
      </c>
      <c r="AF855" s="3">
        <f>IF(AE855="","",AE855*Q855)</f>
      </c>
      <c r="AG855" s="0" t="s">
        <v>106</v>
      </c>
      <c r="AH855" s="0" t="s">
        <v>107</v>
      </c>
    </row>
    <row r="856">
      <c r="A856" s="0">
        <v>852</v>
      </c>
      <c r="B856" s="0" t="s">
        <v>3611</v>
      </c>
      <c r="C856" s="0" t="s">
        <v>13</v>
      </c>
      <c r="D856" s="0" t="s">
        <v>16</v>
      </c>
      <c r="E856" s="5" t="s">
        <v>3306</v>
      </c>
      <c r="G856" s="0" t="s">
        <v>27</v>
      </c>
      <c r="H856" s="0" t="s">
        <v>1020</v>
      </c>
      <c r="I856" s="0" t="s">
        <v>3301</v>
      </c>
      <c r="J856" s="5" t="s">
        <v>3302</v>
      </c>
      <c r="K856" s="0" t="s">
        <v>33</v>
      </c>
      <c r="O856" s="2">
        <v>0</v>
      </c>
      <c r="P856" s="2">
        <v>12</v>
      </c>
      <c r="Q856" s="2">
        <f>IF(C856="Inventario físico",O856,P856)</f>
      </c>
      <c r="R856" s="2">
        <v>1</v>
      </c>
      <c r="S856" s="0" t="s">
        <v>279</v>
      </c>
      <c r="T856" s="0" t="s">
        <v>279</v>
      </c>
      <c r="U856" s="0" t="s">
        <v>99</v>
      </c>
      <c r="V856" s="5" t="s">
        <v>280</v>
      </c>
      <c r="Y856" s="5" t="s">
        <v>3350</v>
      </c>
      <c r="Z856" s="0" t="s">
        <v>104</v>
      </c>
      <c r="AC856" s="5" t="s">
        <v>105</v>
      </c>
      <c r="AD856" s="3">
        <f>IF(AA856="","Pendiente",AA856*Q856)</f>
      </c>
      <c r="AE856" s="3">
        <v>80</v>
      </c>
      <c r="AF856" s="3">
        <f>IF(AE856="","",AE856*Q856)</f>
      </c>
      <c r="AG856" s="0" t="s">
        <v>106</v>
      </c>
      <c r="AH856" s="0" t="s">
        <v>107</v>
      </c>
    </row>
    <row r="857">
      <c r="A857" s="0">
        <v>853</v>
      </c>
      <c r="B857" s="0" t="s">
        <v>3612</v>
      </c>
      <c r="C857" s="0" t="s">
        <v>13</v>
      </c>
      <c r="D857" s="0" t="s">
        <v>16</v>
      </c>
      <c r="E857" s="5" t="s">
        <v>3306</v>
      </c>
      <c r="G857" s="0" t="s">
        <v>26</v>
      </c>
      <c r="H857" s="0" t="s">
        <v>92</v>
      </c>
      <c r="I857" s="0" t="s">
        <v>3301</v>
      </c>
      <c r="J857" s="5" t="s">
        <v>3302</v>
      </c>
      <c r="K857" s="0" t="s">
        <v>30</v>
      </c>
      <c r="O857" s="2">
        <v>0</v>
      </c>
      <c r="P857" s="2">
        <v>96</v>
      </c>
      <c r="Q857" s="2">
        <f>IF(C857="Inventario físico",O857,P857)</f>
      </c>
      <c r="R857" s="2">
        <v>1</v>
      </c>
      <c r="S857" s="0" t="s">
        <v>3613</v>
      </c>
      <c r="T857" s="0" t="s">
        <v>3613</v>
      </c>
      <c r="U857" s="0" t="s">
        <v>99</v>
      </c>
      <c r="V857" s="5" t="s">
        <v>1394</v>
      </c>
      <c r="Y857" s="5" t="s">
        <v>3309</v>
      </c>
      <c r="Z857" s="0" t="s">
        <v>104</v>
      </c>
      <c r="AC857" s="5" t="s">
        <v>105</v>
      </c>
      <c r="AD857" s="3">
        <f>IF(AA857="","Pendiente",AA857*Q857)</f>
      </c>
      <c r="AE857" s="3">
        <v>106.97979166666666</v>
      </c>
      <c r="AF857" s="3">
        <f>IF(AE857="","",AE857*Q857)</f>
      </c>
      <c r="AG857" s="0" t="s">
        <v>106</v>
      </c>
      <c r="AH857" s="0" t="s">
        <v>107</v>
      </c>
    </row>
    <row r="858">
      <c r="A858" s="0">
        <v>854</v>
      </c>
      <c r="B858" s="0" t="s">
        <v>3614</v>
      </c>
      <c r="C858" s="0" t="s">
        <v>13</v>
      </c>
      <c r="D858" s="0" t="s">
        <v>16</v>
      </c>
      <c r="E858" s="5" t="s">
        <v>131</v>
      </c>
      <c r="F858" s="0" t="s">
        <v>3300</v>
      </c>
      <c r="G858" s="0" t="s">
        <v>27</v>
      </c>
      <c r="H858" s="0" t="s">
        <v>1020</v>
      </c>
      <c r="I858" s="0" t="s">
        <v>3301</v>
      </c>
      <c r="J858" s="5" t="s">
        <v>3302</v>
      </c>
      <c r="K858" s="0" t="s">
        <v>30</v>
      </c>
      <c r="O858" s="2">
        <v>0</v>
      </c>
      <c r="P858" s="2">
        <v>4300</v>
      </c>
      <c r="Q858" s="2">
        <f>IF(C858="Inventario físico",O858,P858)</f>
      </c>
      <c r="R858" s="2">
        <v>2</v>
      </c>
      <c r="S858" s="0" t="s">
        <v>3613</v>
      </c>
      <c r="T858" s="0" t="s">
        <v>3613</v>
      </c>
      <c r="U858" s="0" t="s">
        <v>99</v>
      </c>
      <c r="V858" s="5" t="s">
        <v>1394</v>
      </c>
      <c r="Y858" s="5" t="s">
        <v>3304</v>
      </c>
      <c r="Z858" s="0" t="s">
        <v>104</v>
      </c>
      <c r="AC858" s="5" t="s">
        <v>105</v>
      </c>
      <c r="AD858" s="3">
        <f>IF(AA858="","Pendiente",AA858*Q858)</f>
      </c>
      <c r="AE858" s="3">
        <v>21.206011627906978</v>
      </c>
      <c r="AF858" s="3">
        <f>IF(AE858="","",AE858*Q858)</f>
      </c>
      <c r="AG858" s="0" t="s">
        <v>106</v>
      </c>
      <c r="AH858" s="0" t="s">
        <v>107</v>
      </c>
    </row>
    <row r="859">
      <c r="A859" s="0">
        <v>855</v>
      </c>
      <c r="B859" s="0" t="s">
        <v>3615</v>
      </c>
      <c r="C859" s="0" t="s">
        <v>13</v>
      </c>
      <c r="D859" s="0" t="s">
        <v>16</v>
      </c>
      <c r="E859" s="5" t="s">
        <v>3306</v>
      </c>
      <c r="G859" s="0" t="s">
        <v>28</v>
      </c>
      <c r="H859" s="0" t="s">
        <v>2131</v>
      </c>
      <c r="I859" s="0" t="s">
        <v>3301</v>
      </c>
      <c r="J859" s="5" t="s">
        <v>3302</v>
      </c>
      <c r="K859" s="0" t="s">
        <v>30</v>
      </c>
      <c r="O859" s="2">
        <v>0</v>
      </c>
      <c r="P859" s="2">
        <v>569</v>
      </c>
      <c r="Q859" s="2">
        <f>IF(C859="Inventario físico",O859,P859)</f>
      </c>
      <c r="R859" s="2">
        <v>2</v>
      </c>
      <c r="S859" s="0" t="s">
        <v>3613</v>
      </c>
      <c r="T859" s="0" t="s">
        <v>3613</v>
      </c>
      <c r="U859" s="0" t="s">
        <v>99</v>
      </c>
      <c r="V859" s="5" t="s">
        <v>1394</v>
      </c>
      <c r="Y859" s="5" t="s">
        <v>3309</v>
      </c>
      <c r="Z859" s="0" t="s">
        <v>104</v>
      </c>
      <c r="AC859" s="5" t="s">
        <v>105</v>
      </c>
      <c r="AD859" s="3">
        <f>IF(AA859="","Pendiente",AA859*Q859)</f>
      </c>
      <c r="AE859" s="3">
        <v>208.1739718804921</v>
      </c>
      <c r="AF859" s="3">
        <f>IF(AE859="","",AE859*Q859)</f>
      </c>
      <c r="AG859" s="0" t="s">
        <v>106</v>
      </c>
      <c r="AH859" s="0" t="s">
        <v>107</v>
      </c>
    </row>
    <row r="860">
      <c r="A860" s="0">
        <v>856</v>
      </c>
      <c r="B860" s="0" t="s">
        <v>3616</v>
      </c>
      <c r="C860" s="0" t="s">
        <v>13</v>
      </c>
      <c r="D860" s="0" t="s">
        <v>16</v>
      </c>
      <c r="E860" s="5" t="s">
        <v>3306</v>
      </c>
      <c r="G860" s="0" t="s">
        <v>26</v>
      </c>
      <c r="H860" s="0" t="s">
        <v>92</v>
      </c>
      <c r="I860" s="0" t="s">
        <v>3301</v>
      </c>
      <c r="J860" s="5" t="s">
        <v>3302</v>
      </c>
      <c r="K860" s="0" t="s">
        <v>30</v>
      </c>
      <c r="O860" s="2">
        <v>0</v>
      </c>
      <c r="P860" s="2">
        <v>94</v>
      </c>
      <c r="Q860" s="2">
        <f>IF(C860="Inventario físico",O860,P860)</f>
      </c>
      <c r="R860" s="2">
        <v>1</v>
      </c>
      <c r="S860" s="0" t="s">
        <v>3617</v>
      </c>
      <c r="T860" s="0" t="s">
        <v>3617</v>
      </c>
      <c r="U860" s="0" t="s">
        <v>99</v>
      </c>
      <c r="V860" s="5" t="s">
        <v>3618</v>
      </c>
      <c r="Y860" s="5" t="s">
        <v>3309</v>
      </c>
      <c r="Z860" s="0" t="s">
        <v>104</v>
      </c>
      <c r="AC860" s="5" t="s">
        <v>105</v>
      </c>
      <c r="AD860" s="3">
        <f>IF(AA860="","Pendiente",AA860*Q860)</f>
      </c>
      <c r="AE860" s="3">
        <v>71.52936170212766</v>
      </c>
      <c r="AF860" s="3">
        <f>IF(AE860="","",AE860*Q860)</f>
      </c>
      <c r="AG860" s="0" t="s">
        <v>106</v>
      </c>
      <c r="AH860" s="0" t="s">
        <v>107</v>
      </c>
    </row>
    <row r="861">
      <c r="A861" s="0">
        <v>857</v>
      </c>
      <c r="B861" s="0" t="s">
        <v>3619</v>
      </c>
      <c r="C861" s="0" t="s">
        <v>13</v>
      </c>
      <c r="D861" s="0" t="s">
        <v>16</v>
      </c>
      <c r="E861" s="5" t="s">
        <v>3306</v>
      </c>
      <c r="G861" s="0" t="s">
        <v>27</v>
      </c>
      <c r="H861" s="0" t="s">
        <v>1020</v>
      </c>
      <c r="I861" s="0" t="s">
        <v>3301</v>
      </c>
      <c r="J861" s="5" t="s">
        <v>3302</v>
      </c>
      <c r="K861" s="0" t="s">
        <v>30</v>
      </c>
      <c r="O861" s="2">
        <v>0</v>
      </c>
      <c r="P861" s="2">
        <v>100</v>
      </c>
      <c r="Q861" s="2">
        <f>IF(C861="Inventario físico",O861,P861)</f>
      </c>
      <c r="R861" s="2">
        <v>2</v>
      </c>
      <c r="S861" s="0" t="s">
        <v>3617</v>
      </c>
      <c r="T861" s="0" t="s">
        <v>3617</v>
      </c>
      <c r="U861" s="0" t="s">
        <v>99</v>
      </c>
      <c r="V861" s="5" t="s">
        <v>3618</v>
      </c>
      <c r="Y861" s="5" t="s">
        <v>3309</v>
      </c>
      <c r="Z861" s="0" t="s">
        <v>104</v>
      </c>
      <c r="AC861" s="5" t="s">
        <v>105</v>
      </c>
      <c r="AD861" s="3">
        <f>IF(AA861="","Pendiente",AA861*Q861)</f>
      </c>
      <c r="AE861" s="3">
        <v>3.056</v>
      </c>
      <c r="AF861" s="3">
        <f>IF(AE861="","",AE861*Q861)</f>
      </c>
      <c r="AG861" s="0" t="s">
        <v>106</v>
      </c>
      <c r="AH861" s="0" t="s">
        <v>107</v>
      </c>
    </row>
    <row r="862">
      <c r="A862" s="0">
        <v>858</v>
      </c>
      <c r="B862" s="0" t="s">
        <v>3620</v>
      </c>
      <c r="C862" s="0" t="s">
        <v>13</v>
      </c>
      <c r="D862" s="0" t="s">
        <v>16</v>
      </c>
      <c r="E862" s="5" t="s">
        <v>3306</v>
      </c>
      <c r="G862" s="0" t="s">
        <v>27</v>
      </c>
      <c r="H862" s="0" t="s">
        <v>1020</v>
      </c>
      <c r="I862" s="0" t="s">
        <v>3301</v>
      </c>
      <c r="J862" s="5" t="s">
        <v>3302</v>
      </c>
      <c r="K862" s="0" t="s">
        <v>33</v>
      </c>
      <c r="O862" s="2">
        <v>0</v>
      </c>
      <c r="P862" s="2">
        <v>610</v>
      </c>
      <c r="Q862" s="2">
        <f>IF(C862="Inventario físico",O862,P862)</f>
      </c>
      <c r="R862" s="2">
        <v>4</v>
      </c>
      <c r="S862" s="0" t="s">
        <v>203</v>
      </c>
      <c r="T862" s="0" t="s">
        <v>203</v>
      </c>
      <c r="U862" s="0" t="s">
        <v>99</v>
      </c>
      <c r="V862" s="5" t="s">
        <v>204</v>
      </c>
      <c r="Y862" s="5" t="s">
        <v>3321</v>
      </c>
      <c r="Z862" s="0" t="s">
        <v>104</v>
      </c>
      <c r="AC862" s="5" t="s">
        <v>105</v>
      </c>
      <c r="AD862" s="3">
        <f>IF(AA862="","Pendiente",AA862*Q862)</f>
      </c>
      <c r="AE862" s="3">
        <v>429.2364426229508</v>
      </c>
      <c r="AF862" s="3">
        <f>IF(AE862="","",AE862*Q862)</f>
      </c>
      <c r="AG862" s="0" t="s">
        <v>106</v>
      </c>
      <c r="AH862" s="0" t="s">
        <v>107</v>
      </c>
    </row>
    <row r="863">
      <c r="A863" s="0">
        <v>859</v>
      </c>
      <c r="B863" s="0" t="s">
        <v>3621</v>
      </c>
      <c r="C863" s="0" t="s">
        <v>13</v>
      </c>
      <c r="D863" s="0" t="s">
        <v>16</v>
      </c>
      <c r="E863" s="5" t="s">
        <v>131</v>
      </c>
      <c r="F863" s="0" t="s">
        <v>3300</v>
      </c>
      <c r="G863" s="0" t="s">
        <v>28</v>
      </c>
      <c r="H863" s="0" t="s">
        <v>2131</v>
      </c>
      <c r="I863" s="0" t="s">
        <v>3301</v>
      </c>
      <c r="J863" s="5" t="s">
        <v>3302</v>
      </c>
      <c r="K863" s="0" t="s">
        <v>33</v>
      </c>
      <c r="O863" s="2">
        <v>0</v>
      </c>
      <c r="P863" s="2">
        <v>24</v>
      </c>
      <c r="Q863" s="2">
        <f>IF(C863="Inventario físico",O863,P863)</f>
      </c>
      <c r="R863" s="2">
        <v>1</v>
      </c>
      <c r="S863" s="0" t="s">
        <v>203</v>
      </c>
      <c r="T863" s="0" t="s">
        <v>203</v>
      </c>
      <c r="U863" s="0" t="s">
        <v>99</v>
      </c>
      <c r="V863" s="5" t="s">
        <v>204</v>
      </c>
      <c r="Y863" s="5" t="s">
        <v>3333</v>
      </c>
      <c r="Z863" s="0" t="s">
        <v>104</v>
      </c>
      <c r="AC863" s="5" t="s">
        <v>105</v>
      </c>
      <c r="AD863" s="3">
        <f>IF(AA863="","Pendiente",AA863*Q863)</f>
      </c>
      <c r="AE863" s="3">
        <v>1250.0770833333333</v>
      </c>
      <c r="AF863" s="3">
        <f>IF(AE863="","",AE863*Q863)</f>
      </c>
      <c r="AG863" s="0" t="s">
        <v>106</v>
      </c>
      <c r="AH863" s="0" t="s">
        <v>107</v>
      </c>
    </row>
    <row r="864">
      <c r="A864" s="0">
        <v>860</v>
      </c>
      <c r="B864" s="0" t="s">
        <v>3622</v>
      </c>
      <c r="C864" s="0" t="s">
        <v>13</v>
      </c>
      <c r="D864" s="0" t="s">
        <v>16</v>
      </c>
      <c r="E864" s="5" t="s">
        <v>3306</v>
      </c>
      <c r="G864" s="0" t="s">
        <v>26</v>
      </c>
      <c r="H864" s="0" t="s">
        <v>92</v>
      </c>
      <c r="I864" s="0" t="s">
        <v>3301</v>
      </c>
      <c r="J864" s="5" t="s">
        <v>3302</v>
      </c>
      <c r="K864" s="0" t="s">
        <v>33</v>
      </c>
      <c r="O864" s="2">
        <v>0</v>
      </c>
      <c r="P864" s="2">
        <v>85</v>
      </c>
      <c r="Q864" s="2">
        <f>IF(C864="Inventario físico",O864,P864)</f>
      </c>
      <c r="R864" s="2">
        <v>1</v>
      </c>
      <c r="S864" s="0" t="s">
        <v>2013</v>
      </c>
      <c r="T864" s="0" t="s">
        <v>2013</v>
      </c>
      <c r="U864" s="0" t="s">
        <v>99</v>
      </c>
      <c r="V864" s="5" t="s">
        <v>2014</v>
      </c>
      <c r="Y864" s="5" t="s">
        <v>3342</v>
      </c>
      <c r="Z864" s="0" t="s">
        <v>104</v>
      </c>
      <c r="AC864" s="5" t="s">
        <v>105</v>
      </c>
      <c r="AD864" s="3">
        <f>IF(AA864="","Pendiente",AA864*Q864)</f>
      </c>
      <c r="AE864" s="3">
        <v>527.0588235294117</v>
      </c>
      <c r="AF864" s="3">
        <f>IF(AE864="","",AE864*Q864)</f>
      </c>
      <c r="AG864" s="0" t="s">
        <v>106</v>
      </c>
      <c r="AH864" s="0" t="s">
        <v>107</v>
      </c>
    </row>
    <row r="865">
      <c r="A865" s="0">
        <v>861</v>
      </c>
      <c r="B865" s="0" t="s">
        <v>3623</v>
      </c>
      <c r="C865" s="0" t="s">
        <v>13</v>
      </c>
      <c r="D865" s="0" t="s">
        <v>16</v>
      </c>
      <c r="E865" s="5" t="s">
        <v>3306</v>
      </c>
      <c r="G865" s="0" t="s">
        <v>26</v>
      </c>
      <c r="H865" s="0" t="s">
        <v>92</v>
      </c>
      <c r="I865" s="0" t="s">
        <v>3301</v>
      </c>
      <c r="J865" s="5" t="s">
        <v>3302</v>
      </c>
      <c r="K865" s="0" t="s">
        <v>33</v>
      </c>
      <c r="O865" s="2">
        <v>0</v>
      </c>
      <c r="P865" s="2">
        <v>80</v>
      </c>
      <c r="Q865" s="2">
        <f>IF(C865="Inventario físico",O865,P865)</f>
      </c>
      <c r="R865" s="2">
        <v>1</v>
      </c>
      <c r="S865" s="0" t="s">
        <v>1456</v>
      </c>
      <c r="T865" s="0" t="s">
        <v>1456</v>
      </c>
      <c r="U865" s="0" t="s">
        <v>99</v>
      </c>
      <c r="V865" s="5" t="s">
        <v>1457</v>
      </c>
      <c r="Y865" s="5" t="s">
        <v>3564</v>
      </c>
      <c r="Z865" s="0" t="s">
        <v>104</v>
      </c>
      <c r="AC865" s="5" t="s">
        <v>105</v>
      </c>
      <c r="AD865" s="3">
        <f>IF(AA865="","Pendiente",AA865*Q865)</f>
      </c>
      <c r="AE865" s="3">
        <v>733.6875</v>
      </c>
      <c r="AF865" s="3">
        <f>IF(AE865="","",AE865*Q865)</f>
      </c>
      <c r="AG865" s="0" t="s">
        <v>106</v>
      </c>
      <c r="AH865" s="0" t="s">
        <v>107</v>
      </c>
    </row>
    <row r="866">
      <c r="A866" s="0">
        <v>862</v>
      </c>
      <c r="B866" s="0" t="s">
        <v>3624</v>
      </c>
      <c r="C866" s="0" t="s">
        <v>13</v>
      </c>
      <c r="D866" s="0" t="s">
        <v>16</v>
      </c>
      <c r="E866" s="5" t="s">
        <v>3306</v>
      </c>
      <c r="G866" s="0" t="s">
        <v>26</v>
      </c>
      <c r="H866" s="0" t="s">
        <v>92</v>
      </c>
      <c r="I866" s="0" t="s">
        <v>3301</v>
      </c>
      <c r="J866" s="5" t="s">
        <v>3302</v>
      </c>
      <c r="K866" s="0" t="s">
        <v>33</v>
      </c>
      <c r="O866" s="2">
        <v>0</v>
      </c>
      <c r="P866" s="2">
        <v>80</v>
      </c>
      <c r="Q866" s="2">
        <f>IF(C866="Inventario físico",O866,P866)</f>
      </c>
      <c r="R866" s="2">
        <v>1</v>
      </c>
      <c r="S866" s="0" t="s">
        <v>2486</v>
      </c>
      <c r="T866" s="0" t="s">
        <v>2486</v>
      </c>
      <c r="U866" s="0" t="s">
        <v>99</v>
      </c>
      <c r="V866" s="5" t="s">
        <v>1253</v>
      </c>
      <c r="Y866" s="5" t="s">
        <v>3371</v>
      </c>
      <c r="Z866" s="0" t="s">
        <v>104</v>
      </c>
      <c r="AC866" s="5" t="s">
        <v>105</v>
      </c>
      <c r="AD866" s="3">
        <f>IF(AA866="","Pendiente",AA866*Q866)</f>
      </c>
      <c r="AE866" s="3">
        <v>374.06</v>
      </c>
      <c r="AF866" s="3">
        <f>IF(AE866="","",AE866*Q866)</f>
      </c>
      <c r="AG866" s="0" t="s">
        <v>106</v>
      </c>
      <c r="AH866" s="0" t="s">
        <v>107</v>
      </c>
    </row>
    <row r="867">
      <c r="A867" s="0">
        <v>863</v>
      </c>
      <c r="B867" s="0" t="s">
        <v>3625</v>
      </c>
      <c r="C867" s="0" t="s">
        <v>13</v>
      </c>
      <c r="D867" s="0" t="s">
        <v>16</v>
      </c>
      <c r="E867" s="5" t="s">
        <v>131</v>
      </c>
      <c r="F867" s="0" t="s">
        <v>3300</v>
      </c>
      <c r="G867" s="0" t="s">
        <v>27</v>
      </c>
      <c r="H867" s="0" t="s">
        <v>1020</v>
      </c>
      <c r="I867" s="0" t="s">
        <v>3301</v>
      </c>
      <c r="J867" s="5" t="s">
        <v>3302</v>
      </c>
      <c r="K867" s="0" t="s">
        <v>33</v>
      </c>
      <c r="O867" s="2">
        <v>0</v>
      </c>
      <c r="P867" s="2">
        <v>680</v>
      </c>
      <c r="Q867" s="2">
        <f>IF(C867="Inventario físico",O867,P867)</f>
      </c>
      <c r="R867" s="2">
        <v>4</v>
      </c>
      <c r="S867" s="0" t="s">
        <v>2486</v>
      </c>
      <c r="T867" s="0" t="s">
        <v>2486</v>
      </c>
      <c r="U867" s="0" t="s">
        <v>99</v>
      </c>
      <c r="V867" s="5" t="s">
        <v>1253</v>
      </c>
      <c r="Y867" s="5" t="s">
        <v>3373</v>
      </c>
      <c r="Z867" s="0" t="s">
        <v>104</v>
      </c>
      <c r="AC867" s="5" t="s">
        <v>105</v>
      </c>
      <c r="AD867" s="3">
        <f>IF(AA867="","Pendiente",AA867*Q867)</f>
      </c>
      <c r="AE867" s="3">
        <v>144.58047058823527</v>
      </c>
      <c r="AF867" s="3">
        <f>IF(AE867="","",AE867*Q867)</f>
      </c>
      <c r="AG867" s="0" t="s">
        <v>106</v>
      </c>
      <c r="AH867" s="0" t="s">
        <v>107</v>
      </c>
    </row>
    <row r="868">
      <c r="A868" s="0">
        <v>864</v>
      </c>
      <c r="B868" s="0" t="s">
        <v>3626</v>
      </c>
      <c r="C868" s="0" t="s">
        <v>13</v>
      </c>
      <c r="D868" s="0" t="s">
        <v>16</v>
      </c>
      <c r="E868" s="5" t="s">
        <v>3306</v>
      </c>
      <c r="G868" s="0" t="s">
        <v>26</v>
      </c>
      <c r="H868" s="0" t="s">
        <v>92</v>
      </c>
      <c r="I868" s="0" t="s">
        <v>3301</v>
      </c>
      <c r="J868" s="5" t="s">
        <v>3302</v>
      </c>
      <c r="K868" s="0" t="s">
        <v>33</v>
      </c>
      <c r="O868" s="2">
        <v>0</v>
      </c>
      <c r="P868" s="2">
        <v>83</v>
      </c>
      <c r="Q868" s="2">
        <f>IF(C868="Inventario físico",O868,P868)</f>
      </c>
      <c r="R868" s="2">
        <v>2</v>
      </c>
      <c r="S868" s="0" t="s">
        <v>2491</v>
      </c>
      <c r="T868" s="0" t="s">
        <v>2491</v>
      </c>
      <c r="U868" s="0" t="s">
        <v>99</v>
      </c>
      <c r="V868" s="5" t="s">
        <v>2492</v>
      </c>
      <c r="Y868" s="5" t="s">
        <v>3371</v>
      </c>
      <c r="Z868" s="0" t="s">
        <v>104</v>
      </c>
      <c r="AC868" s="5" t="s">
        <v>105</v>
      </c>
      <c r="AD868" s="3">
        <f>IF(AA868="","Pendiente",AA868*Q868)</f>
      </c>
      <c r="AE868" s="3">
        <v>270.59301204819275</v>
      </c>
      <c r="AF868" s="3">
        <f>IF(AE868="","",AE868*Q868)</f>
      </c>
      <c r="AG868" s="0" t="s">
        <v>106</v>
      </c>
      <c r="AH868" s="0" t="s">
        <v>107</v>
      </c>
    </row>
    <row r="869">
      <c r="A869" s="0">
        <v>865</v>
      </c>
      <c r="B869" s="0" t="s">
        <v>3627</v>
      </c>
      <c r="C869" s="0" t="s">
        <v>13</v>
      </c>
      <c r="D869" s="0" t="s">
        <v>16</v>
      </c>
      <c r="E869" s="5" t="s">
        <v>3306</v>
      </c>
      <c r="G869" s="0" t="s">
        <v>26</v>
      </c>
      <c r="H869" s="0" t="s">
        <v>92</v>
      </c>
      <c r="I869" s="0" t="s">
        <v>3301</v>
      </c>
      <c r="J869" s="5" t="s">
        <v>3302</v>
      </c>
      <c r="K869" s="0" t="s">
        <v>33</v>
      </c>
      <c r="O869" s="2">
        <v>0</v>
      </c>
      <c r="P869" s="2">
        <v>75</v>
      </c>
      <c r="Q869" s="2">
        <f>IF(C869="Inventario físico",O869,P869)</f>
      </c>
      <c r="R869" s="2">
        <v>1</v>
      </c>
      <c r="S869" s="0" t="s">
        <v>3628</v>
      </c>
      <c r="T869" s="0" t="s">
        <v>3628</v>
      </c>
      <c r="U869" s="0" t="s">
        <v>99</v>
      </c>
      <c r="V869" s="5" t="s">
        <v>3629</v>
      </c>
      <c r="Y869" s="5" t="s">
        <v>3309</v>
      </c>
      <c r="Z869" s="0" t="s">
        <v>104</v>
      </c>
      <c r="AC869" s="5" t="s">
        <v>105</v>
      </c>
      <c r="AD869" s="3">
        <f>IF(AA869="","Pendiente",AA869*Q869)</f>
      </c>
      <c r="AE869" s="3">
        <v>13334.3</v>
      </c>
      <c r="AF869" s="3">
        <f>IF(AE869="","",AE869*Q869)</f>
      </c>
      <c r="AG869" s="0" t="s">
        <v>106</v>
      </c>
      <c r="AH869" s="0" t="s">
        <v>107</v>
      </c>
    </row>
    <row r="870">
      <c r="A870" s="0">
        <v>866</v>
      </c>
      <c r="B870" s="0" t="s">
        <v>3630</v>
      </c>
      <c r="C870" s="0" t="s">
        <v>13</v>
      </c>
      <c r="D870" s="0" t="s">
        <v>16</v>
      </c>
      <c r="E870" s="5" t="s">
        <v>3306</v>
      </c>
      <c r="G870" s="0" t="s">
        <v>26</v>
      </c>
      <c r="H870" s="0" t="s">
        <v>92</v>
      </c>
      <c r="I870" s="0" t="s">
        <v>3301</v>
      </c>
      <c r="J870" s="5" t="s">
        <v>3302</v>
      </c>
      <c r="K870" s="0" t="s">
        <v>33</v>
      </c>
      <c r="O870" s="2">
        <v>0</v>
      </c>
      <c r="P870" s="2">
        <v>75</v>
      </c>
      <c r="Q870" s="2">
        <f>IF(C870="Inventario físico",O870,P870)</f>
      </c>
      <c r="R870" s="2">
        <v>1</v>
      </c>
      <c r="S870" s="0" t="s">
        <v>3631</v>
      </c>
      <c r="T870" s="0" t="s">
        <v>3631</v>
      </c>
      <c r="U870" s="0" t="s">
        <v>99</v>
      </c>
      <c r="V870" s="5" t="s">
        <v>3632</v>
      </c>
      <c r="Y870" s="5" t="s">
        <v>3309</v>
      </c>
      <c r="Z870" s="0" t="s">
        <v>104</v>
      </c>
      <c r="AC870" s="5" t="s">
        <v>105</v>
      </c>
      <c r="AD870" s="3">
        <f>IF(AA870="","Pendiente",AA870*Q870)</f>
      </c>
      <c r="AE870" s="3">
        <v>1324.8</v>
      </c>
      <c r="AF870" s="3">
        <f>IF(AE870="","",AE870*Q870)</f>
      </c>
      <c r="AG870" s="0" t="s">
        <v>106</v>
      </c>
      <c r="AH870" s="0" t="s">
        <v>107</v>
      </c>
    </row>
    <row r="871">
      <c r="A871" s="0">
        <v>867</v>
      </c>
      <c r="B871" s="0" t="s">
        <v>3633</v>
      </c>
      <c r="C871" s="0" t="s">
        <v>13</v>
      </c>
      <c r="D871" s="0" t="s">
        <v>16</v>
      </c>
      <c r="E871" s="5" t="s">
        <v>3306</v>
      </c>
      <c r="G871" s="0" t="s">
        <v>26</v>
      </c>
      <c r="H871" s="0" t="s">
        <v>92</v>
      </c>
      <c r="I871" s="0" t="s">
        <v>3301</v>
      </c>
      <c r="J871" s="5" t="s">
        <v>3302</v>
      </c>
      <c r="K871" s="0" t="s">
        <v>33</v>
      </c>
      <c r="O871" s="2">
        <v>0</v>
      </c>
      <c r="P871" s="2">
        <v>73</v>
      </c>
      <c r="Q871" s="2">
        <f>IF(C871="Inventario físico",O871,P871)</f>
      </c>
      <c r="R871" s="2">
        <v>1</v>
      </c>
      <c r="S871" s="0" t="s">
        <v>2528</v>
      </c>
      <c r="T871" s="0" t="s">
        <v>2528</v>
      </c>
      <c r="U871" s="0" t="s">
        <v>99</v>
      </c>
      <c r="V871" s="5" t="s">
        <v>2529</v>
      </c>
      <c r="Y871" s="5" t="s">
        <v>3371</v>
      </c>
      <c r="Z871" s="0" t="s">
        <v>104</v>
      </c>
      <c r="AC871" s="5" t="s">
        <v>105</v>
      </c>
      <c r="AD871" s="3">
        <f>IF(AA871="","Pendiente",AA871*Q871)</f>
      </c>
      <c r="AE871" s="3">
        <v>6537.810136986302</v>
      </c>
      <c r="AF871" s="3">
        <f>IF(AE871="","",AE871*Q871)</f>
      </c>
      <c r="AG871" s="0" t="s">
        <v>106</v>
      </c>
      <c r="AH871" s="0" t="s">
        <v>107</v>
      </c>
    </row>
    <row r="872">
      <c r="A872" s="0">
        <v>868</v>
      </c>
      <c r="B872" s="0" t="s">
        <v>3634</v>
      </c>
      <c r="C872" s="0" t="s">
        <v>13</v>
      </c>
      <c r="D872" s="0" t="s">
        <v>16</v>
      </c>
      <c r="E872" s="5" t="s">
        <v>3306</v>
      </c>
      <c r="G872" s="0" t="s">
        <v>26</v>
      </c>
      <c r="H872" s="0" t="s">
        <v>92</v>
      </c>
      <c r="I872" s="0" t="s">
        <v>3301</v>
      </c>
      <c r="J872" s="5" t="s">
        <v>3302</v>
      </c>
      <c r="K872" s="0" t="s">
        <v>33</v>
      </c>
      <c r="O872" s="2">
        <v>0</v>
      </c>
      <c r="P872" s="2">
        <v>73</v>
      </c>
      <c r="Q872" s="2">
        <f>IF(C872="Inventario físico",O872,P872)</f>
      </c>
      <c r="R872" s="2">
        <v>3</v>
      </c>
      <c r="S872" s="0" t="s">
        <v>2511</v>
      </c>
      <c r="T872" s="0" t="s">
        <v>2511</v>
      </c>
      <c r="U872" s="0" t="s">
        <v>99</v>
      </c>
      <c r="V872" s="5" t="s">
        <v>2512</v>
      </c>
      <c r="Y872" s="5" t="s">
        <v>3371</v>
      </c>
      <c r="Z872" s="0" t="s">
        <v>104</v>
      </c>
      <c r="AC872" s="5" t="s">
        <v>105</v>
      </c>
      <c r="AD872" s="3">
        <f>IF(AA872="","Pendiente",AA872*Q872)</f>
      </c>
      <c r="AE872" s="3">
        <v>4002.4609589041097</v>
      </c>
      <c r="AF872" s="3">
        <f>IF(AE872="","",AE872*Q872)</f>
      </c>
      <c r="AG872" s="0" t="s">
        <v>106</v>
      </c>
      <c r="AH872" s="0" t="s">
        <v>107</v>
      </c>
    </row>
    <row r="873">
      <c r="A873" s="0">
        <v>869</v>
      </c>
      <c r="B873" s="0" t="s">
        <v>3635</v>
      </c>
      <c r="C873" s="0" t="s">
        <v>13</v>
      </c>
      <c r="D873" s="0" t="s">
        <v>16</v>
      </c>
      <c r="E873" s="5" t="s">
        <v>3306</v>
      </c>
      <c r="G873" s="0" t="s">
        <v>26</v>
      </c>
      <c r="H873" s="0" t="s">
        <v>92</v>
      </c>
      <c r="I873" s="0" t="s">
        <v>3301</v>
      </c>
      <c r="J873" s="5" t="s">
        <v>3302</v>
      </c>
      <c r="K873" s="0" t="s">
        <v>30</v>
      </c>
      <c r="O873" s="2">
        <v>0</v>
      </c>
      <c r="P873" s="2">
        <v>66</v>
      </c>
      <c r="Q873" s="2">
        <f>IF(C873="Inventario físico",O873,P873)</f>
      </c>
      <c r="R873" s="2">
        <v>1</v>
      </c>
      <c r="S873" s="0" t="s">
        <v>3636</v>
      </c>
      <c r="T873" s="0" t="s">
        <v>3636</v>
      </c>
      <c r="U873" s="0" t="s">
        <v>99</v>
      </c>
      <c r="V873" s="5" t="s">
        <v>2690</v>
      </c>
      <c r="Y873" s="5" t="s">
        <v>3309</v>
      </c>
      <c r="Z873" s="0" t="s">
        <v>104</v>
      </c>
      <c r="AC873" s="5" t="s">
        <v>105</v>
      </c>
      <c r="AD873" s="3">
        <f>IF(AA873="","Pendiente",AA873*Q873)</f>
      </c>
      <c r="AE873" s="3">
        <v>1107.2143939393939</v>
      </c>
      <c r="AF873" s="3">
        <f>IF(AE873="","",AE873*Q873)</f>
      </c>
      <c r="AG873" s="0" t="s">
        <v>106</v>
      </c>
      <c r="AH873" s="0" t="s">
        <v>107</v>
      </c>
    </row>
    <row r="874">
      <c r="A874" s="0">
        <v>870</v>
      </c>
      <c r="B874" s="0" t="s">
        <v>3637</v>
      </c>
      <c r="C874" s="0" t="s">
        <v>13</v>
      </c>
      <c r="D874" s="0" t="s">
        <v>16</v>
      </c>
      <c r="E874" s="5" t="s">
        <v>3306</v>
      </c>
      <c r="G874" s="0" t="s">
        <v>26</v>
      </c>
      <c r="H874" s="0" t="s">
        <v>92</v>
      </c>
      <c r="I874" s="0" t="s">
        <v>3301</v>
      </c>
      <c r="J874" s="5" t="s">
        <v>3302</v>
      </c>
      <c r="K874" s="0" t="s">
        <v>33</v>
      </c>
      <c r="O874" s="2">
        <v>0</v>
      </c>
      <c r="P874" s="2">
        <v>95</v>
      </c>
      <c r="Q874" s="2">
        <f>IF(C874="Inventario físico",O874,P874)</f>
      </c>
      <c r="R874" s="2">
        <v>4</v>
      </c>
      <c r="S874" s="0" t="s">
        <v>2619</v>
      </c>
      <c r="T874" s="0" t="s">
        <v>2619</v>
      </c>
      <c r="U874" s="0" t="s">
        <v>99</v>
      </c>
      <c r="V874" s="5" t="s">
        <v>2458</v>
      </c>
      <c r="Y874" s="5" t="s">
        <v>3371</v>
      </c>
      <c r="Z874" s="0" t="s">
        <v>104</v>
      </c>
      <c r="AC874" s="5" t="s">
        <v>105</v>
      </c>
      <c r="AD874" s="3">
        <f>IF(AA874="","Pendiente",AA874*Q874)</f>
      </c>
      <c r="AE874" s="3">
        <v>2588.6993684210524</v>
      </c>
      <c r="AF874" s="3">
        <f>IF(AE874="","",AE874*Q874)</f>
      </c>
      <c r="AG874" s="0" t="s">
        <v>106</v>
      </c>
      <c r="AH874" s="0" t="s">
        <v>107</v>
      </c>
    </row>
    <row r="875">
      <c r="A875" s="0">
        <v>871</v>
      </c>
      <c r="B875" s="0" t="s">
        <v>3638</v>
      </c>
      <c r="C875" s="0" t="s">
        <v>13</v>
      </c>
      <c r="D875" s="0" t="s">
        <v>16</v>
      </c>
      <c r="E875" s="5" t="s">
        <v>131</v>
      </c>
      <c r="F875" s="0" t="s">
        <v>3300</v>
      </c>
      <c r="G875" s="0" t="s">
        <v>26</v>
      </c>
      <c r="H875" s="0" t="s">
        <v>92</v>
      </c>
      <c r="I875" s="0" t="s">
        <v>3301</v>
      </c>
      <c r="J875" s="5" t="s">
        <v>3302</v>
      </c>
      <c r="K875" s="0" t="s">
        <v>33</v>
      </c>
      <c r="O875" s="2">
        <v>0</v>
      </c>
      <c r="P875" s="2">
        <v>60</v>
      </c>
      <c r="Q875" s="2">
        <f>IF(C875="Inventario físico",O875,P875)</f>
      </c>
      <c r="R875" s="2">
        <v>1</v>
      </c>
      <c r="S875" s="0" t="s">
        <v>1150</v>
      </c>
      <c r="T875" s="0" t="s">
        <v>1150</v>
      </c>
      <c r="U875" s="0" t="s">
        <v>99</v>
      </c>
      <c r="V875" s="5" t="s">
        <v>913</v>
      </c>
      <c r="Y875" s="5" t="s">
        <v>3344</v>
      </c>
      <c r="Z875" s="0" t="s">
        <v>104</v>
      </c>
      <c r="AC875" s="5" t="s">
        <v>105</v>
      </c>
      <c r="AD875" s="3">
        <f>IF(AA875="","Pendiente",AA875*Q875)</f>
      </c>
      <c r="AE875" s="3">
        <v>420</v>
      </c>
      <c r="AF875" s="3">
        <f>IF(AE875="","",AE875*Q875)</f>
      </c>
      <c r="AG875" s="0" t="s">
        <v>106</v>
      </c>
      <c r="AH875" s="0" t="s">
        <v>107</v>
      </c>
    </row>
    <row r="876">
      <c r="A876" s="0">
        <v>872</v>
      </c>
      <c r="B876" s="0" t="s">
        <v>3639</v>
      </c>
      <c r="C876" s="0" t="s">
        <v>13</v>
      </c>
      <c r="D876" s="0" t="s">
        <v>16</v>
      </c>
      <c r="E876" s="5" t="s">
        <v>131</v>
      </c>
      <c r="F876" s="0" t="s">
        <v>3300</v>
      </c>
      <c r="G876" s="0" t="s">
        <v>28</v>
      </c>
      <c r="H876" s="0" t="s">
        <v>2131</v>
      </c>
      <c r="I876" s="0" t="s">
        <v>3301</v>
      </c>
      <c r="J876" s="5" t="s">
        <v>3302</v>
      </c>
      <c r="K876" s="0" t="s">
        <v>33</v>
      </c>
      <c r="O876" s="2">
        <v>0</v>
      </c>
      <c r="P876" s="2">
        <v>45</v>
      </c>
      <c r="Q876" s="2">
        <f>IF(C876="Inventario físico",O876,P876)</f>
      </c>
      <c r="R876" s="2">
        <v>1</v>
      </c>
      <c r="S876" s="0" t="s">
        <v>1150</v>
      </c>
      <c r="T876" s="0" t="s">
        <v>1150</v>
      </c>
      <c r="U876" s="0" t="s">
        <v>99</v>
      </c>
      <c r="V876" s="5" t="s">
        <v>913</v>
      </c>
      <c r="Y876" s="5" t="s">
        <v>3344</v>
      </c>
      <c r="Z876" s="0" t="s">
        <v>104</v>
      </c>
      <c r="AC876" s="5" t="s">
        <v>105</v>
      </c>
      <c r="AD876" s="3">
        <f>IF(AA876="","Pendiente",AA876*Q876)</f>
      </c>
      <c r="AE876" s="3">
        <v>420</v>
      </c>
      <c r="AF876" s="3">
        <f>IF(AE876="","",AE876*Q876)</f>
      </c>
      <c r="AG876" s="0" t="s">
        <v>106</v>
      </c>
      <c r="AH876" s="0" t="s">
        <v>107</v>
      </c>
    </row>
    <row r="877">
      <c r="A877" s="0">
        <v>873</v>
      </c>
      <c r="B877" s="0" t="s">
        <v>3640</v>
      </c>
      <c r="C877" s="0" t="s">
        <v>13</v>
      </c>
      <c r="D877" s="0" t="s">
        <v>16</v>
      </c>
      <c r="E877" s="5" t="s">
        <v>3306</v>
      </c>
      <c r="G877" s="0" t="s">
        <v>26</v>
      </c>
      <c r="H877" s="0" t="s">
        <v>92</v>
      </c>
      <c r="I877" s="0" t="s">
        <v>3301</v>
      </c>
      <c r="J877" s="5" t="s">
        <v>3302</v>
      </c>
      <c r="K877" s="0" t="s">
        <v>33</v>
      </c>
      <c r="O877" s="2">
        <v>0</v>
      </c>
      <c r="P877" s="2">
        <v>108</v>
      </c>
      <c r="Q877" s="2">
        <f>IF(C877="Inventario físico",O877,P877)</f>
      </c>
      <c r="R877" s="2">
        <v>3</v>
      </c>
      <c r="S877" s="0" t="s">
        <v>3641</v>
      </c>
      <c r="T877" s="0" t="s">
        <v>3641</v>
      </c>
      <c r="U877" s="0" t="s">
        <v>99</v>
      </c>
      <c r="V877" s="5" t="s">
        <v>2600</v>
      </c>
      <c r="Y877" s="5" t="s">
        <v>3309</v>
      </c>
      <c r="Z877" s="0" t="s">
        <v>104</v>
      </c>
      <c r="AC877" s="5" t="s">
        <v>105</v>
      </c>
      <c r="AD877" s="3">
        <f>IF(AA877="","Pendiente",AA877*Q877)</f>
      </c>
      <c r="AE877" s="3">
        <v>1459.0066666666667</v>
      </c>
      <c r="AF877" s="3">
        <f>IF(AE877="","",AE877*Q877)</f>
      </c>
      <c r="AG877" s="0" t="s">
        <v>106</v>
      </c>
      <c r="AH877" s="0" t="s">
        <v>107</v>
      </c>
    </row>
    <row r="878">
      <c r="A878" s="0">
        <v>874</v>
      </c>
      <c r="B878" s="0" t="s">
        <v>3642</v>
      </c>
      <c r="C878" s="0" t="s">
        <v>13</v>
      </c>
      <c r="D878" s="0" t="s">
        <v>16</v>
      </c>
      <c r="E878" s="5" t="s">
        <v>3306</v>
      </c>
      <c r="G878" s="0" t="s">
        <v>27</v>
      </c>
      <c r="H878" s="0" t="s">
        <v>1020</v>
      </c>
      <c r="I878" s="0" t="s">
        <v>3301</v>
      </c>
      <c r="J878" s="5" t="s">
        <v>3302</v>
      </c>
      <c r="K878" s="0" t="s">
        <v>33</v>
      </c>
      <c r="O878" s="2">
        <v>0</v>
      </c>
      <c r="P878" s="2">
        <v>1553</v>
      </c>
      <c r="Q878" s="2">
        <f>IF(C878="Inventario físico",O878,P878)</f>
      </c>
      <c r="R878" s="2">
        <v>17</v>
      </c>
      <c r="S878" s="0" t="s">
        <v>3641</v>
      </c>
      <c r="T878" s="0" t="s">
        <v>3641</v>
      </c>
      <c r="U878" s="0" t="s">
        <v>99</v>
      </c>
      <c r="V878" s="5" t="s">
        <v>2600</v>
      </c>
      <c r="Y878" s="5" t="s">
        <v>3309</v>
      </c>
      <c r="Z878" s="0" t="s">
        <v>104</v>
      </c>
      <c r="AC878" s="5" t="s">
        <v>105</v>
      </c>
      <c r="AD878" s="3">
        <f>IF(AA878="","Pendiente",AA878*Q878)</f>
      </c>
      <c r="AE878" s="3">
        <v>976.6731938184158</v>
      </c>
      <c r="AF878" s="3">
        <f>IF(AE878="","",AE878*Q878)</f>
      </c>
      <c r="AG878" s="0" t="s">
        <v>106</v>
      </c>
      <c r="AH878" s="0" t="s">
        <v>107</v>
      </c>
    </row>
    <row r="879">
      <c r="A879" s="0">
        <v>875</v>
      </c>
      <c r="B879" s="0" t="s">
        <v>3643</v>
      </c>
      <c r="C879" s="0" t="s">
        <v>13</v>
      </c>
      <c r="D879" s="0" t="s">
        <v>16</v>
      </c>
      <c r="E879" s="5" t="s">
        <v>3306</v>
      </c>
      <c r="G879" s="0" t="s">
        <v>26</v>
      </c>
      <c r="H879" s="0" t="s">
        <v>92</v>
      </c>
      <c r="I879" s="0" t="s">
        <v>3301</v>
      </c>
      <c r="J879" s="5" t="s">
        <v>3302</v>
      </c>
      <c r="K879" s="0" t="s">
        <v>33</v>
      </c>
      <c r="O879" s="2">
        <v>0</v>
      </c>
      <c r="P879" s="2">
        <v>120</v>
      </c>
      <c r="Q879" s="2">
        <f>IF(C879="Inventario físico",O879,P879)</f>
      </c>
      <c r="R879" s="2">
        <v>3</v>
      </c>
      <c r="S879" s="0" t="s">
        <v>1388</v>
      </c>
      <c r="T879" s="0" t="s">
        <v>1388</v>
      </c>
      <c r="U879" s="0" t="s">
        <v>99</v>
      </c>
      <c r="V879" s="5" t="s">
        <v>1389</v>
      </c>
      <c r="Y879" s="5" t="s">
        <v>3564</v>
      </c>
      <c r="Z879" s="0" t="s">
        <v>104</v>
      </c>
      <c r="AC879" s="5" t="s">
        <v>105</v>
      </c>
      <c r="AD879" s="3">
        <f>IF(AA879="","Pendiente",AA879*Q879)</f>
      </c>
      <c r="AE879" s="3">
        <v>311.0403333333333</v>
      </c>
      <c r="AF879" s="3">
        <f>IF(AE879="","",AE879*Q879)</f>
      </c>
      <c r="AG879" s="0" t="s">
        <v>106</v>
      </c>
      <c r="AH879" s="0" t="s">
        <v>107</v>
      </c>
    </row>
    <row r="880">
      <c r="A880" s="0">
        <v>876</v>
      </c>
      <c r="B880" s="0" t="s">
        <v>3644</v>
      </c>
      <c r="C880" s="0" t="s">
        <v>13</v>
      </c>
      <c r="D880" s="0" t="s">
        <v>16</v>
      </c>
      <c r="E880" s="5" t="s">
        <v>3306</v>
      </c>
      <c r="G880" s="0" t="s">
        <v>26</v>
      </c>
      <c r="H880" s="0" t="s">
        <v>92</v>
      </c>
      <c r="I880" s="0" t="s">
        <v>3301</v>
      </c>
      <c r="J880" s="5" t="s">
        <v>3302</v>
      </c>
      <c r="K880" s="0" t="s">
        <v>33</v>
      </c>
      <c r="O880" s="2">
        <v>0</v>
      </c>
      <c r="P880" s="2">
        <v>60</v>
      </c>
      <c r="Q880" s="2">
        <f>IF(C880="Inventario físico",O880,P880)</f>
      </c>
      <c r="R880" s="2">
        <v>1</v>
      </c>
      <c r="S880" s="0" t="s">
        <v>3645</v>
      </c>
      <c r="T880" s="0" t="s">
        <v>3645</v>
      </c>
      <c r="U880" s="0" t="s">
        <v>99</v>
      </c>
      <c r="V880" s="5" t="s">
        <v>3646</v>
      </c>
      <c r="Y880" s="5" t="s">
        <v>3309</v>
      </c>
      <c r="Z880" s="0" t="s">
        <v>104</v>
      </c>
      <c r="AC880" s="5" t="s">
        <v>105</v>
      </c>
      <c r="AD880" s="3">
        <f>IF(AA880="","Pendiente",AA880*Q880)</f>
      </c>
      <c r="AE880" s="3">
        <v>252</v>
      </c>
      <c r="AF880" s="3">
        <f>IF(AE880="","",AE880*Q880)</f>
      </c>
      <c r="AG880" s="0" t="s">
        <v>106</v>
      </c>
      <c r="AH880" s="0" t="s">
        <v>107</v>
      </c>
    </row>
    <row r="881">
      <c r="A881" s="0">
        <v>877</v>
      </c>
      <c r="B881" s="0" t="s">
        <v>3647</v>
      </c>
      <c r="C881" s="0" t="s">
        <v>13</v>
      </c>
      <c r="D881" s="0" t="s">
        <v>16</v>
      </c>
      <c r="E881" s="5" t="s">
        <v>3306</v>
      </c>
      <c r="G881" s="0" t="s">
        <v>27</v>
      </c>
      <c r="H881" s="0" t="s">
        <v>1020</v>
      </c>
      <c r="I881" s="0" t="s">
        <v>3301</v>
      </c>
      <c r="J881" s="5" t="s">
        <v>3302</v>
      </c>
      <c r="K881" s="0" t="s">
        <v>33</v>
      </c>
      <c r="O881" s="2">
        <v>0</v>
      </c>
      <c r="P881" s="2">
        <v>1100</v>
      </c>
      <c r="Q881" s="2">
        <f>IF(C881="Inventario físico",O881,P881)</f>
      </c>
      <c r="R881" s="2">
        <v>3</v>
      </c>
      <c r="S881" s="0" t="s">
        <v>3645</v>
      </c>
      <c r="T881" s="0" t="s">
        <v>3645</v>
      </c>
      <c r="U881" s="0" t="s">
        <v>99</v>
      </c>
      <c r="V881" s="5" t="s">
        <v>3646</v>
      </c>
      <c r="Y881" s="5" t="s">
        <v>3309</v>
      </c>
      <c r="Z881" s="0" t="s">
        <v>104</v>
      </c>
      <c r="AC881" s="5" t="s">
        <v>105</v>
      </c>
      <c r="AD881" s="3">
        <f>IF(AA881="","Pendiente",AA881*Q881)</f>
      </c>
      <c r="AE881" s="3">
        <v>118.56667272727272</v>
      </c>
      <c r="AF881" s="3">
        <f>IF(AE881="","",AE881*Q881)</f>
      </c>
      <c r="AG881" s="0" t="s">
        <v>106</v>
      </c>
      <c r="AH881" s="0" t="s">
        <v>107</v>
      </c>
    </row>
    <row r="882">
      <c r="A882" s="0">
        <v>878</v>
      </c>
      <c r="B882" s="0" t="s">
        <v>3648</v>
      </c>
      <c r="C882" s="0" t="s">
        <v>13</v>
      </c>
      <c r="D882" s="0" t="s">
        <v>16</v>
      </c>
      <c r="E882" s="5" t="s">
        <v>3306</v>
      </c>
      <c r="G882" s="0" t="s">
        <v>28</v>
      </c>
      <c r="H882" s="0" t="s">
        <v>2131</v>
      </c>
      <c r="I882" s="0" t="s">
        <v>3301</v>
      </c>
      <c r="J882" s="5" t="s">
        <v>3302</v>
      </c>
      <c r="K882" s="0" t="s">
        <v>33</v>
      </c>
      <c r="O882" s="2">
        <v>0</v>
      </c>
      <c r="P882" s="2">
        <v>20</v>
      </c>
      <c r="Q882" s="2">
        <f>IF(C882="Inventario físico",O882,P882)</f>
      </c>
      <c r="R882" s="2">
        <v>1</v>
      </c>
      <c r="S882" s="0" t="s">
        <v>3645</v>
      </c>
      <c r="T882" s="0" t="s">
        <v>3645</v>
      </c>
      <c r="U882" s="0" t="s">
        <v>99</v>
      </c>
      <c r="V882" s="5" t="s">
        <v>3646</v>
      </c>
      <c r="Y882" s="5" t="s">
        <v>3309</v>
      </c>
      <c r="Z882" s="0" t="s">
        <v>104</v>
      </c>
      <c r="AC882" s="5" t="s">
        <v>105</v>
      </c>
      <c r="AD882" s="3">
        <f>IF(AA882="","Pendiente",AA882*Q882)</f>
      </c>
      <c r="AE882" s="3">
        <v>259</v>
      </c>
      <c r="AF882" s="3">
        <f>IF(AE882="","",AE882*Q882)</f>
      </c>
      <c r="AG882" s="0" t="s">
        <v>106</v>
      </c>
      <c r="AH882" s="0" t="s">
        <v>107</v>
      </c>
    </row>
    <row r="883">
      <c r="A883" s="0">
        <v>879</v>
      </c>
      <c r="B883" s="0" t="s">
        <v>3649</v>
      </c>
      <c r="C883" s="0" t="s">
        <v>13</v>
      </c>
      <c r="D883" s="0" t="s">
        <v>16</v>
      </c>
      <c r="E883" s="5" t="s">
        <v>3306</v>
      </c>
      <c r="G883" s="0" t="s">
        <v>26</v>
      </c>
      <c r="H883" s="0" t="s">
        <v>92</v>
      </c>
      <c r="I883" s="0" t="s">
        <v>3301</v>
      </c>
      <c r="J883" s="5" t="s">
        <v>3302</v>
      </c>
      <c r="K883" s="0" t="s">
        <v>33</v>
      </c>
      <c r="O883" s="2">
        <v>0</v>
      </c>
      <c r="P883" s="2">
        <v>109</v>
      </c>
      <c r="Q883" s="2">
        <f>IF(C883="Inventario físico",O883,P883)</f>
      </c>
      <c r="R883" s="2">
        <v>4</v>
      </c>
      <c r="S883" s="0" t="s">
        <v>3650</v>
      </c>
      <c r="T883" s="0" t="s">
        <v>3650</v>
      </c>
      <c r="U883" s="0" t="s">
        <v>99</v>
      </c>
      <c r="V883" s="5" t="s">
        <v>3651</v>
      </c>
      <c r="Y883" s="5" t="s">
        <v>3309</v>
      </c>
      <c r="Z883" s="0" t="s">
        <v>104</v>
      </c>
      <c r="AC883" s="5" t="s">
        <v>105</v>
      </c>
      <c r="AD883" s="3">
        <f>IF(AA883="","Pendiente",AA883*Q883)</f>
      </c>
      <c r="AE883" s="3">
        <v>7020.720091743119</v>
      </c>
      <c r="AF883" s="3">
        <f>IF(AE883="","",AE883*Q883)</f>
      </c>
      <c r="AG883" s="0" t="s">
        <v>106</v>
      </c>
      <c r="AH883" s="0" t="s">
        <v>107</v>
      </c>
    </row>
    <row r="884">
      <c r="A884" s="0">
        <v>880</v>
      </c>
      <c r="B884" s="0" t="s">
        <v>3652</v>
      </c>
      <c r="C884" s="0" t="s">
        <v>13</v>
      </c>
      <c r="D884" s="0" t="s">
        <v>16</v>
      </c>
      <c r="E884" s="5" t="s">
        <v>3306</v>
      </c>
      <c r="G884" s="0" t="s">
        <v>26</v>
      </c>
      <c r="H884" s="0" t="s">
        <v>92</v>
      </c>
      <c r="I884" s="0" t="s">
        <v>3301</v>
      </c>
      <c r="J884" s="5" t="s">
        <v>3302</v>
      </c>
      <c r="K884" s="0" t="s">
        <v>33</v>
      </c>
      <c r="O884" s="2">
        <v>0</v>
      </c>
      <c r="P884" s="2">
        <v>60</v>
      </c>
      <c r="Q884" s="2">
        <f>IF(C884="Inventario físico",O884,P884)</f>
      </c>
      <c r="R884" s="2">
        <v>1</v>
      </c>
      <c r="S884" s="0" t="s">
        <v>1959</v>
      </c>
      <c r="T884" s="0" t="s">
        <v>1959</v>
      </c>
      <c r="U884" s="0" t="s">
        <v>99</v>
      </c>
      <c r="V884" s="5" t="s">
        <v>1960</v>
      </c>
      <c r="Y884" s="5" t="s">
        <v>3564</v>
      </c>
      <c r="Z884" s="0" t="s">
        <v>104</v>
      </c>
      <c r="AC884" s="5" t="s">
        <v>105</v>
      </c>
      <c r="AD884" s="3">
        <f>IF(AA884="","Pendiente",AA884*Q884)</f>
      </c>
      <c r="AE884" s="3">
        <v>31.36</v>
      </c>
      <c r="AF884" s="3">
        <f>IF(AE884="","",AE884*Q884)</f>
      </c>
      <c r="AG884" s="0" t="s">
        <v>106</v>
      </c>
      <c r="AH884" s="0" t="s">
        <v>107</v>
      </c>
    </row>
    <row r="885">
      <c r="A885" s="0">
        <v>881</v>
      </c>
      <c r="B885" s="0" t="s">
        <v>3653</v>
      </c>
      <c r="C885" s="0" t="s">
        <v>13</v>
      </c>
      <c r="D885" s="0" t="s">
        <v>16</v>
      </c>
      <c r="E885" s="5" t="s">
        <v>3306</v>
      </c>
      <c r="G885" s="0" t="s">
        <v>26</v>
      </c>
      <c r="H885" s="0" t="s">
        <v>92</v>
      </c>
      <c r="I885" s="0" t="s">
        <v>3301</v>
      </c>
      <c r="J885" s="5" t="s">
        <v>3302</v>
      </c>
      <c r="K885" s="0" t="s">
        <v>33</v>
      </c>
      <c r="O885" s="2">
        <v>0</v>
      </c>
      <c r="P885" s="2">
        <v>60</v>
      </c>
      <c r="Q885" s="2">
        <f>IF(C885="Inventario físico",O885,P885)</f>
      </c>
      <c r="R885" s="2">
        <v>1</v>
      </c>
      <c r="S885" s="0" t="s">
        <v>3654</v>
      </c>
      <c r="T885" s="0" t="s">
        <v>3654</v>
      </c>
      <c r="U885" s="0" t="s">
        <v>99</v>
      </c>
      <c r="V885" s="5" t="s">
        <v>3655</v>
      </c>
      <c r="Y885" s="5" t="s">
        <v>3309</v>
      </c>
      <c r="Z885" s="0" t="s">
        <v>104</v>
      </c>
      <c r="AC885" s="5" t="s">
        <v>105</v>
      </c>
      <c r="AD885" s="3">
        <f>IF(AA885="","Pendiente",AA885*Q885)</f>
      </c>
      <c r="AE885" s="3">
        <v>42.730000000000004</v>
      </c>
      <c r="AF885" s="3">
        <f>IF(AE885="","",AE885*Q885)</f>
      </c>
      <c r="AG885" s="0" t="s">
        <v>106</v>
      </c>
      <c r="AH885" s="0" t="s">
        <v>107</v>
      </c>
    </row>
    <row r="886">
      <c r="A886" s="0">
        <v>882</v>
      </c>
      <c r="B886" s="0" t="s">
        <v>3656</v>
      </c>
      <c r="C886" s="0" t="s">
        <v>13</v>
      </c>
      <c r="D886" s="0" t="s">
        <v>16</v>
      </c>
      <c r="E886" s="5" t="s">
        <v>3306</v>
      </c>
      <c r="G886" s="0" t="s">
        <v>27</v>
      </c>
      <c r="H886" s="0" t="s">
        <v>1020</v>
      </c>
      <c r="I886" s="0" t="s">
        <v>3301</v>
      </c>
      <c r="J886" s="5" t="s">
        <v>3302</v>
      </c>
      <c r="K886" s="0" t="s">
        <v>30</v>
      </c>
      <c r="O886" s="2">
        <v>0</v>
      </c>
      <c r="P886" s="2">
        <v>535</v>
      </c>
      <c r="Q886" s="2">
        <f>IF(C886="Inventario físico",O886,P886)</f>
      </c>
      <c r="R886" s="2">
        <v>3</v>
      </c>
      <c r="S886" s="0" t="s">
        <v>113</v>
      </c>
      <c r="T886" s="0" t="s">
        <v>113</v>
      </c>
      <c r="U886" s="0" t="s">
        <v>99</v>
      </c>
      <c r="V886" s="5" t="s">
        <v>114</v>
      </c>
      <c r="Y886" s="5" t="s">
        <v>3350</v>
      </c>
      <c r="Z886" s="0" t="s">
        <v>104</v>
      </c>
      <c r="AC886" s="5" t="s">
        <v>105</v>
      </c>
      <c r="AD886" s="3">
        <f>IF(AA886="","Pendiente",AA886*Q886)</f>
      </c>
      <c r="AE886" s="3">
        <v>231.42721495327103</v>
      </c>
      <c r="AF886" s="3">
        <f>IF(AE886="","",AE886*Q886)</f>
      </c>
      <c r="AG886" s="0" t="s">
        <v>106</v>
      </c>
      <c r="AH886" s="0" t="s">
        <v>107</v>
      </c>
    </row>
    <row r="887">
      <c r="A887" s="0">
        <v>883</v>
      </c>
      <c r="B887" s="0" t="s">
        <v>3657</v>
      </c>
      <c r="C887" s="0" t="s">
        <v>13</v>
      </c>
      <c r="D887" s="0" t="s">
        <v>18</v>
      </c>
      <c r="E887" s="5" t="s">
        <v>3500</v>
      </c>
      <c r="F887" s="0" t="s">
        <v>3501</v>
      </c>
      <c r="G887" s="0" t="s">
        <v>26</v>
      </c>
      <c r="H887" s="0" t="s">
        <v>92</v>
      </c>
      <c r="I887" s="0" t="s">
        <v>3301</v>
      </c>
      <c r="J887" s="5" t="s">
        <v>3302</v>
      </c>
      <c r="K887" s="0" t="s">
        <v>32</v>
      </c>
      <c r="O887" s="2">
        <v>0</v>
      </c>
      <c r="P887" s="2">
        <v>60</v>
      </c>
      <c r="Q887" s="2">
        <f>IF(C887="Inventario físico",O887,P887)</f>
      </c>
      <c r="R887" s="2">
        <v>1</v>
      </c>
      <c r="S887" s="0" t="s">
        <v>3658</v>
      </c>
      <c r="T887" s="0" t="s">
        <v>3658</v>
      </c>
      <c r="U887" s="0" t="s">
        <v>99</v>
      </c>
      <c r="V887" s="5" t="s">
        <v>3659</v>
      </c>
      <c r="Y887" s="5" t="s">
        <v>3504</v>
      </c>
      <c r="Z887" s="0" t="s">
        <v>104</v>
      </c>
      <c r="AC887" s="5" t="s">
        <v>105</v>
      </c>
      <c r="AD887" s="3">
        <f>IF(AA887="","Pendiente",AA887*Q887)</f>
      </c>
      <c r="AE887" s="3">
        <v>7097.820000000001</v>
      </c>
      <c r="AF887" s="3">
        <f>IF(AE887="","",AE887*Q887)</f>
      </c>
      <c r="AG887" s="0" t="s">
        <v>106</v>
      </c>
      <c r="AH887" s="0" t="s">
        <v>107</v>
      </c>
    </row>
    <row r="888">
      <c r="A888" s="0">
        <v>884</v>
      </c>
      <c r="B888" s="0" t="s">
        <v>3660</v>
      </c>
      <c r="C888" s="0" t="s">
        <v>13</v>
      </c>
      <c r="D888" s="0" t="s">
        <v>18</v>
      </c>
      <c r="E888" s="5" t="s">
        <v>3500</v>
      </c>
      <c r="F888" s="0" t="s">
        <v>3501</v>
      </c>
      <c r="G888" s="0" t="s">
        <v>28</v>
      </c>
      <c r="H888" s="0" t="s">
        <v>2131</v>
      </c>
      <c r="I888" s="0" t="s">
        <v>3301</v>
      </c>
      <c r="J888" s="5" t="s">
        <v>3302</v>
      </c>
      <c r="K888" s="0" t="s">
        <v>32</v>
      </c>
      <c r="O888" s="2">
        <v>0</v>
      </c>
      <c r="P888" s="2">
        <v>20</v>
      </c>
      <c r="Q888" s="2">
        <f>IF(C888="Inventario físico",O888,P888)</f>
      </c>
      <c r="R888" s="2">
        <v>1</v>
      </c>
      <c r="S888" s="0" t="s">
        <v>3658</v>
      </c>
      <c r="T888" s="0" t="s">
        <v>3658</v>
      </c>
      <c r="U888" s="0" t="s">
        <v>99</v>
      </c>
      <c r="V888" s="5" t="s">
        <v>3659</v>
      </c>
      <c r="Y888" s="5" t="s">
        <v>3504</v>
      </c>
      <c r="Z888" s="0" t="s">
        <v>104</v>
      </c>
      <c r="AC888" s="5" t="s">
        <v>105</v>
      </c>
      <c r="AD888" s="3">
        <f>IF(AA888="","Pendiente",AA888*Q888)</f>
      </c>
      <c r="AE888" s="3">
        <v>5400</v>
      </c>
      <c r="AF888" s="3">
        <f>IF(AE888="","",AE888*Q888)</f>
      </c>
      <c r="AG888" s="0" t="s">
        <v>106</v>
      </c>
      <c r="AH888" s="0" t="s">
        <v>107</v>
      </c>
    </row>
    <row r="889">
      <c r="A889" s="0">
        <v>885</v>
      </c>
      <c r="B889" s="0" t="s">
        <v>3661</v>
      </c>
      <c r="C889" s="0" t="s">
        <v>13</v>
      </c>
      <c r="D889" s="0" t="s">
        <v>18</v>
      </c>
      <c r="E889" s="5" t="s">
        <v>3500</v>
      </c>
      <c r="F889" s="0" t="s">
        <v>3501</v>
      </c>
      <c r="G889" s="0" t="s">
        <v>26</v>
      </c>
      <c r="H889" s="0" t="s">
        <v>92</v>
      </c>
      <c r="I889" s="0" t="s">
        <v>3301</v>
      </c>
      <c r="J889" s="5" t="s">
        <v>3302</v>
      </c>
      <c r="K889" s="0" t="s">
        <v>32</v>
      </c>
      <c r="O889" s="2">
        <v>0</v>
      </c>
      <c r="P889" s="2">
        <v>60</v>
      </c>
      <c r="Q889" s="2">
        <f>IF(C889="Inventario físico",O889,P889)</f>
      </c>
      <c r="R889" s="2">
        <v>1</v>
      </c>
      <c r="S889" s="0" t="s">
        <v>3662</v>
      </c>
      <c r="T889" s="0" t="s">
        <v>3662</v>
      </c>
      <c r="U889" s="0" t="s">
        <v>99</v>
      </c>
      <c r="V889" s="5" t="s">
        <v>3663</v>
      </c>
      <c r="Y889" s="5" t="s">
        <v>3504</v>
      </c>
      <c r="Z889" s="0" t="s">
        <v>104</v>
      </c>
      <c r="AC889" s="5" t="s">
        <v>105</v>
      </c>
      <c r="AD889" s="3">
        <f>IF(AA889="","Pendiente",AA889*Q889)</f>
      </c>
      <c r="AE889" s="3">
        <v>7041.3</v>
      </c>
      <c r="AF889" s="3">
        <f>IF(AE889="","",AE889*Q889)</f>
      </c>
      <c r="AG889" s="0" t="s">
        <v>106</v>
      </c>
      <c r="AH889" s="0" t="s">
        <v>107</v>
      </c>
    </row>
    <row r="890">
      <c r="A890" s="0">
        <v>886</v>
      </c>
      <c r="B890" s="0" t="s">
        <v>3664</v>
      </c>
      <c r="C890" s="0" t="s">
        <v>13</v>
      </c>
      <c r="D890" s="0" t="s">
        <v>18</v>
      </c>
      <c r="E890" s="5" t="s">
        <v>3500</v>
      </c>
      <c r="F890" s="0" t="s">
        <v>3501</v>
      </c>
      <c r="G890" s="0" t="s">
        <v>28</v>
      </c>
      <c r="H890" s="0" t="s">
        <v>2131</v>
      </c>
      <c r="I890" s="0" t="s">
        <v>3301</v>
      </c>
      <c r="J890" s="5" t="s">
        <v>3302</v>
      </c>
      <c r="K890" s="0" t="s">
        <v>32</v>
      </c>
      <c r="O890" s="2">
        <v>0</v>
      </c>
      <c r="P890" s="2">
        <v>20</v>
      </c>
      <c r="Q890" s="2">
        <f>IF(C890="Inventario físico",O890,P890)</f>
      </c>
      <c r="R890" s="2">
        <v>1</v>
      </c>
      <c r="S890" s="0" t="s">
        <v>3662</v>
      </c>
      <c r="T890" s="0" t="s">
        <v>3662</v>
      </c>
      <c r="U890" s="0" t="s">
        <v>99</v>
      </c>
      <c r="V890" s="5" t="s">
        <v>3663</v>
      </c>
      <c r="Y890" s="5" t="s">
        <v>3504</v>
      </c>
      <c r="Z890" s="0" t="s">
        <v>104</v>
      </c>
      <c r="AC890" s="5" t="s">
        <v>105</v>
      </c>
      <c r="AD890" s="3">
        <f>IF(AA890="","Pendiente",AA890*Q890)</f>
      </c>
      <c r="AE890" s="3">
        <v>7041.3</v>
      </c>
      <c r="AF890" s="3">
        <f>IF(AE890="","",AE890*Q890)</f>
      </c>
      <c r="AG890" s="0" t="s">
        <v>106</v>
      </c>
      <c r="AH890" s="0" t="s">
        <v>107</v>
      </c>
    </row>
    <row r="891">
      <c r="A891" s="0">
        <v>887</v>
      </c>
      <c r="B891" s="0" t="s">
        <v>3665</v>
      </c>
      <c r="C891" s="0" t="s">
        <v>13</v>
      </c>
      <c r="D891" s="0" t="s">
        <v>16</v>
      </c>
      <c r="E891" s="5" t="s">
        <v>131</v>
      </c>
      <c r="F891" s="0" t="s">
        <v>3300</v>
      </c>
      <c r="G891" s="0" t="s">
        <v>26</v>
      </c>
      <c r="H891" s="0" t="s">
        <v>92</v>
      </c>
      <c r="I891" s="0" t="s">
        <v>3301</v>
      </c>
      <c r="J891" s="5" t="s">
        <v>3302</v>
      </c>
      <c r="K891" s="0" t="s">
        <v>33</v>
      </c>
      <c r="O891" s="2">
        <v>0</v>
      </c>
      <c r="P891" s="2">
        <v>73</v>
      </c>
      <c r="Q891" s="2">
        <f>IF(C891="Inventario físico",O891,P891)</f>
      </c>
      <c r="R891" s="2">
        <v>3</v>
      </c>
      <c r="S891" s="0" t="s">
        <v>3666</v>
      </c>
      <c r="T891" s="0" t="s">
        <v>3666</v>
      </c>
      <c r="U891" s="0" t="s">
        <v>99</v>
      </c>
      <c r="V891" s="5" t="s">
        <v>786</v>
      </c>
      <c r="Y891" s="5" t="s">
        <v>3304</v>
      </c>
      <c r="Z891" s="0" t="s">
        <v>104</v>
      </c>
      <c r="AC891" s="5" t="s">
        <v>105</v>
      </c>
      <c r="AD891" s="3">
        <f>IF(AA891="","Pendiente",AA891*Q891)</f>
      </c>
      <c r="AE891" s="3">
        <v>14442.624109589042</v>
      </c>
      <c r="AF891" s="3">
        <f>IF(AE891="","",AE891*Q891)</f>
      </c>
      <c r="AG891" s="0" t="s">
        <v>106</v>
      </c>
      <c r="AH891" s="0" t="s">
        <v>107</v>
      </c>
    </row>
    <row r="892">
      <c r="A892" s="0">
        <v>888</v>
      </c>
      <c r="B892" s="0" t="s">
        <v>3667</v>
      </c>
      <c r="C892" s="0" t="s">
        <v>13</v>
      </c>
      <c r="D892" s="0" t="s">
        <v>16</v>
      </c>
      <c r="E892" s="5" t="s">
        <v>3306</v>
      </c>
      <c r="G892" s="0" t="s">
        <v>26</v>
      </c>
      <c r="H892" s="0" t="s">
        <v>92</v>
      </c>
      <c r="I892" s="0" t="s">
        <v>3301</v>
      </c>
      <c r="J892" s="5" t="s">
        <v>3302</v>
      </c>
      <c r="K892" s="0" t="s">
        <v>33</v>
      </c>
      <c r="O892" s="2">
        <v>0</v>
      </c>
      <c r="P892" s="2">
        <v>155</v>
      </c>
      <c r="Q892" s="2">
        <f>IF(C892="Inventario físico",O892,P892)</f>
      </c>
      <c r="R892" s="2">
        <v>6</v>
      </c>
      <c r="S892" s="0" t="s">
        <v>3668</v>
      </c>
      <c r="T892" s="0" t="s">
        <v>3668</v>
      </c>
      <c r="U892" s="0" t="s">
        <v>99</v>
      </c>
      <c r="V892" s="5" t="s">
        <v>3669</v>
      </c>
      <c r="Y892" s="5" t="s">
        <v>3309</v>
      </c>
      <c r="Z892" s="0" t="s">
        <v>104</v>
      </c>
      <c r="AC892" s="5" t="s">
        <v>105</v>
      </c>
      <c r="AD892" s="3">
        <f>IF(AA892="","Pendiente",AA892*Q892)</f>
      </c>
      <c r="AE892" s="3">
        <v>4915.86535483871</v>
      </c>
      <c r="AF892" s="3">
        <f>IF(AE892="","",AE892*Q892)</f>
      </c>
      <c r="AG892" s="0" t="s">
        <v>106</v>
      </c>
      <c r="AH892" s="0" t="s">
        <v>107</v>
      </c>
    </row>
    <row r="893">
      <c r="A893" s="0">
        <v>889</v>
      </c>
      <c r="B893" s="0" t="s">
        <v>3670</v>
      </c>
      <c r="C893" s="0" t="s">
        <v>13</v>
      </c>
      <c r="D893" s="0" t="s">
        <v>16</v>
      </c>
      <c r="E893" s="5" t="s">
        <v>3306</v>
      </c>
      <c r="G893" s="0" t="s">
        <v>27</v>
      </c>
      <c r="H893" s="0" t="s">
        <v>1020</v>
      </c>
      <c r="I893" s="0" t="s">
        <v>3301</v>
      </c>
      <c r="J893" s="5" t="s">
        <v>3302</v>
      </c>
      <c r="K893" s="0" t="s">
        <v>33</v>
      </c>
      <c r="O893" s="2">
        <v>0</v>
      </c>
      <c r="P893" s="2">
        <v>20</v>
      </c>
      <c r="Q893" s="2">
        <f>IF(C893="Inventario físico",O893,P893)</f>
      </c>
      <c r="R893" s="2">
        <v>1</v>
      </c>
      <c r="S893" s="0" t="s">
        <v>3668</v>
      </c>
      <c r="T893" s="0" t="s">
        <v>3668</v>
      </c>
      <c r="U893" s="0" t="s">
        <v>99</v>
      </c>
      <c r="V893" s="5" t="s">
        <v>3669</v>
      </c>
      <c r="Y893" s="5" t="s">
        <v>3309</v>
      </c>
      <c r="Z893" s="0" t="s">
        <v>104</v>
      </c>
      <c r="AC893" s="5" t="s">
        <v>105</v>
      </c>
      <c r="AD893" s="3">
        <f>IF(AA893="","Pendiente",AA893*Q893)</f>
      </c>
      <c r="AE893" s="3">
        <v>9526</v>
      </c>
      <c r="AF893" s="3">
        <f>IF(AE893="","",AE893*Q893)</f>
      </c>
      <c r="AG893" s="0" t="s">
        <v>106</v>
      </c>
      <c r="AH893" s="0" t="s">
        <v>107</v>
      </c>
    </row>
    <row r="894">
      <c r="A894" s="0">
        <v>890</v>
      </c>
      <c r="B894" s="0" t="s">
        <v>3671</v>
      </c>
      <c r="C894" s="0" t="s">
        <v>13</v>
      </c>
      <c r="D894" s="0" t="s">
        <v>16</v>
      </c>
      <c r="E894" s="5" t="s">
        <v>3306</v>
      </c>
      <c r="G894" s="0" t="s">
        <v>26</v>
      </c>
      <c r="H894" s="0" t="s">
        <v>92</v>
      </c>
      <c r="I894" s="0" t="s">
        <v>3301</v>
      </c>
      <c r="J894" s="5" t="s">
        <v>3302</v>
      </c>
      <c r="K894" s="0" t="s">
        <v>33</v>
      </c>
      <c r="O894" s="2">
        <v>0</v>
      </c>
      <c r="P894" s="2">
        <v>50</v>
      </c>
      <c r="Q894" s="2">
        <f>IF(C894="Inventario físico",O894,P894)</f>
      </c>
      <c r="R894" s="2">
        <v>1</v>
      </c>
      <c r="S894" s="0" t="s">
        <v>3672</v>
      </c>
      <c r="T894" s="0" t="s">
        <v>3672</v>
      </c>
      <c r="U894" s="0" t="s">
        <v>99</v>
      </c>
      <c r="V894" s="5" t="s">
        <v>3673</v>
      </c>
      <c r="Y894" s="5" t="s">
        <v>3309</v>
      </c>
      <c r="Z894" s="0" t="s">
        <v>104</v>
      </c>
      <c r="AC894" s="5" t="s">
        <v>105</v>
      </c>
      <c r="AD894" s="3">
        <f>IF(AA894="","Pendiente",AA894*Q894)</f>
      </c>
      <c r="AE894" s="3">
        <v>202.7</v>
      </c>
      <c r="AF894" s="3">
        <f>IF(AE894="","",AE894*Q894)</f>
      </c>
      <c r="AG894" s="0" t="s">
        <v>106</v>
      </c>
      <c r="AH894" s="0" t="s">
        <v>107</v>
      </c>
    </row>
    <row r="895">
      <c r="A895" s="0">
        <v>891</v>
      </c>
      <c r="B895" s="0" t="s">
        <v>3674</v>
      </c>
      <c r="C895" s="0" t="s">
        <v>13</v>
      </c>
      <c r="D895" s="0" t="s">
        <v>16</v>
      </c>
      <c r="E895" s="5" t="s">
        <v>3306</v>
      </c>
      <c r="G895" s="0" t="s">
        <v>27</v>
      </c>
      <c r="H895" s="0" t="s">
        <v>1020</v>
      </c>
      <c r="I895" s="0" t="s">
        <v>3301</v>
      </c>
      <c r="J895" s="5" t="s">
        <v>3302</v>
      </c>
      <c r="K895" s="0" t="s">
        <v>33</v>
      </c>
      <c r="O895" s="2">
        <v>0</v>
      </c>
      <c r="P895" s="2">
        <v>1434</v>
      </c>
      <c r="Q895" s="2">
        <f>IF(C895="Inventario físico",O895,P895)</f>
      </c>
      <c r="R895" s="2">
        <v>9</v>
      </c>
      <c r="S895" s="0" t="s">
        <v>3672</v>
      </c>
      <c r="T895" s="0" t="s">
        <v>3672</v>
      </c>
      <c r="U895" s="0" t="s">
        <v>99</v>
      </c>
      <c r="V895" s="5" t="s">
        <v>3673</v>
      </c>
      <c r="Y895" s="5" t="s">
        <v>3309</v>
      </c>
      <c r="Z895" s="0" t="s">
        <v>104</v>
      </c>
      <c r="AC895" s="5" t="s">
        <v>105</v>
      </c>
      <c r="AD895" s="3">
        <f>IF(AA895="","Pendiente",AA895*Q895)</f>
      </c>
      <c r="AE895" s="3">
        <v>66.29564156206415</v>
      </c>
      <c r="AF895" s="3">
        <f>IF(AE895="","",AE895*Q895)</f>
      </c>
      <c r="AG895" s="0" t="s">
        <v>106</v>
      </c>
      <c r="AH895" s="0" t="s">
        <v>107</v>
      </c>
    </row>
    <row r="896">
      <c r="A896" s="0">
        <v>892</v>
      </c>
      <c r="B896" s="0" t="s">
        <v>3675</v>
      </c>
      <c r="C896" s="0" t="s">
        <v>13</v>
      </c>
      <c r="D896" s="0" t="s">
        <v>16</v>
      </c>
      <c r="E896" s="5" t="s">
        <v>3306</v>
      </c>
      <c r="G896" s="0" t="s">
        <v>26</v>
      </c>
      <c r="H896" s="0" t="s">
        <v>92</v>
      </c>
      <c r="I896" s="0" t="s">
        <v>3301</v>
      </c>
      <c r="J896" s="5" t="s">
        <v>3302</v>
      </c>
      <c r="K896" s="0" t="s">
        <v>33</v>
      </c>
      <c r="O896" s="2">
        <v>0</v>
      </c>
      <c r="P896" s="2">
        <v>65</v>
      </c>
      <c r="Q896" s="2">
        <f>IF(C896="Inventario físico",O896,P896)</f>
      </c>
      <c r="R896" s="2">
        <v>2</v>
      </c>
      <c r="S896" s="0" t="s">
        <v>2734</v>
      </c>
      <c r="T896" s="0" t="s">
        <v>2734</v>
      </c>
      <c r="U896" s="0" t="s">
        <v>99</v>
      </c>
      <c r="V896" s="5" t="s">
        <v>2735</v>
      </c>
      <c r="Y896" s="5" t="s">
        <v>3371</v>
      </c>
      <c r="Z896" s="0" t="s">
        <v>104</v>
      </c>
      <c r="AC896" s="5" t="s">
        <v>105</v>
      </c>
      <c r="AD896" s="3">
        <f>IF(AA896="","Pendiente",AA896*Q896)</f>
      </c>
      <c r="AE896" s="3">
        <v>409.7350769230769</v>
      </c>
      <c r="AF896" s="3">
        <f>IF(AE896="","",AE896*Q896)</f>
      </c>
      <c r="AG896" s="0" t="s">
        <v>106</v>
      </c>
      <c r="AH896" s="0" t="s">
        <v>107</v>
      </c>
    </row>
    <row r="897">
      <c r="A897" s="0">
        <v>893</v>
      </c>
      <c r="B897" s="0" t="s">
        <v>3676</v>
      </c>
      <c r="C897" s="0" t="s">
        <v>13</v>
      </c>
      <c r="D897" s="0" t="s">
        <v>16</v>
      </c>
      <c r="E897" s="5" t="s">
        <v>3306</v>
      </c>
      <c r="G897" s="0" t="s">
        <v>27</v>
      </c>
      <c r="H897" s="0" t="s">
        <v>1020</v>
      </c>
      <c r="I897" s="0" t="s">
        <v>3301</v>
      </c>
      <c r="J897" s="5" t="s">
        <v>3302</v>
      </c>
      <c r="K897" s="0" t="s">
        <v>33</v>
      </c>
      <c r="O897" s="2">
        <v>0</v>
      </c>
      <c r="P897" s="2">
        <v>3545</v>
      </c>
      <c r="Q897" s="2">
        <f>IF(C897="Inventario físico",O897,P897)</f>
      </c>
      <c r="R897" s="2">
        <v>19</v>
      </c>
      <c r="S897" s="0" t="s">
        <v>2734</v>
      </c>
      <c r="T897" s="0" t="s">
        <v>2734</v>
      </c>
      <c r="U897" s="0" t="s">
        <v>99</v>
      </c>
      <c r="V897" s="5" t="s">
        <v>2735</v>
      </c>
      <c r="Y897" s="5" t="s">
        <v>3371</v>
      </c>
      <c r="Z897" s="0" t="s">
        <v>104</v>
      </c>
      <c r="AC897" s="5" t="s">
        <v>105</v>
      </c>
      <c r="AD897" s="3">
        <f>IF(AA897="","Pendiente",AA897*Q897)</f>
      </c>
      <c r="AE897" s="3">
        <v>347.6266121297602</v>
      </c>
      <c r="AF897" s="3">
        <f>IF(AE897="","",AE897*Q897)</f>
      </c>
      <c r="AG897" s="0" t="s">
        <v>106</v>
      </c>
      <c r="AH897" s="0" t="s">
        <v>107</v>
      </c>
    </row>
    <row r="898">
      <c r="A898" s="0">
        <v>894</v>
      </c>
      <c r="B898" s="0" t="s">
        <v>3677</v>
      </c>
      <c r="C898" s="0" t="s">
        <v>13</v>
      </c>
      <c r="D898" s="0" t="s">
        <v>16</v>
      </c>
      <c r="E898" s="5" t="s">
        <v>3306</v>
      </c>
      <c r="G898" s="0" t="s">
        <v>26</v>
      </c>
      <c r="H898" s="0" t="s">
        <v>92</v>
      </c>
      <c r="I898" s="0" t="s">
        <v>3301</v>
      </c>
      <c r="J898" s="5" t="s">
        <v>3302</v>
      </c>
      <c r="K898" s="0" t="s">
        <v>33</v>
      </c>
      <c r="O898" s="2">
        <v>0</v>
      </c>
      <c r="P898" s="2">
        <v>130</v>
      </c>
      <c r="Q898" s="2">
        <f>IF(C898="Inventario físico",O898,P898)</f>
      </c>
      <c r="R898" s="2">
        <v>4</v>
      </c>
      <c r="S898" s="0" t="s">
        <v>3678</v>
      </c>
      <c r="T898" s="0" t="s">
        <v>3678</v>
      </c>
      <c r="U898" s="0" t="s">
        <v>99</v>
      </c>
      <c r="V898" s="5" t="s">
        <v>1052</v>
      </c>
      <c r="Y898" s="5" t="s">
        <v>3309</v>
      </c>
      <c r="Z898" s="0" t="s">
        <v>104</v>
      </c>
      <c r="AC898" s="5" t="s">
        <v>105</v>
      </c>
      <c r="AD898" s="3">
        <f>IF(AA898="","Pendiente",AA898*Q898)</f>
      </c>
      <c r="AE898" s="3">
        <v>628.4655384615384</v>
      </c>
      <c r="AF898" s="3">
        <f>IF(AE898="","",AE898*Q898)</f>
      </c>
      <c r="AG898" s="0" t="s">
        <v>106</v>
      </c>
      <c r="AH898" s="0" t="s">
        <v>107</v>
      </c>
    </row>
    <row r="899">
      <c r="A899" s="0">
        <v>895</v>
      </c>
      <c r="B899" s="0" t="s">
        <v>3679</v>
      </c>
      <c r="C899" s="0" t="s">
        <v>13</v>
      </c>
      <c r="D899" s="0" t="s">
        <v>16</v>
      </c>
      <c r="E899" s="5" t="s">
        <v>131</v>
      </c>
      <c r="F899" s="0" t="s">
        <v>3300</v>
      </c>
      <c r="G899" s="0" t="s">
        <v>27</v>
      </c>
      <c r="H899" s="0" t="s">
        <v>1020</v>
      </c>
      <c r="I899" s="0" t="s">
        <v>3301</v>
      </c>
      <c r="J899" s="5" t="s">
        <v>3302</v>
      </c>
      <c r="K899" s="0" t="s">
        <v>33</v>
      </c>
      <c r="O899" s="2">
        <v>0</v>
      </c>
      <c r="P899" s="2">
        <v>700</v>
      </c>
      <c r="Q899" s="2">
        <f>IF(C899="Inventario físico",O899,P899)</f>
      </c>
      <c r="R899" s="2">
        <v>2</v>
      </c>
      <c r="S899" s="0" t="s">
        <v>3678</v>
      </c>
      <c r="T899" s="0" t="s">
        <v>3678</v>
      </c>
      <c r="U899" s="0" t="s">
        <v>99</v>
      </c>
      <c r="V899" s="5" t="s">
        <v>1052</v>
      </c>
      <c r="Y899" s="5" t="s">
        <v>3304</v>
      </c>
      <c r="Z899" s="0" t="s">
        <v>104</v>
      </c>
      <c r="AC899" s="5" t="s">
        <v>105</v>
      </c>
      <c r="AD899" s="3">
        <f>IF(AA899="","Pendiente",AA899*Q899)</f>
      </c>
      <c r="AE899" s="3">
        <v>194.97142857142856</v>
      </c>
      <c r="AF899" s="3">
        <f>IF(AE899="","",AE899*Q899)</f>
      </c>
      <c r="AG899" s="0" t="s">
        <v>106</v>
      </c>
      <c r="AH899" s="0" t="s">
        <v>107</v>
      </c>
    </row>
    <row r="900">
      <c r="A900" s="0">
        <v>896</v>
      </c>
      <c r="B900" s="0" t="s">
        <v>3680</v>
      </c>
      <c r="C900" s="0" t="s">
        <v>13</v>
      </c>
      <c r="D900" s="0" t="s">
        <v>16</v>
      </c>
      <c r="E900" s="5" t="s">
        <v>3306</v>
      </c>
      <c r="G900" s="0" t="s">
        <v>28</v>
      </c>
      <c r="H900" s="0" t="s">
        <v>2131</v>
      </c>
      <c r="I900" s="0" t="s">
        <v>3301</v>
      </c>
      <c r="J900" s="5" t="s">
        <v>3302</v>
      </c>
      <c r="K900" s="0" t="s">
        <v>33</v>
      </c>
      <c r="O900" s="2">
        <v>0</v>
      </c>
      <c r="P900" s="2">
        <v>20</v>
      </c>
      <c r="Q900" s="2">
        <f>IF(C900="Inventario físico",O900,P900)</f>
      </c>
      <c r="R900" s="2">
        <v>1</v>
      </c>
      <c r="S900" s="0" t="s">
        <v>3678</v>
      </c>
      <c r="T900" s="0" t="s">
        <v>3678</v>
      </c>
      <c r="U900" s="0" t="s">
        <v>99</v>
      </c>
      <c r="V900" s="5" t="s">
        <v>1052</v>
      </c>
      <c r="Y900" s="5" t="s">
        <v>3309</v>
      </c>
      <c r="Z900" s="0" t="s">
        <v>104</v>
      </c>
      <c r="AC900" s="5" t="s">
        <v>105</v>
      </c>
      <c r="AD900" s="3">
        <f>IF(AA900="","Pendiente",AA900*Q900)</f>
      </c>
      <c r="AE900" s="3">
        <v>529.2</v>
      </c>
      <c r="AF900" s="3">
        <f>IF(AE900="","",AE900*Q900)</f>
      </c>
      <c r="AG900" s="0" t="s">
        <v>106</v>
      </c>
      <c r="AH900" s="0" t="s">
        <v>107</v>
      </c>
    </row>
    <row r="901">
      <c r="A901" s="0">
        <v>897</v>
      </c>
      <c r="B901" s="0" t="s">
        <v>3681</v>
      </c>
      <c r="C901" s="0" t="s">
        <v>13</v>
      </c>
      <c r="D901" s="0" t="s">
        <v>16</v>
      </c>
      <c r="E901" s="5" t="s">
        <v>3306</v>
      </c>
      <c r="G901" s="0" t="s">
        <v>26</v>
      </c>
      <c r="H901" s="0" t="s">
        <v>92</v>
      </c>
      <c r="I901" s="0" t="s">
        <v>3301</v>
      </c>
      <c r="J901" s="5" t="s">
        <v>3302</v>
      </c>
      <c r="K901" s="0" t="s">
        <v>33</v>
      </c>
      <c r="O901" s="2">
        <v>0</v>
      </c>
      <c r="P901" s="2">
        <v>50</v>
      </c>
      <c r="Q901" s="2">
        <f>IF(C901="Inventario físico",O901,P901)</f>
      </c>
      <c r="R901" s="2">
        <v>1</v>
      </c>
      <c r="S901" s="0" t="s">
        <v>1875</v>
      </c>
      <c r="T901" s="0" t="s">
        <v>1875</v>
      </c>
      <c r="U901" s="0" t="s">
        <v>99</v>
      </c>
      <c r="V901" s="5" t="s">
        <v>1411</v>
      </c>
      <c r="Y901" s="5" t="s">
        <v>3564</v>
      </c>
      <c r="Z901" s="0" t="s">
        <v>104</v>
      </c>
      <c r="AC901" s="5" t="s">
        <v>105</v>
      </c>
      <c r="AD901" s="3">
        <f>IF(AA901="","Pendiente",AA901*Q901)</f>
      </c>
      <c r="AE901" s="3">
        <v>1237.5</v>
      </c>
      <c r="AF901" s="3">
        <f>IF(AE901="","",AE901*Q901)</f>
      </c>
      <c r="AG901" s="0" t="s">
        <v>106</v>
      </c>
      <c r="AH901" s="0" t="s">
        <v>107</v>
      </c>
    </row>
    <row r="902">
      <c r="A902" s="0">
        <v>898</v>
      </c>
      <c r="B902" s="0" t="s">
        <v>3682</v>
      </c>
      <c r="C902" s="0" t="s">
        <v>13</v>
      </c>
      <c r="D902" s="0" t="s">
        <v>16</v>
      </c>
      <c r="E902" s="5" t="s">
        <v>3306</v>
      </c>
      <c r="G902" s="0" t="s">
        <v>26</v>
      </c>
      <c r="H902" s="0" t="s">
        <v>92</v>
      </c>
      <c r="I902" s="0" t="s">
        <v>3301</v>
      </c>
      <c r="J902" s="5" t="s">
        <v>3302</v>
      </c>
      <c r="K902" s="0" t="s">
        <v>33</v>
      </c>
      <c r="O902" s="2">
        <v>0</v>
      </c>
      <c r="P902" s="2">
        <v>50</v>
      </c>
      <c r="Q902" s="2">
        <f>IF(C902="Inventario físico",O902,P902)</f>
      </c>
      <c r="R902" s="2">
        <v>1</v>
      </c>
      <c r="S902" s="0" t="s">
        <v>3683</v>
      </c>
      <c r="T902" s="0" t="s">
        <v>3683</v>
      </c>
      <c r="U902" s="0" t="s">
        <v>99</v>
      </c>
      <c r="V902" s="5" t="s">
        <v>3684</v>
      </c>
      <c r="Y902" s="5" t="s">
        <v>3309</v>
      </c>
      <c r="Z902" s="0" t="s">
        <v>104</v>
      </c>
      <c r="AC902" s="5" t="s">
        <v>105</v>
      </c>
      <c r="AD902" s="3">
        <f>IF(AA902="","Pendiente",AA902*Q902)</f>
      </c>
      <c r="AE902" s="3">
        <v>910</v>
      </c>
      <c r="AF902" s="3">
        <f>IF(AE902="","",AE902*Q902)</f>
      </c>
      <c r="AG902" s="0" t="s">
        <v>106</v>
      </c>
      <c r="AH902" s="0" t="s">
        <v>107</v>
      </c>
    </row>
    <row r="903">
      <c r="A903" s="0">
        <v>899</v>
      </c>
      <c r="B903" s="0" t="s">
        <v>3685</v>
      </c>
      <c r="C903" s="0" t="s">
        <v>13</v>
      </c>
      <c r="D903" s="0" t="s">
        <v>16</v>
      </c>
      <c r="E903" s="5" t="s">
        <v>3306</v>
      </c>
      <c r="G903" s="0" t="s">
        <v>26</v>
      </c>
      <c r="H903" s="0" t="s">
        <v>92</v>
      </c>
      <c r="I903" s="0" t="s">
        <v>3301</v>
      </c>
      <c r="J903" s="5" t="s">
        <v>3302</v>
      </c>
      <c r="K903" s="0" t="s">
        <v>33</v>
      </c>
      <c r="O903" s="2">
        <v>0</v>
      </c>
      <c r="P903" s="2">
        <v>100</v>
      </c>
      <c r="Q903" s="2">
        <f>IF(C903="Inventario físico",O903,P903)</f>
      </c>
      <c r="R903" s="2">
        <v>2</v>
      </c>
      <c r="S903" s="0" t="s">
        <v>3686</v>
      </c>
      <c r="T903" s="0" t="s">
        <v>3686</v>
      </c>
      <c r="U903" s="0" t="s">
        <v>99</v>
      </c>
      <c r="V903" s="5" t="s">
        <v>3687</v>
      </c>
      <c r="Y903" s="5" t="s">
        <v>3309</v>
      </c>
      <c r="Z903" s="0" t="s">
        <v>104</v>
      </c>
      <c r="AC903" s="5" t="s">
        <v>105</v>
      </c>
      <c r="AD903" s="3">
        <f>IF(AA903="","Pendiente",AA903*Q903)</f>
      </c>
      <c r="AE903" s="3">
        <v>492.3</v>
      </c>
      <c r="AF903" s="3">
        <f>IF(AE903="","",AE903*Q903)</f>
      </c>
      <c r="AG903" s="0" t="s">
        <v>106</v>
      </c>
      <c r="AH903" s="0" t="s">
        <v>107</v>
      </c>
    </row>
    <row r="904">
      <c r="A904" s="0">
        <v>900</v>
      </c>
      <c r="B904" s="0" t="s">
        <v>3688</v>
      </c>
      <c r="C904" s="0" t="s">
        <v>13</v>
      </c>
      <c r="D904" s="0" t="s">
        <v>16</v>
      </c>
      <c r="E904" s="5" t="s">
        <v>3306</v>
      </c>
      <c r="G904" s="0" t="s">
        <v>26</v>
      </c>
      <c r="H904" s="0" t="s">
        <v>92</v>
      </c>
      <c r="I904" s="0" t="s">
        <v>3301</v>
      </c>
      <c r="J904" s="5" t="s">
        <v>3302</v>
      </c>
      <c r="K904" s="0" t="s">
        <v>33</v>
      </c>
      <c r="O904" s="2">
        <v>0</v>
      </c>
      <c r="P904" s="2">
        <v>50</v>
      </c>
      <c r="Q904" s="2">
        <f>IF(C904="Inventario físico",O904,P904)</f>
      </c>
      <c r="R904" s="2">
        <v>1</v>
      </c>
      <c r="S904" s="0" t="s">
        <v>3689</v>
      </c>
      <c r="T904" s="0" t="s">
        <v>3689</v>
      </c>
      <c r="U904" s="0" t="s">
        <v>99</v>
      </c>
      <c r="V904" s="5" t="s">
        <v>1950</v>
      </c>
      <c r="Y904" s="5" t="s">
        <v>3309</v>
      </c>
      <c r="Z904" s="0" t="s">
        <v>104</v>
      </c>
      <c r="AC904" s="5" t="s">
        <v>105</v>
      </c>
      <c r="AD904" s="3">
        <f>IF(AA904="","Pendiente",AA904*Q904)</f>
      </c>
      <c r="AE904" s="3">
        <v>14228.14</v>
      </c>
      <c r="AF904" s="3">
        <f>IF(AE904="","",AE904*Q904)</f>
      </c>
      <c r="AG904" s="0" t="s">
        <v>106</v>
      </c>
      <c r="AH904" s="0" t="s">
        <v>107</v>
      </c>
    </row>
    <row r="905">
      <c r="A905" s="0">
        <v>901</v>
      </c>
      <c r="B905" s="0" t="s">
        <v>3690</v>
      </c>
      <c r="C905" s="0" t="s">
        <v>13</v>
      </c>
      <c r="D905" s="0" t="s">
        <v>16</v>
      </c>
      <c r="E905" s="5" t="s">
        <v>3306</v>
      </c>
      <c r="G905" s="0" t="s">
        <v>26</v>
      </c>
      <c r="H905" s="0" t="s">
        <v>92</v>
      </c>
      <c r="I905" s="0" t="s">
        <v>3301</v>
      </c>
      <c r="J905" s="5" t="s">
        <v>3302</v>
      </c>
      <c r="K905" s="0" t="s">
        <v>33</v>
      </c>
      <c r="O905" s="2">
        <v>0</v>
      </c>
      <c r="P905" s="2">
        <v>50</v>
      </c>
      <c r="Q905" s="2">
        <f>IF(C905="Inventario físico",O905,P905)</f>
      </c>
      <c r="R905" s="2">
        <v>1</v>
      </c>
      <c r="S905" s="0" t="s">
        <v>3691</v>
      </c>
      <c r="T905" s="0" t="s">
        <v>3691</v>
      </c>
      <c r="U905" s="0" t="s">
        <v>99</v>
      </c>
      <c r="V905" s="5" t="s">
        <v>3692</v>
      </c>
      <c r="Y905" s="5" t="s">
        <v>3309</v>
      </c>
      <c r="Z905" s="0" t="s">
        <v>104</v>
      </c>
      <c r="AC905" s="5" t="s">
        <v>105</v>
      </c>
      <c r="AD905" s="3">
        <f>IF(AA905="","Pendiente",AA905*Q905)</f>
      </c>
      <c r="AE905" s="3">
        <v>1286.25</v>
      </c>
      <c r="AF905" s="3">
        <f>IF(AE905="","",AE905*Q905)</f>
      </c>
      <c r="AG905" s="0" t="s">
        <v>106</v>
      </c>
      <c r="AH905" s="0" t="s">
        <v>107</v>
      </c>
    </row>
    <row r="906">
      <c r="A906" s="0">
        <v>902</v>
      </c>
      <c r="B906" s="0" t="s">
        <v>3693</v>
      </c>
      <c r="C906" s="0" t="s">
        <v>13</v>
      </c>
      <c r="D906" s="0" t="s">
        <v>16</v>
      </c>
      <c r="E906" s="5" t="s">
        <v>3306</v>
      </c>
      <c r="G906" s="0" t="s">
        <v>26</v>
      </c>
      <c r="H906" s="0" t="s">
        <v>92</v>
      </c>
      <c r="I906" s="0" t="s">
        <v>3301</v>
      </c>
      <c r="J906" s="5" t="s">
        <v>3302</v>
      </c>
      <c r="K906" s="0" t="s">
        <v>33</v>
      </c>
      <c r="O906" s="2">
        <v>0</v>
      </c>
      <c r="P906" s="2">
        <v>50</v>
      </c>
      <c r="Q906" s="2">
        <f>IF(C906="Inventario físico",O906,P906)</f>
      </c>
      <c r="R906" s="2">
        <v>1</v>
      </c>
      <c r="S906" s="0" t="s">
        <v>3694</v>
      </c>
      <c r="T906" s="0" t="s">
        <v>3694</v>
      </c>
      <c r="U906" s="0" t="s">
        <v>99</v>
      </c>
      <c r="V906" s="5" t="s">
        <v>3695</v>
      </c>
      <c r="Y906" s="5" t="s">
        <v>3309</v>
      </c>
      <c r="Z906" s="0" t="s">
        <v>104</v>
      </c>
      <c r="AC906" s="5" t="s">
        <v>105</v>
      </c>
      <c r="AD906" s="3">
        <f>IF(AA906="","Pendiente",AA906*Q906)</f>
      </c>
      <c r="AE906" s="3">
        <v>1155</v>
      </c>
      <c r="AF906" s="3">
        <f>IF(AE906="","",AE906*Q906)</f>
      </c>
      <c r="AG906" s="0" t="s">
        <v>106</v>
      </c>
      <c r="AH906" s="0" t="s">
        <v>107</v>
      </c>
    </row>
    <row r="907">
      <c r="A907" s="0">
        <v>903</v>
      </c>
      <c r="B907" s="0" t="s">
        <v>3696</v>
      </c>
      <c r="C907" s="0" t="s">
        <v>13</v>
      </c>
      <c r="D907" s="0" t="s">
        <v>16</v>
      </c>
      <c r="E907" s="5" t="s">
        <v>3306</v>
      </c>
      <c r="G907" s="0" t="s">
        <v>28</v>
      </c>
      <c r="H907" s="0" t="s">
        <v>2131</v>
      </c>
      <c r="I907" s="0" t="s">
        <v>3301</v>
      </c>
      <c r="J907" s="5" t="s">
        <v>3302</v>
      </c>
      <c r="K907" s="0" t="s">
        <v>33</v>
      </c>
      <c r="O907" s="2">
        <v>0</v>
      </c>
      <c r="P907" s="2">
        <v>100</v>
      </c>
      <c r="Q907" s="2">
        <f>IF(C907="Inventario físico",O907,P907)</f>
      </c>
      <c r="R907" s="2">
        <v>1</v>
      </c>
      <c r="S907" s="0" t="s">
        <v>3694</v>
      </c>
      <c r="T907" s="0" t="s">
        <v>3694</v>
      </c>
      <c r="U907" s="0" t="s">
        <v>99</v>
      </c>
      <c r="V907" s="5" t="s">
        <v>3695</v>
      </c>
      <c r="Y907" s="5" t="s">
        <v>3309</v>
      </c>
      <c r="Z907" s="0" t="s">
        <v>104</v>
      </c>
      <c r="AC907" s="5" t="s">
        <v>105</v>
      </c>
      <c r="AD907" s="3">
        <f>IF(AA907="","Pendiente",AA907*Q907)</f>
      </c>
      <c r="AE907" s="3">
        <v>601.14</v>
      </c>
      <c r="AF907" s="3">
        <f>IF(AE907="","",AE907*Q907)</f>
      </c>
      <c r="AG907" s="0" t="s">
        <v>106</v>
      </c>
      <c r="AH907" s="0" t="s">
        <v>107</v>
      </c>
    </row>
    <row r="908">
      <c r="A908" s="0">
        <v>904</v>
      </c>
      <c r="B908" s="0" t="s">
        <v>3697</v>
      </c>
      <c r="C908" s="0" t="s">
        <v>13</v>
      </c>
      <c r="D908" s="0" t="s">
        <v>16</v>
      </c>
      <c r="E908" s="5" t="s">
        <v>3306</v>
      </c>
      <c r="G908" s="0" t="s">
        <v>26</v>
      </c>
      <c r="H908" s="0" t="s">
        <v>92</v>
      </c>
      <c r="I908" s="0" t="s">
        <v>3301</v>
      </c>
      <c r="J908" s="5" t="s">
        <v>3302</v>
      </c>
      <c r="K908" s="0" t="s">
        <v>30</v>
      </c>
      <c r="O908" s="2">
        <v>0</v>
      </c>
      <c r="P908" s="2">
        <v>50</v>
      </c>
      <c r="Q908" s="2">
        <f>IF(C908="Inventario físico",O908,P908)</f>
      </c>
      <c r="R908" s="2">
        <v>1</v>
      </c>
      <c r="S908" s="0" t="s">
        <v>3698</v>
      </c>
      <c r="T908" s="0" t="s">
        <v>3698</v>
      </c>
      <c r="U908" s="0" t="s">
        <v>99</v>
      </c>
      <c r="V908" s="5" t="s">
        <v>1451</v>
      </c>
      <c r="Y908" s="5" t="s">
        <v>3309</v>
      </c>
      <c r="Z908" s="0" t="s">
        <v>104</v>
      </c>
      <c r="AC908" s="5" t="s">
        <v>105</v>
      </c>
      <c r="AD908" s="3">
        <f>IF(AA908="","Pendiente",AA908*Q908)</f>
      </c>
      <c r="AE908" s="3">
        <v>228.2</v>
      </c>
      <c r="AF908" s="3">
        <f>IF(AE908="","",AE908*Q908)</f>
      </c>
      <c r="AG908" s="0" t="s">
        <v>106</v>
      </c>
      <c r="AH908" s="0" t="s">
        <v>107</v>
      </c>
    </row>
    <row r="909">
      <c r="A909" s="0">
        <v>905</v>
      </c>
      <c r="B909" s="0" t="s">
        <v>3699</v>
      </c>
      <c r="C909" s="0" t="s">
        <v>13</v>
      </c>
      <c r="D909" s="0" t="s">
        <v>16</v>
      </c>
      <c r="E909" s="5" t="s">
        <v>131</v>
      </c>
      <c r="F909" s="0" t="s">
        <v>3300</v>
      </c>
      <c r="G909" s="0" t="s">
        <v>27</v>
      </c>
      <c r="H909" s="0" t="s">
        <v>1020</v>
      </c>
      <c r="I909" s="0" t="s">
        <v>3301</v>
      </c>
      <c r="J909" s="5" t="s">
        <v>3302</v>
      </c>
      <c r="K909" s="0" t="s">
        <v>30</v>
      </c>
      <c r="O909" s="2">
        <v>0</v>
      </c>
      <c r="P909" s="2">
        <v>100</v>
      </c>
      <c r="Q909" s="2">
        <f>IF(C909="Inventario físico",O909,P909)</f>
      </c>
      <c r="R909" s="2">
        <v>1</v>
      </c>
      <c r="S909" s="0" t="s">
        <v>3698</v>
      </c>
      <c r="T909" s="0" t="s">
        <v>3698</v>
      </c>
      <c r="U909" s="0" t="s">
        <v>99</v>
      </c>
      <c r="V909" s="5" t="s">
        <v>1451</v>
      </c>
      <c r="Y909" s="5" t="s">
        <v>3304</v>
      </c>
      <c r="Z909" s="0" t="s">
        <v>104</v>
      </c>
      <c r="AC909" s="5" t="s">
        <v>105</v>
      </c>
      <c r="AD909" s="3">
        <f>IF(AA909="","Pendiente",AA909*Q909)</f>
      </c>
      <c r="AE909" s="3">
        <v>990</v>
      </c>
      <c r="AF909" s="3">
        <f>IF(AE909="","",AE909*Q909)</f>
      </c>
      <c r="AG909" s="0" t="s">
        <v>106</v>
      </c>
      <c r="AH909" s="0" t="s">
        <v>107</v>
      </c>
    </row>
    <row r="910">
      <c r="A910" s="0">
        <v>906</v>
      </c>
      <c r="B910" s="0" t="s">
        <v>3700</v>
      </c>
      <c r="C910" s="0" t="s">
        <v>13</v>
      </c>
      <c r="D910" s="0" t="s">
        <v>16</v>
      </c>
      <c r="E910" s="5" t="s">
        <v>3306</v>
      </c>
      <c r="G910" s="0" t="s">
        <v>26</v>
      </c>
      <c r="H910" s="0" t="s">
        <v>92</v>
      </c>
      <c r="I910" s="0" t="s">
        <v>3301</v>
      </c>
      <c r="J910" s="5" t="s">
        <v>3302</v>
      </c>
      <c r="K910" s="0" t="s">
        <v>30</v>
      </c>
      <c r="O910" s="2">
        <v>0</v>
      </c>
      <c r="P910" s="2">
        <v>50</v>
      </c>
      <c r="Q910" s="2">
        <f>IF(C910="Inventario físico",O910,P910)</f>
      </c>
      <c r="R910" s="2">
        <v>1</v>
      </c>
      <c r="S910" s="0" t="s">
        <v>3701</v>
      </c>
      <c r="T910" s="0" t="s">
        <v>3701</v>
      </c>
      <c r="U910" s="0" t="s">
        <v>99</v>
      </c>
      <c r="V910" s="5" t="s">
        <v>3702</v>
      </c>
      <c r="Y910" s="5" t="s">
        <v>3309</v>
      </c>
      <c r="Z910" s="0" t="s">
        <v>104</v>
      </c>
      <c r="AC910" s="5" t="s">
        <v>105</v>
      </c>
      <c r="AD910" s="3">
        <f>IF(AA910="","Pendiente",AA910*Q910)</f>
      </c>
      <c r="AE910" s="3">
        <v>36.96</v>
      </c>
      <c r="AF910" s="3">
        <f>IF(AE910="","",AE910*Q910)</f>
      </c>
      <c r="AG910" s="0" t="s">
        <v>106</v>
      </c>
      <c r="AH910" s="0" t="s">
        <v>107</v>
      </c>
    </row>
    <row r="911">
      <c r="A911" s="0">
        <v>907</v>
      </c>
      <c r="B911" s="0" t="s">
        <v>3703</v>
      </c>
      <c r="C911" s="0" t="s">
        <v>13</v>
      </c>
      <c r="D911" s="0" t="s">
        <v>16</v>
      </c>
      <c r="E911" s="5" t="s">
        <v>3306</v>
      </c>
      <c r="G911" s="0" t="s">
        <v>27</v>
      </c>
      <c r="H911" s="0" t="s">
        <v>1020</v>
      </c>
      <c r="I911" s="0" t="s">
        <v>3301</v>
      </c>
      <c r="J911" s="5" t="s">
        <v>3302</v>
      </c>
      <c r="K911" s="0" t="s">
        <v>30</v>
      </c>
      <c r="O911" s="2">
        <v>0</v>
      </c>
      <c r="P911" s="2">
        <v>2200</v>
      </c>
      <c r="Q911" s="2">
        <f>IF(C911="Inventario físico",O911,P911)</f>
      </c>
      <c r="R911" s="2">
        <v>3</v>
      </c>
      <c r="S911" s="0" t="s">
        <v>3701</v>
      </c>
      <c r="T911" s="0" t="s">
        <v>3701</v>
      </c>
      <c r="U911" s="0" t="s">
        <v>99</v>
      </c>
      <c r="V911" s="5" t="s">
        <v>3702</v>
      </c>
      <c r="Y911" s="5" t="s">
        <v>3309</v>
      </c>
      <c r="Z911" s="0" t="s">
        <v>104</v>
      </c>
      <c r="AC911" s="5" t="s">
        <v>105</v>
      </c>
      <c r="AD911" s="3">
        <f>IF(AA911="","Pendiente",AA911*Q911)</f>
      </c>
      <c r="AE911" s="3">
        <v>39.43093636363636</v>
      </c>
      <c r="AF911" s="3">
        <f>IF(AE911="","",AE911*Q911)</f>
      </c>
      <c r="AG911" s="0" t="s">
        <v>106</v>
      </c>
      <c r="AH911" s="0" t="s">
        <v>107</v>
      </c>
    </row>
    <row r="912">
      <c r="A912" s="0">
        <v>908</v>
      </c>
      <c r="B912" s="0" t="s">
        <v>3704</v>
      </c>
      <c r="C912" s="0" t="s">
        <v>13</v>
      </c>
      <c r="D912" s="0" t="s">
        <v>16</v>
      </c>
      <c r="E912" s="5" t="s">
        <v>3306</v>
      </c>
      <c r="G912" s="0" t="s">
        <v>28</v>
      </c>
      <c r="H912" s="0" t="s">
        <v>2131</v>
      </c>
      <c r="I912" s="0" t="s">
        <v>3301</v>
      </c>
      <c r="J912" s="5" t="s">
        <v>3302</v>
      </c>
      <c r="K912" s="0" t="s">
        <v>30</v>
      </c>
      <c r="O912" s="2">
        <v>0</v>
      </c>
      <c r="P912" s="2">
        <v>100</v>
      </c>
      <c r="Q912" s="2">
        <f>IF(C912="Inventario físico",O912,P912)</f>
      </c>
      <c r="R912" s="2">
        <v>1</v>
      </c>
      <c r="S912" s="0" t="s">
        <v>3701</v>
      </c>
      <c r="T912" s="0" t="s">
        <v>3701</v>
      </c>
      <c r="U912" s="0" t="s">
        <v>99</v>
      </c>
      <c r="V912" s="5" t="s">
        <v>3702</v>
      </c>
      <c r="Y912" s="5" t="s">
        <v>3309</v>
      </c>
      <c r="Z912" s="0" t="s">
        <v>104</v>
      </c>
      <c r="AC912" s="5" t="s">
        <v>105</v>
      </c>
      <c r="AD912" s="3">
        <f>IF(AA912="","Pendiente",AA912*Q912)</f>
      </c>
      <c r="AE912" s="3">
        <v>28.808000000000003</v>
      </c>
      <c r="AF912" s="3">
        <f>IF(AE912="","",AE912*Q912)</f>
      </c>
      <c r="AG912" s="0" t="s">
        <v>106</v>
      </c>
      <c r="AH912" s="0" t="s">
        <v>107</v>
      </c>
    </row>
    <row r="913">
      <c r="A913" s="0">
        <v>909</v>
      </c>
      <c r="B913" s="0" t="s">
        <v>3705</v>
      </c>
      <c r="C913" s="0" t="s">
        <v>13</v>
      </c>
      <c r="D913" s="0" t="s">
        <v>16</v>
      </c>
      <c r="E913" s="5" t="s">
        <v>3306</v>
      </c>
      <c r="G913" s="0" t="s">
        <v>26</v>
      </c>
      <c r="H913" s="0" t="s">
        <v>92</v>
      </c>
      <c r="I913" s="0" t="s">
        <v>3301</v>
      </c>
      <c r="J913" s="5" t="s">
        <v>3302</v>
      </c>
      <c r="K913" s="0" t="s">
        <v>30</v>
      </c>
      <c r="O913" s="2">
        <v>0</v>
      </c>
      <c r="P913" s="2">
        <v>50</v>
      </c>
      <c r="Q913" s="2">
        <f>IF(C913="Inventario físico",O913,P913)</f>
      </c>
      <c r="R913" s="2">
        <v>1</v>
      </c>
      <c r="S913" s="0" t="s">
        <v>2834</v>
      </c>
      <c r="T913" s="0" t="s">
        <v>2834</v>
      </c>
      <c r="U913" s="0" t="s">
        <v>99</v>
      </c>
      <c r="V913" s="5" t="s">
        <v>2835</v>
      </c>
      <c r="Y913" s="5" t="s">
        <v>3371</v>
      </c>
      <c r="Z913" s="0" t="s">
        <v>104</v>
      </c>
      <c r="AC913" s="5" t="s">
        <v>105</v>
      </c>
      <c r="AD913" s="3">
        <f>IF(AA913="","Pendiente",AA913*Q913)</f>
      </c>
      <c r="AE913" s="3">
        <v>567.63</v>
      </c>
      <c r="AF913" s="3">
        <f>IF(AE913="","",AE913*Q913)</f>
      </c>
      <c r="AG913" s="0" t="s">
        <v>106</v>
      </c>
      <c r="AH913" s="0" t="s">
        <v>107</v>
      </c>
    </row>
    <row r="914">
      <c r="A914" s="0">
        <v>910</v>
      </c>
      <c r="B914" s="0" t="s">
        <v>3706</v>
      </c>
      <c r="C914" s="0" t="s">
        <v>13</v>
      </c>
      <c r="D914" s="0" t="s">
        <v>16</v>
      </c>
      <c r="E914" s="5" t="s">
        <v>3306</v>
      </c>
      <c r="G914" s="0" t="s">
        <v>26</v>
      </c>
      <c r="H914" s="0" t="s">
        <v>92</v>
      </c>
      <c r="I914" s="0" t="s">
        <v>3301</v>
      </c>
      <c r="J914" s="5" t="s">
        <v>3302</v>
      </c>
      <c r="K914" s="0" t="s">
        <v>30</v>
      </c>
      <c r="O914" s="2">
        <v>0</v>
      </c>
      <c r="P914" s="2">
        <v>50</v>
      </c>
      <c r="Q914" s="2">
        <f>IF(C914="Inventario físico",O914,P914)</f>
      </c>
      <c r="R914" s="2">
        <v>1</v>
      </c>
      <c r="S914" s="0" t="s">
        <v>3707</v>
      </c>
      <c r="T914" s="0" t="s">
        <v>3707</v>
      </c>
      <c r="U914" s="0" t="s">
        <v>99</v>
      </c>
      <c r="V914" s="5" t="s">
        <v>2740</v>
      </c>
      <c r="Y914" s="5" t="s">
        <v>3309</v>
      </c>
      <c r="Z914" s="0" t="s">
        <v>104</v>
      </c>
      <c r="AC914" s="5" t="s">
        <v>105</v>
      </c>
      <c r="AD914" s="3">
        <f>IF(AA914="","Pendiente",AA914*Q914)</f>
      </c>
      <c r="AE914" s="3">
        <v>395.72</v>
      </c>
      <c r="AF914" s="3">
        <f>IF(AE914="","",AE914*Q914)</f>
      </c>
      <c r="AG914" s="0" t="s">
        <v>106</v>
      </c>
      <c r="AH914" s="0" t="s">
        <v>107</v>
      </c>
    </row>
    <row r="915">
      <c r="A915" s="0">
        <v>911</v>
      </c>
      <c r="B915" s="0" t="s">
        <v>3708</v>
      </c>
      <c r="C915" s="0" t="s">
        <v>13</v>
      </c>
      <c r="D915" s="0" t="s">
        <v>16</v>
      </c>
      <c r="E915" s="5" t="s">
        <v>131</v>
      </c>
      <c r="F915" s="0" t="s">
        <v>3300</v>
      </c>
      <c r="G915" s="0" t="s">
        <v>27</v>
      </c>
      <c r="H915" s="0" t="s">
        <v>1020</v>
      </c>
      <c r="I915" s="0" t="s">
        <v>3301</v>
      </c>
      <c r="J915" s="5" t="s">
        <v>3302</v>
      </c>
      <c r="K915" s="0" t="s">
        <v>33</v>
      </c>
      <c r="O915" s="2">
        <v>0</v>
      </c>
      <c r="P915" s="2">
        <v>1598</v>
      </c>
      <c r="Q915" s="2">
        <f>IF(C915="Inventario físico",O915,P915)</f>
      </c>
      <c r="R915" s="2">
        <v>6</v>
      </c>
      <c r="S915" s="0" t="s">
        <v>225</v>
      </c>
      <c r="T915" s="0" t="s">
        <v>225</v>
      </c>
      <c r="U915" s="0" t="s">
        <v>99</v>
      </c>
      <c r="V915" s="5" t="s">
        <v>226</v>
      </c>
      <c r="Y915" s="5" t="s">
        <v>3336</v>
      </c>
      <c r="Z915" s="0" t="s">
        <v>104</v>
      </c>
      <c r="AC915" s="5" t="s">
        <v>105</v>
      </c>
      <c r="AD915" s="3">
        <f>IF(AA915="","Pendiente",AA915*Q915)</f>
      </c>
      <c r="AE915" s="3">
        <v>217.1202878598248</v>
      </c>
      <c r="AF915" s="3">
        <f>IF(AE915="","",AE915*Q915)</f>
      </c>
      <c r="AG915" s="0" t="s">
        <v>106</v>
      </c>
      <c r="AH915" s="0" t="s">
        <v>107</v>
      </c>
    </row>
    <row r="916">
      <c r="A916" s="0">
        <v>912</v>
      </c>
      <c r="B916" s="0" t="s">
        <v>3709</v>
      </c>
      <c r="C916" s="0" t="s">
        <v>13</v>
      </c>
      <c r="D916" s="0" t="s">
        <v>16</v>
      </c>
      <c r="E916" s="5" t="s">
        <v>3306</v>
      </c>
      <c r="G916" s="0" t="s">
        <v>26</v>
      </c>
      <c r="H916" s="0" t="s">
        <v>92</v>
      </c>
      <c r="I916" s="0" t="s">
        <v>3301</v>
      </c>
      <c r="J916" s="5" t="s">
        <v>3302</v>
      </c>
      <c r="K916" s="0" t="s">
        <v>33</v>
      </c>
      <c r="O916" s="2">
        <v>0</v>
      </c>
      <c r="P916" s="2">
        <v>50</v>
      </c>
      <c r="Q916" s="2">
        <f>IF(C916="Inventario físico",O916,P916)</f>
      </c>
      <c r="R916" s="2">
        <v>2</v>
      </c>
      <c r="S916" s="0" t="s">
        <v>3710</v>
      </c>
      <c r="T916" s="0" t="s">
        <v>3710</v>
      </c>
      <c r="U916" s="0" t="s">
        <v>99</v>
      </c>
      <c r="V916" s="5" t="s">
        <v>3711</v>
      </c>
      <c r="Y916" s="5" t="s">
        <v>3309</v>
      </c>
      <c r="Z916" s="0" t="s">
        <v>104</v>
      </c>
      <c r="AC916" s="5" t="s">
        <v>105</v>
      </c>
      <c r="AD916" s="3">
        <f>IF(AA916="","Pendiente",AA916*Q916)</f>
      </c>
      <c r="AE916" s="3">
        <v>6669.177999999999</v>
      </c>
      <c r="AF916" s="3">
        <f>IF(AE916="","",AE916*Q916)</f>
      </c>
      <c r="AG916" s="0" t="s">
        <v>106</v>
      </c>
      <c r="AH916" s="0" t="s">
        <v>107</v>
      </c>
    </row>
    <row r="917">
      <c r="A917" s="0">
        <v>913</v>
      </c>
      <c r="B917" s="0" t="s">
        <v>3712</v>
      </c>
      <c r="C917" s="0" t="s">
        <v>13</v>
      </c>
      <c r="D917" s="0" t="s">
        <v>16</v>
      </c>
      <c r="E917" s="5" t="s">
        <v>3306</v>
      </c>
      <c r="G917" s="0" t="s">
        <v>27</v>
      </c>
      <c r="H917" s="0" t="s">
        <v>1020</v>
      </c>
      <c r="I917" s="0" t="s">
        <v>3301</v>
      </c>
      <c r="J917" s="5" t="s">
        <v>3302</v>
      </c>
      <c r="K917" s="0" t="s">
        <v>33</v>
      </c>
      <c r="O917" s="2">
        <v>0</v>
      </c>
      <c r="P917" s="2">
        <v>160</v>
      </c>
      <c r="Q917" s="2">
        <f>IF(C917="Inventario físico",O917,P917)</f>
      </c>
      <c r="R917" s="2">
        <v>2</v>
      </c>
      <c r="S917" s="0" t="s">
        <v>3710</v>
      </c>
      <c r="T917" s="0" t="s">
        <v>3710</v>
      </c>
      <c r="U917" s="0" t="s">
        <v>99</v>
      </c>
      <c r="V917" s="5" t="s">
        <v>3711</v>
      </c>
      <c r="Y917" s="5" t="s">
        <v>3309</v>
      </c>
      <c r="Z917" s="0" t="s">
        <v>104</v>
      </c>
      <c r="AC917" s="5" t="s">
        <v>105</v>
      </c>
      <c r="AD917" s="3">
        <f>IF(AA917="","Pendiente",AA917*Q917)</f>
      </c>
      <c r="AE917" s="3">
        <v>41.0938125</v>
      </c>
      <c r="AF917" s="3">
        <f>IF(AE917="","",AE917*Q917)</f>
      </c>
      <c r="AG917" s="0" t="s">
        <v>106</v>
      </c>
      <c r="AH917" s="0" t="s">
        <v>107</v>
      </c>
    </row>
    <row r="918">
      <c r="A918" s="0">
        <v>914</v>
      </c>
      <c r="B918" s="0" t="s">
        <v>3713</v>
      </c>
      <c r="C918" s="0" t="s">
        <v>13</v>
      </c>
      <c r="D918" s="0" t="s">
        <v>16</v>
      </c>
      <c r="E918" s="5" t="s">
        <v>3306</v>
      </c>
      <c r="G918" s="0" t="s">
        <v>26</v>
      </c>
      <c r="H918" s="0" t="s">
        <v>92</v>
      </c>
      <c r="I918" s="0" t="s">
        <v>3301</v>
      </c>
      <c r="J918" s="5" t="s">
        <v>3302</v>
      </c>
      <c r="K918" s="0" t="s">
        <v>33</v>
      </c>
      <c r="O918" s="2">
        <v>0</v>
      </c>
      <c r="P918" s="2">
        <v>47</v>
      </c>
      <c r="Q918" s="2">
        <f>IF(C918="Inventario físico",O918,P918)</f>
      </c>
      <c r="R918" s="2">
        <v>1</v>
      </c>
      <c r="S918" s="0" t="s">
        <v>3714</v>
      </c>
      <c r="T918" s="0" t="s">
        <v>3714</v>
      </c>
      <c r="U918" s="0" t="s">
        <v>99</v>
      </c>
      <c r="V918" s="5" t="s">
        <v>3715</v>
      </c>
      <c r="Y918" s="5" t="s">
        <v>3309</v>
      </c>
      <c r="Z918" s="0" t="s">
        <v>104</v>
      </c>
      <c r="AC918" s="5" t="s">
        <v>105</v>
      </c>
      <c r="AD918" s="3">
        <f>IF(AA918="","Pendiente",AA918*Q918)</f>
      </c>
      <c r="AE918" s="3">
        <v>4169.144680851064</v>
      </c>
      <c r="AF918" s="3">
        <f>IF(AE918="","",AE918*Q918)</f>
      </c>
      <c r="AG918" s="0" t="s">
        <v>106</v>
      </c>
      <c r="AH918" s="0" t="s">
        <v>107</v>
      </c>
    </row>
    <row r="919">
      <c r="A919" s="0">
        <v>915</v>
      </c>
      <c r="B919" s="0" t="s">
        <v>3716</v>
      </c>
      <c r="C919" s="0" t="s">
        <v>13</v>
      </c>
      <c r="D919" s="0" t="s">
        <v>16</v>
      </c>
      <c r="E919" s="5" t="s">
        <v>3306</v>
      </c>
      <c r="G919" s="0" t="s">
        <v>28</v>
      </c>
      <c r="H919" s="0" t="s">
        <v>2131</v>
      </c>
      <c r="I919" s="0" t="s">
        <v>3301</v>
      </c>
      <c r="J919" s="5" t="s">
        <v>3302</v>
      </c>
      <c r="K919" s="0" t="s">
        <v>33</v>
      </c>
      <c r="O919" s="2">
        <v>0</v>
      </c>
      <c r="P919" s="2">
        <v>30</v>
      </c>
      <c r="Q919" s="2">
        <f>IF(C919="Inventario físico",O919,P919)</f>
      </c>
      <c r="R919" s="2">
        <v>1</v>
      </c>
      <c r="S919" s="0" t="s">
        <v>3714</v>
      </c>
      <c r="T919" s="0" t="s">
        <v>3714</v>
      </c>
      <c r="U919" s="0" t="s">
        <v>99</v>
      </c>
      <c r="V919" s="5" t="s">
        <v>3715</v>
      </c>
      <c r="Y919" s="5" t="s">
        <v>3309</v>
      </c>
      <c r="Z919" s="0" t="s">
        <v>104</v>
      </c>
      <c r="AC919" s="5" t="s">
        <v>105</v>
      </c>
      <c r="AD919" s="3">
        <f>IF(AA919="","Pendiente",AA919*Q919)</f>
      </c>
      <c r="AE919" s="3">
        <v>4439.37</v>
      </c>
      <c r="AF919" s="3">
        <f>IF(AE919="","",AE919*Q919)</f>
      </c>
      <c r="AG919" s="0" t="s">
        <v>106</v>
      </c>
      <c r="AH919" s="0" t="s">
        <v>107</v>
      </c>
    </row>
    <row r="920">
      <c r="A920" s="0">
        <v>916</v>
      </c>
      <c r="B920" s="0" t="s">
        <v>3717</v>
      </c>
      <c r="C920" s="0" t="s">
        <v>13</v>
      </c>
      <c r="D920" s="0" t="s">
        <v>16</v>
      </c>
      <c r="E920" s="5" t="s">
        <v>3306</v>
      </c>
      <c r="G920" s="0" t="s">
        <v>26</v>
      </c>
      <c r="H920" s="0" t="s">
        <v>92</v>
      </c>
      <c r="I920" s="0" t="s">
        <v>3301</v>
      </c>
      <c r="J920" s="5" t="s">
        <v>3302</v>
      </c>
      <c r="K920" s="0" t="s">
        <v>33</v>
      </c>
      <c r="O920" s="2">
        <v>0</v>
      </c>
      <c r="P920" s="2">
        <v>45</v>
      </c>
      <c r="Q920" s="2">
        <f>IF(C920="Inventario físico",O920,P920)</f>
      </c>
      <c r="R920" s="2">
        <v>1</v>
      </c>
      <c r="S920" s="0" t="s">
        <v>3718</v>
      </c>
      <c r="T920" s="0" t="s">
        <v>3718</v>
      </c>
      <c r="U920" s="0" t="s">
        <v>99</v>
      </c>
      <c r="V920" s="5" t="s">
        <v>3719</v>
      </c>
      <c r="Y920" s="5" t="s">
        <v>3309</v>
      </c>
      <c r="Z920" s="0" t="s">
        <v>104</v>
      </c>
      <c r="AC920" s="5" t="s">
        <v>105</v>
      </c>
      <c r="AD920" s="3">
        <f>IF(AA920="","Pendiente",AA920*Q920)</f>
      </c>
      <c r="AE920" s="3">
        <v>655</v>
      </c>
      <c r="AF920" s="3">
        <f>IF(AE920="","",AE920*Q920)</f>
      </c>
      <c r="AG920" s="0" t="s">
        <v>106</v>
      </c>
      <c r="AH920" s="0" t="s">
        <v>107</v>
      </c>
    </row>
    <row r="921">
      <c r="A921" s="0">
        <v>917</v>
      </c>
      <c r="B921" s="0" t="s">
        <v>3720</v>
      </c>
      <c r="C921" s="0" t="s">
        <v>13</v>
      </c>
      <c r="D921" s="0" t="s">
        <v>16</v>
      </c>
      <c r="E921" s="5" t="s">
        <v>3306</v>
      </c>
      <c r="G921" s="0" t="s">
        <v>26</v>
      </c>
      <c r="H921" s="0" t="s">
        <v>92</v>
      </c>
      <c r="I921" s="0" t="s">
        <v>3301</v>
      </c>
      <c r="J921" s="5" t="s">
        <v>3302</v>
      </c>
      <c r="K921" s="0" t="s">
        <v>33</v>
      </c>
      <c r="O921" s="2">
        <v>0</v>
      </c>
      <c r="P921" s="2">
        <v>45</v>
      </c>
      <c r="Q921" s="2">
        <f>IF(C921="Inventario físico",O921,P921)</f>
      </c>
      <c r="R921" s="2">
        <v>1</v>
      </c>
      <c r="S921" s="0" t="s">
        <v>3721</v>
      </c>
      <c r="T921" s="0" t="s">
        <v>3721</v>
      </c>
      <c r="U921" s="0" t="s">
        <v>99</v>
      </c>
      <c r="V921" s="5" t="s">
        <v>3722</v>
      </c>
      <c r="Y921" s="5" t="s">
        <v>3309</v>
      </c>
      <c r="Z921" s="0" t="s">
        <v>104</v>
      </c>
      <c r="AC921" s="5" t="s">
        <v>105</v>
      </c>
      <c r="AD921" s="3">
        <f>IF(AA921="","Pendiente",AA921*Q921)</f>
      </c>
      <c r="AE921" s="3">
        <v>3857.9222222222224</v>
      </c>
      <c r="AF921" s="3">
        <f>IF(AE921="","",AE921*Q921)</f>
      </c>
      <c r="AG921" s="0" t="s">
        <v>106</v>
      </c>
      <c r="AH921" s="0" t="s">
        <v>107</v>
      </c>
    </row>
    <row r="922">
      <c r="A922" s="0">
        <v>918</v>
      </c>
      <c r="B922" s="0" t="s">
        <v>3723</v>
      </c>
      <c r="C922" s="0" t="s">
        <v>13</v>
      </c>
      <c r="D922" s="0" t="s">
        <v>16</v>
      </c>
      <c r="E922" s="5" t="s">
        <v>3306</v>
      </c>
      <c r="G922" s="0" t="s">
        <v>27</v>
      </c>
      <c r="H922" s="0" t="s">
        <v>1020</v>
      </c>
      <c r="I922" s="0" t="s">
        <v>3301</v>
      </c>
      <c r="J922" s="5" t="s">
        <v>3302</v>
      </c>
      <c r="K922" s="0" t="s">
        <v>33</v>
      </c>
      <c r="O922" s="2">
        <v>0</v>
      </c>
      <c r="P922" s="2">
        <v>18</v>
      </c>
      <c r="Q922" s="2">
        <f>IF(C922="Inventario físico",O922,P922)</f>
      </c>
      <c r="R922" s="2">
        <v>1</v>
      </c>
      <c r="S922" s="0" t="s">
        <v>3721</v>
      </c>
      <c r="T922" s="0" t="s">
        <v>3721</v>
      </c>
      <c r="U922" s="0" t="s">
        <v>99</v>
      </c>
      <c r="V922" s="5" t="s">
        <v>3722</v>
      </c>
      <c r="Y922" s="5" t="s">
        <v>3309</v>
      </c>
      <c r="Z922" s="0" t="s">
        <v>104</v>
      </c>
      <c r="AC922" s="5" t="s">
        <v>105</v>
      </c>
      <c r="AD922" s="3">
        <f>IF(AA922="","Pendiente",AA922*Q922)</f>
      </c>
      <c r="AE922" s="3">
        <v>3399.333888888889</v>
      </c>
      <c r="AF922" s="3">
        <f>IF(AE922="","",AE922*Q922)</f>
      </c>
      <c r="AG922" s="0" t="s">
        <v>106</v>
      </c>
      <c r="AH922" s="0" t="s">
        <v>107</v>
      </c>
    </row>
    <row r="923">
      <c r="A923" s="0">
        <v>919</v>
      </c>
      <c r="B923" s="0" t="s">
        <v>3724</v>
      </c>
      <c r="C923" s="0" t="s">
        <v>13</v>
      </c>
      <c r="D923" s="0" t="s">
        <v>16</v>
      </c>
      <c r="E923" s="5" t="s">
        <v>3306</v>
      </c>
      <c r="G923" s="0" t="s">
        <v>26</v>
      </c>
      <c r="H923" s="0" t="s">
        <v>92</v>
      </c>
      <c r="I923" s="0" t="s">
        <v>3301</v>
      </c>
      <c r="J923" s="5" t="s">
        <v>3302</v>
      </c>
      <c r="K923" s="0" t="s">
        <v>30</v>
      </c>
      <c r="O923" s="2">
        <v>0</v>
      </c>
      <c r="P923" s="2">
        <v>45</v>
      </c>
      <c r="Q923" s="2">
        <f>IF(C923="Inventario físico",O923,P923)</f>
      </c>
      <c r="R923" s="2">
        <v>1</v>
      </c>
      <c r="S923" s="0" t="s">
        <v>3725</v>
      </c>
      <c r="T923" s="0" t="s">
        <v>3725</v>
      </c>
      <c r="U923" s="0" t="s">
        <v>99</v>
      </c>
      <c r="V923" s="5" t="s">
        <v>3726</v>
      </c>
      <c r="Y923" s="5" t="s">
        <v>3309</v>
      </c>
      <c r="Z923" s="0" t="s">
        <v>104</v>
      </c>
      <c r="AC923" s="5" t="s">
        <v>105</v>
      </c>
      <c r="AD923" s="3">
        <f>IF(AA923="","Pendiente",AA923*Q923)</f>
      </c>
      <c r="AE923" s="3">
        <v>1306.482</v>
      </c>
      <c r="AF923" s="3">
        <f>IF(AE923="","",AE923*Q923)</f>
      </c>
      <c r="AG923" s="0" t="s">
        <v>106</v>
      </c>
      <c r="AH923" s="0" t="s">
        <v>107</v>
      </c>
    </row>
    <row r="924">
      <c r="A924" s="0">
        <v>920</v>
      </c>
      <c r="B924" s="0" t="s">
        <v>3727</v>
      </c>
      <c r="C924" s="0" t="s">
        <v>13</v>
      </c>
      <c r="D924" s="0" t="s">
        <v>16</v>
      </c>
      <c r="E924" s="5" t="s">
        <v>3306</v>
      </c>
      <c r="G924" s="0" t="s">
        <v>27</v>
      </c>
      <c r="H924" s="0" t="s">
        <v>1020</v>
      </c>
      <c r="I924" s="0" t="s">
        <v>3301</v>
      </c>
      <c r="J924" s="5" t="s">
        <v>3302</v>
      </c>
      <c r="K924" s="0" t="s">
        <v>30</v>
      </c>
      <c r="O924" s="2">
        <v>0</v>
      </c>
      <c r="P924" s="2">
        <v>220</v>
      </c>
      <c r="Q924" s="2">
        <f>IF(C924="Inventario físico",O924,P924)</f>
      </c>
      <c r="R924" s="2">
        <v>2</v>
      </c>
      <c r="S924" s="0" t="s">
        <v>3725</v>
      </c>
      <c r="T924" s="0" t="s">
        <v>3725</v>
      </c>
      <c r="U924" s="0" t="s">
        <v>99</v>
      </c>
      <c r="V924" s="5" t="s">
        <v>3726</v>
      </c>
      <c r="Y924" s="5" t="s">
        <v>3309</v>
      </c>
      <c r="Z924" s="0" t="s">
        <v>104</v>
      </c>
      <c r="AC924" s="5" t="s">
        <v>105</v>
      </c>
      <c r="AD924" s="3">
        <f>IF(AA924="","Pendiente",AA924*Q924)</f>
      </c>
      <c r="AE924" s="3">
        <v>454.8181818181818</v>
      </c>
      <c r="AF924" s="3">
        <f>IF(AE924="","",AE924*Q924)</f>
      </c>
      <c r="AG924" s="0" t="s">
        <v>106</v>
      </c>
      <c r="AH924" s="0" t="s">
        <v>107</v>
      </c>
    </row>
    <row r="925">
      <c r="A925" s="0">
        <v>921</v>
      </c>
      <c r="B925" s="0" t="s">
        <v>3728</v>
      </c>
      <c r="C925" s="0" t="s">
        <v>13</v>
      </c>
      <c r="D925" s="0" t="s">
        <v>16</v>
      </c>
      <c r="E925" s="5" t="s">
        <v>3306</v>
      </c>
      <c r="G925" s="0" t="s">
        <v>28</v>
      </c>
      <c r="H925" s="0" t="s">
        <v>2131</v>
      </c>
      <c r="I925" s="0" t="s">
        <v>3301</v>
      </c>
      <c r="J925" s="5" t="s">
        <v>3302</v>
      </c>
      <c r="K925" s="0" t="s">
        <v>30</v>
      </c>
      <c r="O925" s="2">
        <v>0</v>
      </c>
      <c r="P925" s="2">
        <v>10</v>
      </c>
      <c r="Q925" s="2">
        <f>IF(C925="Inventario físico",O925,P925)</f>
      </c>
      <c r="R925" s="2">
        <v>1</v>
      </c>
      <c r="S925" s="0" t="s">
        <v>3725</v>
      </c>
      <c r="T925" s="0" t="s">
        <v>3725</v>
      </c>
      <c r="U925" s="0" t="s">
        <v>99</v>
      </c>
      <c r="V925" s="5" t="s">
        <v>3726</v>
      </c>
      <c r="Y925" s="5" t="s">
        <v>3309</v>
      </c>
      <c r="Z925" s="0" t="s">
        <v>104</v>
      </c>
      <c r="AC925" s="5" t="s">
        <v>105</v>
      </c>
      <c r="AD925" s="3">
        <f>IF(AA925="","Pendiente",AA925*Q925)</f>
      </c>
      <c r="AE925" s="3">
        <v>684.103</v>
      </c>
      <c r="AF925" s="3">
        <f>IF(AE925="","",AE925*Q925)</f>
      </c>
      <c r="AG925" s="0" t="s">
        <v>106</v>
      </c>
      <c r="AH925" s="0" t="s">
        <v>107</v>
      </c>
    </row>
    <row r="926">
      <c r="A926" s="0">
        <v>922</v>
      </c>
      <c r="B926" s="0" t="s">
        <v>3729</v>
      </c>
      <c r="C926" s="0" t="s">
        <v>13</v>
      </c>
      <c r="D926" s="0" t="s">
        <v>16</v>
      </c>
      <c r="E926" s="5" t="s">
        <v>131</v>
      </c>
      <c r="F926" s="0" t="s">
        <v>3300</v>
      </c>
      <c r="G926" s="0" t="s">
        <v>26</v>
      </c>
      <c r="H926" s="0" t="s">
        <v>92</v>
      </c>
      <c r="I926" s="0" t="s">
        <v>3301</v>
      </c>
      <c r="J926" s="5" t="s">
        <v>3302</v>
      </c>
      <c r="K926" s="0" t="s">
        <v>30</v>
      </c>
      <c r="O926" s="2">
        <v>0</v>
      </c>
      <c r="P926" s="2">
        <v>42</v>
      </c>
      <c r="Q926" s="2">
        <f>IF(C926="Inventario físico",O926,P926)</f>
      </c>
      <c r="R926" s="2">
        <v>1</v>
      </c>
      <c r="S926" s="0" t="s">
        <v>2702</v>
      </c>
      <c r="T926" s="0" t="s">
        <v>2702</v>
      </c>
      <c r="U926" s="0" t="s">
        <v>99</v>
      </c>
      <c r="V926" s="5" t="s">
        <v>757</v>
      </c>
      <c r="Y926" s="5" t="s">
        <v>3373</v>
      </c>
      <c r="Z926" s="0" t="s">
        <v>104</v>
      </c>
      <c r="AC926" s="5" t="s">
        <v>105</v>
      </c>
      <c r="AD926" s="3">
        <f>IF(AA926="","Pendiente",AA926*Q926)</f>
      </c>
      <c r="AE926" s="3">
        <v>218.5</v>
      </c>
      <c r="AF926" s="3">
        <f>IF(AE926="","",AE926*Q926)</f>
      </c>
      <c r="AG926" s="0" t="s">
        <v>106</v>
      </c>
      <c r="AH926" s="0" t="s">
        <v>107</v>
      </c>
    </row>
    <row r="927">
      <c r="A927" s="0">
        <v>923</v>
      </c>
      <c r="B927" s="0" t="s">
        <v>3730</v>
      </c>
      <c r="C927" s="0" t="s">
        <v>13</v>
      </c>
      <c r="D927" s="0" t="s">
        <v>18</v>
      </c>
      <c r="E927" s="5" t="s">
        <v>3500</v>
      </c>
      <c r="F927" s="0" t="s">
        <v>3501</v>
      </c>
      <c r="G927" s="0" t="s">
        <v>26</v>
      </c>
      <c r="H927" s="0" t="s">
        <v>92</v>
      </c>
      <c r="I927" s="0" t="s">
        <v>3301</v>
      </c>
      <c r="J927" s="5" t="s">
        <v>3302</v>
      </c>
      <c r="K927" s="0" t="s">
        <v>32</v>
      </c>
      <c r="O927" s="2">
        <v>0</v>
      </c>
      <c r="P927" s="2">
        <v>42</v>
      </c>
      <c r="Q927" s="2">
        <f>IF(C927="Inventario físico",O927,P927)</f>
      </c>
      <c r="R927" s="2">
        <v>1</v>
      </c>
      <c r="S927" s="0" t="s">
        <v>3731</v>
      </c>
      <c r="T927" s="0" t="s">
        <v>3731</v>
      </c>
      <c r="U927" s="0" t="s">
        <v>99</v>
      </c>
      <c r="V927" s="5" t="s">
        <v>3732</v>
      </c>
      <c r="Y927" s="5" t="s">
        <v>3504</v>
      </c>
      <c r="Z927" s="0" t="s">
        <v>104</v>
      </c>
      <c r="AC927" s="5" t="s">
        <v>105</v>
      </c>
      <c r="AD927" s="3">
        <f>IF(AA927="","Pendiente",AA927*Q927)</f>
      </c>
      <c r="AE927" s="3">
        <v>22247.567857142858</v>
      </c>
      <c r="AF927" s="3">
        <f>IF(AE927="","",AE927*Q927)</f>
      </c>
      <c r="AG927" s="0" t="s">
        <v>106</v>
      </c>
      <c r="AH927" s="0" t="s">
        <v>107</v>
      </c>
    </row>
    <row r="928">
      <c r="A928" s="0">
        <v>924</v>
      </c>
      <c r="B928" s="0" t="s">
        <v>3733</v>
      </c>
      <c r="C928" s="0" t="s">
        <v>13</v>
      </c>
      <c r="D928" s="0" t="s">
        <v>16</v>
      </c>
      <c r="E928" s="5" t="s">
        <v>3306</v>
      </c>
      <c r="G928" s="0" t="s">
        <v>26</v>
      </c>
      <c r="H928" s="0" t="s">
        <v>92</v>
      </c>
      <c r="I928" s="0" t="s">
        <v>3301</v>
      </c>
      <c r="J928" s="5" t="s">
        <v>3302</v>
      </c>
      <c r="K928" s="0" t="s">
        <v>33</v>
      </c>
      <c r="O928" s="2">
        <v>0</v>
      </c>
      <c r="P928" s="2">
        <v>42</v>
      </c>
      <c r="Q928" s="2">
        <f>IF(C928="Inventario físico",O928,P928)</f>
      </c>
      <c r="R928" s="2">
        <v>2</v>
      </c>
      <c r="S928" s="0" t="s">
        <v>2245</v>
      </c>
      <c r="T928" s="0" t="s">
        <v>2245</v>
      </c>
      <c r="U928" s="0" t="s">
        <v>99</v>
      </c>
      <c r="V928" s="5" t="s">
        <v>2246</v>
      </c>
      <c r="Y928" s="5" t="s">
        <v>3371</v>
      </c>
      <c r="Z928" s="0" t="s">
        <v>104</v>
      </c>
      <c r="AC928" s="5" t="s">
        <v>105</v>
      </c>
      <c r="AD928" s="3">
        <f>IF(AA928="","Pendiente",AA928*Q928)</f>
      </c>
      <c r="AE928" s="3">
        <v>1718.3238095238094</v>
      </c>
      <c r="AF928" s="3">
        <f>IF(AE928="","",AE928*Q928)</f>
      </c>
      <c r="AG928" s="0" t="s">
        <v>106</v>
      </c>
      <c r="AH928" s="0" t="s">
        <v>107</v>
      </c>
    </row>
    <row r="929">
      <c r="A929" s="0">
        <v>925</v>
      </c>
      <c r="B929" s="0" t="s">
        <v>3734</v>
      </c>
      <c r="C929" s="0" t="s">
        <v>13</v>
      </c>
      <c r="D929" s="0" t="s">
        <v>16</v>
      </c>
      <c r="E929" s="5" t="s">
        <v>3306</v>
      </c>
      <c r="G929" s="0" t="s">
        <v>27</v>
      </c>
      <c r="H929" s="0" t="s">
        <v>1020</v>
      </c>
      <c r="I929" s="0" t="s">
        <v>3301</v>
      </c>
      <c r="J929" s="5" t="s">
        <v>3302</v>
      </c>
      <c r="K929" s="0" t="s">
        <v>33</v>
      </c>
      <c r="O929" s="2">
        <v>0</v>
      </c>
      <c r="P929" s="2">
        <v>337</v>
      </c>
      <c r="Q929" s="2">
        <f>IF(C929="Inventario físico",O929,P929)</f>
      </c>
      <c r="R929" s="2">
        <v>7</v>
      </c>
      <c r="S929" s="0" t="s">
        <v>2245</v>
      </c>
      <c r="T929" s="0" t="s">
        <v>2245</v>
      </c>
      <c r="U929" s="0" t="s">
        <v>99</v>
      </c>
      <c r="V929" s="5" t="s">
        <v>2246</v>
      </c>
      <c r="Y929" s="5" t="s">
        <v>3371</v>
      </c>
      <c r="Z929" s="0" t="s">
        <v>104</v>
      </c>
      <c r="AC929" s="5" t="s">
        <v>105</v>
      </c>
      <c r="AD929" s="3">
        <f>IF(AA929="","Pendiente",AA929*Q929)</f>
      </c>
      <c r="AE929" s="3">
        <v>802.1114540059347</v>
      </c>
      <c r="AF929" s="3">
        <f>IF(AE929="","",AE929*Q929)</f>
      </c>
      <c r="AG929" s="0" t="s">
        <v>106</v>
      </c>
      <c r="AH929" s="0" t="s">
        <v>107</v>
      </c>
    </row>
    <row r="930">
      <c r="A930" s="0">
        <v>926</v>
      </c>
      <c r="B930" s="0" t="s">
        <v>3735</v>
      </c>
      <c r="C930" s="0" t="s">
        <v>13</v>
      </c>
      <c r="D930" s="0" t="s">
        <v>16</v>
      </c>
      <c r="E930" s="5" t="s">
        <v>131</v>
      </c>
      <c r="F930" s="0" t="s">
        <v>3300</v>
      </c>
      <c r="G930" s="0" t="s">
        <v>27</v>
      </c>
      <c r="H930" s="0" t="s">
        <v>1020</v>
      </c>
      <c r="I930" s="0" t="s">
        <v>3301</v>
      </c>
      <c r="J930" s="5" t="s">
        <v>3302</v>
      </c>
      <c r="K930" s="0" t="s">
        <v>33</v>
      </c>
      <c r="O930" s="2">
        <v>0</v>
      </c>
      <c r="P930" s="2">
        <v>1074</v>
      </c>
      <c r="Q930" s="2">
        <f>IF(C930="Inventario físico",O930,P930)</f>
      </c>
      <c r="R930" s="2">
        <v>11</v>
      </c>
      <c r="S930" s="0" t="s">
        <v>439</v>
      </c>
      <c r="T930" s="0" t="s">
        <v>439</v>
      </c>
      <c r="U930" s="0" t="s">
        <v>99</v>
      </c>
      <c r="V930" s="5" t="s">
        <v>440</v>
      </c>
      <c r="Y930" s="5" t="s">
        <v>3336</v>
      </c>
      <c r="Z930" s="0" t="s">
        <v>104</v>
      </c>
      <c r="AC930" s="5" t="s">
        <v>105</v>
      </c>
      <c r="AD930" s="3">
        <f>IF(AA930="","Pendiente",AA930*Q930)</f>
      </c>
      <c r="AE930" s="3">
        <v>242.47810055865924</v>
      </c>
      <c r="AF930" s="3">
        <f>IF(AE930="","",AE930*Q930)</f>
      </c>
      <c r="AG930" s="0" t="s">
        <v>106</v>
      </c>
      <c r="AH930" s="0" t="s">
        <v>107</v>
      </c>
    </row>
    <row r="931">
      <c r="A931" s="0">
        <v>927</v>
      </c>
      <c r="B931" s="0" t="s">
        <v>3736</v>
      </c>
      <c r="C931" s="0" t="s">
        <v>13</v>
      </c>
      <c r="D931" s="0" t="s">
        <v>16</v>
      </c>
      <c r="E931" s="5" t="s">
        <v>131</v>
      </c>
      <c r="F931" s="0" t="s">
        <v>3300</v>
      </c>
      <c r="G931" s="0" t="s">
        <v>27</v>
      </c>
      <c r="H931" s="0" t="s">
        <v>1020</v>
      </c>
      <c r="I931" s="0" t="s">
        <v>3301</v>
      </c>
      <c r="J931" s="5" t="s">
        <v>3302</v>
      </c>
      <c r="K931" s="0" t="s">
        <v>33</v>
      </c>
      <c r="O931" s="2">
        <v>0</v>
      </c>
      <c r="P931" s="2">
        <v>600</v>
      </c>
      <c r="Q931" s="2">
        <f>IF(C931="Inventario físico",O931,P931)</f>
      </c>
      <c r="R931" s="2">
        <v>1</v>
      </c>
      <c r="S931" s="0" t="s">
        <v>830</v>
      </c>
      <c r="T931" s="0" t="s">
        <v>830</v>
      </c>
      <c r="U931" s="0" t="s">
        <v>99</v>
      </c>
      <c r="V931" s="5" t="s">
        <v>831</v>
      </c>
      <c r="Y931" s="5" t="s">
        <v>3333</v>
      </c>
      <c r="Z931" s="0" t="s">
        <v>104</v>
      </c>
      <c r="AC931" s="5" t="s">
        <v>105</v>
      </c>
      <c r="AD931" s="3">
        <f>IF(AA931="","Pendiente",AA931*Q931)</f>
      </c>
      <c r="AE931" s="3">
        <v>2000</v>
      </c>
      <c r="AF931" s="3">
        <f>IF(AE931="","",AE931*Q931)</f>
      </c>
      <c r="AG931" s="0" t="s">
        <v>106</v>
      </c>
      <c r="AH931" s="0" t="s">
        <v>107</v>
      </c>
    </row>
    <row r="932">
      <c r="A932" s="0">
        <v>928</v>
      </c>
      <c r="B932" s="0" t="s">
        <v>3737</v>
      </c>
      <c r="C932" s="0" t="s">
        <v>13</v>
      </c>
      <c r="D932" s="0" t="s">
        <v>16</v>
      </c>
      <c r="E932" s="5" t="s">
        <v>131</v>
      </c>
      <c r="F932" s="0" t="s">
        <v>3300</v>
      </c>
      <c r="G932" s="0" t="s">
        <v>28</v>
      </c>
      <c r="H932" s="0" t="s">
        <v>2131</v>
      </c>
      <c r="I932" s="0" t="s">
        <v>3301</v>
      </c>
      <c r="J932" s="5" t="s">
        <v>3302</v>
      </c>
      <c r="K932" s="0" t="s">
        <v>33</v>
      </c>
      <c r="O932" s="2">
        <v>0</v>
      </c>
      <c r="P932" s="2">
        <v>350</v>
      </c>
      <c r="Q932" s="2">
        <f>IF(C932="Inventario físico",O932,P932)</f>
      </c>
      <c r="R932" s="2">
        <v>1</v>
      </c>
      <c r="S932" s="0" t="s">
        <v>830</v>
      </c>
      <c r="T932" s="0" t="s">
        <v>830</v>
      </c>
      <c r="U932" s="0" t="s">
        <v>99</v>
      </c>
      <c r="V932" s="5" t="s">
        <v>831</v>
      </c>
      <c r="Y932" s="5" t="s">
        <v>3333</v>
      </c>
      <c r="Z932" s="0" t="s">
        <v>104</v>
      </c>
      <c r="AC932" s="5" t="s">
        <v>105</v>
      </c>
      <c r="AD932" s="3">
        <f>IF(AA932="","Pendiente",AA932*Q932)</f>
      </c>
      <c r="AE932" s="3">
        <v>1326.6885714285713</v>
      </c>
      <c r="AF932" s="3">
        <f>IF(AE932="","",AE932*Q932)</f>
      </c>
      <c r="AG932" s="0" t="s">
        <v>106</v>
      </c>
      <c r="AH932" s="0" t="s">
        <v>107</v>
      </c>
    </row>
    <row r="933">
      <c r="A933" s="0">
        <v>929</v>
      </c>
      <c r="B933" s="0" t="s">
        <v>3738</v>
      </c>
      <c r="C933" s="0" t="s">
        <v>13</v>
      </c>
      <c r="D933" s="0" t="s">
        <v>16</v>
      </c>
      <c r="E933" s="5" t="s">
        <v>3306</v>
      </c>
      <c r="G933" s="0" t="s">
        <v>26</v>
      </c>
      <c r="H933" s="0" t="s">
        <v>92</v>
      </c>
      <c r="I933" s="0" t="s">
        <v>3301</v>
      </c>
      <c r="J933" s="5" t="s">
        <v>3302</v>
      </c>
      <c r="K933" s="0" t="s">
        <v>33</v>
      </c>
      <c r="O933" s="2">
        <v>0</v>
      </c>
      <c r="P933" s="2">
        <v>47</v>
      </c>
      <c r="Q933" s="2">
        <f>IF(C933="Inventario físico",O933,P933)</f>
      </c>
      <c r="R933" s="2">
        <v>2</v>
      </c>
      <c r="S933" s="0" t="s">
        <v>3739</v>
      </c>
      <c r="T933" s="0" t="s">
        <v>3739</v>
      </c>
      <c r="U933" s="0" t="s">
        <v>99</v>
      </c>
      <c r="V933" s="5" t="s">
        <v>3173</v>
      </c>
      <c r="Y933" s="5" t="s">
        <v>3309</v>
      </c>
      <c r="Z933" s="0" t="s">
        <v>104</v>
      </c>
      <c r="AC933" s="5" t="s">
        <v>105</v>
      </c>
      <c r="AD933" s="3">
        <f>IF(AA933="","Pendiente",AA933*Q933)</f>
      </c>
      <c r="AE933" s="3">
        <v>4015.0972340425533</v>
      </c>
      <c r="AF933" s="3">
        <f>IF(AE933="","",AE933*Q933)</f>
      </c>
      <c r="AG933" s="0" t="s">
        <v>106</v>
      </c>
      <c r="AH933" s="0" t="s">
        <v>107</v>
      </c>
    </row>
    <row r="934">
      <c r="A934" s="0">
        <v>930</v>
      </c>
      <c r="B934" s="0" t="s">
        <v>3740</v>
      </c>
      <c r="C934" s="0" t="s">
        <v>13</v>
      </c>
      <c r="D934" s="0" t="s">
        <v>16</v>
      </c>
      <c r="E934" s="5" t="s">
        <v>3306</v>
      </c>
      <c r="G934" s="0" t="s">
        <v>26</v>
      </c>
      <c r="H934" s="0" t="s">
        <v>92</v>
      </c>
      <c r="I934" s="0" t="s">
        <v>3301</v>
      </c>
      <c r="J934" s="5" t="s">
        <v>3302</v>
      </c>
      <c r="K934" s="0" t="s">
        <v>30</v>
      </c>
      <c r="O934" s="2">
        <v>0</v>
      </c>
      <c r="P934" s="2">
        <v>40</v>
      </c>
      <c r="Q934" s="2">
        <f>IF(C934="Inventario físico",O934,P934)</f>
      </c>
      <c r="R934" s="2">
        <v>1</v>
      </c>
      <c r="S934" s="0" t="s">
        <v>3741</v>
      </c>
      <c r="T934" s="0" t="s">
        <v>3741</v>
      </c>
      <c r="U934" s="0" t="s">
        <v>99</v>
      </c>
      <c r="V934" s="5" t="s">
        <v>1296</v>
      </c>
      <c r="Y934" s="5" t="s">
        <v>3309</v>
      </c>
      <c r="Z934" s="0" t="s">
        <v>104</v>
      </c>
      <c r="AC934" s="5" t="s">
        <v>105</v>
      </c>
      <c r="AD934" s="3">
        <f>IF(AA934="","Pendiente",AA934*Q934)</f>
      </c>
      <c r="AE934" s="3">
        <v>2060.21025</v>
      </c>
      <c r="AF934" s="3">
        <f>IF(AE934="","",AE934*Q934)</f>
      </c>
      <c r="AG934" s="0" t="s">
        <v>106</v>
      </c>
      <c r="AH934" s="0" t="s">
        <v>107</v>
      </c>
    </row>
    <row r="935">
      <c r="A935" s="0">
        <v>931</v>
      </c>
      <c r="B935" s="0" t="s">
        <v>3742</v>
      </c>
      <c r="C935" s="0" t="s">
        <v>13</v>
      </c>
      <c r="D935" s="0" t="s">
        <v>16</v>
      </c>
      <c r="E935" s="5" t="s">
        <v>131</v>
      </c>
      <c r="F935" s="0" t="s">
        <v>3300</v>
      </c>
      <c r="G935" s="0" t="s">
        <v>27</v>
      </c>
      <c r="H935" s="0" t="s">
        <v>1020</v>
      </c>
      <c r="I935" s="0" t="s">
        <v>3301</v>
      </c>
      <c r="J935" s="5" t="s">
        <v>3302</v>
      </c>
      <c r="K935" s="0" t="s">
        <v>30</v>
      </c>
      <c r="O935" s="2">
        <v>0</v>
      </c>
      <c r="P935" s="2">
        <v>40</v>
      </c>
      <c r="Q935" s="2">
        <f>IF(C935="Inventario físico",O935,P935)</f>
      </c>
      <c r="R935" s="2">
        <v>1</v>
      </c>
      <c r="S935" s="0" t="s">
        <v>3741</v>
      </c>
      <c r="T935" s="0" t="s">
        <v>3741</v>
      </c>
      <c r="U935" s="0" t="s">
        <v>99</v>
      </c>
      <c r="V935" s="5" t="s">
        <v>1296</v>
      </c>
      <c r="Y935" s="5" t="s">
        <v>3304</v>
      </c>
      <c r="Z935" s="0" t="s">
        <v>104</v>
      </c>
      <c r="AC935" s="5" t="s">
        <v>105</v>
      </c>
      <c r="AD935" s="3">
        <f>IF(AA935="","Pendiente",AA935*Q935)</f>
      </c>
      <c r="AE935" s="3">
        <v>1831.398</v>
      </c>
      <c r="AF935" s="3">
        <f>IF(AE935="","",AE935*Q935)</f>
      </c>
      <c r="AG935" s="0" t="s">
        <v>106</v>
      </c>
      <c r="AH935" s="0" t="s">
        <v>107</v>
      </c>
    </row>
    <row r="936">
      <c r="A936" s="0">
        <v>932</v>
      </c>
      <c r="B936" s="0" t="s">
        <v>3743</v>
      </c>
      <c r="C936" s="0" t="s">
        <v>13</v>
      </c>
      <c r="D936" s="0" t="s">
        <v>16</v>
      </c>
      <c r="E936" s="5" t="s">
        <v>131</v>
      </c>
      <c r="F936" s="0" t="s">
        <v>3300</v>
      </c>
      <c r="G936" s="0" t="s">
        <v>27</v>
      </c>
      <c r="H936" s="0" t="s">
        <v>1020</v>
      </c>
      <c r="I936" s="0" t="s">
        <v>3301</v>
      </c>
      <c r="J936" s="5" t="s">
        <v>3302</v>
      </c>
      <c r="K936" s="0" t="s">
        <v>30</v>
      </c>
      <c r="O936" s="2">
        <v>0</v>
      </c>
      <c r="P936" s="2">
        <v>315</v>
      </c>
      <c r="Q936" s="2">
        <f>IF(C936="Inventario físico",O936,P936)</f>
      </c>
      <c r="R936" s="2">
        <v>3</v>
      </c>
      <c r="S936" s="0" t="s">
        <v>232</v>
      </c>
      <c r="T936" s="0" t="s">
        <v>232</v>
      </c>
      <c r="U936" s="0" t="s">
        <v>99</v>
      </c>
      <c r="V936" s="5" t="s">
        <v>233</v>
      </c>
      <c r="Y936" s="5" t="s">
        <v>3333</v>
      </c>
      <c r="Z936" s="0" t="s">
        <v>104</v>
      </c>
      <c r="AC936" s="5" t="s">
        <v>105</v>
      </c>
      <c r="AD936" s="3">
        <f>IF(AA936="","Pendiente",AA936*Q936)</f>
      </c>
      <c r="AE936" s="3">
        <v>1830.0715873015874</v>
      </c>
      <c r="AF936" s="3">
        <f>IF(AE936="","",AE936*Q936)</f>
      </c>
      <c r="AG936" s="0" t="s">
        <v>106</v>
      </c>
      <c r="AH936" s="0" t="s">
        <v>107</v>
      </c>
    </row>
    <row r="937">
      <c r="A937" s="0">
        <v>933</v>
      </c>
      <c r="B937" s="0" t="s">
        <v>3744</v>
      </c>
      <c r="C937" s="0" t="s">
        <v>13</v>
      </c>
      <c r="D937" s="0" t="s">
        <v>16</v>
      </c>
      <c r="E937" s="5" t="s">
        <v>131</v>
      </c>
      <c r="F937" s="0" t="s">
        <v>3300</v>
      </c>
      <c r="G937" s="0" t="s">
        <v>28</v>
      </c>
      <c r="H937" s="0" t="s">
        <v>2131</v>
      </c>
      <c r="I937" s="0" t="s">
        <v>3301</v>
      </c>
      <c r="J937" s="5" t="s">
        <v>3302</v>
      </c>
      <c r="K937" s="0" t="s">
        <v>30</v>
      </c>
      <c r="O937" s="2">
        <v>0</v>
      </c>
      <c r="P937" s="2">
        <v>13</v>
      </c>
      <c r="Q937" s="2">
        <f>IF(C937="Inventario físico",O937,P937)</f>
      </c>
      <c r="R937" s="2">
        <v>1</v>
      </c>
      <c r="S937" s="0" t="s">
        <v>232</v>
      </c>
      <c r="T937" s="0" t="s">
        <v>232</v>
      </c>
      <c r="U937" s="0" t="s">
        <v>99</v>
      </c>
      <c r="V937" s="5" t="s">
        <v>233</v>
      </c>
      <c r="Y937" s="5" t="s">
        <v>3333</v>
      </c>
      <c r="Z937" s="0" t="s">
        <v>104</v>
      </c>
      <c r="AC937" s="5" t="s">
        <v>105</v>
      </c>
      <c r="AD937" s="3">
        <f>IF(AA937="","Pendiente",AA937*Q937)</f>
      </c>
      <c r="AE937" s="3">
        <v>1988.5307692307692</v>
      </c>
      <c r="AF937" s="3">
        <f>IF(AE937="","",AE937*Q937)</f>
      </c>
      <c r="AG937" s="0" t="s">
        <v>106</v>
      </c>
      <c r="AH937" s="0" t="s">
        <v>107</v>
      </c>
    </row>
    <row r="938">
      <c r="A938" s="0">
        <v>934</v>
      </c>
      <c r="B938" s="0" t="s">
        <v>3745</v>
      </c>
      <c r="C938" s="0" t="s">
        <v>13</v>
      </c>
      <c r="D938" s="0" t="s">
        <v>16</v>
      </c>
      <c r="E938" s="5" t="s">
        <v>3306</v>
      </c>
      <c r="G938" s="0" t="s">
        <v>26</v>
      </c>
      <c r="H938" s="0" t="s">
        <v>92</v>
      </c>
      <c r="I938" s="0" t="s">
        <v>3301</v>
      </c>
      <c r="J938" s="5" t="s">
        <v>3302</v>
      </c>
      <c r="K938" s="0" t="s">
        <v>33</v>
      </c>
      <c r="O938" s="2">
        <v>0</v>
      </c>
      <c r="P938" s="2">
        <v>50</v>
      </c>
      <c r="Q938" s="2">
        <f>IF(C938="Inventario físico",O938,P938)</f>
      </c>
      <c r="R938" s="2">
        <v>2</v>
      </c>
      <c r="S938" s="0" t="s">
        <v>1524</v>
      </c>
      <c r="T938" s="0" t="s">
        <v>1524</v>
      </c>
      <c r="U938" s="0" t="s">
        <v>99</v>
      </c>
      <c r="V938" s="5" t="s">
        <v>1525</v>
      </c>
      <c r="Y938" s="5" t="s">
        <v>3342</v>
      </c>
      <c r="Z938" s="0" t="s">
        <v>104</v>
      </c>
      <c r="AC938" s="5" t="s">
        <v>105</v>
      </c>
      <c r="AD938" s="3">
        <f>IF(AA938="","Pendiente",AA938*Q938)</f>
      </c>
      <c r="AE938" s="3">
        <v>3757.5288</v>
      </c>
      <c r="AF938" s="3">
        <f>IF(AE938="","",AE938*Q938)</f>
      </c>
      <c r="AG938" s="0" t="s">
        <v>106</v>
      </c>
      <c r="AH938" s="0" t="s">
        <v>107</v>
      </c>
    </row>
    <row r="939">
      <c r="A939" s="0">
        <v>935</v>
      </c>
      <c r="B939" s="0" t="s">
        <v>3746</v>
      </c>
      <c r="C939" s="0" t="s">
        <v>13</v>
      </c>
      <c r="D939" s="0" t="s">
        <v>16</v>
      </c>
      <c r="E939" s="5" t="s">
        <v>3306</v>
      </c>
      <c r="G939" s="0" t="s">
        <v>28</v>
      </c>
      <c r="H939" s="0" t="s">
        <v>2131</v>
      </c>
      <c r="I939" s="0" t="s">
        <v>3301</v>
      </c>
      <c r="J939" s="5" t="s">
        <v>3302</v>
      </c>
      <c r="K939" s="0" t="s">
        <v>33</v>
      </c>
      <c r="O939" s="2">
        <v>0</v>
      </c>
      <c r="P939" s="2">
        <v>15</v>
      </c>
      <c r="Q939" s="2">
        <f>IF(C939="Inventario físico",O939,P939)</f>
      </c>
      <c r="R939" s="2">
        <v>1</v>
      </c>
      <c r="S939" s="0" t="s">
        <v>1524</v>
      </c>
      <c r="T939" s="0" t="s">
        <v>1524</v>
      </c>
      <c r="U939" s="0" t="s">
        <v>99</v>
      </c>
      <c r="V939" s="5" t="s">
        <v>1525</v>
      </c>
      <c r="Y939" s="5" t="s">
        <v>3342</v>
      </c>
      <c r="Z939" s="0" t="s">
        <v>104</v>
      </c>
      <c r="AC939" s="5" t="s">
        <v>105</v>
      </c>
      <c r="AD939" s="3">
        <f>IF(AA939="","Pendiente",AA939*Q939)</f>
      </c>
      <c r="AE939" s="3">
        <v>3801</v>
      </c>
      <c r="AF939" s="3">
        <f>IF(AE939="","",AE939*Q939)</f>
      </c>
      <c r="AG939" s="0" t="s">
        <v>106</v>
      </c>
      <c r="AH939" s="0" t="s">
        <v>107</v>
      </c>
    </row>
    <row r="940">
      <c r="A940" s="0">
        <v>936</v>
      </c>
      <c r="B940" s="0" t="s">
        <v>3747</v>
      </c>
      <c r="C940" s="0" t="s">
        <v>13</v>
      </c>
      <c r="D940" s="0" t="s">
        <v>16</v>
      </c>
      <c r="E940" s="5" t="s">
        <v>3306</v>
      </c>
      <c r="G940" s="0" t="s">
        <v>26</v>
      </c>
      <c r="H940" s="0" t="s">
        <v>92</v>
      </c>
      <c r="I940" s="0" t="s">
        <v>3301</v>
      </c>
      <c r="J940" s="5" t="s">
        <v>3302</v>
      </c>
      <c r="K940" s="0" t="s">
        <v>33</v>
      </c>
      <c r="O940" s="2">
        <v>0</v>
      </c>
      <c r="P940" s="2">
        <v>60</v>
      </c>
      <c r="Q940" s="2">
        <f>IF(C940="Inventario físico",O940,P940)</f>
      </c>
      <c r="R940" s="2">
        <v>3</v>
      </c>
      <c r="S940" s="0" t="s">
        <v>1869</v>
      </c>
      <c r="T940" s="0" t="s">
        <v>1869</v>
      </c>
      <c r="U940" s="0" t="s">
        <v>99</v>
      </c>
      <c r="V940" s="5" t="s">
        <v>1864</v>
      </c>
      <c r="Y940" s="5" t="s">
        <v>3342</v>
      </c>
      <c r="Z940" s="0" t="s">
        <v>104</v>
      </c>
      <c r="AC940" s="5" t="s">
        <v>105</v>
      </c>
      <c r="AD940" s="3">
        <f>IF(AA940="","Pendiente",AA940*Q940)</f>
      </c>
      <c r="AE940" s="3">
        <v>1970</v>
      </c>
      <c r="AF940" s="3">
        <f>IF(AE940="","",AE940*Q940)</f>
      </c>
      <c r="AG940" s="0" t="s">
        <v>106</v>
      </c>
      <c r="AH940" s="0" t="s">
        <v>107</v>
      </c>
    </row>
    <row r="941">
      <c r="A941" s="0">
        <v>937</v>
      </c>
      <c r="B941" s="0" t="s">
        <v>3748</v>
      </c>
      <c r="C941" s="0" t="s">
        <v>13</v>
      </c>
      <c r="D941" s="0" t="s">
        <v>16</v>
      </c>
      <c r="E941" s="5" t="s">
        <v>3306</v>
      </c>
      <c r="G941" s="0" t="s">
        <v>28</v>
      </c>
      <c r="H941" s="0" t="s">
        <v>2131</v>
      </c>
      <c r="I941" s="0" t="s">
        <v>3301</v>
      </c>
      <c r="J941" s="5" t="s">
        <v>3302</v>
      </c>
      <c r="K941" s="0" t="s">
        <v>33</v>
      </c>
      <c r="O941" s="2">
        <v>0</v>
      </c>
      <c r="P941" s="2">
        <v>20</v>
      </c>
      <c r="Q941" s="2">
        <f>IF(C941="Inventario físico",O941,P941)</f>
      </c>
      <c r="R941" s="2">
        <v>1</v>
      </c>
      <c r="S941" s="0" t="s">
        <v>1869</v>
      </c>
      <c r="T941" s="0" t="s">
        <v>1869</v>
      </c>
      <c r="U941" s="0" t="s">
        <v>99</v>
      </c>
      <c r="V941" s="5" t="s">
        <v>1864</v>
      </c>
      <c r="Y941" s="5" t="s">
        <v>3342</v>
      </c>
      <c r="Z941" s="0" t="s">
        <v>104</v>
      </c>
      <c r="AC941" s="5" t="s">
        <v>105</v>
      </c>
      <c r="AD941" s="3">
        <f>IF(AA941="","Pendiente",AA941*Q941)</f>
      </c>
      <c r="AE941" s="3">
        <v>3690</v>
      </c>
      <c r="AF941" s="3">
        <f>IF(AE941="","",AE941*Q941)</f>
      </c>
      <c r="AG941" s="0" t="s">
        <v>106</v>
      </c>
      <c r="AH941" s="0" t="s">
        <v>107</v>
      </c>
    </row>
    <row r="942">
      <c r="A942" s="0">
        <v>938</v>
      </c>
      <c r="B942" s="0" t="s">
        <v>3749</v>
      </c>
      <c r="C942" s="0" t="s">
        <v>13</v>
      </c>
      <c r="D942" s="0" t="s">
        <v>16</v>
      </c>
      <c r="E942" s="5" t="s">
        <v>3306</v>
      </c>
      <c r="G942" s="0" t="s">
        <v>26</v>
      </c>
      <c r="H942" s="0" t="s">
        <v>92</v>
      </c>
      <c r="I942" s="0" t="s">
        <v>3301</v>
      </c>
      <c r="J942" s="5" t="s">
        <v>3302</v>
      </c>
      <c r="K942" s="0" t="s">
        <v>30</v>
      </c>
      <c r="O942" s="2">
        <v>0</v>
      </c>
      <c r="P942" s="2">
        <v>35</v>
      </c>
      <c r="Q942" s="2">
        <f>IF(C942="Inventario físico",O942,P942)</f>
      </c>
      <c r="R942" s="2">
        <v>1</v>
      </c>
      <c r="S942" s="0" t="s">
        <v>3750</v>
      </c>
      <c r="T942" s="0" t="s">
        <v>3750</v>
      </c>
      <c r="U942" s="0" t="s">
        <v>99</v>
      </c>
      <c r="V942" s="5" t="s">
        <v>1955</v>
      </c>
      <c r="Y942" s="5" t="s">
        <v>3309</v>
      </c>
      <c r="Z942" s="0" t="s">
        <v>104</v>
      </c>
      <c r="AC942" s="5" t="s">
        <v>105</v>
      </c>
      <c r="AD942" s="3">
        <f>IF(AA942="","Pendiente",AA942*Q942)</f>
      </c>
      <c r="AE942" s="3">
        <v>3298.24</v>
      </c>
      <c r="AF942" s="3">
        <f>IF(AE942="","",AE942*Q942)</f>
      </c>
      <c r="AG942" s="0" t="s">
        <v>106</v>
      </c>
      <c r="AH942" s="0" t="s">
        <v>107</v>
      </c>
    </row>
    <row r="943">
      <c r="A943" s="0">
        <v>939</v>
      </c>
      <c r="B943" s="0" t="s">
        <v>3751</v>
      </c>
      <c r="C943" s="0" t="s">
        <v>13</v>
      </c>
      <c r="D943" s="0" t="s">
        <v>16</v>
      </c>
      <c r="E943" s="5" t="s">
        <v>131</v>
      </c>
      <c r="F943" s="0" t="s">
        <v>3300</v>
      </c>
      <c r="G943" s="0" t="s">
        <v>27</v>
      </c>
      <c r="H943" s="0" t="s">
        <v>1020</v>
      </c>
      <c r="I943" s="0" t="s">
        <v>3301</v>
      </c>
      <c r="J943" s="5" t="s">
        <v>3302</v>
      </c>
      <c r="K943" s="0" t="s">
        <v>30</v>
      </c>
      <c r="O943" s="2">
        <v>0</v>
      </c>
      <c r="P943" s="2">
        <v>670</v>
      </c>
      <c r="Q943" s="2">
        <f>IF(C943="Inventario físico",O943,P943)</f>
      </c>
      <c r="R943" s="2">
        <v>3</v>
      </c>
      <c r="S943" s="0" t="s">
        <v>3750</v>
      </c>
      <c r="T943" s="0" t="s">
        <v>3750</v>
      </c>
      <c r="U943" s="0" t="s">
        <v>99</v>
      </c>
      <c r="V943" s="5" t="s">
        <v>1955</v>
      </c>
      <c r="Y943" s="5" t="s">
        <v>3304</v>
      </c>
      <c r="Z943" s="0" t="s">
        <v>104</v>
      </c>
      <c r="AC943" s="5" t="s">
        <v>105</v>
      </c>
      <c r="AD943" s="3">
        <f>IF(AA943="","Pendiente",AA943*Q943)</f>
      </c>
      <c r="AE943" s="3">
        <v>78.95823880597014</v>
      </c>
      <c r="AF943" s="3">
        <f>IF(AE943="","",AE943*Q943)</f>
      </c>
      <c r="AG943" s="0" t="s">
        <v>106</v>
      </c>
      <c r="AH943" s="0" t="s">
        <v>107</v>
      </c>
    </row>
    <row r="944">
      <c r="A944" s="0">
        <v>940</v>
      </c>
      <c r="B944" s="0" t="s">
        <v>3752</v>
      </c>
      <c r="C944" s="0" t="s">
        <v>13</v>
      </c>
      <c r="D944" s="0" t="s">
        <v>16</v>
      </c>
      <c r="E944" s="5" t="s">
        <v>3306</v>
      </c>
      <c r="G944" s="0" t="s">
        <v>26</v>
      </c>
      <c r="H944" s="0" t="s">
        <v>92</v>
      </c>
      <c r="I944" s="0" t="s">
        <v>3301</v>
      </c>
      <c r="J944" s="5" t="s">
        <v>3302</v>
      </c>
      <c r="K944" s="0" t="s">
        <v>33</v>
      </c>
      <c r="O944" s="2">
        <v>0</v>
      </c>
      <c r="P944" s="2">
        <v>58</v>
      </c>
      <c r="Q944" s="2">
        <f>IF(C944="Inventario físico",O944,P944)</f>
      </c>
      <c r="R944" s="2">
        <v>3</v>
      </c>
      <c r="S944" s="0" t="s">
        <v>3753</v>
      </c>
      <c r="T944" s="0" t="s">
        <v>3753</v>
      </c>
      <c r="U944" s="0" t="s">
        <v>99</v>
      </c>
      <c r="V944" s="5" t="s">
        <v>3754</v>
      </c>
      <c r="Y944" s="5" t="s">
        <v>3309</v>
      </c>
      <c r="Z944" s="0" t="s">
        <v>104</v>
      </c>
      <c r="AC944" s="5" t="s">
        <v>105</v>
      </c>
      <c r="AD944" s="3">
        <f>IF(AA944="","Pendiente",AA944*Q944)</f>
      </c>
      <c r="AE944" s="3">
        <v>6776.990862068965</v>
      </c>
      <c r="AF944" s="3">
        <f>IF(AE944="","",AE944*Q944)</f>
      </c>
      <c r="AG944" s="0" t="s">
        <v>106</v>
      </c>
      <c r="AH944" s="0" t="s">
        <v>107</v>
      </c>
    </row>
    <row r="945">
      <c r="A945" s="0">
        <v>941</v>
      </c>
      <c r="B945" s="0" t="s">
        <v>3755</v>
      </c>
      <c r="C945" s="0" t="s">
        <v>13</v>
      </c>
      <c r="D945" s="0" t="s">
        <v>16</v>
      </c>
      <c r="E945" s="5" t="s">
        <v>3306</v>
      </c>
      <c r="G945" s="0" t="s">
        <v>27</v>
      </c>
      <c r="H945" s="0" t="s">
        <v>1020</v>
      </c>
      <c r="I945" s="0" t="s">
        <v>3301</v>
      </c>
      <c r="J945" s="5" t="s">
        <v>3302</v>
      </c>
      <c r="K945" s="0" t="s">
        <v>33</v>
      </c>
      <c r="O945" s="2">
        <v>0</v>
      </c>
      <c r="P945" s="2">
        <v>0</v>
      </c>
      <c r="Q945" s="2">
        <f>IF(C945="Inventario físico",O945,P945)</f>
      </c>
      <c r="R945" s="2">
        <v>1</v>
      </c>
      <c r="S945" s="0" t="s">
        <v>3753</v>
      </c>
      <c r="T945" s="0" t="s">
        <v>3753</v>
      </c>
      <c r="U945" s="0" t="s">
        <v>99</v>
      </c>
      <c r="V945" s="5" t="s">
        <v>3754</v>
      </c>
      <c r="Y945" s="5" t="s">
        <v>3309</v>
      </c>
      <c r="Z945" s="0" t="s">
        <v>104</v>
      </c>
      <c r="AC945" s="5" t="s">
        <v>105</v>
      </c>
      <c r="AD945" s="3">
        <f>IF(AA945="","Pendiente",AA945*Q945)</f>
      </c>
      <c r="AE945" s="3">
        <v>7382.0082539682535</v>
      </c>
      <c r="AF945" s="3">
        <f>IF(AE945="","",AE945*Q945)</f>
      </c>
      <c r="AG945" s="0" t="s">
        <v>106</v>
      </c>
      <c r="AH945" s="0" t="s">
        <v>107</v>
      </c>
    </row>
    <row r="946">
      <c r="A946" s="0">
        <v>942</v>
      </c>
      <c r="B946" s="0" t="s">
        <v>3756</v>
      </c>
      <c r="C946" s="0" t="s">
        <v>13</v>
      </c>
      <c r="D946" s="0" t="s">
        <v>16</v>
      </c>
      <c r="E946" s="5" t="s">
        <v>3306</v>
      </c>
      <c r="G946" s="0" t="s">
        <v>28</v>
      </c>
      <c r="H946" s="0" t="s">
        <v>2131</v>
      </c>
      <c r="I946" s="0" t="s">
        <v>3301</v>
      </c>
      <c r="J946" s="5" t="s">
        <v>3302</v>
      </c>
      <c r="K946" s="0" t="s">
        <v>33</v>
      </c>
      <c r="O946" s="2">
        <v>0</v>
      </c>
      <c r="P946" s="2">
        <v>5</v>
      </c>
      <c r="Q946" s="2">
        <f>IF(C946="Inventario físico",O946,P946)</f>
      </c>
      <c r="R946" s="2">
        <v>1</v>
      </c>
      <c r="S946" s="0" t="s">
        <v>3753</v>
      </c>
      <c r="T946" s="0" t="s">
        <v>3753</v>
      </c>
      <c r="U946" s="0" t="s">
        <v>99</v>
      </c>
      <c r="V946" s="5" t="s">
        <v>3754</v>
      </c>
      <c r="Y946" s="5" t="s">
        <v>3309</v>
      </c>
      <c r="Z946" s="0" t="s">
        <v>104</v>
      </c>
      <c r="AC946" s="5" t="s">
        <v>105</v>
      </c>
      <c r="AD946" s="3">
        <f>IF(AA946="","Pendiente",AA946*Q946)</f>
      </c>
      <c r="AE946" s="3">
        <v>14400.210000000001</v>
      </c>
      <c r="AF946" s="3">
        <f>IF(AE946="","",AE946*Q946)</f>
      </c>
      <c r="AG946" s="0" t="s">
        <v>106</v>
      </c>
      <c r="AH946" s="0" t="s">
        <v>107</v>
      </c>
    </row>
    <row r="947">
      <c r="A947" s="0">
        <v>943</v>
      </c>
      <c r="B947" s="0" t="s">
        <v>3757</v>
      </c>
      <c r="C947" s="0" t="s">
        <v>13</v>
      </c>
      <c r="D947" s="0" t="s">
        <v>16</v>
      </c>
      <c r="E947" s="5" t="s">
        <v>131</v>
      </c>
      <c r="F947" s="0" t="s">
        <v>3300</v>
      </c>
      <c r="G947" s="0" t="s">
        <v>28</v>
      </c>
      <c r="H947" s="0" t="s">
        <v>2131</v>
      </c>
      <c r="I947" s="0" t="s">
        <v>3301</v>
      </c>
      <c r="J947" s="5" t="s">
        <v>3302</v>
      </c>
      <c r="K947" s="0" t="s">
        <v>33</v>
      </c>
      <c r="O947" s="2">
        <v>0</v>
      </c>
      <c r="P947" s="2">
        <v>30</v>
      </c>
      <c r="Q947" s="2">
        <f>IF(C947="Inventario físico",O947,P947)</f>
      </c>
      <c r="R947" s="2">
        <v>2</v>
      </c>
      <c r="S947" s="0" t="s">
        <v>739</v>
      </c>
      <c r="T947" s="0" t="s">
        <v>739</v>
      </c>
      <c r="U947" s="0" t="s">
        <v>99</v>
      </c>
      <c r="V947" s="5" t="s">
        <v>740</v>
      </c>
      <c r="Y947" s="5" t="s">
        <v>3457</v>
      </c>
      <c r="Z947" s="0" t="s">
        <v>104</v>
      </c>
      <c r="AC947" s="5" t="s">
        <v>105</v>
      </c>
      <c r="AD947" s="3">
        <f>IF(AA947="","Pendiente",AA947*Q947)</f>
      </c>
      <c r="AE947" s="3">
        <v>1564.3283333333334</v>
      </c>
      <c r="AF947" s="3">
        <f>IF(AE947="","",AE947*Q947)</f>
      </c>
      <c r="AG947" s="0" t="s">
        <v>106</v>
      </c>
      <c r="AH947" s="0" t="s">
        <v>107</v>
      </c>
    </row>
    <row r="948">
      <c r="A948" s="0">
        <v>944</v>
      </c>
      <c r="B948" s="0" t="s">
        <v>3758</v>
      </c>
      <c r="C948" s="0" t="s">
        <v>13</v>
      </c>
      <c r="D948" s="0" t="s">
        <v>16</v>
      </c>
      <c r="E948" s="5" t="s">
        <v>3306</v>
      </c>
      <c r="G948" s="0" t="s">
        <v>26</v>
      </c>
      <c r="H948" s="0" t="s">
        <v>92</v>
      </c>
      <c r="I948" s="0" t="s">
        <v>3301</v>
      </c>
      <c r="J948" s="5" t="s">
        <v>3302</v>
      </c>
      <c r="K948" s="0" t="s">
        <v>33</v>
      </c>
      <c r="O948" s="2">
        <v>0</v>
      </c>
      <c r="P948" s="2">
        <v>34</v>
      </c>
      <c r="Q948" s="2">
        <f>IF(C948="Inventario físico",O948,P948)</f>
      </c>
      <c r="R948" s="2">
        <v>2</v>
      </c>
      <c r="S948" s="0" t="s">
        <v>3759</v>
      </c>
      <c r="T948" s="0" t="s">
        <v>3759</v>
      </c>
      <c r="U948" s="0" t="s">
        <v>99</v>
      </c>
      <c r="V948" s="5" t="s">
        <v>3760</v>
      </c>
      <c r="Y948" s="5" t="s">
        <v>3309</v>
      </c>
      <c r="Z948" s="0" t="s">
        <v>104</v>
      </c>
      <c r="AC948" s="5" t="s">
        <v>105</v>
      </c>
      <c r="AD948" s="3">
        <f>IF(AA948="","Pendiente",AA948*Q948)</f>
      </c>
      <c r="AE948" s="3">
        <v>5123.529411764706</v>
      </c>
      <c r="AF948" s="3">
        <f>IF(AE948="","",AE948*Q948)</f>
      </c>
      <c r="AG948" s="0" t="s">
        <v>106</v>
      </c>
      <c r="AH948" s="0" t="s">
        <v>107</v>
      </c>
    </row>
    <row r="949">
      <c r="A949" s="0">
        <v>945</v>
      </c>
      <c r="B949" s="0" t="s">
        <v>3761</v>
      </c>
      <c r="C949" s="0" t="s">
        <v>13</v>
      </c>
      <c r="D949" s="0" t="s">
        <v>16</v>
      </c>
      <c r="E949" s="5" t="s">
        <v>3306</v>
      </c>
      <c r="G949" s="0" t="s">
        <v>27</v>
      </c>
      <c r="H949" s="0" t="s">
        <v>1020</v>
      </c>
      <c r="I949" s="0" t="s">
        <v>3301</v>
      </c>
      <c r="J949" s="5" t="s">
        <v>3302</v>
      </c>
      <c r="K949" s="0" t="s">
        <v>33</v>
      </c>
      <c r="O949" s="2">
        <v>0</v>
      </c>
      <c r="P949" s="2">
        <v>96</v>
      </c>
      <c r="Q949" s="2">
        <f>IF(C949="Inventario físico",O949,P949)</f>
      </c>
      <c r="R949" s="2">
        <v>4</v>
      </c>
      <c r="S949" s="0" t="s">
        <v>3759</v>
      </c>
      <c r="T949" s="0" t="s">
        <v>3759</v>
      </c>
      <c r="U949" s="0" t="s">
        <v>99</v>
      </c>
      <c r="V949" s="5" t="s">
        <v>3760</v>
      </c>
      <c r="Y949" s="5" t="s">
        <v>3309</v>
      </c>
      <c r="Z949" s="0" t="s">
        <v>104</v>
      </c>
      <c r="AC949" s="5" t="s">
        <v>105</v>
      </c>
      <c r="AD949" s="3">
        <f>IF(AA949="","Pendiente",AA949*Q949)</f>
      </c>
      <c r="AE949" s="3">
        <v>178.57604166666667</v>
      </c>
      <c r="AF949" s="3">
        <f>IF(AE949="","",AE949*Q949)</f>
      </c>
      <c r="AG949" s="0" t="s">
        <v>106</v>
      </c>
      <c r="AH949" s="0" t="s">
        <v>107</v>
      </c>
    </row>
    <row r="950">
      <c r="A950" s="0">
        <v>946</v>
      </c>
      <c r="B950" s="0" t="s">
        <v>3762</v>
      </c>
      <c r="C950" s="0" t="s">
        <v>13</v>
      </c>
      <c r="D950" s="0" t="s">
        <v>16</v>
      </c>
      <c r="E950" s="5" t="s">
        <v>3306</v>
      </c>
      <c r="G950" s="0" t="s">
        <v>28</v>
      </c>
      <c r="H950" s="0" t="s">
        <v>2131</v>
      </c>
      <c r="I950" s="0" t="s">
        <v>3301</v>
      </c>
      <c r="J950" s="5" t="s">
        <v>3302</v>
      </c>
      <c r="K950" s="0" t="s">
        <v>33</v>
      </c>
      <c r="O950" s="2">
        <v>0</v>
      </c>
      <c r="P950" s="2">
        <v>177</v>
      </c>
      <c r="Q950" s="2">
        <f>IF(C950="Inventario físico",O950,P950)</f>
      </c>
      <c r="R950" s="2">
        <v>1</v>
      </c>
      <c r="S950" s="0" t="s">
        <v>3759</v>
      </c>
      <c r="T950" s="0" t="s">
        <v>3759</v>
      </c>
      <c r="U950" s="0" t="s">
        <v>99</v>
      </c>
      <c r="V950" s="5" t="s">
        <v>3760</v>
      </c>
      <c r="Y950" s="5" t="s">
        <v>3309</v>
      </c>
      <c r="Z950" s="0" t="s">
        <v>104</v>
      </c>
      <c r="AC950" s="5" t="s">
        <v>105</v>
      </c>
      <c r="AD950" s="3">
        <f>IF(AA950="","Pendiente",AA950*Q950)</f>
      </c>
      <c r="AE950" s="3">
        <v>1157.6158192090395</v>
      </c>
      <c r="AF950" s="3">
        <f>IF(AE950="","",AE950*Q950)</f>
      </c>
      <c r="AG950" s="0" t="s">
        <v>106</v>
      </c>
      <c r="AH950" s="0" t="s">
        <v>107</v>
      </c>
    </row>
    <row r="951">
      <c r="A951" s="0">
        <v>947</v>
      </c>
      <c r="B951" s="0" t="s">
        <v>3763</v>
      </c>
      <c r="C951" s="0" t="s">
        <v>13</v>
      </c>
      <c r="D951" s="0" t="s">
        <v>16</v>
      </c>
      <c r="E951" s="5" t="s">
        <v>3306</v>
      </c>
      <c r="G951" s="0" t="s">
        <v>26</v>
      </c>
      <c r="H951" s="0" t="s">
        <v>92</v>
      </c>
      <c r="I951" s="0" t="s">
        <v>3301</v>
      </c>
      <c r="J951" s="5" t="s">
        <v>3302</v>
      </c>
      <c r="K951" s="0" t="s">
        <v>33</v>
      </c>
      <c r="O951" s="2">
        <v>0</v>
      </c>
      <c r="P951" s="2">
        <v>30</v>
      </c>
      <c r="Q951" s="2">
        <f>IF(C951="Inventario físico",O951,P951)</f>
      </c>
      <c r="R951" s="2">
        <v>1</v>
      </c>
      <c r="S951" s="0" t="s">
        <v>3764</v>
      </c>
      <c r="T951" s="0" t="s">
        <v>3764</v>
      </c>
      <c r="U951" s="0" t="s">
        <v>99</v>
      </c>
      <c r="V951" s="5" t="s">
        <v>3765</v>
      </c>
      <c r="Y951" s="5" t="s">
        <v>3309</v>
      </c>
      <c r="Z951" s="0" t="s">
        <v>104</v>
      </c>
      <c r="AC951" s="5" t="s">
        <v>105</v>
      </c>
      <c r="AD951" s="3">
        <f>IF(AA951="","Pendiente",AA951*Q951)</f>
      </c>
      <c r="AE951" s="3">
        <v>848.4633333333334</v>
      </c>
      <c r="AF951" s="3">
        <f>IF(AE951="","",AE951*Q951)</f>
      </c>
      <c r="AG951" s="0" t="s">
        <v>106</v>
      </c>
      <c r="AH951" s="0" t="s">
        <v>107</v>
      </c>
    </row>
    <row r="952">
      <c r="A952" s="0">
        <v>948</v>
      </c>
      <c r="B952" s="0" t="s">
        <v>3766</v>
      </c>
      <c r="C952" s="0" t="s">
        <v>13</v>
      </c>
      <c r="D952" s="0" t="s">
        <v>16</v>
      </c>
      <c r="E952" s="5" t="s">
        <v>3306</v>
      </c>
      <c r="G952" s="0" t="s">
        <v>26</v>
      </c>
      <c r="H952" s="0" t="s">
        <v>92</v>
      </c>
      <c r="I952" s="0" t="s">
        <v>3301</v>
      </c>
      <c r="J952" s="5" t="s">
        <v>3302</v>
      </c>
      <c r="K952" s="0" t="s">
        <v>33</v>
      </c>
      <c r="O952" s="2">
        <v>0</v>
      </c>
      <c r="P952" s="2">
        <v>30</v>
      </c>
      <c r="Q952" s="2">
        <f>IF(C952="Inventario físico",O952,P952)</f>
      </c>
      <c r="R952" s="2">
        <v>1</v>
      </c>
      <c r="S952" s="0" t="s">
        <v>3767</v>
      </c>
      <c r="T952" s="0" t="s">
        <v>3767</v>
      </c>
      <c r="U952" s="0" t="s">
        <v>99</v>
      </c>
      <c r="V952" s="5" t="s">
        <v>1481</v>
      </c>
      <c r="Y952" s="5" t="s">
        <v>3309</v>
      </c>
      <c r="Z952" s="0" t="s">
        <v>104</v>
      </c>
      <c r="AC952" s="5" t="s">
        <v>105</v>
      </c>
      <c r="AD952" s="3">
        <f>IF(AA952="","Pendiente",AA952*Q952)</f>
      </c>
      <c r="AE952" s="3">
        <v>848.4633333333334</v>
      </c>
      <c r="AF952" s="3">
        <f>IF(AE952="","",AE952*Q952)</f>
      </c>
      <c r="AG952" s="0" t="s">
        <v>106</v>
      </c>
      <c r="AH952" s="0" t="s">
        <v>107</v>
      </c>
    </row>
    <row r="953">
      <c r="A953" s="0">
        <v>949</v>
      </c>
      <c r="B953" s="0" t="s">
        <v>3768</v>
      </c>
      <c r="C953" s="0" t="s">
        <v>13</v>
      </c>
      <c r="D953" s="0" t="s">
        <v>16</v>
      </c>
      <c r="E953" s="5" t="s">
        <v>3306</v>
      </c>
      <c r="G953" s="0" t="s">
        <v>28</v>
      </c>
      <c r="H953" s="0" t="s">
        <v>2131</v>
      </c>
      <c r="I953" s="0" t="s">
        <v>3301</v>
      </c>
      <c r="J953" s="5" t="s">
        <v>3302</v>
      </c>
      <c r="K953" s="0" t="s">
        <v>33</v>
      </c>
      <c r="O953" s="2">
        <v>0</v>
      </c>
      <c r="P953" s="2">
        <v>150</v>
      </c>
      <c r="Q953" s="2">
        <f>IF(C953="Inventario físico",O953,P953)</f>
      </c>
      <c r="R953" s="2">
        <v>2</v>
      </c>
      <c r="S953" s="0" t="s">
        <v>3767</v>
      </c>
      <c r="T953" s="0" t="s">
        <v>3767</v>
      </c>
      <c r="U953" s="0" t="s">
        <v>99</v>
      </c>
      <c r="V953" s="5" t="s">
        <v>1481</v>
      </c>
      <c r="Y953" s="5" t="s">
        <v>3309</v>
      </c>
      <c r="Z953" s="0" t="s">
        <v>104</v>
      </c>
      <c r="AC953" s="5" t="s">
        <v>105</v>
      </c>
      <c r="AD953" s="3">
        <f>IF(AA953="","Pendiente",AA953*Q953)</f>
      </c>
      <c r="AE953" s="3">
        <v>679.8211333333334</v>
      </c>
      <c r="AF953" s="3">
        <f>IF(AE953="","",AE953*Q953)</f>
      </c>
      <c r="AG953" s="0" t="s">
        <v>106</v>
      </c>
      <c r="AH953" s="0" t="s">
        <v>107</v>
      </c>
    </row>
    <row r="954">
      <c r="A954" s="0">
        <v>950</v>
      </c>
      <c r="B954" s="0" t="s">
        <v>3769</v>
      </c>
      <c r="C954" s="0" t="s">
        <v>13</v>
      </c>
      <c r="D954" s="0" t="s">
        <v>16</v>
      </c>
      <c r="E954" s="5" t="s">
        <v>3306</v>
      </c>
      <c r="G954" s="0" t="s">
        <v>26</v>
      </c>
      <c r="H954" s="0" t="s">
        <v>92</v>
      </c>
      <c r="I954" s="0" t="s">
        <v>3301</v>
      </c>
      <c r="J954" s="5" t="s">
        <v>3302</v>
      </c>
      <c r="K954" s="0" t="s">
        <v>33</v>
      </c>
      <c r="O954" s="2">
        <v>0</v>
      </c>
      <c r="P954" s="2">
        <v>60</v>
      </c>
      <c r="Q954" s="2">
        <f>IF(C954="Inventario físico",O954,P954)</f>
      </c>
      <c r="R954" s="2">
        <v>2</v>
      </c>
      <c r="S954" s="0" t="s">
        <v>3770</v>
      </c>
      <c r="T954" s="0" t="s">
        <v>3770</v>
      </c>
      <c r="U954" s="0" t="s">
        <v>99</v>
      </c>
      <c r="V954" s="5" t="s">
        <v>3771</v>
      </c>
      <c r="Y954" s="5" t="s">
        <v>3309</v>
      </c>
      <c r="Z954" s="0" t="s">
        <v>104</v>
      </c>
      <c r="AC954" s="5" t="s">
        <v>105</v>
      </c>
      <c r="AD954" s="3">
        <f>IF(AA954="","Pendiente",AA954*Q954)</f>
      </c>
      <c r="AE954" s="3">
        <v>49.48800000000001</v>
      </c>
      <c r="AF954" s="3">
        <f>IF(AE954="","",AE954*Q954)</f>
      </c>
      <c r="AG954" s="0" t="s">
        <v>106</v>
      </c>
      <c r="AH954" s="0" t="s">
        <v>107</v>
      </c>
    </row>
    <row r="955">
      <c r="A955" s="0">
        <v>951</v>
      </c>
      <c r="B955" s="0" t="s">
        <v>3772</v>
      </c>
      <c r="C955" s="0" t="s">
        <v>13</v>
      </c>
      <c r="D955" s="0" t="s">
        <v>16</v>
      </c>
      <c r="E955" s="5" t="s">
        <v>3306</v>
      </c>
      <c r="G955" s="0" t="s">
        <v>26</v>
      </c>
      <c r="H955" s="0" t="s">
        <v>92</v>
      </c>
      <c r="I955" s="0" t="s">
        <v>3301</v>
      </c>
      <c r="J955" s="5" t="s">
        <v>3302</v>
      </c>
      <c r="K955" s="0" t="s">
        <v>33</v>
      </c>
      <c r="O955" s="2">
        <v>0</v>
      </c>
      <c r="P955" s="2">
        <v>30</v>
      </c>
      <c r="Q955" s="2">
        <f>IF(C955="Inventario físico",O955,P955)</f>
      </c>
      <c r="R955" s="2">
        <v>1</v>
      </c>
      <c r="S955" s="0" t="s">
        <v>3773</v>
      </c>
      <c r="T955" s="0" t="s">
        <v>3773</v>
      </c>
      <c r="U955" s="0" t="s">
        <v>99</v>
      </c>
      <c r="V955" s="5" t="s">
        <v>1963</v>
      </c>
      <c r="Y955" s="5" t="s">
        <v>3309</v>
      </c>
      <c r="Z955" s="0" t="s">
        <v>104</v>
      </c>
      <c r="AC955" s="5" t="s">
        <v>105</v>
      </c>
      <c r="AD955" s="3">
        <f>IF(AA955="","Pendiente",AA955*Q955)</f>
      </c>
      <c r="AE955" s="3">
        <v>630</v>
      </c>
      <c r="AF955" s="3">
        <f>IF(AE955="","",AE955*Q955)</f>
      </c>
      <c r="AG955" s="0" t="s">
        <v>106</v>
      </c>
      <c r="AH955" s="0" t="s">
        <v>107</v>
      </c>
    </row>
    <row r="956">
      <c r="A956" s="0">
        <v>952</v>
      </c>
      <c r="B956" s="0" t="s">
        <v>3774</v>
      </c>
      <c r="C956" s="0" t="s">
        <v>13</v>
      </c>
      <c r="D956" s="0" t="s">
        <v>16</v>
      </c>
      <c r="E956" s="5" t="s">
        <v>3306</v>
      </c>
      <c r="G956" s="0" t="s">
        <v>26</v>
      </c>
      <c r="H956" s="0" t="s">
        <v>92</v>
      </c>
      <c r="I956" s="0" t="s">
        <v>3301</v>
      </c>
      <c r="J956" s="5" t="s">
        <v>3302</v>
      </c>
      <c r="K956" s="0" t="s">
        <v>33</v>
      </c>
      <c r="O956" s="2">
        <v>0</v>
      </c>
      <c r="P956" s="2">
        <v>85</v>
      </c>
      <c r="Q956" s="2">
        <f>IF(C956="Inventario físico",O956,P956)</f>
      </c>
      <c r="R956" s="2">
        <v>3</v>
      </c>
      <c r="S956" s="0" t="s">
        <v>3775</v>
      </c>
      <c r="T956" s="0" t="s">
        <v>3775</v>
      </c>
      <c r="U956" s="0" t="s">
        <v>99</v>
      </c>
      <c r="V956" s="5" t="s">
        <v>3776</v>
      </c>
      <c r="Y956" s="5" t="s">
        <v>3309</v>
      </c>
      <c r="Z956" s="0" t="s">
        <v>104</v>
      </c>
      <c r="AC956" s="5" t="s">
        <v>105</v>
      </c>
      <c r="AD956" s="3">
        <f>IF(AA956="","Pendiente",AA956*Q956)</f>
      </c>
      <c r="AE956" s="3">
        <v>1215</v>
      </c>
      <c r="AF956" s="3">
        <f>IF(AE956="","",AE956*Q956)</f>
      </c>
      <c r="AG956" s="0" t="s">
        <v>106</v>
      </c>
      <c r="AH956" s="0" t="s">
        <v>107</v>
      </c>
    </row>
    <row r="957">
      <c r="A957" s="0">
        <v>953</v>
      </c>
      <c r="B957" s="0" t="s">
        <v>3777</v>
      </c>
      <c r="C957" s="0" t="s">
        <v>13</v>
      </c>
      <c r="D957" s="0" t="s">
        <v>16</v>
      </c>
      <c r="E957" s="5" t="s">
        <v>3306</v>
      </c>
      <c r="G957" s="0" t="s">
        <v>28</v>
      </c>
      <c r="H957" s="0" t="s">
        <v>2131</v>
      </c>
      <c r="I957" s="0" t="s">
        <v>3301</v>
      </c>
      <c r="J957" s="5" t="s">
        <v>3302</v>
      </c>
      <c r="K957" s="0" t="s">
        <v>33</v>
      </c>
      <c r="O957" s="2">
        <v>0</v>
      </c>
      <c r="P957" s="2">
        <v>10</v>
      </c>
      <c r="Q957" s="2">
        <f>IF(C957="Inventario físico",O957,P957)</f>
      </c>
      <c r="R957" s="2">
        <v>1</v>
      </c>
      <c r="S957" s="0" t="s">
        <v>3775</v>
      </c>
      <c r="T957" s="0" t="s">
        <v>3775</v>
      </c>
      <c r="U957" s="0" t="s">
        <v>99</v>
      </c>
      <c r="V957" s="5" t="s">
        <v>3776</v>
      </c>
      <c r="Y957" s="5" t="s">
        <v>3309</v>
      </c>
      <c r="Z957" s="0" t="s">
        <v>104</v>
      </c>
      <c r="AC957" s="5" t="s">
        <v>105</v>
      </c>
      <c r="AD957" s="3">
        <f>IF(AA957="","Pendiente",AA957*Q957)</f>
      </c>
      <c r="AE957" s="3">
        <v>5380</v>
      </c>
      <c r="AF957" s="3">
        <f>IF(AE957="","",AE957*Q957)</f>
      </c>
      <c r="AG957" s="0" t="s">
        <v>106</v>
      </c>
      <c r="AH957" s="0" t="s">
        <v>107</v>
      </c>
    </row>
    <row r="958">
      <c r="A958" s="0">
        <v>954</v>
      </c>
      <c r="B958" s="0" t="s">
        <v>3778</v>
      </c>
      <c r="C958" s="0" t="s">
        <v>13</v>
      </c>
      <c r="D958" s="0" t="s">
        <v>16</v>
      </c>
      <c r="E958" s="5" t="s">
        <v>3306</v>
      </c>
      <c r="G958" s="0" t="s">
        <v>26</v>
      </c>
      <c r="H958" s="0" t="s">
        <v>92</v>
      </c>
      <c r="I958" s="0" t="s">
        <v>3301</v>
      </c>
      <c r="J958" s="5" t="s">
        <v>3302</v>
      </c>
      <c r="K958" s="0" t="s">
        <v>33</v>
      </c>
      <c r="O958" s="2">
        <v>0</v>
      </c>
      <c r="P958" s="2">
        <v>30</v>
      </c>
      <c r="Q958" s="2">
        <f>IF(C958="Inventario físico",O958,P958)</f>
      </c>
      <c r="R958" s="2">
        <v>1</v>
      </c>
      <c r="S958" s="0" t="s">
        <v>3779</v>
      </c>
      <c r="T958" s="0" t="s">
        <v>3779</v>
      </c>
      <c r="U958" s="0" t="s">
        <v>99</v>
      </c>
      <c r="V958" s="5" t="s">
        <v>3780</v>
      </c>
      <c r="Y958" s="5" t="s">
        <v>3309</v>
      </c>
      <c r="Z958" s="0" t="s">
        <v>104</v>
      </c>
      <c r="AC958" s="5" t="s">
        <v>105</v>
      </c>
      <c r="AD958" s="3">
        <f>IF(AA958="","Pendiente",AA958*Q958)</f>
      </c>
      <c r="AE958" s="3">
        <v>115.28999999999999</v>
      </c>
      <c r="AF958" s="3">
        <f>IF(AE958="","",AE958*Q958)</f>
      </c>
      <c r="AG958" s="0" t="s">
        <v>106</v>
      </c>
      <c r="AH958" s="0" t="s">
        <v>107</v>
      </c>
    </row>
    <row r="959">
      <c r="A959" s="0">
        <v>955</v>
      </c>
      <c r="B959" s="0" t="s">
        <v>3781</v>
      </c>
      <c r="C959" s="0" t="s">
        <v>13</v>
      </c>
      <c r="D959" s="0" t="s">
        <v>16</v>
      </c>
      <c r="E959" s="5" t="s">
        <v>3306</v>
      </c>
      <c r="G959" s="0" t="s">
        <v>26</v>
      </c>
      <c r="H959" s="0" t="s">
        <v>92</v>
      </c>
      <c r="I959" s="0" t="s">
        <v>3301</v>
      </c>
      <c r="J959" s="5" t="s">
        <v>3302</v>
      </c>
      <c r="K959" s="0" t="s">
        <v>33</v>
      </c>
      <c r="O959" s="2">
        <v>0</v>
      </c>
      <c r="P959" s="2">
        <v>30</v>
      </c>
      <c r="Q959" s="2">
        <f>IF(C959="Inventario físico",O959,P959)</f>
      </c>
      <c r="R959" s="2">
        <v>1</v>
      </c>
      <c r="S959" s="0" t="s">
        <v>3782</v>
      </c>
      <c r="T959" s="0" t="s">
        <v>3782</v>
      </c>
      <c r="U959" s="0" t="s">
        <v>99</v>
      </c>
      <c r="V959" s="5" t="s">
        <v>3783</v>
      </c>
      <c r="Y959" s="5" t="s">
        <v>3309</v>
      </c>
      <c r="Z959" s="0" t="s">
        <v>104</v>
      </c>
      <c r="AC959" s="5" t="s">
        <v>105</v>
      </c>
      <c r="AD959" s="3">
        <f>IF(AA959="","Pendiente",AA959*Q959)</f>
      </c>
      <c r="AE959" s="3">
        <v>295</v>
      </c>
      <c r="AF959" s="3">
        <f>IF(AE959="","",AE959*Q959)</f>
      </c>
      <c r="AG959" s="0" t="s">
        <v>106</v>
      </c>
      <c r="AH959" s="0" t="s">
        <v>107</v>
      </c>
    </row>
    <row r="960">
      <c r="A960" s="0">
        <v>956</v>
      </c>
      <c r="B960" s="0" t="s">
        <v>3784</v>
      </c>
      <c r="C960" s="0" t="s">
        <v>13</v>
      </c>
      <c r="D960" s="0" t="s">
        <v>16</v>
      </c>
      <c r="E960" s="5" t="s">
        <v>3306</v>
      </c>
      <c r="G960" s="0" t="s">
        <v>26</v>
      </c>
      <c r="H960" s="0" t="s">
        <v>92</v>
      </c>
      <c r="I960" s="0" t="s">
        <v>3301</v>
      </c>
      <c r="J960" s="5" t="s">
        <v>3302</v>
      </c>
      <c r="K960" s="0" t="s">
        <v>30</v>
      </c>
      <c r="O960" s="2">
        <v>0</v>
      </c>
      <c r="P960" s="2">
        <v>30</v>
      </c>
      <c r="Q960" s="2">
        <f>IF(C960="Inventario físico",O960,P960)</f>
      </c>
      <c r="R960" s="2">
        <v>1</v>
      </c>
      <c r="S960" s="0" t="s">
        <v>3785</v>
      </c>
      <c r="T960" s="0" t="s">
        <v>3785</v>
      </c>
      <c r="U960" s="0" t="s">
        <v>99</v>
      </c>
      <c r="V960" s="5" t="s">
        <v>3786</v>
      </c>
      <c r="Y960" s="5" t="s">
        <v>3309</v>
      </c>
      <c r="Z960" s="0" t="s">
        <v>104</v>
      </c>
      <c r="AC960" s="5" t="s">
        <v>105</v>
      </c>
      <c r="AD960" s="3">
        <f>IF(AA960="","Pendiente",AA960*Q960)</f>
      </c>
      <c r="AE960" s="3">
        <v>1639.73</v>
      </c>
      <c r="AF960" s="3">
        <f>IF(AE960="","",AE960*Q960)</f>
      </c>
      <c r="AG960" s="0" t="s">
        <v>106</v>
      </c>
      <c r="AH960" s="0" t="s">
        <v>107</v>
      </c>
    </row>
    <row r="961">
      <c r="A961" s="0">
        <v>957</v>
      </c>
      <c r="B961" s="0" t="s">
        <v>3787</v>
      </c>
      <c r="C961" s="0" t="s">
        <v>13</v>
      </c>
      <c r="D961" s="0" t="s">
        <v>16</v>
      </c>
      <c r="E961" s="5" t="s">
        <v>3306</v>
      </c>
      <c r="G961" s="0" t="s">
        <v>26</v>
      </c>
      <c r="H961" s="0" t="s">
        <v>92</v>
      </c>
      <c r="I961" s="0" t="s">
        <v>3301</v>
      </c>
      <c r="J961" s="5" t="s">
        <v>3302</v>
      </c>
      <c r="K961" s="0" t="s">
        <v>30</v>
      </c>
      <c r="O961" s="2">
        <v>0</v>
      </c>
      <c r="P961" s="2">
        <v>28</v>
      </c>
      <c r="Q961" s="2">
        <f>IF(C961="Inventario físico",O961,P961)</f>
      </c>
      <c r="R961" s="2">
        <v>1</v>
      </c>
      <c r="S961" s="0" t="s">
        <v>3788</v>
      </c>
      <c r="T961" s="0" t="s">
        <v>3788</v>
      </c>
      <c r="U961" s="0" t="s">
        <v>99</v>
      </c>
      <c r="V961" s="5" t="s">
        <v>3789</v>
      </c>
      <c r="Y961" s="5" t="s">
        <v>3309</v>
      </c>
      <c r="Z961" s="0" t="s">
        <v>104</v>
      </c>
      <c r="AC961" s="5" t="s">
        <v>105</v>
      </c>
      <c r="AD961" s="3">
        <f>IF(AA961="","Pendiente",AA961*Q961)</f>
      </c>
      <c r="AE961" s="3">
        <v>9307.143214285714</v>
      </c>
      <c r="AF961" s="3">
        <f>IF(AE961="","",AE961*Q961)</f>
      </c>
      <c r="AG961" s="0" t="s">
        <v>106</v>
      </c>
      <c r="AH961" s="0" t="s">
        <v>107</v>
      </c>
    </row>
    <row r="962">
      <c r="A962" s="0">
        <v>958</v>
      </c>
      <c r="B962" s="0" t="s">
        <v>3790</v>
      </c>
      <c r="C962" s="0" t="s">
        <v>13</v>
      </c>
      <c r="D962" s="0" t="s">
        <v>16</v>
      </c>
      <c r="E962" s="5" t="s">
        <v>3306</v>
      </c>
      <c r="G962" s="0" t="s">
        <v>27</v>
      </c>
      <c r="H962" s="0" t="s">
        <v>1020</v>
      </c>
      <c r="I962" s="0" t="s">
        <v>3301</v>
      </c>
      <c r="J962" s="5" t="s">
        <v>3302</v>
      </c>
      <c r="K962" s="0" t="s">
        <v>30</v>
      </c>
      <c r="O962" s="2">
        <v>0</v>
      </c>
      <c r="P962" s="2">
        <v>10</v>
      </c>
      <c r="Q962" s="2">
        <f>IF(C962="Inventario físico",O962,P962)</f>
      </c>
      <c r="R962" s="2">
        <v>2</v>
      </c>
      <c r="S962" s="0" t="s">
        <v>3788</v>
      </c>
      <c r="T962" s="0" t="s">
        <v>3788</v>
      </c>
      <c r="U962" s="0" t="s">
        <v>99</v>
      </c>
      <c r="V962" s="5" t="s">
        <v>3789</v>
      </c>
      <c r="Y962" s="5" t="s">
        <v>3309</v>
      </c>
      <c r="Z962" s="0" t="s">
        <v>104</v>
      </c>
      <c r="AC962" s="5" t="s">
        <v>105</v>
      </c>
      <c r="AD962" s="3">
        <f>IF(AA962="","Pendiente",AA962*Q962)</f>
      </c>
      <c r="AE962" s="3">
        <v>14600</v>
      </c>
      <c r="AF962" s="3">
        <f>IF(AE962="","",AE962*Q962)</f>
      </c>
      <c r="AG962" s="0" t="s">
        <v>106</v>
      </c>
      <c r="AH962" s="0" t="s">
        <v>107</v>
      </c>
    </row>
    <row r="963">
      <c r="A963" s="0">
        <v>959</v>
      </c>
      <c r="B963" s="0" t="s">
        <v>3791</v>
      </c>
      <c r="C963" s="0" t="s">
        <v>13</v>
      </c>
      <c r="D963" s="0" t="s">
        <v>16</v>
      </c>
      <c r="E963" s="5" t="s">
        <v>3306</v>
      </c>
      <c r="G963" s="0" t="s">
        <v>28</v>
      </c>
      <c r="H963" s="0" t="s">
        <v>2131</v>
      </c>
      <c r="I963" s="0" t="s">
        <v>3301</v>
      </c>
      <c r="J963" s="5" t="s">
        <v>3302</v>
      </c>
      <c r="K963" s="0" t="s">
        <v>30</v>
      </c>
      <c r="O963" s="2">
        <v>0</v>
      </c>
      <c r="P963" s="2">
        <v>15</v>
      </c>
      <c r="Q963" s="2">
        <f>IF(C963="Inventario físico",O963,P963)</f>
      </c>
      <c r="R963" s="2">
        <v>1</v>
      </c>
      <c r="S963" s="0" t="s">
        <v>3788</v>
      </c>
      <c r="T963" s="0" t="s">
        <v>3788</v>
      </c>
      <c r="U963" s="0" t="s">
        <v>99</v>
      </c>
      <c r="V963" s="5" t="s">
        <v>3789</v>
      </c>
      <c r="Y963" s="5" t="s">
        <v>3309</v>
      </c>
      <c r="Z963" s="0" t="s">
        <v>104</v>
      </c>
      <c r="AC963" s="5" t="s">
        <v>105</v>
      </c>
      <c r="AD963" s="3">
        <f>IF(AA963="","Pendiente",AA963*Q963)</f>
      </c>
      <c r="AE963" s="3">
        <v>9307.142666666668</v>
      </c>
      <c r="AF963" s="3">
        <f>IF(AE963="","",AE963*Q963)</f>
      </c>
      <c r="AG963" s="0" t="s">
        <v>106</v>
      </c>
      <c r="AH963" s="0" t="s">
        <v>107</v>
      </c>
    </row>
    <row r="964">
      <c r="A964" s="0">
        <v>960</v>
      </c>
      <c r="B964" s="0" t="s">
        <v>3792</v>
      </c>
      <c r="C964" s="0" t="s">
        <v>13</v>
      </c>
      <c r="D964" s="0" t="s">
        <v>16</v>
      </c>
      <c r="E964" s="5" t="s">
        <v>3306</v>
      </c>
      <c r="G964" s="0" t="s">
        <v>26</v>
      </c>
      <c r="H964" s="0" t="s">
        <v>92</v>
      </c>
      <c r="I964" s="0" t="s">
        <v>3301</v>
      </c>
      <c r="J964" s="5" t="s">
        <v>3302</v>
      </c>
      <c r="K964" s="0" t="s">
        <v>33</v>
      </c>
      <c r="O964" s="2">
        <v>0</v>
      </c>
      <c r="P964" s="2">
        <v>74</v>
      </c>
      <c r="Q964" s="2">
        <f>IF(C964="Inventario físico",O964,P964)</f>
      </c>
      <c r="R964" s="2">
        <v>4</v>
      </c>
      <c r="S964" s="0" t="s">
        <v>3793</v>
      </c>
      <c r="T964" s="0" t="s">
        <v>3793</v>
      </c>
      <c r="U964" s="0" t="s">
        <v>99</v>
      </c>
      <c r="V964" s="5" t="s">
        <v>3794</v>
      </c>
      <c r="Y964" s="5" t="s">
        <v>3309</v>
      </c>
      <c r="Z964" s="0" t="s">
        <v>104</v>
      </c>
      <c r="AC964" s="5" t="s">
        <v>105</v>
      </c>
      <c r="AD964" s="3">
        <f>IF(AA964="","Pendiente",AA964*Q964)</f>
      </c>
      <c r="AE964" s="3">
        <v>15135.428513513512</v>
      </c>
      <c r="AF964" s="3">
        <f>IF(AE964="","",AE964*Q964)</f>
      </c>
      <c r="AG964" s="0" t="s">
        <v>106</v>
      </c>
      <c r="AH964" s="0" t="s">
        <v>107</v>
      </c>
    </row>
    <row r="965">
      <c r="A965" s="0">
        <v>961</v>
      </c>
      <c r="B965" s="0" t="s">
        <v>3795</v>
      </c>
      <c r="C965" s="0" t="s">
        <v>13</v>
      </c>
      <c r="D965" s="0" t="s">
        <v>16</v>
      </c>
      <c r="E965" s="5" t="s">
        <v>131</v>
      </c>
      <c r="F965" s="0" t="s">
        <v>3300</v>
      </c>
      <c r="G965" s="0" t="s">
        <v>26</v>
      </c>
      <c r="H965" s="0" t="s">
        <v>92</v>
      </c>
      <c r="I965" s="0" t="s">
        <v>3301</v>
      </c>
      <c r="J965" s="5" t="s">
        <v>3302</v>
      </c>
      <c r="K965" s="0" t="s">
        <v>33</v>
      </c>
      <c r="O965" s="2">
        <v>0</v>
      </c>
      <c r="P965" s="2">
        <v>33</v>
      </c>
      <c r="Q965" s="2">
        <f>IF(C965="Inventario físico",O965,P965)</f>
      </c>
      <c r="R965" s="2">
        <v>3</v>
      </c>
      <c r="S965" s="0" t="s">
        <v>1466</v>
      </c>
      <c r="T965" s="0" t="s">
        <v>1466</v>
      </c>
      <c r="U965" s="0" t="s">
        <v>99</v>
      </c>
      <c r="V965" s="5" t="s">
        <v>566</v>
      </c>
      <c r="Y965" s="5" t="s">
        <v>3796</v>
      </c>
      <c r="Z965" s="0" t="s">
        <v>104</v>
      </c>
      <c r="AC965" s="5" t="s">
        <v>105</v>
      </c>
      <c r="AD965" s="3">
        <f>IF(AA965="","Pendiente",AA965*Q965)</f>
      </c>
      <c r="AE965" s="3">
        <v>6371.327272727273</v>
      </c>
      <c r="AF965" s="3">
        <f>IF(AE965="","",AE965*Q965)</f>
      </c>
      <c r="AG965" s="0" t="s">
        <v>106</v>
      </c>
      <c r="AH965" s="0" t="s">
        <v>107</v>
      </c>
    </row>
    <row r="966">
      <c r="A966" s="0">
        <v>962</v>
      </c>
      <c r="B966" s="0" t="s">
        <v>3797</v>
      </c>
      <c r="C966" s="0" t="s">
        <v>13</v>
      </c>
      <c r="D966" s="0" t="s">
        <v>16</v>
      </c>
      <c r="E966" s="5" t="s">
        <v>3306</v>
      </c>
      <c r="G966" s="0" t="s">
        <v>26</v>
      </c>
      <c r="H966" s="0" t="s">
        <v>92</v>
      </c>
      <c r="I966" s="0" t="s">
        <v>3301</v>
      </c>
      <c r="J966" s="5" t="s">
        <v>3302</v>
      </c>
      <c r="K966" s="0" t="s">
        <v>33</v>
      </c>
      <c r="O966" s="2">
        <v>0</v>
      </c>
      <c r="P966" s="2">
        <v>35</v>
      </c>
      <c r="Q966" s="2">
        <f>IF(C966="Inventario físico",O966,P966)</f>
      </c>
      <c r="R966" s="2">
        <v>2</v>
      </c>
      <c r="S966" s="0" t="s">
        <v>3798</v>
      </c>
      <c r="T966" s="0" t="s">
        <v>3798</v>
      </c>
      <c r="U966" s="0" t="s">
        <v>99</v>
      </c>
      <c r="V966" s="5" t="s">
        <v>3799</v>
      </c>
      <c r="Y966" s="5" t="s">
        <v>3309</v>
      </c>
      <c r="Z966" s="0" t="s">
        <v>104</v>
      </c>
      <c r="AC966" s="5" t="s">
        <v>105</v>
      </c>
      <c r="AD966" s="3">
        <f>IF(AA966="","Pendiente",AA966*Q966)</f>
      </c>
      <c r="AE966" s="3">
        <v>4081.25</v>
      </c>
      <c r="AF966" s="3">
        <f>IF(AE966="","",AE966*Q966)</f>
      </c>
      <c r="AG966" s="0" t="s">
        <v>106</v>
      </c>
      <c r="AH966" s="0" t="s">
        <v>107</v>
      </c>
    </row>
    <row r="967">
      <c r="A967" s="0">
        <v>963</v>
      </c>
      <c r="B967" s="0" t="s">
        <v>3800</v>
      </c>
      <c r="C967" s="0" t="s">
        <v>13</v>
      </c>
      <c r="D967" s="0" t="s">
        <v>18</v>
      </c>
      <c r="E967" s="5" t="s">
        <v>3500</v>
      </c>
      <c r="F967" s="0" t="s">
        <v>3501</v>
      </c>
      <c r="G967" s="0" t="s">
        <v>26</v>
      </c>
      <c r="H967" s="0" t="s">
        <v>92</v>
      </c>
      <c r="I967" s="0" t="s">
        <v>3301</v>
      </c>
      <c r="J967" s="5" t="s">
        <v>3302</v>
      </c>
      <c r="K967" s="0" t="s">
        <v>32</v>
      </c>
      <c r="O967" s="2">
        <v>0</v>
      </c>
      <c r="P967" s="2">
        <v>25</v>
      </c>
      <c r="Q967" s="2">
        <f>IF(C967="Inventario físico",O967,P967)</f>
      </c>
      <c r="R967" s="2">
        <v>1</v>
      </c>
      <c r="S967" s="0" t="s">
        <v>3801</v>
      </c>
      <c r="T967" s="0" t="s">
        <v>3801</v>
      </c>
      <c r="U967" s="0" t="s">
        <v>99</v>
      </c>
      <c r="V967" s="5" t="s">
        <v>3802</v>
      </c>
      <c r="Y967" s="5" t="s">
        <v>3504</v>
      </c>
      <c r="Z967" s="0" t="s">
        <v>104</v>
      </c>
      <c r="AC967" s="5" t="s">
        <v>105</v>
      </c>
      <c r="AD967" s="3">
        <f>IF(AA967="","Pendiente",AA967*Q967)</f>
      </c>
      <c r="AE967" s="3">
        <v>40003.9996</v>
      </c>
      <c r="AF967" s="3">
        <f>IF(AE967="","",AE967*Q967)</f>
      </c>
      <c r="AG967" s="0" t="s">
        <v>106</v>
      </c>
      <c r="AH967" s="0" t="s">
        <v>107</v>
      </c>
    </row>
    <row r="968">
      <c r="A968" s="0">
        <v>964</v>
      </c>
      <c r="B968" s="0" t="s">
        <v>3803</v>
      </c>
      <c r="C968" s="0" t="s">
        <v>13</v>
      </c>
      <c r="D968" s="0" t="s">
        <v>18</v>
      </c>
      <c r="E968" s="5" t="s">
        <v>3500</v>
      </c>
      <c r="F968" s="0" t="s">
        <v>3501</v>
      </c>
      <c r="G968" s="0" t="s">
        <v>27</v>
      </c>
      <c r="H968" s="0" t="s">
        <v>1020</v>
      </c>
      <c r="I968" s="0" t="s">
        <v>3301</v>
      </c>
      <c r="J968" s="5" t="s">
        <v>3302</v>
      </c>
      <c r="K968" s="0" t="s">
        <v>32</v>
      </c>
      <c r="O968" s="2">
        <v>0</v>
      </c>
      <c r="P968" s="2">
        <v>109</v>
      </c>
      <c r="Q968" s="2">
        <f>IF(C968="Inventario físico",O968,P968)</f>
      </c>
      <c r="R968" s="2">
        <v>1</v>
      </c>
      <c r="S968" s="0" t="s">
        <v>3801</v>
      </c>
      <c r="T968" s="0" t="s">
        <v>3801</v>
      </c>
      <c r="U968" s="0" t="s">
        <v>99</v>
      </c>
      <c r="V968" s="5" t="s">
        <v>3802</v>
      </c>
      <c r="Y968" s="5" t="s">
        <v>3504</v>
      </c>
      <c r="Z968" s="0" t="s">
        <v>104</v>
      </c>
      <c r="AC968" s="5" t="s">
        <v>105</v>
      </c>
      <c r="AD968" s="3">
        <f>IF(AA968="","Pendiente",AA968*Q968)</f>
      </c>
      <c r="AE968" s="3">
        <v>21950.741834862383</v>
      </c>
      <c r="AF968" s="3">
        <f>IF(AE968="","",AE968*Q968)</f>
      </c>
      <c r="AG968" s="0" t="s">
        <v>106</v>
      </c>
      <c r="AH968" s="0" t="s">
        <v>107</v>
      </c>
    </row>
    <row r="969">
      <c r="A969" s="0">
        <v>965</v>
      </c>
      <c r="B969" s="0" t="s">
        <v>3804</v>
      </c>
      <c r="C969" s="0" t="s">
        <v>13</v>
      </c>
      <c r="D969" s="0" t="s">
        <v>18</v>
      </c>
      <c r="E969" s="5" t="s">
        <v>3500</v>
      </c>
      <c r="F969" s="0" t="s">
        <v>3501</v>
      </c>
      <c r="G969" s="0" t="s">
        <v>28</v>
      </c>
      <c r="H969" s="0" t="s">
        <v>2131</v>
      </c>
      <c r="I969" s="0" t="s">
        <v>3301</v>
      </c>
      <c r="J969" s="5" t="s">
        <v>3302</v>
      </c>
      <c r="K969" s="0" t="s">
        <v>32</v>
      </c>
      <c r="O969" s="2">
        <v>0</v>
      </c>
      <c r="P969" s="2">
        <v>16</v>
      </c>
      <c r="Q969" s="2">
        <f>IF(C969="Inventario físico",O969,P969)</f>
      </c>
      <c r="R969" s="2">
        <v>1</v>
      </c>
      <c r="S969" s="0" t="s">
        <v>3801</v>
      </c>
      <c r="T969" s="0" t="s">
        <v>3801</v>
      </c>
      <c r="U969" s="0" t="s">
        <v>99</v>
      </c>
      <c r="V969" s="5" t="s">
        <v>3802</v>
      </c>
      <c r="Y969" s="5" t="s">
        <v>3504</v>
      </c>
      <c r="Z969" s="0" t="s">
        <v>104</v>
      </c>
      <c r="AC969" s="5" t="s">
        <v>105</v>
      </c>
      <c r="AD969" s="3">
        <f>IF(AA969="","Pendiente",AA969*Q969)</f>
      </c>
      <c r="AE969" s="3">
        <v>25127.12</v>
      </c>
      <c r="AF969" s="3">
        <f>IF(AE969="","",AE969*Q969)</f>
      </c>
      <c r="AG969" s="0" t="s">
        <v>106</v>
      </c>
      <c r="AH969" s="0" t="s">
        <v>107</v>
      </c>
    </row>
    <row r="970">
      <c r="A970" s="0">
        <v>966</v>
      </c>
      <c r="B970" s="0" t="s">
        <v>3805</v>
      </c>
      <c r="C970" s="0" t="s">
        <v>13</v>
      </c>
      <c r="D970" s="0" t="s">
        <v>16</v>
      </c>
      <c r="E970" s="5" t="s">
        <v>131</v>
      </c>
      <c r="F970" s="0" t="s">
        <v>3300</v>
      </c>
      <c r="G970" s="0" t="s">
        <v>27</v>
      </c>
      <c r="H970" s="0" t="s">
        <v>1020</v>
      </c>
      <c r="I970" s="0" t="s">
        <v>3301</v>
      </c>
      <c r="J970" s="5" t="s">
        <v>3302</v>
      </c>
      <c r="K970" s="0" t="s">
        <v>33</v>
      </c>
      <c r="O970" s="2">
        <v>0</v>
      </c>
      <c r="P970" s="2">
        <v>727</v>
      </c>
      <c r="Q970" s="2">
        <f>IF(C970="Inventario físico",O970,P970)</f>
      </c>
      <c r="R970" s="2">
        <v>10</v>
      </c>
      <c r="S970" s="0" t="s">
        <v>211</v>
      </c>
      <c r="T970" s="0" t="s">
        <v>211</v>
      </c>
      <c r="U970" s="0" t="s">
        <v>99</v>
      </c>
      <c r="V970" s="5" t="s">
        <v>212</v>
      </c>
      <c r="Y970" s="5" t="s">
        <v>3333</v>
      </c>
      <c r="Z970" s="0" t="s">
        <v>104</v>
      </c>
      <c r="AC970" s="5" t="s">
        <v>105</v>
      </c>
      <c r="AD970" s="3">
        <f>IF(AA970="","Pendiente",AA970*Q970)</f>
      </c>
      <c r="AE970" s="3">
        <v>1426.700385144429</v>
      </c>
      <c r="AF970" s="3">
        <f>IF(AE970="","",AE970*Q970)</f>
      </c>
      <c r="AG970" s="0" t="s">
        <v>106</v>
      </c>
      <c r="AH970" s="0" t="s">
        <v>107</v>
      </c>
    </row>
    <row r="971">
      <c r="A971" s="0">
        <v>967</v>
      </c>
      <c r="B971" s="0" t="s">
        <v>3806</v>
      </c>
      <c r="C971" s="0" t="s">
        <v>13</v>
      </c>
      <c r="D971" s="0" t="s">
        <v>16</v>
      </c>
      <c r="E971" s="5" t="s">
        <v>131</v>
      </c>
      <c r="F971" s="0" t="s">
        <v>3300</v>
      </c>
      <c r="G971" s="0" t="s">
        <v>28</v>
      </c>
      <c r="H971" s="0" t="s">
        <v>2131</v>
      </c>
      <c r="I971" s="0" t="s">
        <v>3301</v>
      </c>
      <c r="J971" s="5" t="s">
        <v>3302</v>
      </c>
      <c r="K971" s="0" t="s">
        <v>33</v>
      </c>
      <c r="O971" s="2">
        <v>0</v>
      </c>
      <c r="P971" s="2">
        <v>36</v>
      </c>
      <c r="Q971" s="2">
        <f>IF(C971="Inventario físico",O971,P971)</f>
      </c>
      <c r="R971" s="2">
        <v>2</v>
      </c>
      <c r="S971" s="0" t="s">
        <v>211</v>
      </c>
      <c r="T971" s="0" t="s">
        <v>211</v>
      </c>
      <c r="U971" s="0" t="s">
        <v>99</v>
      </c>
      <c r="V971" s="5" t="s">
        <v>212</v>
      </c>
      <c r="Y971" s="5" t="s">
        <v>3333</v>
      </c>
      <c r="Z971" s="0" t="s">
        <v>104</v>
      </c>
      <c r="AC971" s="5" t="s">
        <v>105</v>
      </c>
      <c r="AD971" s="3">
        <f>IF(AA971="","Pendiente",AA971*Q971)</f>
      </c>
      <c r="AE971" s="3">
        <v>2427.33</v>
      </c>
      <c r="AF971" s="3">
        <f>IF(AE971="","",AE971*Q971)</f>
      </c>
      <c r="AG971" s="0" t="s">
        <v>106</v>
      </c>
      <c r="AH971" s="0" t="s">
        <v>107</v>
      </c>
    </row>
    <row r="972">
      <c r="A972" s="0">
        <v>968</v>
      </c>
      <c r="B972" s="0" t="s">
        <v>3807</v>
      </c>
      <c r="C972" s="0" t="s">
        <v>13</v>
      </c>
      <c r="D972" s="0" t="s">
        <v>16</v>
      </c>
      <c r="E972" s="5" t="s">
        <v>3306</v>
      </c>
      <c r="G972" s="0" t="s">
        <v>26</v>
      </c>
      <c r="H972" s="0" t="s">
        <v>92</v>
      </c>
      <c r="I972" s="0" t="s">
        <v>3301</v>
      </c>
      <c r="J972" s="5" t="s">
        <v>3302</v>
      </c>
      <c r="K972" s="0" t="s">
        <v>33</v>
      </c>
      <c r="O972" s="2">
        <v>0</v>
      </c>
      <c r="P972" s="2">
        <v>24</v>
      </c>
      <c r="Q972" s="2">
        <f>IF(C972="Inventario físico",O972,P972)</f>
      </c>
      <c r="R972" s="2">
        <v>1</v>
      </c>
      <c r="S972" s="0" t="s">
        <v>2226</v>
      </c>
      <c r="T972" s="0" t="s">
        <v>2226</v>
      </c>
      <c r="U972" s="0" t="s">
        <v>99</v>
      </c>
      <c r="V972" s="5" t="s">
        <v>2227</v>
      </c>
      <c r="Y972" s="5" t="s">
        <v>3371</v>
      </c>
      <c r="Z972" s="0" t="s">
        <v>104</v>
      </c>
      <c r="AC972" s="5" t="s">
        <v>105</v>
      </c>
      <c r="AD972" s="3">
        <f>IF(AA972="","Pendiente",AA972*Q972)</f>
      </c>
      <c r="AE972" s="3">
        <v>1644.63</v>
      </c>
      <c r="AF972" s="3">
        <f>IF(AE972="","",AE972*Q972)</f>
      </c>
      <c r="AG972" s="0" t="s">
        <v>106</v>
      </c>
      <c r="AH972" s="0" t="s">
        <v>107</v>
      </c>
    </row>
    <row r="973">
      <c r="A973" s="0">
        <v>969</v>
      </c>
      <c r="B973" s="0" t="s">
        <v>3808</v>
      </c>
      <c r="C973" s="0" t="s">
        <v>13</v>
      </c>
      <c r="D973" s="0" t="s">
        <v>16</v>
      </c>
      <c r="E973" s="5" t="s">
        <v>3306</v>
      </c>
      <c r="G973" s="0" t="s">
        <v>27</v>
      </c>
      <c r="H973" s="0" t="s">
        <v>1020</v>
      </c>
      <c r="I973" s="0" t="s">
        <v>3301</v>
      </c>
      <c r="J973" s="5" t="s">
        <v>3302</v>
      </c>
      <c r="K973" s="0" t="s">
        <v>33</v>
      </c>
      <c r="O973" s="2">
        <v>0</v>
      </c>
      <c r="P973" s="2">
        <v>84</v>
      </c>
      <c r="Q973" s="2">
        <f>IF(C973="Inventario físico",O973,P973)</f>
      </c>
      <c r="R973" s="2">
        <v>1</v>
      </c>
      <c r="S973" s="0" t="s">
        <v>2226</v>
      </c>
      <c r="T973" s="0" t="s">
        <v>2226</v>
      </c>
      <c r="U973" s="0" t="s">
        <v>99</v>
      </c>
      <c r="V973" s="5" t="s">
        <v>2227</v>
      </c>
      <c r="Y973" s="5" t="s">
        <v>3371</v>
      </c>
      <c r="Z973" s="0" t="s">
        <v>104</v>
      </c>
      <c r="AC973" s="5" t="s">
        <v>105</v>
      </c>
      <c r="AD973" s="3">
        <f>IF(AA973="","Pendiente",AA973*Q973)</f>
      </c>
      <c r="AE973" s="3">
        <v>1950</v>
      </c>
      <c r="AF973" s="3">
        <f>IF(AE973="","",AE973*Q973)</f>
      </c>
      <c r="AG973" s="0" t="s">
        <v>106</v>
      </c>
      <c r="AH973" s="0" t="s">
        <v>107</v>
      </c>
    </row>
    <row r="974">
      <c r="A974" s="0">
        <v>970</v>
      </c>
      <c r="B974" s="0" t="s">
        <v>3809</v>
      </c>
      <c r="C974" s="0" t="s">
        <v>13</v>
      </c>
      <c r="D974" s="0" t="s">
        <v>16</v>
      </c>
      <c r="E974" s="5" t="s">
        <v>131</v>
      </c>
      <c r="F974" s="0" t="s">
        <v>3300</v>
      </c>
      <c r="G974" s="0" t="s">
        <v>26</v>
      </c>
      <c r="H974" s="0" t="s">
        <v>92</v>
      </c>
      <c r="I974" s="0" t="s">
        <v>3301</v>
      </c>
      <c r="J974" s="5" t="s">
        <v>3302</v>
      </c>
      <c r="K974" s="0" t="s">
        <v>33</v>
      </c>
      <c r="O974" s="2">
        <v>0</v>
      </c>
      <c r="P974" s="2">
        <v>24</v>
      </c>
      <c r="Q974" s="2">
        <f>IF(C974="Inventario físico",O974,P974)</f>
      </c>
      <c r="R974" s="2">
        <v>1</v>
      </c>
      <c r="S974" s="0" t="s">
        <v>3810</v>
      </c>
      <c r="T974" s="0" t="s">
        <v>3810</v>
      </c>
      <c r="U974" s="0" t="s">
        <v>99</v>
      </c>
      <c r="V974" s="5" t="s">
        <v>673</v>
      </c>
      <c r="Y974" s="5" t="s">
        <v>3304</v>
      </c>
      <c r="Z974" s="0" t="s">
        <v>104</v>
      </c>
      <c r="AC974" s="5" t="s">
        <v>105</v>
      </c>
      <c r="AD974" s="3">
        <f>IF(AA974="","Pendiente",AA974*Q974)</f>
      </c>
      <c r="AE974" s="3">
        <v>9214.800000000001</v>
      </c>
      <c r="AF974" s="3">
        <f>IF(AE974="","",AE974*Q974)</f>
      </c>
      <c r="AG974" s="0" t="s">
        <v>106</v>
      </c>
      <c r="AH974" s="0" t="s">
        <v>107</v>
      </c>
    </row>
    <row r="975">
      <c r="A975" s="0">
        <v>971</v>
      </c>
      <c r="B975" s="0" t="s">
        <v>3811</v>
      </c>
      <c r="C975" s="0" t="s">
        <v>13</v>
      </c>
      <c r="D975" s="0" t="s">
        <v>16</v>
      </c>
      <c r="E975" s="5" t="s">
        <v>3306</v>
      </c>
      <c r="G975" s="0" t="s">
        <v>26</v>
      </c>
      <c r="H975" s="0" t="s">
        <v>92</v>
      </c>
      <c r="I975" s="0" t="s">
        <v>3301</v>
      </c>
      <c r="J975" s="5" t="s">
        <v>3302</v>
      </c>
      <c r="K975" s="0" t="s">
        <v>30</v>
      </c>
      <c r="O975" s="2">
        <v>0</v>
      </c>
      <c r="P975" s="2">
        <v>24</v>
      </c>
      <c r="Q975" s="2">
        <f>IF(C975="Inventario físico",O975,P975)</f>
      </c>
      <c r="R975" s="2">
        <v>1</v>
      </c>
      <c r="S975" s="0" t="s">
        <v>3812</v>
      </c>
      <c r="T975" s="0" t="s">
        <v>3812</v>
      </c>
      <c r="U975" s="0" t="s">
        <v>99</v>
      </c>
      <c r="V975" s="5" t="s">
        <v>3813</v>
      </c>
      <c r="Y975" s="5" t="s">
        <v>3309</v>
      </c>
      <c r="Z975" s="0" t="s">
        <v>104</v>
      </c>
      <c r="AC975" s="5" t="s">
        <v>105</v>
      </c>
      <c r="AD975" s="3">
        <f>IF(AA975="","Pendiente",AA975*Q975)</f>
      </c>
      <c r="AE975" s="3">
        <v>2974.24</v>
      </c>
      <c r="AF975" s="3">
        <f>IF(AE975="","",AE975*Q975)</f>
      </c>
      <c r="AG975" s="0" t="s">
        <v>106</v>
      </c>
      <c r="AH975" s="0" t="s">
        <v>107</v>
      </c>
    </row>
    <row r="976">
      <c r="A976" s="0">
        <v>972</v>
      </c>
      <c r="B976" s="0" t="s">
        <v>3814</v>
      </c>
      <c r="C976" s="0" t="s">
        <v>13</v>
      </c>
      <c r="D976" s="0" t="s">
        <v>16</v>
      </c>
      <c r="E976" s="5" t="s">
        <v>3306</v>
      </c>
      <c r="G976" s="0" t="s">
        <v>26</v>
      </c>
      <c r="H976" s="0" t="s">
        <v>92</v>
      </c>
      <c r="I976" s="0" t="s">
        <v>3301</v>
      </c>
      <c r="J976" s="5" t="s">
        <v>3302</v>
      </c>
      <c r="K976" s="0" t="s">
        <v>30</v>
      </c>
      <c r="O976" s="2">
        <v>0</v>
      </c>
      <c r="P976" s="2">
        <v>24</v>
      </c>
      <c r="Q976" s="2">
        <f>IF(C976="Inventario físico",O976,P976)</f>
      </c>
      <c r="R976" s="2">
        <v>1</v>
      </c>
      <c r="S976" s="0" t="s">
        <v>3815</v>
      </c>
      <c r="T976" s="0" t="s">
        <v>3815</v>
      </c>
      <c r="U976" s="0" t="s">
        <v>99</v>
      </c>
      <c r="V976" s="5" t="s">
        <v>3816</v>
      </c>
      <c r="Y976" s="5" t="s">
        <v>3309</v>
      </c>
      <c r="Z976" s="0" t="s">
        <v>104</v>
      </c>
      <c r="AC976" s="5" t="s">
        <v>105</v>
      </c>
      <c r="AD976" s="3">
        <f>IF(AA976="","Pendiente",AA976*Q976)</f>
      </c>
      <c r="AE976" s="3">
        <v>2338.7912499999998</v>
      </c>
      <c r="AF976" s="3">
        <f>IF(AE976="","",AE976*Q976)</f>
      </c>
      <c r="AG976" s="0" t="s">
        <v>106</v>
      </c>
      <c r="AH976" s="0" t="s">
        <v>107</v>
      </c>
    </row>
    <row r="977">
      <c r="A977" s="0">
        <v>973</v>
      </c>
      <c r="B977" s="0" t="s">
        <v>3817</v>
      </c>
      <c r="C977" s="0" t="s">
        <v>13</v>
      </c>
      <c r="D977" s="0" t="s">
        <v>18</v>
      </c>
      <c r="E977" s="5" t="s">
        <v>3500</v>
      </c>
      <c r="F977" s="0" t="s">
        <v>3501</v>
      </c>
      <c r="G977" s="0" t="s">
        <v>26</v>
      </c>
      <c r="H977" s="0" t="s">
        <v>92</v>
      </c>
      <c r="I977" s="0" t="s">
        <v>3301</v>
      </c>
      <c r="J977" s="5" t="s">
        <v>3302</v>
      </c>
      <c r="K977" s="0" t="s">
        <v>32</v>
      </c>
      <c r="O977" s="2">
        <v>0</v>
      </c>
      <c r="P977" s="2">
        <v>24</v>
      </c>
      <c r="Q977" s="2">
        <f>IF(C977="Inventario físico",O977,P977)</f>
      </c>
      <c r="R977" s="2">
        <v>1</v>
      </c>
      <c r="S977" s="0" t="s">
        <v>3818</v>
      </c>
      <c r="T977" s="0" t="s">
        <v>3818</v>
      </c>
      <c r="U977" s="0" t="s">
        <v>99</v>
      </c>
      <c r="V977" s="5" t="s">
        <v>3819</v>
      </c>
      <c r="Y977" s="5" t="s">
        <v>3504</v>
      </c>
      <c r="Z977" s="0" t="s">
        <v>104</v>
      </c>
      <c r="AC977" s="5" t="s">
        <v>105</v>
      </c>
      <c r="AD977" s="3">
        <f>IF(AA977="","Pendiente",AA977*Q977)</f>
      </c>
      <c r="AE977" s="3">
        <v>12746.850833333332</v>
      </c>
      <c r="AF977" s="3">
        <f>IF(AE977="","",AE977*Q977)</f>
      </c>
      <c r="AG977" s="0" t="s">
        <v>106</v>
      </c>
      <c r="AH977" s="0" t="s">
        <v>107</v>
      </c>
    </row>
    <row r="978">
      <c r="A978" s="0">
        <v>974</v>
      </c>
      <c r="B978" s="0" t="s">
        <v>3820</v>
      </c>
      <c r="C978" s="0" t="s">
        <v>13</v>
      </c>
      <c r="D978" s="0" t="s">
        <v>18</v>
      </c>
      <c r="E978" s="5" t="s">
        <v>3500</v>
      </c>
      <c r="F978" s="0" t="s">
        <v>3501</v>
      </c>
      <c r="G978" s="0" t="s">
        <v>27</v>
      </c>
      <c r="H978" s="0" t="s">
        <v>1020</v>
      </c>
      <c r="I978" s="0" t="s">
        <v>3301</v>
      </c>
      <c r="J978" s="5" t="s">
        <v>3302</v>
      </c>
      <c r="K978" s="0" t="s">
        <v>32</v>
      </c>
      <c r="O978" s="2">
        <v>0</v>
      </c>
      <c r="P978" s="2">
        <v>13</v>
      </c>
      <c r="Q978" s="2">
        <f>IF(C978="Inventario físico",O978,P978)</f>
      </c>
      <c r="R978" s="2">
        <v>2</v>
      </c>
      <c r="S978" s="0" t="s">
        <v>3818</v>
      </c>
      <c r="T978" s="0" t="s">
        <v>3818</v>
      </c>
      <c r="U978" s="0" t="s">
        <v>99</v>
      </c>
      <c r="V978" s="5" t="s">
        <v>3819</v>
      </c>
      <c r="Y978" s="5" t="s">
        <v>3504</v>
      </c>
      <c r="Z978" s="0" t="s">
        <v>104</v>
      </c>
      <c r="AC978" s="5" t="s">
        <v>105</v>
      </c>
      <c r="AD978" s="3">
        <f>IF(AA978="","Pendiente",AA978*Q978)</f>
      </c>
      <c r="AE978" s="3">
        <v>9979.513846153846</v>
      </c>
      <c r="AF978" s="3">
        <f>IF(AE978="","",AE978*Q978)</f>
      </c>
      <c r="AG978" s="0" t="s">
        <v>106</v>
      </c>
      <c r="AH978" s="0" t="s">
        <v>107</v>
      </c>
    </row>
    <row r="979">
      <c r="A979" s="0">
        <v>975</v>
      </c>
      <c r="B979" s="0" t="s">
        <v>3821</v>
      </c>
      <c r="C979" s="0" t="s">
        <v>13</v>
      </c>
      <c r="D979" s="0" t="s">
        <v>18</v>
      </c>
      <c r="E979" s="5" t="s">
        <v>3500</v>
      </c>
      <c r="F979" s="0" t="s">
        <v>3501</v>
      </c>
      <c r="G979" s="0" t="s">
        <v>28</v>
      </c>
      <c r="H979" s="0" t="s">
        <v>2131</v>
      </c>
      <c r="I979" s="0" t="s">
        <v>3301</v>
      </c>
      <c r="J979" s="5" t="s">
        <v>3302</v>
      </c>
      <c r="K979" s="0" t="s">
        <v>32</v>
      </c>
      <c r="O979" s="2">
        <v>0</v>
      </c>
      <c r="P979" s="2">
        <v>5</v>
      </c>
      <c r="Q979" s="2">
        <f>IF(C979="Inventario físico",O979,P979)</f>
      </c>
      <c r="R979" s="2">
        <v>1</v>
      </c>
      <c r="S979" s="0" t="s">
        <v>3818</v>
      </c>
      <c r="T979" s="0" t="s">
        <v>3818</v>
      </c>
      <c r="U979" s="0" t="s">
        <v>99</v>
      </c>
      <c r="V979" s="5" t="s">
        <v>3819</v>
      </c>
      <c r="Y979" s="5" t="s">
        <v>3504</v>
      </c>
      <c r="Z979" s="0" t="s">
        <v>104</v>
      </c>
      <c r="AC979" s="5" t="s">
        <v>105</v>
      </c>
      <c r="AD979" s="3">
        <f>IF(AA979="","Pendiente",AA979*Q979)</f>
      </c>
      <c r="AE979" s="3">
        <v>12717.33</v>
      </c>
      <c r="AF979" s="3">
        <f>IF(AE979="","",AE979*Q979)</f>
      </c>
      <c r="AG979" s="0" t="s">
        <v>106</v>
      </c>
      <c r="AH979" s="0" t="s">
        <v>107</v>
      </c>
    </row>
    <row r="980">
      <c r="A980" s="0">
        <v>976</v>
      </c>
      <c r="B980" s="0" t="s">
        <v>3822</v>
      </c>
      <c r="C980" s="0" t="s">
        <v>13</v>
      </c>
      <c r="D980" s="0" t="s">
        <v>16</v>
      </c>
      <c r="E980" s="5" t="s">
        <v>3306</v>
      </c>
      <c r="G980" s="0" t="s">
        <v>26</v>
      </c>
      <c r="H980" s="0" t="s">
        <v>92</v>
      </c>
      <c r="I980" s="0" t="s">
        <v>3301</v>
      </c>
      <c r="J980" s="5" t="s">
        <v>3302</v>
      </c>
      <c r="K980" s="0" t="s">
        <v>30</v>
      </c>
      <c r="O980" s="2">
        <v>0</v>
      </c>
      <c r="P980" s="2">
        <v>22</v>
      </c>
      <c r="Q980" s="2">
        <f>IF(C980="Inventario físico",O980,P980)</f>
      </c>
      <c r="R980" s="2">
        <v>1</v>
      </c>
      <c r="S980" s="0" t="s">
        <v>2140</v>
      </c>
      <c r="T980" s="0" t="s">
        <v>2140</v>
      </c>
      <c r="U980" s="0" t="s">
        <v>99</v>
      </c>
      <c r="V980" s="5" t="s">
        <v>2141</v>
      </c>
      <c r="Y980" s="5" t="s">
        <v>3371</v>
      </c>
      <c r="Z980" s="0" t="s">
        <v>104</v>
      </c>
      <c r="AC980" s="5" t="s">
        <v>105</v>
      </c>
      <c r="AD980" s="3">
        <f>IF(AA980="","Pendiente",AA980*Q980)</f>
      </c>
      <c r="AE980" s="3">
        <v>145.9140909090909</v>
      </c>
      <c r="AF980" s="3">
        <f>IF(AE980="","",AE980*Q980)</f>
      </c>
      <c r="AG980" s="0" t="s">
        <v>106</v>
      </c>
      <c r="AH980" s="0" t="s">
        <v>107</v>
      </c>
    </row>
    <row r="981">
      <c r="A981" s="0">
        <v>977</v>
      </c>
      <c r="B981" s="0" t="s">
        <v>3823</v>
      </c>
      <c r="C981" s="0" t="s">
        <v>13</v>
      </c>
      <c r="D981" s="0" t="s">
        <v>16</v>
      </c>
      <c r="E981" s="5" t="s">
        <v>3306</v>
      </c>
      <c r="G981" s="0" t="s">
        <v>27</v>
      </c>
      <c r="H981" s="0" t="s">
        <v>1020</v>
      </c>
      <c r="I981" s="0" t="s">
        <v>3301</v>
      </c>
      <c r="J981" s="5" t="s">
        <v>3302</v>
      </c>
      <c r="K981" s="0" t="s">
        <v>30</v>
      </c>
      <c r="O981" s="2">
        <v>0</v>
      </c>
      <c r="P981" s="2">
        <v>2400</v>
      </c>
      <c r="Q981" s="2">
        <f>IF(C981="Inventario físico",O981,P981)</f>
      </c>
      <c r="R981" s="2">
        <v>3</v>
      </c>
      <c r="S981" s="0" t="s">
        <v>2140</v>
      </c>
      <c r="T981" s="0" t="s">
        <v>2140</v>
      </c>
      <c r="U981" s="0" t="s">
        <v>99</v>
      </c>
      <c r="V981" s="5" t="s">
        <v>2141</v>
      </c>
      <c r="Y981" s="5" t="s">
        <v>3371</v>
      </c>
      <c r="Z981" s="0" t="s">
        <v>104</v>
      </c>
      <c r="AC981" s="5" t="s">
        <v>105</v>
      </c>
      <c r="AD981" s="3">
        <f>IF(AA981="","Pendiente",AA981*Q981)</f>
      </c>
      <c r="AE981" s="3">
        <v>181.76957083333332</v>
      </c>
      <c r="AF981" s="3">
        <f>IF(AE981="","",AE981*Q981)</f>
      </c>
      <c r="AG981" s="0" t="s">
        <v>106</v>
      </c>
      <c r="AH981" s="0" t="s">
        <v>107</v>
      </c>
    </row>
    <row r="982">
      <c r="A982" s="0">
        <v>978</v>
      </c>
      <c r="B982" s="0" t="s">
        <v>3824</v>
      </c>
      <c r="C982" s="0" t="s">
        <v>13</v>
      </c>
      <c r="D982" s="0" t="s">
        <v>16</v>
      </c>
      <c r="E982" s="5" t="s">
        <v>3306</v>
      </c>
      <c r="G982" s="0" t="s">
        <v>26</v>
      </c>
      <c r="H982" s="0" t="s">
        <v>92</v>
      </c>
      <c r="I982" s="0" t="s">
        <v>3301</v>
      </c>
      <c r="J982" s="5" t="s">
        <v>3302</v>
      </c>
      <c r="K982" s="0" t="s">
        <v>33</v>
      </c>
      <c r="O982" s="2">
        <v>0</v>
      </c>
      <c r="P982" s="2">
        <v>21</v>
      </c>
      <c r="Q982" s="2">
        <f>IF(C982="Inventario físico",O982,P982)</f>
      </c>
      <c r="R982" s="2">
        <v>1</v>
      </c>
      <c r="S982" s="0" t="s">
        <v>3825</v>
      </c>
      <c r="T982" s="0" t="s">
        <v>3825</v>
      </c>
      <c r="U982" s="0" t="s">
        <v>99</v>
      </c>
      <c r="V982" s="5" t="s">
        <v>3826</v>
      </c>
      <c r="Y982" s="5" t="s">
        <v>3309</v>
      </c>
      <c r="Z982" s="0" t="s">
        <v>104</v>
      </c>
      <c r="AC982" s="5" t="s">
        <v>105</v>
      </c>
      <c r="AD982" s="3">
        <f>IF(AA982="","Pendiente",AA982*Q982)</f>
      </c>
      <c r="AE982" s="3">
        <v>2049.1838095238095</v>
      </c>
      <c r="AF982" s="3">
        <f>IF(AE982="","",AE982*Q982)</f>
      </c>
      <c r="AG982" s="0" t="s">
        <v>106</v>
      </c>
      <c r="AH982" s="0" t="s">
        <v>107</v>
      </c>
    </row>
    <row r="983">
      <c r="A983" s="0">
        <v>979</v>
      </c>
      <c r="B983" s="0" t="s">
        <v>3827</v>
      </c>
      <c r="C983" s="0" t="s">
        <v>13</v>
      </c>
      <c r="D983" s="0" t="s">
        <v>16</v>
      </c>
      <c r="E983" s="5" t="s">
        <v>3306</v>
      </c>
      <c r="G983" s="0" t="s">
        <v>26</v>
      </c>
      <c r="H983" s="0" t="s">
        <v>92</v>
      </c>
      <c r="I983" s="0" t="s">
        <v>3301</v>
      </c>
      <c r="J983" s="5" t="s">
        <v>3302</v>
      </c>
      <c r="K983" s="0" t="s">
        <v>30</v>
      </c>
      <c r="O983" s="2">
        <v>0</v>
      </c>
      <c r="P983" s="2">
        <v>21</v>
      </c>
      <c r="Q983" s="2">
        <f>IF(C983="Inventario físico",O983,P983)</f>
      </c>
      <c r="R983" s="2">
        <v>1</v>
      </c>
      <c r="S983" s="0" t="s">
        <v>3828</v>
      </c>
      <c r="T983" s="0" t="s">
        <v>3828</v>
      </c>
      <c r="U983" s="0" t="s">
        <v>99</v>
      </c>
      <c r="V983" s="5" t="s">
        <v>3829</v>
      </c>
      <c r="Y983" s="5" t="s">
        <v>3309</v>
      </c>
      <c r="Z983" s="0" t="s">
        <v>104</v>
      </c>
      <c r="AC983" s="5" t="s">
        <v>105</v>
      </c>
      <c r="AD983" s="3">
        <f>IF(AA983="","Pendiente",AA983*Q983)</f>
      </c>
      <c r="AE983" s="3">
        <v>8149.358095238094</v>
      </c>
      <c r="AF983" s="3">
        <f>IF(AE983="","",AE983*Q983)</f>
      </c>
      <c r="AG983" s="0" t="s">
        <v>106</v>
      </c>
      <c r="AH983" s="0" t="s">
        <v>107</v>
      </c>
    </row>
    <row r="984">
      <c r="A984" s="0">
        <v>980</v>
      </c>
      <c r="B984" s="0" t="s">
        <v>3830</v>
      </c>
      <c r="C984" s="0" t="s">
        <v>13</v>
      </c>
      <c r="D984" s="0" t="s">
        <v>16</v>
      </c>
      <c r="E984" s="5" t="s">
        <v>3306</v>
      </c>
      <c r="G984" s="0" t="s">
        <v>26</v>
      </c>
      <c r="H984" s="0" t="s">
        <v>92</v>
      </c>
      <c r="I984" s="0" t="s">
        <v>3301</v>
      </c>
      <c r="J984" s="5" t="s">
        <v>3302</v>
      </c>
      <c r="K984" s="0" t="s">
        <v>33</v>
      </c>
      <c r="O984" s="2">
        <v>0</v>
      </c>
      <c r="P984" s="2">
        <v>20</v>
      </c>
      <c r="Q984" s="2">
        <f>IF(C984="Inventario físico",O984,P984)</f>
      </c>
      <c r="R984" s="2">
        <v>1</v>
      </c>
      <c r="S984" s="0" t="s">
        <v>3831</v>
      </c>
      <c r="T984" s="0" t="s">
        <v>3831</v>
      </c>
      <c r="U984" s="0" t="s">
        <v>99</v>
      </c>
      <c r="V984" s="5" t="s">
        <v>2666</v>
      </c>
      <c r="Y984" s="5" t="s">
        <v>3309</v>
      </c>
      <c r="Z984" s="0" t="s">
        <v>104</v>
      </c>
      <c r="AC984" s="5" t="s">
        <v>105</v>
      </c>
      <c r="AD984" s="3">
        <f>IF(AA984="","Pendiente",AA984*Q984)</f>
      </c>
      <c r="AE984" s="3">
        <v>1400</v>
      </c>
      <c r="AF984" s="3">
        <f>IF(AE984="","",AE984*Q984)</f>
      </c>
      <c r="AG984" s="0" t="s">
        <v>106</v>
      </c>
      <c r="AH984" s="0" t="s">
        <v>107</v>
      </c>
    </row>
    <row r="985">
      <c r="A985" s="0">
        <v>981</v>
      </c>
      <c r="B985" s="0" t="s">
        <v>3832</v>
      </c>
      <c r="C985" s="0" t="s">
        <v>13</v>
      </c>
      <c r="D985" s="0" t="s">
        <v>16</v>
      </c>
      <c r="E985" s="5" t="s">
        <v>3306</v>
      </c>
      <c r="G985" s="0" t="s">
        <v>26</v>
      </c>
      <c r="H985" s="0" t="s">
        <v>92</v>
      </c>
      <c r="I985" s="0" t="s">
        <v>3301</v>
      </c>
      <c r="J985" s="5" t="s">
        <v>3302</v>
      </c>
      <c r="K985" s="0" t="s">
        <v>33</v>
      </c>
      <c r="O985" s="2">
        <v>0</v>
      </c>
      <c r="P985" s="2">
        <v>20</v>
      </c>
      <c r="Q985" s="2">
        <f>IF(C985="Inventario físico",O985,P985)</f>
      </c>
      <c r="R985" s="2">
        <v>1</v>
      </c>
      <c r="S985" s="0" t="s">
        <v>3833</v>
      </c>
      <c r="T985" s="0" t="s">
        <v>3833</v>
      </c>
      <c r="U985" s="0" t="s">
        <v>99</v>
      </c>
      <c r="V985" s="5" t="s">
        <v>3834</v>
      </c>
      <c r="Y985" s="5" t="s">
        <v>3309</v>
      </c>
      <c r="Z985" s="0" t="s">
        <v>104</v>
      </c>
      <c r="AC985" s="5" t="s">
        <v>105</v>
      </c>
      <c r="AD985" s="3">
        <f>IF(AA985="","Pendiente",AA985*Q985)</f>
      </c>
      <c r="AE985" s="3">
        <v>14176.710000000001</v>
      </c>
      <c r="AF985" s="3">
        <f>IF(AE985="","",AE985*Q985)</f>
      </c>
      <c r="AG985" s="0" t="s">
        <v>106</v>
      </c>
      <c r="AH985" s="0" t="s">
        <v>107</v>
      </c>
    </row>
    <row r="986">
      <c r="A986" s="0">
        <v>982</v>
      </c>
      <c r="B986" s="0" t="s">
        <v>3835</v>
      </c>
      <c r="C986" s="0" t="s">
        <v>13</v>
      </c>
      <c r="D986" s="0" t="s">
        <v>16</v>
      </c>
      <c r="E986" s="5" t="s">
        <v>3306</v>
      </c>
      <c r="G986" s="0" t="s">
        <v>26</v>
      </c>
      <c r="H986" s="0" t="s">
        <v>92</v>
      </c>
      <c r="I986" s="0" t="s">
        <v>3301</v>
      </c>
      <c r="J986" s="5" t="s">
        <v>3302</v>
      </c>
      <c r="K986" s="0" t="s">
        <v>33</v>
      </c>
      <c r="O986" s="2">
        <v>0</v>
      </c>
      <c r="P986" s="2">
        <v>20</v>
      </c>
      <c r="Q986" s="2">
        <f>IF(C986="Inventario físico",O986,P986)</f>
      </c>
      <c r="R986" s="2">
        <v>1</v>
      </c>
      <c r="S986" s="0" t="s">
        <v>3836</v>
      </c>
      <c r="T986" s="0" t="s">
        <v>3836</v>
      </c>
      <c r="U986" s="0" t="s">
        <v>99</v>
      </c>
      <c r="V986" s="5" t="s">
        <v>2518</v>
      </c>
      <c r="Y986" s="5" t="s">
        <v>3309</v>
      </c>
      <c r="Z986" s="0" t="s">
        <v>104</v>
      </c>
      <c r="AC986" s="5" t="s">
        <v>105</v>
      </c>
      <c r="AD986" s="3">
        <f>IF(AA986="","Pendiente",AA986*Q986)</f>
      </c>
      <c r="AE986" s="3">
        <v>1491</v>
      </c>
      <c r="AF986" s="3">
        <f>IF(AE986="","",AE986*Q986)</f>
      </c>
      <c r="AG986" s="0" t="s">
        <v>106</v>
      </c>
      <c r="AH986" s="0" t="s">
        <v>107</v>
      </c>
    </row>
    <row r="987">
      <c r="A987" s="0">
        <v>983</v>
      </c>
      <c r="B987" s="0" t="s">
        <v>3837</v>
      </c>
      <c r="C987" s="0" t="s">
        <v>13</v>
      </c>
      <c r="D987" s="0" t="s">
        <v>16</v>
      </c>
      <c r="E987" s="5" t="s">
        <v>3306</v>
      </c>
      <c r="G987" s="0" t="s">
        <v>26</v>
      </c>
      <c r="H987" s="0" t="s">
        <v>92</v>
      </c>
      <c r="I987" s="0" t="s">
        <v>3301</v>
      </c>
      <c r="J987" s="5" t="s">
        <v>3302</v>
      </c>
      <c r="K987" s="0" t="s">
        <v>33</v>
      </c>
      <c r="O987" s="2">
        <v>0</v>
      </c>
      <c r="P987" s="2">
        <v>25</v>
      </c>
      <c r="Q987" s="2">
        <f>IF(C987="Inventario físico",O987,P987)</f>
      </c>
      <c r="R987" s="2">
        <v>2</v>
      </c>
      <c r="S987" s="0" t="s">
        <v>3838</v>
      </c>
      <c r="T987" s="0" t="s">
        <v>3838</v>
      </c>
      <c r="U987" s="0" t="s">
        <v>99</v>
      </c>
      <c r="V987" s="5" t="s">
        <v>3839</v>
      </c>
      <c r="Y987" s="5" t="s">
        <v>3309</v>
      </c>
      <c r="Z987" s="0" t="s">
        <v>104</v>
      </c>
      <c r="AC987" s="5" t="s">
        <v>105</v>
      </c>
      <c r="AD987" s="3">
        <f>IF(AA987="","Pendiente",AA987*Q987)</f>
      </c>
      <c r="AE987" s="3">
        <v>5862.581999999999</v>
      </c>
      <c r="AF987" s="3">
        <f>IF(AE987="","",AE987*Q987)</f>
      </c>
      <c r="AG987" s="0" t="s">
        <v>106</v>
      </c>
      <c r="AH987" s="0" t="s">
        <v>107</v>
      </c>
    </row>
    <row r="988">
      <c r="A988" s="0">
        <v>984</v>
      </c>
      <c r="B988" s="0" t="s">
        <v>3840</v>
      </c>
      <c r="C988" s="0" t="s">
        <v>13</v>
      </c>
      <c r="D988" s="0" t="s">
        <v>16</v>
      </c>
      <c r="E988" s="5" t="s">
        <v>3306</v>
      </c>
      <c r="G988" s="0" t="s">
        <v>28</v>
      </c>
      <c r="H988" s="0" t="s">
        <v>2131</v>
      </c>
      <c r="I988" s="0" t="s">
        <v>3301</v>
      </c>
      <c r="J988" s="5" t="s">
        <v>3302</v>
      </c>
      <c r="K988" s="0" t="s">
        <v>33</v>
      </c>
      <c r="O988" s="2">
        <v>0</v>
      </c>
      <c r="P988" s="2">
        <v>15</v>
      </c>
      <c r="Q988" s="2">
        <f>IF(C988="Inventario físico",O988,P988)</f>
      </c>
      <c r="R988" s="2">
        <v>1</v>
      </c>
      <c r="S988" s="0" t="s">
        <v>3838</v>
      </c>
      <c r="T988" s="0" t="s">
        <v>3838</v>
      </c>
      <c r="U988" s="0" t="s">
        <v>99</v>
      </c>
      <c r="V988" s="5" t="s">
        <v>3839</v>
      </c>
      <c r="Y988" s="5" t="s">
        <v>3309</v>
      </c>
      <c r="Z988" s="0" t="s">
        <v>104</v>
      </c>
      <c r="AC988" s="5" t="s">
        <v>105</v>
      </c>
      <c r="AD988" s="3">
        <f>IF(AA988="","Pendiente",AA988*Q988)</f>
      </c>
      <c r="AE988" s="3">
        <v>9525.866666666667</v>
      </c>
      <c r="AF988" s="3">
        <f>IF(AE988="","",AE988*Q988)</f>
      </c>
      <c r="AG988" s="0" t="s">
        <v>106</v>
      </c>
      <c r="AH988" s="0" t="s">
        <v>107</v>
      </c>
    </row>
    <row r="989">
      <c r="A989" s="0">
        <v>985</v>
      </c>
      <c r="B989" s="0" t="s">
        <v>3841</v>
      </c>
      <c r="C989" s="0" t="s">
        <v>13</v>
      </c>
      <c r="D989" s="0" t="s">
        <v>16</v>
      </c>
      <c r="E989" s="5" t="s">
        <v>131</v>
      </c>
      <c r="F989" s="0" t="s">
        <v>3300</v>
      </c>
      <c r="G989" s="0" t="s">
        <v>26</v>
      </c>
      <c r="H989" s="0" t="s">
        <v>92</v>
      </c>
      <c r="I989" s="0" t="s">
        <v>3301</v>
      </c>
      <c r="J989" s="5" t="s">
        <v>3302</v>
      </c>
      <c r="K989" s="0" t="s">
        <v>33</v>
      </c>
      <c r="O989" s="2">
        <v>0</v>
      </c>
      <c r="P989" s="2">
        <v>20</v>
      </c>
      <c r="Q989" s="2">
        <f>IF(C989="Inventario físico",O989,P989)</f>
      </c>
      <c r="R989" s="2">
        <v>1</v>
      </c>
      <c r="S989" s="0" t="s">
        <v>3842</v>
      </c>
      <c r="T989" s="0" t="s">
        <v>3842</v>
      </c>
      <c r="U989" s="0" t="s">
        <v>99</v>
      </c>
      <c r="V989" s="5" t="s">
        <v>136</v>
      </c>
      <c r="Y989" s="5" t="s">
        <v>3304</v>
      </c>
      <c r="Z989" s="0" t="s">
        <v>104</v>
      </c>
      <c r="AC989" s="5" t="s">
        <v>105</v>
      </c>
      <c r="AD989" s="3">
        <f>IF(AA989="","Pendiente",AA989*Q989)</f>
      </c>
      <c r="AE989" s="3">
        <v>27.3</v>
      </c>
      <c r="AF989" s="3">
        <f>IF(AE989="","",AE989*Q989)</f>
      </c>
      <c r="AG989" s="0" t="s">
        <v>106</v>
      </c>
      <c r="AH989" s="0" t="s">
        <v>107</v>
      </c>
    </row>
    <row r="990">
      <c r="A990" s="0">
        <v>986</v>
      </c>
      <c r="B990" s="0" t="s">
        <v>3843</v>
      </c>
      <c r="C990" s="0" t="s">
        <v>13</v>
      </c>
      <c r="D990" s="0" t="s">
        <v>16</v>
      </c>
      <c r="E990" s="5" t="s">
        <v>3306</v>
      </c>
      <c r="G990" s="0" t="s">
        <v>28</v>
      </c>
      <c r="H990" s="0" t="s">
        <v>2131</v>
      </c>
      <c r="I990" s="0" t="s">
        <v>3301</v>
      </c>
      <c r="J990" s="5" t="s">
        <v>3302</v>
      </c>
      <c r="K990" s="0" t="s">
        <v>33</v>
      </c>
      <c r="O990" s="2">
        <v>0</v>
      </c>
      <c r="P990" s="2">
        <v>1</v>
      </c>
      <c r="Q990" s="2">
        <f>IF(C990="Inventario físico",O990,P990)</f>
      </c>
      <c r="R990" s="2">
        <v>1</v>
      </c>
      <c r="S990" s="0" t="s">
        <v>3842</v>
      </c>
      <c r="T990" s="0" t="s">
        <v>3842</v>
      </c>
      <c r="U990" s="0" t="s">
        <v>99</v>
      </c>
      <c r="V990" s="5" t="s">
        <v>136</v>
      </c>
      <c r="Y990" s="5" t="s">
        <v>3309</v>
      </c>
      <c r="Z990" s="0" t="s">
        <v>104</v>
      </c>
      <c r="AC990" s="5" t="s">
        <v>105</v>
      </c>
      <c r="AD990" s="3">
        <f>IF(AA990="","Pendiente",AA990*Q990)</f>
      </c>
      <c r="AE990" s="3">
        <v>2185</v>
      </c>
      <c r="AF990" s="3">
        <f>IF(AE990="","",AE990*Q990)</f>
      </c>
      <c r="AG990" s="0" t="s">
        <v>106</v>
      </c>
      <c r="AH990" s="0" t="s">
        <v>107</v>
      </c>
    </row>
    <row r="991">
      <c r="A991" s="0">
        <v>987</v>
      </c>
      <c r="B991" s="0" t="s">
        <v>3844</v>
      </c>
      <c r="C991" s="0" t="s">
        <v>13</v>
      </c>
      <c r="D991" s="0" t="s">
        <v>16</v>
      </c>
      <c r="E991" s="5" t="s">
        <v>3306</v>
      </c>
      <c r="G991" s="0" t="s">
        <v>26</v>
      </c>
      <c r="H991" s="0" t="s">
        <v>92</v>
      </c>
      <c r="I991" s="0" t="s">
        <v>3301</v>
      </c>
      <c r="J991" s="5" t="s">
        <v>3302</v>
      </c>
      <c r="K991" s="0" t="s">
        <v>33</v>
      </c>
      <c r="O991" s="2">
        <v>0</v>
      </c>
      <c r="P991" s="2">
        <v>30</v>
      </c>
      <c r="Q991" s="2">
        <f>IF(C991="Inventario físico",O991,P991)</f>
      </c>
      <c r="R991" s="2">
        <v>2</v>
      </c>
      <c r="S991" s="0" t="s">
        <v>3845</v>
      </c>
      <c r="T991" s="0" t="s">
        <v>3845</v>
      </c>
      <c r="U991" s="0" t="s">
        <v>99</v>
      </c>
      <c r="V991" s="5" t="s">
        <v>3846</v>
      </c>
      <c r="Y991" s="5" t="s">
        <v>3309</v>
      </c>
      <c r="Z991" s="0" t="s">
        <v>104</v>
      </c>
      <c r="AC991" s="5" t="s">
        <v>105</v>
      </c>
      <c r="AD991" s="3">
        <f>IF(AA991="","Pendiente",AA991*Q991)</f>
      </c>
      <c r="AE991" s="3">
        <v>3950.2</v>
      </c>
      <c r="AF991" s="3">
        <f>IF(AE991="","",AE991*Q991)</f>
      </c>
      <c r="AG991" s="0" t="s">
        <v>106</v>
      </c>
      <c r="AH991" s="0" t="s">
        <v>107</v>
      </c>
    </row>
    <row r="992">
      <c r="A992" s="0">
        <v>988</v>
      </c>
      <c r="B992" s="0" t="s">
        <v>3847</v>
      </c>
      <c r="C992" s="0" t="s">
        <v>13</v>
      </c>
      <c r="D992" s="0" t="s">
        <v>16</v>
      </c>
      <c r="E992" s="5" t="s">
        <v>3306</v>
      </c>
      <c r="G992" s="0" t="s">
        <v>26</v>
      </c>
      <c r="H992" s="0" t="s">
        <v>92</v>
      </c>
      <c r="I992" s="0" t="s">
        <v>3301</v>
      </c>
      <c r="J992" s="5" t="s">
        <v>3302</v>
      </c>
      <c r="K992" s="0" t="s">
        <v>33</v>
      </c>
      <c r="O992" s="2">
        <v>0</v>
      </c>
      <c r="P992" s="2">
        <v>20</v>
      </c>
      <c r="Q992" s="2">
        <f>IF(C992="Inventario físico",O992,P992)</f>
      </c>
      <c r="R992" s="2">
        <v>1</v>
      </c>
      <c r="S992" s="0" t="s">
        <v>3848</v>
      </c>
      <c r="T992" s="0" t="s">
        <v>3848</v>
      </c>
      <c r="U992" s="0" t="s">
        <v>99</v>
      </c>
      <c r="V992" s="5" t="s">
        <v>3849</v>
      </c>
      <c r="Y992" s="5" t="s">
        <v>3309</v>
      </c>
      <c r="Z992" s="0" t="s">
        <v>104</v>
      </c>
      <c r="AC992" s="5" t="s">
        <v>105</v>
      </c>
      <c r="AD992" s="3">
        <f>IF(AA992="","Pendiente",AA992*Q992)</f>
      </c>
      <c r="AE992" s="3">
        <v>4112.121499999999</v>
      </c>
      <c r="AF992" s="3">
        <f>IF(AE992="","",AE992*Q992)</f>
      </c>
      <c r="AG992" s="0" t="s">
        <v>106</v>
      </c>
      <c r="AH992" s="0" t="s">
        <v>107</v>
      </c>
    </row>
    <row r="993">
      <c r="A993" s="0">
        <v>989</v>
      </c>
      <c r="B993" s="0" t="s">
        <v>3850</v>
      </c>
      <c r="C993" s="0" t="s">
        <v>13</v>
      </c>
      <c r="D993" s="0" t="s">
        <v>16</v>
      </c>
      <c r="E993" s="5" t="s">
        <v>3306</v>
      </c>
      <c r="G993" s="0" t="s">
        <v>26</v>
      </c>
      <c r="H993" s="0" t="s">
        <v>92</v>
      </c>
      <c r="I993" s="0" t="s">
        <v>3301</v>
      </c>
      <c r="J993" s="5" t="s">
        <v>3302</v>
      </c>
      <c r="K993" s="0" t="s">
        <v>33</v>
      </c>
      <c r="O993" s="2">
        <v>0</v>
      </c>
      <c r="P993" s="2">
        <v>20</v>
      </c>
      <c r="Q993" s="2">
        <f>IF(C993="Inventario físico",O993,P993)</f>
      </c>
      <c r="R993" s="2">
        <v>1</v>
      </c>
      <c r="S993" s="0" t="s">
        <v>3851</v>
      </c>
      <c r="T993" s="0" t="s">
        <v>3851</v>
      </c>
      <c r="U993" s="0" t="s">
        <v>99</v>
      </c>
      <c r="V993" s="5" t="s">
        <v>3852</v>
      </c>
      <c r="Y993" s="5" t="s">
        <v>3309</v>
      </c>
      <c r="Z993" s="0" t="s">
        <v>104</v>
      </c>
      <c r="AC993" s="5" t="s">
        <v>105</v>
      </c>
      <c r="AD993" s="3">
        <f>IF(AA993="","Pendiente",AA993*Q993)</f>
      </c>
      <c r="AE993" s="3">
        <v>6212.7</v>
      </c>
      <c r="AF993" s="3">
        <f>IF(AE993="","",AE993*Q993)</f>
      </c>
      <c r="AG993" s="0" t="s">
        <v>106</v>
      </c>
      <c r="AH993" s="0" t="s">
        <v>107</v>
      </c>
    </row>
    <row r="994">
      <c r="A994" s="0">
        <v>990</v>
      </c>
      <c r="B994" s="0" t="s">
        <v>3853</v>
      </c>
      <c r="C994" s="0" t="s">
        <v>13</v>
      </c>
      <c r="D994" s="0" t="s">
        <v>16</v>
      </c>
      <c r="E994" s="5" t="s">
        <v>3306</v>
      </c>
      <c r="G994" s="0" t="s">
        <v>26</v>
      </c>
      <c r="H994" s="0" t="s">
        <v>92</v>
      </c>
      <c r="I994" s="0" t="s">
        <v>3301</v>
      </c>
      <c r="J994" s="5" t="s">
        <v>3302</v>
      </c>
      <c r="K994" s="0" t="s">
        <v>33</v>
      </c>
      <c r="O994" s="2">
        <v>0</v>
      </c>
      <c r="P994" s="2">
        <v>20</v>
      </c>
      <c r="Q994" s="2">
        <f>IF(C994="Inventario físico",O994,P994)</f>
      </c>
      <c r="R994" s="2">
        <v>1</v>
      </c>
      <c r="S994" s="0" t="s">
        <v>3854</v>
      </c>
      <c r="T994" s="0" t="s">
        <v>3854</v>
      </c>
      <c r="U994" s="0" t="s">
        <v>99</v>
      </c>
      <c r="V994" s="5" t="s">
        <v>3855</v>
      </c>
      <c r="Y994" s="5" t="s">
        <v>3309</v>
      </c>
      <c r="Z994" s="0" t="s">
        <v>104</v>
      </c>
      <c r="AC994" s="5" t="s">
        <v>105</v>
      </c>
      <c r="AD994" s="3">
        <f>IF(AA994="","Pendiente",AA994*Q994)</f>
      </c>
      <c r="AE994" s="3">
        <v>12403.6</v>
      </c>
      <c r="AF994" s="3">
        <f>IF(AE994="","",AE994*Q994)</f>
      </c>
      <c r="AG994" s="0" t="s">
        <v>106</v>
      </c>
      <c r="AH994" s="0" t="s">
        <v>107</v>
      </c>
    </row>
    <row r="995">
      <c r="A995" s="0">
        <v>991</v>
      </c>
      <c r="B995" s="0" t="s">
        <v>3856</v>
      </c>
      <c r="C995" s="0" t="s">
        <v>13</v>
      </c>
      <c r="D995" s="0" t="s">
        <v>16</v>
      </c>
      <c r="E995" s="5" t="s">
        <v>3306</v>
      </c>
      <c r="G995" s="0" t="s">
        <v>26</v>
      </c>
      <c r="H995" s="0" t="s">
        <v>92</v>
      </c>
      <c r="I995" s="0" t="s">
        <v>3301</v>
      </c>
      <c r="J995" s="5" t="s">
        <v>3302</v>
      </c>
      <c r="K995" s="0" t="s">
        <v>30</v>
      </c>
      <c r="O995" s="2">
        <v>0</v>
      </c>
      <c r="P995" s="2">
        <v>23</v>
      </c>
      <c r="Q995" s="2">
        <f>IF(C995="Inventario físico",O995,P995)</f>
      </c>
      <c r="R995" s="2">
        <v>2</v>
      </c>
      <c r="S995" s="0" t="s">
        <v>3857</v>
      </c>
      <c r="T995" s="0" t="s">
        <v>3857</v>
      </c>
      <c r="U995" s="0" t="s">
        <v>99</v>
      </c>
      <c r="V995" s="5" t="s">
        <v>3858</v>
      </c>
      <c r="Y995" s="5" t="s">
        <v>3309</v>
      </c>
      <c r="Z995" s="0" t="s">
        <v>104</v>
      </c>
      <c r="AC995" s="5" t="s">
        <v>105</v>
      </c>
      <c r="AD995" s="3">
        <f>IF(AA995="","Pendiente",AA995*Q995)</f>
      </c>
      <c r="AE995" s="3">
        <v>12992.844782608696</v>
      </c>
      <c r="AF995" s="3">
        <f>IF(AE995="","",AE995*Q995)</f>
      </c>
      <c r="AG995" s="0" t="s">
        <v>106</v>
      </c>
      <c r="AH995" s="0" t="s">
        <v>107</v>
      </c>
    </row>
    <row r="996">
      <c r="A996" s="0">
        <v>992</v>
      </c>
      <c r="B996" s="0" t="s">
        <v>3859</v>
      </c>
      <c r="C996" s="0" t="s">
        <v>13</v>
      </c>
      <c r="D996" s="0" t="s">
        <v>16</v>
      </c>
      <c r="E996" s="5" t="s">
        <v>3306</v>
      </c>
      <c r="G996" s="0" t="s">
        <v>27</v>
      </c>
      <c r="H996" s="0" t="s">
        <v>1020</v>
      </c>
      <c r="I996" s="0" t="s">
        <v>3301</v>
      </c>
      <c r="J996" s="5" t="s">
        <v>3302</v>
      </c>
      <c r="K996" s="0" t="s">
        <v>30</v>
      </c>
      <c r="O996" s="2">
        <v>0</v>
      </c>
      <c r="P996" s="2">
        <v>8</v>
      </c>
      <c r="Q996" s="2">
        <f>IF(C996="Inventario físico",O996,P996)</f>
      </c>
      <c r="R996" s="2">
        <v>2</v>
      </c>
      <c r="S996" s="0" t="s">
        <v>3857</v>
      </c>
      <c r="T996" s="0" t="s">
        <v>3857</v>
      </c>
      <c r="U996" s="0" t="s">
        <v>99</v>
      </c>
      <c r="V996" s="5" t="s">
        <v>3858</v>
      </c>
      <c r="Y996" s="5" t="s">
        <v>3309</v>
      </c>
      <c r="Z996" s="0" t="s">
        <v>104</v>
      </c>
      <c r="AC996" s="5" t="s">
        <v>105</v>
      </c>
      <c r="AD996" s="3">
        <f>IF(AA996="","Pendiente",AA996*Q996)</f>
      </c>
      <c r="AE996" s="3">
        <v>538.59</v>
      </c>
      <c r="AF996" s="3">
        <f>IF(AE996="","",AE996*Q996)</f>
      </c>
      <c r="AG996" s="0" t="s">
        <v>106</v>
      </c>
      <c r="AH996" s="0" t="s">
        <v>107</v>
      </c>
    </row>
    <row r="997">
      <c r="A997" s="0">
        <v>993</v>
      </c>
      <c r="B997" s="0" t="s">
        <v>3860</v>
      </c>
      <c r="C997" s="0" t="s">
        <v>13</v>
      </c>
      <c r="D997" s="0" t="s">
        <v>16</v>
      </c>
      <c r="E997" s="5" t="s">
        <v>3306</v>
      </c>
      <c r="G997" s="0" t="s">
        <v>26</v>
      </c>
      <c r="H997" s="0" t="s">
        <v>92</v>
      </c>
      <c r="I997" s="0" t="s">
        <v>3301</v>
      </c>
      <c r="J997" s="5" t="s">
        <v>3302</v>
      </c>
      <c r="K997" s="0" t="s">
        <v>30</v>
      </c>
      <c r="O997" s="2">
        <v>0</v>
      </c>
      <c r="P997" s="2">
        <v>20</v>
      </c>
      <c r="Q997" s="2">
        <f>IF(C997="Inventario físico",O997,P997)</f>
      </c>
      <c r="R997" s="2">
        <v>1</v>
      </c>
      <c r="S997" s="0" t="s">
        <v>3861</v>
      </c>
      <c r="T997" s="0" t="s">
        <v>3861</v>
      </c>
      <c r="U997" s="0" t="s">
        <v>99</v>
      </c>
      <c r="V997" s="5" t="s">
        <v>3862</v>
      </c>
      <c r="Y997" s="5" t="s">
        <v>3309</v>
      </c>
      <c r="Z997" s="0" t="s">
        <v>104</v>
      </c>
      <c r="AC997" s="5" t="s">
        <v>105</v>
      </c>
      <c r="AD997" s="3">
        <f>IF(AA997="","Pendiente",AA997*Q997)</f>
      </c>
      <c r="AE997" s="3">
        <v>2835</v>
      </c>
      <c r="AF997" s="3">
        <f>IF(AE997="","",AE997*Q997)</f>
      </c>
      <c r="AG997" s="0" t="s">
        <v>106</v>
      </c>
      <c r="AH997" s="0" t="s">
        <v>107</v>
      </c>
    </row>
    <row r="998">
      <c r="A998" s="0">
        <v>994</v>
      </c>
      <c r="B998" s="0" t="s">
        <v>3863</v>
      </c>
      <c r="C998" s="0" t="s">
        <v>13</v>
      </c>
      <c r="D998" s="0" t="s">
        <v>16</v>
      </c>
      <c r="E998" s="5" t="s">
        <v>3306</v>
      </c>
      <c r="G998" s="0" t="s">
        <v>27</v>
      </c>
      <c r="H998" s="0" t="s">
        <v>1020</v>
      </c>
      <c r="I998" s="0" t="s">
        <v>3301</v>
      </c>
      <c r="J998" s="5" t="s">
        <v>3302</v>
      </c>
      <c r="K998" s="0" t="s">
        <v>30</v>
      </c>
      <c r="O998" s="2">
        <v>0</v>
      </c>
      <c r="P998" s="2">
        <v>319</v>
      </c>
      <c r="Q998" s="2">
        <f>IF(C998="Inventario físico",O998,P998)</f>
      </c>
      <c r="R998" s="2">
        <v>3</v>
      </c>
      <c r="S998" s="0" t="s">
        <v>3861</v>
      </c>
      <c r="T998" s="0" t="s">
        <v>3861</v>
      </c>
      <c r="U998" s="0" t="s">
        <v>99</v>
      </c>
      <c r="V998" s="5" t="s">
        <v>3862</v>
      </c>
      <c r="Y998" s="5" t="s">
        <v>3309</v>
      </c>
      <c r="Z998" s="0" t="s">
        <v>104</v>
      </c>
      <c r="AC998" s="5" t="s">
        <v>105</v>
      </c>
      <c r="AD998" s="3">
        <f>IF(AA998="","Pendiente",AA998*Q998)</f>
      </c>
      <c r="AE998" s="3">
        <v>2727.3503761755487</v>
      </c>
      <c r="AF998" s="3">
        <f>IF(AE998="","",AE998*Q998)</f>
      </c>
      <c r="AG998" s="0" t="s">
        <v>106</v>
      </c>
      <c r="AH998" s="0" t="s">
        <v>107</v>
      </c>
    </row>
    <row r="999">
      <c r="A999" s="0">
        <v>995</v>
      </c>
      <c r="B999" s="0" t="s">
        <v>3864</v>
      </c>
      <c r="C999" s="0" t="s">
        <v>13</v>
      </c>
      <c r="D999" s="0" t="s">
        <v>16</v>
      </c>
      <c r="E999" s="5" t="s">
        <v>131</v>
      </c>
      <c r="F999" s="0" t="s">
        <v>3300</v>
      </c>
      <c r="G999" s="0" t="s">
        <v>26</v>
      </c>
      <c r="H999" s="0" t="s">
        <v>92</v>
      </c>
      <c r="I999" s="0" t="s">
        <v>3301</v>
      </c>
      <c r="J999" s="5" t="s">
        <v>3302</v>
      </c>
      <c r="K999" s="0" t="s">
        <v>30</v>
      </c>
      <c r="O999" s="2">
        <v>0</v>
      </c>
      <c r="P999" s="2">
        <v>20</v>
      </c>
      <c r="Q999" s="2">
        <f>IF(C999="Inventario físico",O999,P999)</f>
      </c>
      <c r="R999" s="2">
        <v>1</v>
      </c>
      <c r="S999" s="0" t="s">
        <v>3865</v>
      </c>
      <c r="T999" s="0" t="s">
        <v>3865</v>
      </c>
      <c r="U999" s="0" t="s">
        <v>99</v>
      </c>
      <c r="V999" s="5" t="s">
        <v>301</v>
      </c>
      <c r="Y999" s="5" t="s">
        <v>3304</v>
      </c>
      <c r="Z999" s="0" t="s">
        <v>104</v>
      </c>
      <c r="AC999" s="5" t="s">
        <v>105</v>
      </c>
      <c r="AD999" s="3">
        <f>IF(AA999="","Pendiente",AA999*Q999)</f>
      </c>
      <c r="AE999" s="3">
        <v>374.716</v>
      </c>
      <c r="AF999" s="3">
        <f>IF(AE999="","",AE999*Q999)</f>
      </c>
      <c r="AG999" s="0" t="s">
        <v>106</v>
      </c>
      <c r="AH999" s="0" t="s">
        <v>107</v>
      </c>
    </row>
    <row r="1000">
      <c r="A1000" s="0">
        <v>996</v>
      </c>
      <c r="B1000" s="0" t="s">
        <v>3866</v>
      </c>
      <c r="C1000" s="0" t="s">
        <v>13</v>
      </c>
      <c r="D1000" s="0" t="s">
        <v>16</v>
      </c>
      <c r="E1000" s="5" t="s">
        <v>131</v>
      </c>
      <c r="F1000" s="0" t="s">
        <v>3300</v>
      </c>
      <c r="G1000" s="0" t="s">
        <v>27</v>
      </c>
      <c r="H1000" s="0" t="s">
        <v>1020</v>
      </c>
      <c r="I1000" s="0" t="s">
        <v>3301</v>
      </c>
      <c r="J1000" s="5" t="s">
        <v>3302</v>
      </c>
      <c r="K1000" s="0" t="s">
        <v>30</v>
      </c>
      <c r="O1000" s="2">
        <v>0</v>
      </c>
      <c r="P1000" s="2">
        <v>580</v>
      </c>
      <c r="Q1000" s="2">
        <f>IF(C1000="Inventario físico",O1000,P1000)</f>
      </c>
      <c r="R1000" s="2">
        <v>3</v>
      </c>
      <c r="S1000" s="0" t="s">
        <v>3865</v>
      </c>
      <c r="T1000" s="0" t="s">
        <v>3865</v>
      </c>
      <c r="U1000" s="0" t="s">
        <v>99</v>
      </c>
      <c r="V1000" s="5" t="s">
        <v>301</v>
      </c>
      <c r="Y1000" s="5" t="s">
        <v>3304</v>
      </c>
      <c r="Z1000" s="0" t="s">
        <v>104</v>
      </c>
      <c r="AC1000" s="5" t="s">
        <v>105</v>
      </c>
      <c r="AD1000" s="3">
        <f>IF(AA1000="","Pendiente",AA1000*Q1000)</f>
      </c>
      <c r="AE1000" s="3">
        <v>396.37998275862066</v>
      </c>
      <c r="AF1000" s="3">
        <f>IF(AE1000="","",AE1000*Q1000)</f>
      </c>
      <c r="AG1000" s="0" t="s">
        <v>106</v>
      </c>
      <c r="AH1000" s="0" t="s">
        <v>107</v>
      </c>
    </row>
    <row r="1001">
      <c r="A1001" s="0">
        <v>997</v>
      </c>
      <c r="B1001" s="0" t="s">
        <v>3867</v>
      </c>
      <c r="C1001" s="0" t="s">
        <v>13</v>
      </c>
      <c r="D1001" s="0" t="s">
        <v>16</v>
      </c>
      <c r="E1001" s="5" t="s">
        <v>131</v>
      </c>
      <c r="F1001" s="0" t="s">
        <v>3300</v>
      </c>
      <c r="G1001" s="0" t="s">
        <v>28</v>
      </c>
      <c r="H1001" s="0" t="s">
        <v>2131</v>
      </c>
      <c r="I1001" s="0" t="s">
        <v>3301</v>
      </c>
      <c r="J1001" s="5" t="s">
        <v>3302</v>
      </c>
      <c r="K1001" s="0" t="s">
        <v>30</v>
      </c>
      <c r="O1001" s="2">
        <v>0</v>
      </c>
      <c r="P1001" s="2">
        <v>10</v>
      </c>
      <c r="Q1001" s="2">
        <f>IF(C1001="Inventario físico",O1001,P1001)</f>
      </c>
      <c r="R1001" s="2">
        <v>1</v>
      </c>
      <c r="S1001" s="0" t="s">
        <v>3865</v>
      </c>
      <c r="T1001" s="0" t="s">
        <v>3865</v>
      </c>
      <c r="U1001" s="0" t="s">
        <v>99</v>
      </c>
      <c r="V1001" s="5" t="s">
        <v>301</v>
      </c>
      <c r="Y1001" s="5" t="s">
        <v>3304</v>
      </c>
      <c r="Z1001" s="0" t="s">
        <v>104</v>
      </c>
      <c r="AC1001" s="5" t="s">
        <v>105</v>
      </c>
      <c r="AD1001" s="3">
        <f>IF(AA1001="","Pendiente",AA1001*Q1001)</f>
      </c>
      <c r="AE1001" s="3">
        <v>406.43</v>
      </c>
      <c r="AF1001" s="3">
        <f>IF(AE1001="","",AE1001*Q1001)</f>
      </c>
      <c r="AG1001" s="0" t="s">
        <v>106</v>
      </c>
      <c r="AH1001" s="0" t="s">
        <v>107</v>
      </c>
    </row>
    <row r="1002">
      <c r="A1002" s="0">
        <v>998</v>
      </c>
      <c r="B1002" s="0" t="s">
        <v>3868</v>
      </c>
      <c r="C1002" s="0" t="s">
        <v>13</v>
      </c>
      <c r="D1002" s="0" t="s">
        <v>16</v>
      </c>
      <c r="E1002" s="5" t="s">
        <v>131</v>
      </c>
      <c r="F1002" s="0" t="s">
        <v>3300</v>
      </c>
      <c r="G1002" s="0" t="s">
        <v>26</v>
      </c>
      <c r="H1002" s="0" t="s">
        <v>92</v>
      </c>
      <c r="I1002" s="0" t="s">
        <v>3301</v>
      </c>
      <c r="J1002" s="5" t="s">
        <v>3302</v>
      </c>
      <c r="K1002" s="0" t="s">
        <v>30</v>
      </c>
      <c r="O1002" s="2">
        <v>0</v>
      </c>
      <c r="P1002" s="2">
        <v>40</v>
      </c>
      <c r="Q1002" s="2">
        <f>IF(C1002="Inventario físico",O1002,P1002)</f>
      </c>
      <c r="R1002" s="2">
        <v>2</v>
      </c>
      <c r="S1002" s="0" t="s">
        <v>3869</v>
      </c>
      <c r="T1002" s="0" t="s">
        <v>3869</v>
      </c>
      <c r="U1002" s="0" t="s">
        <v>99</v>
      </c>
      <c r="V1002" s="5" t="s">
        <v>383</v>
      </c>
      <c r="Y1002" s="5" t="s">
        <v>3304</v>
      </c>
      <c r="Z1002" s="0" t="s">
        <v>104</v>
      </c>
      <c r="AC1002" s="5" t="s">
        <v>105</v>
      </c>
      <c r="AD1002" s="3">
        <f>IF(AA1002="","Pendiente",AA1002*Q1002)</f>
      </c>
      <c r="AE1002" s="3">
        <v>1702.36</v>
      </c>
      <c r="AF1002" s="3">
        <f>IF(AE1002="","",AE1002*Q1002)</f>
      </c>
      <c r="AG1002" s="0" t="s">
        <v>106</v>
      </c>
      <c r="AH1002" s="0" t="s">
        <v>107</v>
      </c>
    </row>
    <row r="1003">
      <c r="A1003" s="0">
        <v>999</v>
      </c>
      <c r="B1003" s="0" t="s">
        <v>3870</v>
      </c>
      <c r="C1003" s="0" t="s">
        <v>13</v>
      </c>
      <c r="D1003" s="0" t="s">
        <v>16</v>
      </c>
      <c r="E1003" s="5" t="s">
        <v>131</v>
      </c>
      <c r="F1003" s="0" t="s">
        <v>3300</v>
      </c>
      <c r="G1003" s="0" t="s">
        <v>27</v>
      </c>
      <c r="H1003" s="0" t="s">
        <v>1020</v>
      </c>
      <c r="I1003" s="0" t="s">
        <v>3301</v>
      </c>
      <c r="J1003" s="5" t="s">
        <v>3302</v>
      </c>
      <c r="K1003" s="0" t="s">
        <v>30</v>
      </c>
      <c r="O1003" s="2">
        <v>0</v>
      </c>
      <c r="P1003" s="2">
        <v>7010</v>
      </c>
      <c r="Q1003" s="2">
        <f>IF(C1003="Inventario físico",O1003,P1003)</f>
      </c>
      <c r="R1003" s="2">
        <v>3</v>
      </c>
      <c r="S1003" s="0" t="s">
        <v>3869</v>
      </c>
      <c r="T1003" s="0" t="s">
        <v>3869</v>
      </c>
      <c r="U1003" s="0" t="s">
        <v>99</v>
      </c>
      <c r="V1003" s="5" t="s">
        <v>383</v>
      </c>
      <c r="Y1003" s="5" t="s">
        <v>3304</v>
      </c>
      <c r="Z1003" s="0" t="s">
        <v>104</v>
      </c>
      <c r="AC1003" s="5" t="s">
        <v>105</v>
      </c>
      <c r="AD1003" s="3">
        <f>IF(AA1003="","Pendiente",AA1003*Q1003)</f>
      </c>
      <c r="AE1003" s="3">
        <v>46.24395435092725</v>
      </c>
      <c r="AF1003" s="3">
        <f>IF(AE1003="","",AE1003*Q1003)</f>
      </c>
      <c r="AG1003" s="0" t="s">
        <v>106</v>
      </c>
      <c r="AH1003" s="0" t="s">
        <v>107</v>
      </c>
    </row>
    <row r="1004">
      <c r="A1004" s="0">
        <v>1000</v>
      </c>
      <c r="B1004" s="0" t="s">
        <v>3871</v>
      </c>
      <c r="C1004" s="0" t="s">
        <v>13</v>
      </c>
      <c r="D1004" s="0" t="s">
        <v>16</v>
      </c>
      <c r="E1004" s="5" t="s">
        <v>131</v>
      </c>
      <c r="F1004" s="0" t="s">
        <v>3300</v>
      </c>
      <c r="G1004" s="0" t="s">
        <v>28</v>
      </c>
      <c r="H1004" s="0" t="s">
        <v>2131</v>
      </c>
      <c r="I1004" s="0" t="s">
        <v>3301</v>
      </c>
      <c r="J1004" s="5" t="s">
        <v>3302</v>
      </c>
      <c r="K1004" s="0" t="s">
        <v>30</v>
      </c>
      <c r="O1004" s="2">
        <v>0</v>
      </c>
      <c r="P1004" s="2">
        <v>270</v>
      </c>
      <c r="Q1004" s="2">
        <f>IF(C1004="Inventario físico",O1004,P1004)</f>
      </c>
      <c r="R1004" s="2">
        <v>2</v>
      </c>
      <c r="S1004" s="0" t="s">
        <v>3869</v>
      </c>
      <c r="T1004" s="0" t="s">
        <v>3869</v>
      </c>
      <c r="U1004" s="0" t="s">
        <v>99</v>
      </c>
      <c r="V1004" s="5" t="s">
        <v>383</v>
      </c>
      <c r="Y1004" s="5" t="s">
        <v>3304</v>
      </c>
      <c r="Z1004" s="0" t="s">
        <v>104</v>
      </c>
      <c r="AC1004" s="5" t="s">
        <v>105</v>
      </c>
      <c r="AD1004" s="3">
        <f>IF(AA1004="","Pendiente",AA1004*Q1004)</f>
      </c>
      <c r="AE1004" s="3">
        <v>88.4074074074074</v>
      </c>
      <c r="AF1004" s="3">
        <f>IF(AE1004="","",AE1004*Q1004)</f>
      </c>
      <c r="AG1004" s="0" t="s">
        <v>106</v>
      </c>
      <c r="AH1004" s="0" t="s">
        <v>107</v>
      </c>
    </row>
    <row r="1005">
      <c r="A1005" s="0">
        <v>1001</v>
      </c>
      <c r="B1005" s="0" t="s">
        <v>3872</v>
      </c>
      <c r="C1005" s="0" t="s">
        <v>13</v>
      </c>
      <c r="D1005" s="0" t="s">
        <v>16</v>
      </c>
      <c r="E1005" s="5" t="s">
        <v>3306</v>
      </c>
      <c r="G1005" s="0" t="s">
        <v>26</v>
      </c>
      <c r="H1005" s="0" t="s">
        <v>92</v>
      </c>
      <c r="I1005" s="0" t="s">
        <v>3301</v>
      </c>
      <c r="J1005" s="5" t="s">
        <v>3302</v>
      </c>
      <c r="K1005" s="0" t="s">
        <v>30</v>
      </c>
      <c r="O1005" s="2">
        <v>0</v>
      </c>
      <c r="P1005" s="2">
        <v>20</v>
      </c>
      <c r="Q1005" s="2">
        <f>IF(C1005="Inventario físico",O1005,P1005)</f>
      </c>
      <c r="R1005" s="2">
        <v>1</v>
      </c>
      <c r="S1005" s="0" t="s">
        <v>3873</v>
      </c>
      <c r="T1005" s="0" t="s">
        <v>3873</v>
      </c>
      <c r="U1005" s="0" t="s">
        <v>99</v>
      </c>
      <c r="V1005" s="5" t="s">
        <v>3874</v>
      </c>
      <c r="Y1005" s="5" t="s">
        <v>3309</v>
      </c>
      <c r="Z1005" s="0" t="s">
        <v>104</v>
      </c>
      <c r="AC1005" s="5" t="s">
        <v>105</v>
      </c>
      <c r="AD1005" s="3">
        <f>IF(AA1005="","Pendiente",AA1005*Q1005)</f>
      </c>
      <c r="AE1005" s="3">
        <v>318.6</v>
      </c>
      <c r="AF1005" s="3">
        <f>IF(AE1005="","",AE1005*Q1005)</f>
      </c>
      <c r="AG1005" s="0" t="s">
        <v>106</v>
      </c>
      <c r="AH1005" s="0" t="s">
        <v>107</v>
      </c>
    </row>
    <row r="1006">
      <c r="A1006" s="0">
        <v>1002</v>
      </c>
      <c r="B1006" s="0" t="s">
        <v>3875</v>
      </c>
      <c r="C1006" s="0" t="s">
        <v>13</v>
      </c>
      <c r="D1006" s="0" t="s">
        <v>16</v>
      </c>
      <c r="E1006" s="5" t="s">
        <v>3306</v>
      </c>
      <c r="G1006" s="0" t="s">
        <v>27</v>
      </c>
      <c r="H1006" s="0" t="s">
        <v>1020</v>
      </c>
      <c r="I1006" s="0" t="s">
        <v>3301</v>
      </c>
      <c r="J1006" s="5" t="s">
        <v>3302</v>
      </c>
      <c r="K1006" s="0" t="s">
        <v>30</v>
      </c>
      <c r="O1006" s="2">
        <v>0</v>
      </c>
      <c r="P1006" s="2">
        <v>100</v>
      </c>
      <c r="Q1006" s="2">
        <f>IF(C1006="Inventario físico",O1006,P1006)</f>
      </c>
      <c r="R1006" s="2">
        <v>1</v>
      </c>
      <c r="S1006" s="0" t="s">
        <v>3873</v>
      </c>
      <c r="T1006" s="0" t="s">
        <v>3873</v>
      </c>
      <c r="U1006" s="0" t="s">
        <v>99</v>
      </c>
      <c r="V1006" s="5" t="s">
        <v>3874</v>
      </c>
      <c r="Y1006" s="5" t="s">
        <v>3309</v>
      </c>
      <c r="Z1006" s="0" t="s">
        <v>104</v>
      </c>
      <c r="AC1006" s="5" t="s">
        <v>105</v>
      </c>
      <c r="AD1006" s="3">
        <f>IF(AA1006="","Pendiente",AA1006*Q1006)</f>
      </c>
      <c r="AE1006" s="3">
        <v>17.82</v>
      </c>
      <c r="AF1006" s="3">
        <f>IF(AE1006="","",AE1006*Q1006)</f>
      </c>
      <c r="AG1006" s="0" t="s">
        <v>106</v>
      </c>
      <c r="AH1006" s="0" t="s">
        <v>107</v>
      </c>
    </row>
    <row r="1007">
      <c r="A1007" s="0">
        <v>1003</v>
      </c>
      <c r="B1007" s="0" t="s">
        <v>3876</v>
      </c>
      <c r="C1007" s="0" t="s">
        <v>13</v>
      </c>
      <c r="D1007" s="0" t="s">
        <v>16</v>
      </c>
      <c r="E1007" s="5" t="s">
        <v>3306</v>
      </c>
      <c r="G1007" s="0" t="s">
        <v>26</v>
      </c>
      <c r="H1007" s="0" t="s">
        <v>92</v>
      </c>
      <c r="I1007" s="0" t="s">
        <v>3301</v>
      </c>
      <c r="J1007" s="5" t="s">
        <v>3302</v>
      </c>
      <c r="K1007" s="0" t="s">
        <v>30</v>
      </c>
      <c r="O1007" s="2">
        <v>0</v>
      </c>
      <c r="P1007" s="2">
        <v>20</v>
      </c>
      <c r="Q1007" s="2">
        <f>IF(C1007="Inventario físico",O1007,P1007)</f>
      </c>
      <c r="R1007" s="2">
        <v>1</v>
      </c>
      <c r="S1007" s="0" t="s">
        <v>3877</v>
      </c>
      <c r="T1007" s="0" t="s">
        <v>3877</v>
      </c>
      <c r="U1007" s="0" t="s">
        <v>99</v>
      </c>
      <c r="V1007" s="5" t="s">
        <v>3878</v>
      </c>
      <c r="Y1007" s="5" t="s">
        <v>3309</v>
      </c>
      <c r="Z1007" s="0" t="s">
        <v>104</v>
      </c>
      <c r="AC1007" s="5" t="s">
        <v>105</v>
      </c>
      <c r="AD1007" s="3">
        <f>IF(AA1007="","Pendiente",AA1007*Q1007)</f>
      </c>
      <c r="AE1007" s="3">
        <v>2069.2</v>
      </c>
      <c r="AF1007" s="3">
        <f>IF(AE1007="","",AE1007*Q1007)</f>
      </c>
      <c r="AG1007" s="0" t="s">
        <v>106</v>
      </c>
      <c r="AH1007" s="0" t="s">
        <v>107</v>
      </c>
    </row>
    <row r="1008">
      <c r="A1008" s="0">
        <v>1004</v>
      </c>
      <c r="B1008" s="0" t="s">
        <v>3879</v>
      </c>
      <c r="C1008" s="0" t="s">
        <v>13</v>
      </c>
      <c r="D1008" s="0" t="s">
        <v>16</v>
      </c>
      <c r="E1008" s="5" t="s">
        <v>3306</v>
      </c>
      <c r="G1008" s="0" t="s">
        <v>28</v>
      </c>
      <c r="H1008" s="0" t="s">
        <v>2131</v>
      </c>
      <c r="I1008" s="0" t="s">
        <v>3301</v>
      </c>
      <c r="J1008" s="5" t="s">
        <v>3302</v>
      </c>
      <c r="K1008" s="0" t="s">
        <v>30</v>
      </c>
      <c r="O1008" s="2">
        <v>0</v>
      </c>
      <c r="P1008" s="2">
        <v>7</v>
      </c>
      <c r="Q1008" s="2">
        <f>IF(C1008="Inventario físico",O1008,P1008)</f>
      </c>
      <c r="R1008" s="2">
        <v>1</v>
      </c>
      <c r="S1008" s="0" t="s">
        <v>3877</v>
      </c>
      <c r="T1008" s="0" t="s">
        <v>3877</v>
      </c>
      <c r="U1008" s="0" t="s">
        <v>99</v>
      </c>
      <c r="V1008" s="5" t="s">
        <v>3878</v>
      </c>
      <c r="Y1008" s="5" t="s">
        <v>3309</v>
      </c>
      <c r="Z1008" s="0" t="s">
        <v>104</v>
      </c>
      <c r="AC1008" s="5" t="s">
        <v>105</v>
      </c>
      <c r="AD1008" s="3">
        <f>IF(AA1008="","Pendiente",AA1008*Q1008)</f>
      </c>
      <c r="AE1008" s="3">
        <v>2069.2</v>
      </c>
      <c r="AF1008" s="3">
        <f>IF(AE1008="","",AE1008*Q1008)</f>
      </c>
      <c r="AG1008" s="0" t="s">
        <v>106</v>
      </c>
      <c r="AH1008" s="0" t="s">
        <v>107</v>
      </c>
    </row>
    <row r="1009">
      <c r="A1009" s="0">
        <v>1005</v>
      </c>
      <c r="B1009" s="0" t="s">
        <v>3880</v>
      </c>
      <c r="C1009" s="0" t="s">
        <v>13</v>
      </c>
      <c r="D1009" s="0" t="s">
        <v>16</v>
      </c>
      <c r="E1009" s="5" t="s">
        <v>3306</v>
      </c>
      <c r="G1009" s="0" t="s">
        <v>26</v>
      </c>
      <c r="H1009" s="0" t="s">
        <v>92</v>
      </c>
      <c r="I1009" s="0" t="s">
        <v>3301</v>
      </c>
      <c r="J1009" s="5" t="s">
        <v>3302</v>
      </c>
      <c r="K1009" s="0" t="s">
        <v>30</v>
      </c>
      <c r="O1009" s="2">
        <v>0</v>
      </c>
      <c r="P1009" s="2">
        <v>20</v>
      </c>
      <c r="Q1009" s="2">
        <f>IF(C1009="Inventario físico",O1009,P1009)</f>
      </c>
      <c r="R1009" s="2">
        <v>1</v>
      </c>
      <c r="S1009" s="0" t="s">
        <v>3881</v>
      </c>
      <c r="T1009" s="0" t="s">
        <v>3881</v>
      </c>
      <c r="U1009" s="0" t="s">
        <v>99</v>
      </c>
      <c r="V1009" s="5" t="s">
        <v>3882</v>
      </c>
      <c r="Y1009" s="5" t="s">
        <v>3309</v>
      </c>
      <c r="Z1009" s="0" t="s">
        <v>104</v>
      </c>
      <c r="AC1009" s="5" t="s">
        <v>105</v>
      </c>
      <c r="AD1009" s="3">
        <f>IF(AA1009="","Pendiente",AA1009*Q1009)</f>
      </c>
      <c r="AE1009" s="3">
        <v>1188.25</v>
      </c>
      <c r="AF1009" s="3">
        <f>IF(AE1009="","",AE1009*Q1009)</f>
      </c>
      <c r="AG1009" s="0" t="s">
        <v>106</v>
      </c>
      <c r="AH1009" s="0" t="s">
        <v>107</v>
      </c>
    </row>
    <row r="1010">
      <c r="A1010" s="0">
        <v>1006</v>
      </c>
      <c r="B1010" s="0" t="s">
        <v>3883</v>
      </c>
      <c r="C1010" s="0" t="s">
        <v>13</v>
      </c>
      <c r="D1010" s="0" t="s">
        <v>18</v>
      </c>
      <c r="E1010" s="5" t="s">
        <v>3500</v>
      </c>
      <c r="F1010" s="0" t="s">
        <v>3501</v>
      </c>
      <c r="G1010" s="0" t="s">
        <v>26</v>
      </c>
      <c r="H1010" s="0" t="s">
        <v>92</v>
      </c>
      <c r="I1010" s="0" t="s">
        <v>3301</v>
      </c>
      <c r="J1010" s="5" t="s">
        <v>3302</v>
      </c>
      <c r="K1010" s="0" t="s">
        <v>32</v>
      </c>
      <c r="O1010" s="2">
        <v>0</v>
      </c>
      <c r="P1010" s="2">
        <v>19</v>
      </c>
      <c r="Q1010" s="2">
        <f>IF(C1010="Inventario físico",O1010,P1010)</f>
      </c>
      <c r="R1010" s="2">
        <v>1</v>
      </c>
      <c r="S1010" s="0" t="s">
        <v>3884</v>
      </c>
      <c r="T1010" s="0" t="s">
        <v>3884</v>
      </c>
      <c r="U1010" s="0" t="s">
        <v>99</v>
      </c>
      <c r="V1010" s="5" t="s">
        <v>3885</v>
      </c>
      <c r="Y1010" s="5" t="s">
        <v>3504</v>
      </c>
      <c r="Z1010" s="0" t="s">
        <v>104</v>
      </c>
      <c r="AC1010" s="5" t="s">
        <v>105</v>
      </c>
      <c r="AD1010" s="3">
        <f>IF(AA1010="","Pendiente",AA1010*Q1010)</f>
      </c>
      <c r="AE1010" s="3">
        <v>39711.859473684206</v>
      </c>
      <c r="AF1010" s="3">
        <f>IF(AE1010="","",AE1010*Q1010)</f>
      </c>
      <c r="AG1010" s="0" t="s">
        <v>106</v>
      </c>
      <c r="AH1010" s="0" t="s">
        <v>107</v>
      </c>
    </row>
    <row r="1011">
      <c r="A1011" s="0">
        <v>1007</v>
      </c>
      <c r="B1011" s="0" t="s">
        <v>3886</v>
      </c>
      <c r="C1011" s="0" t="s">
        <v>13</v>
      </c>
      <c r="D1011" s="0" t="s">
        <v>18</v>
      </c>
      <c r="E1011" s="5" t="s">
        <v>3500</v>
      </c>
      <c r="F1011" s="0" t="s">
        <v>3501</v>
      </c>
      <c r="G1011" s="0" t="s">
        <v>27</v>
      </c>
      <c r="H1011" s="0" t="s">
        <v>1020</v>
      </c>
      <c r="I1011" s="0" t="s">
        <v>3301</v>
      </c>
      <c r="J1011" s="5" t="s">
        <v>3302</v>
      </c>
      <c r="K1011" s="0" t="s">
        <v>32</v>
      </c>
      <c r="O1011" s="2">
        <v>0</v>
      </c>
      <c r="P1011" s="2">
        <v>123</v>
      </c>
      <c r="Q1011" s="2">
        <f>IF(C1011="Inventario físico",O1011,P1011)</f>
      </c>
      <c r="R1011" s="2">
        <v>2</v>
      </c>
      <c r="S1011" s="0" t="s">
        <v>3884</v>
      </c>
      <c r="T1011" s="0" t="s">
        <v>3884</v>
      </c>
      <c r="U1011" s="0" t="s">
        <v>99</v>
      </c>
      <c r="V1011" s="5" t="s">
        <v>3885</v>
      </c>
      <c r="Y1011" s="5" t="s">
        <v>3504</v>
      </c>
      <c r="Z1011" s="0" t="s">
        <v>104</v>
      </c>
      <c r="AC1011" s="5" t="s">
        <v>105</v>
      </c>
      <c r="AD1011" s="3">
        <f>IF(AA1011="","Pendiente",AA1011*Q1011)</f>
      </c>
      <c r="AE1011" s="3">
        <v>21095.23536585366</v>
      </c>
      <c r="AF1011" s="3">
        <f>IF(AE1011="","",AE1011*Q1011)</f>
      </c>
      <c r="AG1011" s="0" t="s">
        <v>106</v>
      </c>
      <c r="AH1011" s="0" t="s">
        <v>107</v>
      </c>
    </row>
    <row r="1012">
      <c r="A1012" s="0">
        <v>1008</v>
      </c>
      <c r="B1012" s="0" t="s">
        <v>3887</v>
      </c>
      <c r="C1012" s="0" t="s">
        <v>13</v>
      </c>
      <c r="D1012" s="0" t="s">
        <v>18</v>
      </c>
      <c r="E1012" s="5" t="s">
        <v>3500</v>
      </c>
      <c r="F1012" s="0" t="s">
        <v>3501</v>
      </c>
      <c r="G1012" s="0" t="s">
        <v>28</v>
      </c>
      <c r="H1012" s="0" t="s">
        <v>2131</v>
      </c>
      <c r="I1012" s="0" t="s">
        <v>3301</v>
      </c>
      <c r="J1012" s="5" t="s">
        <v>3302</v>
      </c>
      <c r="K1012" s="0" t="s">
        <v>32</v>
      </c>
      <c r="O1012" s="2">
        <v>0</v>
      </c>
      <c r="P1012" s="2">
        <v>16</v>
      </c>
      <c r="Q1012" s="2">
        <f>IF(C1012="Inventario físico",O1012,P1012)</f>
      </c>
      <c r="R1012" s="2">
        <v>1</v>
      </c>
      <c r="S1012" s="0" t="s">
        <v>3884</v>
      </c>
      <c r="T1012" s="0" t="s">
        <v>3884</v>
      </c>
      <c r="U1012" s="0" t="s">
        <v>99</v>
      </c>
      <c r="V1012" s="5" t="s">
        <v>3885</v>
      </c>
      <c r="Y1012" s="5" t="s">
        <v>3504</v>
      </c>
      <c r="Z1012" s="0" t="s">
        <v>104</v>
      </c>
      <c r="AC1012" s="5" t="s">
        <v>105</v>
      </c>
      <c r="AD1012" s="3">
        <f>IF(AA1012="","Pendiente",AA1012*Q1012)</f>
      </c>
      <c r="AE1012" s="3">
        <v>25127.12</v>
      </c>
      <c r="AF1012" s="3">
        <f>IF(AE1012="","",AE1012*Q1012)</f>
      </c>
      <c r="AG1012" s="0" t="s">
        <v>106</v>
      </c>
      <c r="AH1012" s="0" t="s">
        <v>107</v>
      </c>
    </row>
    <row r="1013">
      <c r="A1013" s="0">
        <v>1009</v>
      </c>
      <c r="B1013" s="0" t="s">
        <v>3888</v>
      </c>
      <c r="C1013" s="0" t="s">
        <v>13</v>
      </c>
      <c r="D1013" s="0" t="s">
        <v>18</v>
      </c>
      <c r="E1013" s="5" t="s">
        <v>3500</v>
      </c>
      <c r="F1013" s="0" t="s">
        <v>3501</v>
      </c>
      <c r="G1013" s="0" t="s">
        <v>26</v>
      </c>
      <c r="H1013" s="0" t="s">
        <v>92</v>
      </c>
      <c r="I1013" s="0" t="s">
        <v>3301</v>
      </c>
      <c r="J1013" s="5" t="s">
        <v>3302</v>
      </c>
      <c r="K1013" s="0" t="s">
        <v>32</v>
      </c>
      <c r="O1013" s="2">
        <v>0</v>
      </c>
      <c r="P1013" s="2">
        <v>19</v>
      </c>
      <c r="Q1013" s="2">
        <f>IF(C1013="Inventario físico",O1013,P1013)</f>
      </c>
      <c r="R1013" s="2">
        <v>1</v>
      </c>
      <c r="S1013" s="0" t="s">
        <v>3889</v>
      </c>
      <c r="T1013" s="0" t="s">
        <v>3889</v>
      </c>
      <c r="U1013" s="0" t="s">
        <v>99</v>
      </c>
      <c r="V1013" s="5" t="s">
        <v>3890</v>
      </c>
      <c r="Y1013" s="5" t="s">
        <v>3504</v>
      </c>
      <c r="Z1013" s="0" t="s">
        <v>104</v>
      </c>
      <c r="AC1013" s="5" t="s">
        <v>105</v>
      </c>
      <c r="AD1013" s="3">
        <f>IF(AA1013="","Pendiente",AA1013*Q1013)</f>
      </c>
      <c r="AE1013" s="3">
        <v>22247.56789473684</v>
      </c>
      <c r="AF1013" s="3">
        <f>IF(AE1013="","",AE1013*Q1013)</f>
      </c>
      <c r="AG1013" s="0" t="s">
        <v>106</v>
      </c>
      <c r="AH1013" s="0" t="s">
        <v>107</v>
      </c>
    </row>
    <row r="1014">
      <c r="A1014" s="0">
        <v>1010</v>
      </c>
      <c r="B1014" s="0" t="s">
        <v>3891</v>
      </c>
      <c r="C1014" s="0" t="s">
        <v>13</v>
      </c>
      <c r="D1014" s="0" t="s">
        <v>16</v>
      </c>
      <c r="E1014" s="5" t="s">
        <v>3306</v>
      </c>
      <c r="G1014" s="0" t="s">
        <v>26</v>
      </c>
      <c r="H1014" s="0" t="s">
        <v>92</v>
      </c>
      <c r="I1014" s="0" t="s">
        <v>3301</v>
      </c>
      <c r="J1014" s="5" t="s">
        <v>3302</v>
      </c>
      <c r="K1014" s="0" t="s">
        <v>33</v>
      </c>
      <c r="O1014" s="2">
        <v>0</v>
      </c>
      <c r="P1014" s="2">
        <v>18</v>
      </c>
      <c r="Q1014" s="2">
        <f>IF(C1014="Inventario físico",O1014,P1014)</f>
      </c>
      <c r="R1014" s="2">
        <v>1</v>
      </c>
      <c r="S1014" s="0" t="s">
        <v>3892</v>
      </c>
      <c r="T1014" s="0" t="s">
        <v>3892</v>
      </c>
      <c r="U1014" s="0" t="s">
        <v>99</v>
      </c>
      <c r="V1014" s="5" t="s">
        <v>3893</v>
      </c>
      <c r="Y1014" s="5" t="s">
        <v>3309</v>
      </c>
      <c r="Z1014" s="0" t="s">
        <v>104</v>
      </c>
      <c r="AC1014" s="5" t="s">
        <v>105</v>
      </c>
      <c r="AD1014" s="3">
        <f>IF(AA1014="","Pendiente",AA1014*Q1014)</f>
      </c>
      <c r="AE1014" s="3">
        <v>11289.86</v>
      </c>
      <c r="AF1014" s="3">
        <f>IF(AE1014="","",AE1014*Q1014)</f>
      </c>
      <c r="AG1014" s="0" t="s">
        <v>106</v>
      </c>
      <c r="AH1014" s="0" t="s">
        <v>107</v>
      </c>
    </row>
    <row r="1015">
      <c r="A1015" s="0">
        <v>1011</v>
      </c>
      <c r="B1015" s="0" t="s">
        <v>3894</v>
      </c>
      <c r="C1015" s="0" t="s">
        <v>13</v>
      </c>
      <c r="D1015" s="0" t="s">
        <v>16</v>
      </c>
      <c r="E1015" s="5" t="s">
        <v>3306</v>
      </c>
      <c r="G1015" s="0" t="s">
        <v>26</v>
      </c>
      <c r="H1015" s="0" t="s">
        <v>92</v>
      </c>
      <c r="I1015" s="0" t="s">
        <v>3301</v>
      </c>
      <c r="J1015" s="5" t="s">
        <v>3302</v>
      </c>
      <c r="K1015" s="0" t="s">
        <v>33</v>
      </c>
      <c r="O1015" s="2">
        <v>0</v>
      </c>
      <c r="P1015" s="2">
        <v>18</v>
      </c>
      <c r="Q1015" s="2">
        <f>IF(C1015="Inventario físico",O1015,P1015)</f>
      </c>
      <c r="R1015" s="2">
        <v>1</v>
      </c>
      <c r="S1015" s="0" t="s">
        <v>3895</v>
      </c>
      <c r="T1015" s="0" t="s">
        <v>3895</v>
      </c>
      <c r="U1015" s="0" t="s">
        <v>99</v>
      </c>
      <c r="V1015" s="5" t="s">
        <v>3109</v>
      </c>
      <c r="Y1015" s="5" t="s">
        <v>3309</v>
      </c>
      <c r="Z1015" s="0" t="s">
        <v>104</v>
      </c>
      <c r="AC1015" s="5" t="s">
        <v>105</v>
      </c>
      <c r="AD1015" s="3">
        <f>IF(AA1015="","Pendiente",AA1015*Q1015)</f>
      </c>
      <c r="AE1015" s="3">
        <v>2035.601111111111</v>
      </c>
      <c r="AF1015" s="3">
        <f>IF(AE1015="","",AE1015*Q1015)</f>
      </c>
      <c r="AG1015" s="0" t="s">
        <v>106</v>
      </c>
      <c r="AH1015" s="0" t="s">
        <v>107</v>
      </c>
    </row>
    <row r="1016">
      <c r="A1016" s="0">
        <v>1012</v>
      </c>
      <c r="B1016" s="0" t="s">
        <v>3896</v>
      </c>
      <c r="C1016" s="0" t="s">
        <v>13</v>
      </c>
      <c r="D1016" s="0" t="s">
        <v>16</v>
      </c>
      <c r="E1016" s="5" t="s">
        <v>3306</v>
      </c>
      <c r="G1016" s="0" t="s">
        <v>26</v>
      </c>
      <c r="H1016" s="0" t="s">
        <v>92</v>
      </c>
      <c r="I1016" s="0" t="s">
        <v>3301</v>
      </c>
      <c r="J1016" s="5" t="s">
        <v>3302</v>
      </c>
      <c r="K1016" s="0" t="s">
        <v>30</v>
      </c>
      <c r="O1016" s="2">
        <v>0</v>
      </c>
      <c r="P1016" s="2">
        <v>18</v>
      </c>
      <c r="Q1016" s="2">
        <f>IF(C1016="Inventario físico",O1016,P1016)</f>
      </c>
      <c r="R1016" s="2">
        <v>1</v>
      </c>
      <c r="S1016" s="0" t="s">
        <v>3897</v>
      </c>
      <c r="T1016" s="0" t="s">
        <v>3897</v>
      </c>
      <c r="U1016" s="0" t="s">
        <v>99</v>
      </c>
      <c r="V1016" s="5" t="s">
        <v>3165</v>
      </c>
      <c r="Y1016" s="5" t="s">
        <v>3309</v>
      </c>
      <c r="Z1016" s="0" t="s">
        <v>104</v>
      </c>
      <c r="AC1016" s="5" t="s">
        <v>105</v>
      </c>
      <c r="AD1016" s="3">
        <f>IF(AA1016="","Pendiente",AA1016*Q1016)</f>
      </c>
      <c r="AE1016" s="3">
        <v>544.14</v>
      </c>
      <c r="AF1016" s="3">
        <f>IF(AE1016="","",AE1016*Q1016)</f>
      </c>
      <c r="AG1016" s="0" t="s">
        <v>106</v>
      </c>
      <c r="AH1016" s="0" t="s">
        <v>107</v>
      </c>
    </row>
    <row r="1017">
      <c r="A1017" s="0">
        <v>1013</v>
      </c>
      <c r="B1017" s="0" t="s">
        <v>3898</v>
      </c>
      <c r="C1017" s="0" t="s">
        <v>13</v>
      </c>
      <c r="D1017" s="0" t="s">
        <v>16</v>
      </c>
      <c r="E1017" s="5" t="s">
        <v>3306</v>
      </c>
      <c r="G1017" s="0" t="s">
        <v>27</v>
      </c>
      <c r="H1017" s="0" t="s">
        <v>1020</v>
      </c>
      <c r="I1017" s="0" t="s">
        <v>3301</v>
      </c>
      <c r="J1017" s="5" t="s">
        <v>3302</v>
      </c>
      <c r="K1017" s="0" t="s">
        <v>30</v>
      </c>
      <c r="O1017" s="2">
        <v>0</v>
      </c>
      <c r="P1017" s="2">
        <v>216</v>
      </c>
      <c r="Q1017" s="2">
        <f>IF(C1017="Inventario físico",O1017,P1017)</f>
      </c>
      <c r="R1017" s="2">
        <v>2</v>
      </c>
      <c r="S1017" s="0" t="s">
        <v>3897</v>
      </c>
      <c r="T1017" s="0" t="s">
        <v>3897</v>
      </c>
      <c r="U1017" s="0" t="s">
        <v>99</v>
      </c>
      <c r="V1017" s="5" t="s">
        <v>3165</v>
      </c>
      <c r="Y1017" s="5" t="s">
        <v>3309</v>
      </c>
      <c r="Z1017" s="0" t="s">
        <v>104</v>
      </c>
      <c r="AC1017" s="5" t="s">
        <v>105</v>
      </c>
      <c r="AD1017" s="3">
        <f>IF(AA1017="","Pendiente",AA1017*Q1017)</f>
      </c>
      <c r="AE1017" s="3">
        <v>115.72013888888888</v>
      </c>
      <c r="AF1017" s="3">
        <f>IF(AE1017="","",AE1017*Q1017)</f>
      </c>
      <c r="AG1017" s="0" t="s">
        <v>106</v>
      </c>
      <c r="AH1017" s="0" t="s">
        <v>107</v>
      </c>
    </row>
    <row r="1018">
      <c r="A1018" s="0">
        <v>1014</v>
      </c>
      <c r="B1018" s="0" t="s">
        <v>3899</v>
      </c>
      <c r="C1018" s="0" t="s">
        <v>13</v>
      </c>
      <c r="D1018" s="0" t="s">
        <v>16</v>
      </c>
      <c r="E1018" s="5" t="s">
        <v>131</v>
      </c>
      <c r="F1018" s="0" t="s">
        <v>3300</v>
      </c>
      <c r="G1018" s="0" t="s">
        <v>28</v>
      </c>
      <c r="H1018" s="0" t="s">
        <v>2131</v>
      </c>
      <c r="I1018" s="0" t="s">
        <v>3301</v>
      </c>
      <c r="J1018" s="5" t="s">
        <v>3302</v>
      </c>
      <c r="K1018" s="0" t="s">
        <v>30</v>
      </c>
      <c r="O1018" s="2">
        <v>0</v>
      </c>
      <c r="P1018" s="2">
        <v>50</v>
      </c>
      <c r="Q1018" s="2">
        <f>IF(C1018="Inventario físico",O1018,P1018)</f>
      </c>
      <c r="R1018" s="2">
        <v>1</v>
      </c>
      <c r="S1018" s="0" t="s">
        <v>3897</v>
      </c>
      <c r="T1018" s="0" t="s">
        <v>3897</v>
      </c>
      <c r="U1018" s="0" t="s">
        <v>99</v>
      </c>
      <c r="V1018" s="5" t="s">
        <v>3165</v>
      </c>
      <c r="Y1018" s="5" t="s">
        <v>3304</v>
      </c>
      <c r="Z1018" s="0" t="s">
        <v>104</v>
      </c>
      <c r="AC1018" s="5" t="s">
        <v>105</v>
      </c>
      <c r="AD1018" s="3">
        <f>IF(AA1018="","Pendiente",AA1018*Q1018)</f>
      </c>
      <c r="AE1018" s="3">
        <v>1200</v>
      </c>
      <c r="AF1018" s="3">
        <f>IF(AE1018="","",AE1018*Q1018)</f>
      </c>
      <c r="AG1018" s="0" t="s">
        <v>106</v>
      </c>
      <c r="AH1018" s="0" t="s">
        <v>107</v>
      </c>
    </row>
    <row r="1019">
      <c r="A1019" s="0">
        <v>1015</v>
      </c>
      <c r="B1019" s="0" t="s">
        <v>3900</v>
      </c>
      <c r="C1019" s="0" t="s">
        <v>13</v>
      </c>
      <c r="D1019" s="0" t="s">
        <v>16</v>
      </c>
      <c r="E1019" s="5" t="s">
        <v>3306</v>
      </c>
      <c r="G1019" s="0" t="s">
        <v>26</v>
      </c>
      <c r="H1019" s="0" t="s">
        <v>92</v>
      </c>
      <c r="I1019" s="0" t="s">
        <v>3301</v>
      </c>
      <c r="J1019" s="5" t="s">
        <v>3302</v>
      </c>
      <c r="K1019" s="0" t="s">
        <v>30</v>
      </c>
      <c r="O1019" s="2">
        <v>0</v>
      </c>
      <c r="P1019" s="2">
        <v>17</v>
      </c>
      <c r="Q1019" s="2">
        <f>IF(C1019="Inventario físico",O1019,P1019)</f>
      </c>
      <c r="R1019" s="2">
        <v>1</v>
      </c>
      <c r="S1019" s="0" t="s">
        <v>3901</v>
      </c>
      <c r="T1019" s="0" t="s">
        <v>3901</v>
      </c>
      <c r="U1019" s="0" t="s">
        <v>99</v>
      </c>
      <c r="V1019" s="5" t="s">
        <v>3902</v>
      </c>
      <c r="Y1019" s="5" t="s">
        <v>3309</v>
      </c>
      <c r="Z1019" s="0" t="s">
        <v>104</v>
      </c>
      <c r="AC1019" s="5" t="s">
        <v>105</v>
      </c>
      <c r="AD1019" s="3">
        <f>IF(AA1019="","Pendiente",AA1019*Q1019)</f>
      </c>
      <c r="AE1019" s="3">
        <v>219775.01470588235</v>
      </c>
      <c r="AF1019" s="3">
        <f>IF(AE1019="","",AE1019*Q1019)</f>
      </c>
      <c r="AG1019" s="0" t="s">
        <v>106</v>
      </c>
      <c r="AH1019" s="0" t="s">
        <v>107</v>
      </c>
    </row>
    <row r="1020">
      <c r="A1020" s="0">
        <v>1016</v>
      </c>
      <c r="B1020" s="0" t="s">
        <v>3903</v>
      </c>
      <c r="C1020" s="0" t="s">
        <v>13</v>
      </c>
      <c r="D1020" s="0" t="s">
        <v>18</v>
      </c>
      <c r="E1020" s="5" t="s">
        <v>3500</v>
      </c>
      <c r="F1020" s="0" t="s">
        <v>3501</v>
      </c>
      <c r="G1020" s="0" t="s">
        <v>26</v>
      </c>
      <c r="H1020" s="0" t="s">
        <v>92</v>
      </c>
      <c r="I1020" s="0" t="s">
        <v>3301</v>
      </c>
      <c r="J1020" s="5" t="s">
        <v>3302</v>
      </c>
      <c r="K1020" s="0" t="s">
        <v>32</v>
      </c>
      <c r="O1020" s="2">
        <v>0</v>
      </c>
      <c r="P1020" s="2">
        <v>17</v>
      </c>
      <c r="Q1020" s="2">
        <f>IF(C1020="Inventario físico",O1020,P1020)</f>
      </c>
      <c r="R1020" s="2">
        <v>1</v>
      </c>
      <c r="S1020" s="0" t="s">
        <v>3904</v>
      </c>
      <c r="T1020" s="0" t="s">
        <v>3904</v>
      </c>
      <c r="U1020" s="0" t="s">
        <v>99</v>
      </c>
      <c r="V1020" s="5" t="s">
        <v>3905</v>
      </c>
      <c r="Y1020" s="5" t="s">
        <v>3504</v>
      </c>
      <c r="Z1020" s="0" t="s">
        <v>104</v>
      </c>
      <c r="AC1020" s="5" t="s">
        <v>105</v>
      </c>
      <c r="AD1020" s="3">
        <f>IF(AA1020="","Pendiente",AA1020*Q1020)</f>
      </c>
      <c r="AE1020" s="3">
        <v>39595.78764705882</v>
      </c>
      <c r="AF1020" s="3">
        <f>IF(AE1020="","",AE1020*Q1020)</f>
      </c>
      <c r="AG1020" s="0" t="s">
        <v>106</v>
      </c>
      <c r="AH1020" s="0" t="s">
        <v>107</v>
      </c>
    </row>
    <row r="1021">
      <c r="A1021" s="0">
        <v>1017</v>
      </c>
      <c r="B1021" s="0" t="s">
        <v>3906</v>
      </c>
      <c r="C1021" s="0" t="s">
        <v>13</v>
      </c>
      <c r="D1021" s="0" t="s">
        <v>18</v>
      </c>
      <c r="E1021" s="5" t="s">
        <v>3500</v>
      </c>
      <c r="F1021" s="0" t="s">
        <v>3501</v>
      </c>
      <c r="G1021" s="0" t="s">
        <v>27</v>
      </c>
      <c r="H1021" s="0" t="s">
        <v>1020</v>
      </c>
      <c r="I1021" s="0" t="s">
        <v>3301</v>
      </c>
      <c r="J1021" s="5" t="s">
        <v>3302</v>
      </c>
      <c r="K1021" s="0" t="s">
        <v>32</v>
      </c>
      <c r="O1021" s="2">
        <v>0</v>
      </c>
      <c r="P1021" s="2">
        <v>89</v>
      </c>
      <c r="Q1021" s="2">
        <f>IF(C1021="Inventario físico",O1021,P1021)</f>
      </c>
      <c r="R1021" s="2">
        <v>2</v>
      </c>
      <c r="S1021" s="0" t="s">
        <v>3904</v>
      </c>
      <c r="T1021" s="0" t="s">
        <v>3904</v>
      </c>
      <c r="U1021" s="0" t="s">
        <v>99</v>
      </c>
      <c r="V1021" s="5" t="s">
        <v>3905</v>
      </c>
      <c r="Y1021" s="5" t="s">
        <v>3504</v>
      </c>
      <c r="Z1021" s="0" t="s">
        <v>104</v>
      </c>
      <c r="AC1021" s="5" t="s">
        <v>105</v>
      </c>
      <c r="AD1021" s="3">
        <f>IF(AA1021="","Pendiente",AA1021*Q1021)</f>
      </c>
      <c r="AE1021" s="3">
        <v>19871.12775280899</v>
      </c>
      <c r="AF1021" s="3">
        <f>IF(AE1021="","",AE1021*Q1021)</f>
      </c>
      <c r="AG1021" s="0" t="s">
        <v>106</v>
      </c>
      <c r="AH1021" s="0" t="s">
        <v>107</v>
      </c>
    </row>
    <row r="1022">
      <c r="A1022" s="0">
        <v>1018</v>
      </c>
      <c r="B1022" s="0" t="s">
        <v>3907</v>
      </c>
      <c r="C1022" s="0" t="s">
        <v>13</v>
      </c>
      <c r="D1022" s="0" t="s">
        <v>18</v>
      </c>
      <c r="E1022" s="5" t="s">
        <v>3500</v>
      </c>
      <c r="F1022" s="0" t="s">
        <v>3501</v>
      </c>
      <c r="G1022" s="0" t="s">
        <v>28</v>
      </c>
      <c r="H1022" s="0" t="s">
        <v>2131</v>
      </c>
      <c r="I1022" s="0" t="s">
        <v>3301</v>
      </c>
      <c r="J1022" s="5" t="s">
        <v>3302</v>
      </c>
      <c r="K1022" s="0" t="s">
        <v>32</v>
      </c>
      <c r="O1022" s="2">
        <v>0</v>
      </c>
      <c r="P1022" s="2">
        <v>13</v>
      </c>
      <c r="Q1022" s="2">
        <f>IF(C1022="Inventario físico",O1022,P1022)</f>
      </c>
      <c r="R1022" s="2">
        <v>1</v>
      </c>
      <c r="S1022" s="0" t="s">
        <v>3904</v>
      </c>
      <c r="T1022" s="0" t="s">
        <v>3904</v>
      </c>
      <c r="U1022" s="0" t="s">
        <v>99</v>
      </c>
      <c r="V1022" s="5" t="s">
        <v>3905</v>
      </c>
      <c r="Y1022" s="5" t="s">
        <v>3504</v>
      </c>
      <c r="Z1022" s="0" t="s">
        <v>104</v>
      </c>
      <c r="AC1022" s="5" t="s">
        <v>105</v>
      </c>
      <c r="AD1022" s="3">
        <f>IF(AA1022="","Pendiente",AA1022*Q1022)</f>
      </c>
      <c r="AE1022" s="3">
        <v>25127.12</v>
      </c>
      <c r="AF1022" s="3">
        <f>IF(AE1022="","",AE1022*Q1022)</f>
      </c>
      <c r="AG1022" s="0" t="s">
        <v>106</v>
      </c>
      <c r="AH1022" s="0" t="s">
        <v>107</v>
      </c>
    </row>
    <row r="1023">
      <c r="A1023" s="0">
        <v>1019</v>
      </c>
      <c r="B1023" s="0" t="s">
        <v>3908</v>
      </c>
      <c r="C1023" s="0" t="s">
        <v>13</v>
      </c>
      <c r="D1023" s="0" t="s">
        <v>16</v>
      </c>
      <c r="E1023" s="5" t="s">
        <v>3306</v>
      </c>
      <c r="G1023" s="0" t="s">
        <v>26</v>
      </c>
      <c r="H1023" s="0" t="s">
        <v>92</v>
      </c>
      <c r="I1023" s="0" t="s">
        <v>3301</v>
      </c>
      <c r="J1023" s="5" t="s">
        <v>3302</v>
      </c>
      <c r="K1023" s="0" t="s">
        <v>33</v>
      </c>
      <c r="O1023" s="2">
        <v>0</v>
      </c>
      <c r="P1023" s="2">
        <v>22</v>
      </c>
      <c r="Q1023" s="2">
        <f>IF(C1023="Inventario físico",O1023,P1023)</f>
      </c>
      <c r="R1023" s="2">
        <v>2</v>
      </c>
      <c r="S1023" s="0" t="s">
        <v>1777</v>
      </c>
      <c r="T1023" s="0" t="s">
        <v>1777</v>
      </c>
      <c r="U1023" s="0" t="s">
        <v>99</v>
      </c>
      <c r="V1023" s="5" t="s">
        <v>1778</v>
      </c>
      <c r="Y1023" s="5" t="s">
        <v>3342</v>
      </c>
      <c r="Z1023" s="0" t="s">
        <v>104</v>
      </c>
      <c r="AC1023" s="5" t="s">
        <v>105</v>
      </c>
      <c r="AD1023" s="3">
        <f>IF(AA1023="","Pendiente",AA1023*Q1023)</f>
      </c>
      <c r="AE1023" s="3">
        <v>12766.90909090909</v>
      </c>
      <c r="AF1023" s="3">
        <f>IF(AE1023="","",AE1023*Q1023)</f>
      </c>
      <c r="AG1023" s="0" t="s">
        <v>106</v>
      </c>
      <c r="AH1023" s="0" t="s">
        <v>107</v>
      </c>
    </row>
    <row r="1024">
      <c r="A1024" s="0">
        <v>1020</v>
      </c>
      <c r="B1024" s="0" t="s">
        <v>3909</v>
      </c>
      <c r="C1024" s="0" t="s">
        <v>13</v>
      </c>
      <c r="D1024" s="0" t="s">
        <v>16</v>
      </c>
      <c r="E1024" s="5" t="s">
        <v>3306</v>
      </c>
      <c r="G1024" s="0" t="s">
        <v>28</v>
      </c>
      <c r="H1024" s="0" t="s">
        <v>2131</v>
      </c>
      <c r="I1024" s="0" t="s">
        <v>3301</v>
      </c>
      <c r="J1024" s="5" t="s">
        <v>3302</v>
      </c>
      <c r="K1024" s="0" t="s">
        <v>33</v>
      </c>
      <c r="O1024" s="2">
        <v>0</v>
      </c>
      <c r="P1024" s="2">
        <v>20</v>
      </c>
      <c r="Q1024" s="2">
        <f>IF(C1024="Inventario físico",O1024,P1024)</f>
      </c>
      <c r="R1024" s="2">
        <v>2</v>
      </c>
      <c r="S1024" s="0" t="s">
        <v>1777</v>
      </c>
      <c r="T1024" s="0" t="s">
        <v>1777</v>
      </c>
      <c r="U1024" s="0" t="s">
        <v>99</v>
      </c>
      <c r="V1024" s="5" t="s">
        <v>1778</v>
      </c>
      <c r="Y1024" s="5" t="s">
        <v>3342</v>
      </c>
      <c r="Z1024" s="0" t="s">
        <v>104</v>
      </c>
      <c r="AC1024" s="5" t="s">
        <v>105</v>
      </c>
      <c r="AD1024" s="3">
        <f>IF(AA1024="","Pendiente",AA1024*Q1024)</f>
      </c>
      <c r="AE1024" s="3">
        <v>5111.808999999999</v>
      </c>
      <c r="AF1024" s="3">
        <f>IF(AE1024="","",AE1024*Q1024)</f>
      </c>
      <c r="AG1024" s="0" t="s">
        <v>106</v>
      </c>
      <c r="AH1024" s="0" t="s">
        <v>107</v>
      </c>
    </row>
    <row r="1025">
      <c r="A1025" s="0">
        <v>1021</v>
      </c>
      <c r="B1025" s="0" t="s">
        <v>3910</v>
      </c>
      <c r="C1025" s="0" t="s">
        <v>13</v>
      </c>
      <c r="D1025" s="0" t="s">
        <v>18</v>
      </c>
      <c r="E1025" s="5" t="s">
        <v>3500</v>
      </c>
      <c r="F1025" s="0" t="s">
        <v>3501</v>
      </c>
      <c r="G1025" s="0" t="s">
        <v>26</v>
      </c>
      <c r="H1025" s="0" t="s">
        <v>92</v>
      </c>
      <c r="I1025" s="0" t="s">
        <v>3301</v>
      </c>
      <c r="J1025" s="5" t="s">
        <v>3302</v>
      </c>
      <c r="K1025" s="0" t="s">
        <v>32</v>
      </c>
      <c r="O1025" s="2">
        <v>0</v>
      </c>
      <c r="P1025" s="2">
        <v>16</v>
      </c>
      <c r="Q1025" s="2">
        <f>IF(C1025="Inventario físico",O1025,P1025)</f>
      </c>
      <c r="R1025" s="2">
        <v>1</v>
      </c>
      <c r="S1025" s="0" t="s">
        <v>3911</v>
      </c>
      <c r="T1025" s="0" t="s">
        <v>3911</v>
      </c>
      <c r="U1025" s="0" t="s">
        <v>99</v>
      </c>
      <c r="V1025" s="5" t="s">
        <v>3912</v>
      </c>
      <c r="Y1025" s="5" t="s">
        <v>3504</v>
      </c>
      <c r="Z1025" s="0" t="s">
        <v>104</v>
      </c>
      <c r="AC1025" s="5" t="s">
        <v>105</v>
      </c>
      <c r="AD1025" s="3">
        <f>IF(AA1025="","Pendiente",AA1025*Q1025)</f>
      </c>
      <c r="AE1025" s="3">
        <v>12747.37875</v>
      </c>
      <c r="AF1025" s="3">
        <f>IF(AE1025="","",AE1025*Q1025)</f>
      </c>
      <c r="AG1025" s="0" t="s">
        <v>106</v>
      </c>
      <c r="AH1025" s="0" t="s">
        <v>107</v>
      </c>
    </row>
    <row r="1026">
      <c r="A1026" s="0">
        <v>1022</v>
      </c>
      <c r="B1026" s="0" t="s">
        <v>3913</v>
      </c>
      <c r="C1026" s="0" t="s">
        <v>13</v>
      </c>
      <c r="D1026" s="0" t="s">
        <v>18</v>
      </c>
      <c r="E1026" s="5" t="s">
        <v>3500</v>
      </c>
      <c r="F1026" s="0" t="s">
        <v>3501</v>
      </c>
      <c r="G1026" s="0" t="s">
        <v>27</v>
      </c>
      <c r="H1026" s="0" t="s">
        <v>1020</v>
      </c>
      <c r="I1026" s="0" t="s">
        <v>3301</v>
      </c>
      <c r="J1026" s="5" t="s">
        <v>3302</v>
      </c>
      <c r="K1026" s="0" t="s">
        <v>32</v>
      </c>
      <c r="O1026" s="2">
        <v>0</v>
      </c>
      <c r="P1026" s="2">
        <v>33</v>
      </c>
      <c r="Q1026" s="2">
        <f>IF(C1026="Inventario físico",O1026,P1026)</f>
      </c>
      <c r="R1026" s="2">
        <v>2</v>
      </c>
      <c r="S1026" s="0" t="s">
        <v>3911</v>
      </c>
      <c r="T1026" s="0" t="s">
        <v>3911</v>
      </c>
      <c r="U1026" s="0" t="s">
        <v>99</v>
      </c>
      <c r="V1026" s="5" t="s">
        <v>3912</v>
      </c>
      <c r="Y1026" s="5" t="s">
        <v>3504</v>
      </c>
      <c r="Z1026" s="0" t="s">
        <v>104</v>
      </c>
      <c r="AC1026" s="5" t="s">
        <v>105</v>
      </c>
      <c r="AD1026" s="3">
        <f>IF(AA1026="","Pendiente",AA1026*Q1026)</f>
      </c>
      <c r="AE1026" s="3">
        <v>9876.11878787879</v>
      </c>
      <c r="AF1026" s="3">
        <f>IF(AE1026="","",AE1026*Q1026)</f>
      </c>
      <c r="AG1026" s="0" t="s">
        <v>106</v>
      </c>
      <c r="AH1026" s="0" t="s">
        <v>107</v>
      </c>
    </row>
    <row r="1027">
      <c r="A1027" s="0">
        <v>1023</v>
      </c>
      <c r="B1027" s="0" t="s">
        <v>3914</v>
      </c>
      <c r="C1027" s="0" t="s">
        <v>13</v>
      </c>
      <c r="D1027" s="0" t="s">
        <v>18</v>
      </c>
      <c r="E1027" s="5" t="s">
        <v>3500</v>
      </c>
      <c r="F1027" s="0" t="s">
        <v>3501</v>
      </c>
      <c r="G1027" s="0" t="s">
        <v>28</v>
      </c>
      <c r="H1027" s="0" t="s">
        <v>2131</v>
      </c>
      <c r="I1027" s="0" t="s">
        <v>3301</v>
      </c>
      <c r="J1027" s="5" t="s">
        <v>3302</v>
      </c>
      <c r="K1027" s="0" t="s">
        <v>32</v>
      </c>
      <c r="O1027" s="2">
        <v>0</v>
      </c>
      <c r="P1027" s="2">
        <v>10</v>
      </c>
      <c r="Q1027" s="2">
        <f>IF(C1027="Inventario físico",O1027,P1027)</f>
      </c>
      <c r="R1027" s="2">
        <v>1</v>
      </c>
      <c r="S1027" s="0" t="s">
        <v>3911</v>
      </c>
      <c r="T1027" s="0" t="s">
        <v>3911</v>
      </c>
      <c r="U1027" s="0" t="s">
        <v>99</v>
      </c>
      <c r="V1027" s="5" t="s">
        <v>3912</v>
      </c>
      <c r="Y1027" s="5" t="s">
        <v>3504</v>
      </c>
      <c r="Z1027" s="0" t="s">
        <v>104</v>
      </c>
      <c r="AC1027" s="5" t="s">
        <v>105</v>
      </c>
      <c r="AD1027" s="3">
        <f>IF(AA1027="","Pendiente",AA1027*Q1027)</f>
      </c>
      <c r="AE1027" s="3">
        <v>12717.33</v>
      </c>
      <c r="AF1027" s="3">
        <f>IF(AE1027="","",AE1027*Q1027)</f>
      </c>
      <c r="AG1027" s="0" t="s">
        <v>106</v>
      </c>
      <c r="AH1027" s="0" t="s">
        <v>107</v>
      </c>
    </row>
    <row r="1028">
      <c r="A1028" s="0">
        <v>1024</v>
      </c>
      <c r="B1028" s="0" t="s">
        <v>3915</v>
      </c>
      <c r="C1028" s="0" t="s">
        <v>13</v>
      </c>
      <c r="D1028" s="0" t="s">
        <v>16</v>
      </c>
      <c r="E1028" s="5" t="s">
        <v>3306</v>
      </c>
      <c r="G1028" s="0" t="s">
        <v>27</v>
      </c>
      <c r="H1028" s="0" t="s">
        <v>1020</v>
      </c>
      <c r="I1028" s="0" t="s">
        <v>3301</v>
      </c>
      <c r="J1028" s="5" t="s">
        <v>3302</v>
      </c>
      <c r="K1028" s="0" t="s">
        <v>33</v>
      </c>
      <c r="O1028" s="2">
        <v>0</v>
      </c>
      <c r="P1028" s="2">
        <v>0</v>
      </c>
      <c r="Q1028" s="2">
        <f>IF(C1028="Inventario físico",O1028,P1028)</f>
      </c>
      <c r="R1028" s="2">
        <v>1</v>
      </c>
      <c r="S1028" s="0" t="s">
        <v>167</v>
      </c>
      <c r="T1028" s="0" t="s">
        <v>167</v>
      </c>
      <c r="U1028" s="0" t="s">
        <v>99</v>
      </c>
      <c r="V1028" s="5" t="s">
        <v>168</v>
      </c>
      <c r="Y1028" s="5" t="s">
        <v>3321</v>
      </c>
      <c r="Z1028" s="0" t="s">
        <v>104</v>
      </c>
      <c r="AC1028" s="5" t="s">
        <v>105</v>
      </c>
      <c r="AD1028" s="3">
        <f>IF(AA1028="","Pendiente",AA1028*Q1028)</f>
      </c>
      <c r="AE1028" s="3">
        <v>539.1889230769231</v>
      </c>
      <c r="AF1028" s="3">
        <f>IF(AE1028="","",AE1028*Q1028)</f>
      </c>
      <c r="AG1028" s="0" t="s">
        <v>106</v>
      </c>
      <c r="AH1028" s="0" t="s">
        <v>107</v>
      </c>
    </row>
    <row r="1029">
      <c r="A1029" s="0">
        <v>1025</v>
      </c>
      <c r="B1029" s="0" t="s">
        <v>3916</v>
      </c>
      <c r="C1029" s="0" t="s">
        <v>13</v>
      </c>
      <c r="D1029" s="0" t="s">
        <v>16</v>
      </c>
      <c r="E1029" s="5" t="s">
        <v>131</v>
      </c>
      <c r="F1029" s="0" t="s">
        <v>3300</v>
      </c>
      <c r="G1029" s="0" t="s">
        <v>28</v>
      </c>
      <c r="H1029" s="0" t="s">
        <v>2131</v>
      </c>
      <c r="I1029" s="0" t="s">
        <v>3301</v>
      </c>
      <c r="J1029" s="5" t="s">
        <v>3302</v>
      </c>
      <c r="K1029" s="0" t="s">
        <v>33</v>
      </c>
      <c r="O1029" s="2">
        <v>0</v>
      </c>
      <c r="P1029" s="2">
        <v>50</v>
      </c>
      <c r="Q1029" s="2">
        <f>IF(C1029="Inventario físico",O1029,P1029)</f>
      </c>
      <c r="R1029" s="2">
        <v>1</v>
      </c>
      <c r="S1029" s="0" t="s">
        <v>167</v>
      </c>
      <c r="T1029" s="0" t="s">
        <v>167</v>
      </c>
      <c r="U1029" s="0" t="s">
        <v>99</v>
      </c>
      <c r="V1029" s="5" t="s">
        <v>168</v>
      </c>
      <c r="Y1029" s="5" t="s">
        <v>3333</v>
      </c>
      <c r="Z1029" s="0" t="s">
        <v>104</v>
      </c>
      <c r="AC1029" s="5" t="s">
        <v>105</v>
      </c>
      <c r="AD1029" s="3">
        <f>IF(AA1029="","Pendiente",AA1029*Q1029)</f>
      </c>
      <c r="AE1029" s="3">
        <v>600.4055999999999</v>
      </c>
      <c r="AF1029" s="3">
        <f>IF(AE1029="","",AE1029*Q1029)</f>
      </c>
      <c r="AG1029" s="0" t="s">
        <v>106</v>
      </c>
      <c r="AH1029" s="0" t="s">
        <v>107</v>
      </c>
    </row>
    <row r="1030">
      <c r="A1030" s="0">
        <v>1026</v>
      </c>
      <c r="B1030" s="0" t="s">
        <v>3917</v>
      </c>
      <c r="C1030" s="0" t="s">
        <v>13</v>
      </c>
      <c r="D1030" s="0" t="s">
        <v>16</v>
      </c>
      <c r="E1030" s="5" t="s">
        <v>3306</v>
      </c>
      <c r="G1030" s="0" t="s">
        <v>26</v>
      </c>
      <c r="H1030" s="0" t="s">
        <v>92</v>
      </c>
      <c r="I1030" s="0" t="s">
        <v>3301</v>
      </c>
      <c r="J1030" s="5" t="s">
        <v>3302</v>
      </c>
      <c r="K1030" s="0" t="s">
        <v>33</v>
      </c>
      <c r="O1030" s="2">
        <v>0</v>
      </c>
      <c r="P1030" s="2">
        <v>20</v>
      </c>
      <c r="Q1030" s="2">
        <f>IF(C1030="Inventario físico",O1030,P1030)</f>
      </c>
      <c r="R1030" s="2">
        <v>2</v>
      </c>
      <c r="S1030" s="0" t="s">
        <v>3918</v>
      </c>
      <c r="T1030" s="0" t="s">
        <v>3918</v>
      </c>
      <c r="U1030" s="0" t="s">
        <v>99</v>
      </c>
      <c r="V1030" s="5" t="s">
        <v>3919</v>
      </c>
      <c r="Y1030" s="5" t="s">
        <v>3309</v>
      </c>
      <c r="Z1030" s="0" t="s">
        <v>104</v>
      </c>
      <c r="AC1030" s="5" t="s">
        <v>105</v>
      </c>
      <c r="AD1030" s="3">
        <f>IF(AA1030="","Pendiente",AA1030*Q1030)</f>
      </c>
      <c r="AE1030" s="3">
        <v>2084.2755</v>
      </c>
      <c r="AF1030" s="3">
        <f>IF(AE1030="","",AE1030*Q1030)</f>
      </c>
      <c r="AG1030" s="0" t="s">
        <v>106</v>
      </c>
      <c r="AH1030" s="0" t="s">
        <v>107</v>
      </c>
    </row>
    <row r="1031">
      <c r="A1031" s="0">
        <v>1027</v>
      </c>
      <c r="B1031" s="0" t="s">
        <v>3920</v>
      </c>
      <c r="C1031" s="0" t="s">
        <v>13</v>
      </c>
      <c r="D1031" s="0" t="s">
        <v>16</v>
      </c>
      <c r="E1031" s="5" t="s">
        <v>3306</v>
      </c>
      <c r="G1031" s="0" t="s">
        <v>27</v>
      </c>
      <c r="H1031" s="0" t="s">
        <v>1020</v>
      </c>
      <c r="I1031" s="0" t="s">
        <v>3301</v>
      </c>
      <c r="J1031" s="5" t="s">
        <v>3302</v>
      </c>
      <c r="K1031" s="0" t="s">
        <v>33</v>
      </c>
      <c r="O1031" s="2">
        <v>0</v>
      </c>
      <c r="P1031" s="2">
        <v>93</v>
      </c>
      <c r="Q1031" s="2">
        <f>IF(C1031="Inventario físico",O1031,P1031)</f>
      </c>
      <c r="R1031" s="2">
        <v>1</v>
      </c>
      <c r="S1031" s="0" t="s">
        <v>3918</v>
      </c>
      <c r="T1031" s="0" t="s">
        <v>3918</v>
      </c>
      <c r="U1031" s="0" t="s">
        <v>99</v>
      </c>
      <c r="V1031" s="5" t="s">
        <v>3919</v>
      </c>
      <c r="Y1031" s="5" t="s">
        <v>3309</v>
      </c>
      <c r="Z1031" s="0" t="s">
        <v>104</v>
      </c>
      <c r="AC1031" s="5" t="s">
        <v>105</v>
      </c>
      <c r="AD1031" s="3">
        <f>IF(AA1031="","Pendiente",AA1031*Q1031)</f>
      </c>
      <c r="AE1031" s="3">
        <v>200.35999999999999</v>
      </c>
      <c r="AF1031" s="3">
        <f>IF(AE1031="","",AE1031*Q1031)</f>
      </c>
      <c r="AG1031" s="0" t="s">
        <v>106</v>
      </c>
      <c r="AH1031" s="0" t="s">
        <v>107</v>
      </c>
    </row>
    <row r="1032">
      <c r="A1032" s="0">
        <v>1028</v>
      </c>
      <c r="B1032" s="0" t="s">
        <v>3921</v>
      </c>
      <c r="C1032" s="0" t="s">
        <v>13</v>
      </c>
      <c r="D1032" s="0" t="s">
        <v>16</v>
      </c>
      <c r="E1032" s="5" t="s">
        <v>3306</v>
      </c>
      <c r="G1032" s="0" t="s">
        <v>26</v>
      </c>
      <c r="H1032" s="0" t="s">
        <v>92</v>
      </c>
      <c r="I1032" s="0" t="s">
        <v>3301</v>
      </c>
      <c r="J1032" s="5" t="s">
        <v>3302</v>
      </c>
      <c r="K1032" s="0" t="s">
        <v>33</v>
      </c>
      <c r="O1032" s="2">
        <v>0</v>
      </c>
      <c r="P1032" s="2">
        <v>15</v>
      </c>
      <c r="Q1032" s="2">
        <f>IF(C1032="Inventario físico",O1032,P1032)</f>
      </c>
      <c r="R1032" s="2">
        <v>1</v>
      </c>
      <c r="S1032" s="0" t="s">
        <v>3922</v>
      </c>
      <c r="T1032" s="0" t="s">
        <v>3922</v>
      </c>
      <c r="U1032" s="0" t="s">
        <v>99</v>
      </c>
      <c r="V1032" s="5" t="s">
        <v>3923</v>
      </c>
      <c r="Y1032" s="5" t="s">
        <v>3309</v>
      </c>
      <c r="Z1032" s="0" t="s">
        <v>104</v>
      </c>
      <c r="AC1032" s="5" t="s">
        <v>105</v>
      </c>
      <c r="AD1032" s="3">
        <f>IF(AA1032="","Pendiente",AA1032*Q1032)</f>
      </c>
      <c r="AE1032" s="3">
        <v>157.02</v>
      </c>
      <c r="AF1032" s="3">
        <f>IF(AE1032="","",AE1032*Q1032)</f>
      </c>
      <c r="AG1032" s="0" t="s">
        <v>106</v>
      </c>
      <c r="AH1032" s="0" t="s">
        <v>107</v>
      </c>
    </row>
    <row r="1033">
      <c r="A1033" s="0">
        <v>1029</v>
      </c>
      <c r="B1033" s="0" t="s">
        <v>3924</v>
      </c>
      <c r="C1033" s="0" t="s">
        <v>13</v>
      </c>
      <c r="D1033" s="0" t="s">
        <v>16</v>
      </c>
      <c r="E1033" s="5" t="s">
        <v>3306</v>
      </c>
      <c r="G1033" s="0" t="s">
        <v>27</v>
      </c>
      <c r="H1033" s="0" t="s">
        <v>1020</v>
      </c>
      <c r="I1033" s="0" t="s">
        <v>3301</v>
      </c>
      <c r="J1033" s="5" t="s">
        <v>3302</v>
      </c>
      <c r="K1033" s="0" t="s">
        <v>33</v>
      </c>
      <c r="O1033" s="2">
        <v>0</v>
      </c>
      <c r="P1033" s="2">
        <v>109</v>
      </c>
      <c r="Q1033" s="2">
        <f>IF(C1033="Inventario físico",O1033,P1033)</f>
      </c>
      <c r="R1033" s="2">
        <v>6</v>
      </c>
      <c r="S1033" s="0" t="s">
        <v>319</v>
      </c>
      <c r="T1033" s="0" t="s">
        <v>319</v>
      </c>
      <c r="U1033" s="0" t="s">
        <v>99</v>
      </c>
      <c r="V1033" s="5" t="s">
        <v>320</v>
      </c>
      <c r="Y1033" s="5" t="s">
        <v>3321</v>
      </c>
      <c r="Z1033" s="0" t="s">
        <v>104</v>
      </c>
      <c r="AC1033" s="5" t="s">
        <v>105</v>
      </c>
      <c r="AD1033" s="3">
        <f>IF(AA1033="","Pendiente",AA1033*Q1033)</f>
      </c>
      <c r="AE1033" s="3">
        <v>6404.695229357797</v>
      </c>
      <c r="AF1033" s="3">
        <f>IF(AE1033="","",AE1033*Q1033)</f>
      </c>
      <c r="AG1033" s="0" t="s">
        <v>106</v>
      </c>
      <c r="AH1033" s="0" t="s">
        <v>107</v>
      </c>
    </row>
    <row r="1034">
      <c r="A1034" s="0">
        <v>1030</v>
      </c>
      <c r="B1034" s="0" t="s">
        <v>3925</v>
      </c>
      <c r="C1034" s="0" t="s">
        <v>13</v>
      </c>
      <c r="D1034" s="0" t="s">
        <v>16</v>
      </c>
      <c r="E1034" s="5" t="s">
        <v>3306</v>
      </c>
      <c r="G1034" s="0" t="s">
        <v>26</v>
      </c>
      <c r="H1034" s="0" t="s">
        <v>92</v>
      </c>
      <c r="I1034" s="0" t="s">
        <v>3301</v>
      </c>
      <c r="J1034" s="5" t="s">
        <v>3302</v>
      </c>
      <c r="K1034" s="0" t="s">
        <v>33</v>
      </c>
      <c r="O1034" s="2">
        <v>0</v>
      </c>
      <c r="P1034" s="2">
        <v>21</v>
      </c>
      <c r="Q1034" s="2">
        <f>IF(C1034="Inventario físico",O1034,P1034)</f>
      </c>
      <c r="R1034" s="2">
        <v>2</v>
      </c>
      <c r="S1034" s="0" t="s">
        <v>3926</v>
      </c>
      <c r="T1034" s="0" t="s">
        <v>3926</v>
      </c>
      <c r="U1034" s="0" t="s">
        <v>99</v>
      </c>
      <c r="V1034" s="5" t="s">
        <v>3927</v>
      </c>
      <c r="Y1034" s="5" t="s">
        <v>3309</v>
      </c>
      <c r="Z1034" s="0" t="s">
        <v>104</v>
      </c>
      <c r="AC1034" s="5" t="s">
        <v>105</v>
      </c>
      <c r="AD1034" s="3">
        <f>IF(AA1034="","Pendiente",AA1034*Q1034)</f>
      </c>
      <c r="AE1034" s="3">
        <v>3610.7847619047616</v>
      </c>
      <c r="AF1034" s="3">
        <f>IF(AE1034="","",AE1034*Q1034)</f>
      </c>
      <c r="AG1034" s="0" t="s">
        <v>106</v>
      </c>
      <c r="AH1034" s="0" t="s">
        <v>107</v>
      </c>
    </row>
    <row r="1035">
      <c r="A1035" s="0">
        <v>1031</v>
      </c>
      <c r="B1035" s="0" t="s">
        <v>3928</v>
      </c>
      <c r="C1035" s="0" t="s">
        <v>13</v>
      </c>
      <c r="D1035" s="0" t="s">
        <v>16</v>
      </c>
      <c r="E1035" s="5" t="s">
        <v>3306</v>
      </c>
      <c r="G1035" s="0" t="s">
        <v>26</v>
      </c>
      <c r="H1035" s="0" t="s">
        <v>92</v>
      </c>
      <c r="I1035" s="0" t="s">
        <v>3301</v>
      </c>
      <c r="J1035" s="5" t="s">
        <v>3302</v>
      </c>
      <c r="K1035" s="0" t="s">
        <v>33</v>
      </c>
      <c r="O1035" s="2">
        <v>0</v>
      </c>
      <c r="P1035" s="2">
        <v>29</v>
      </c>
      <c r="Q1035" s="2">
        <f>IF(C1035="Inventario físico",O1035,P1035)</f>
      </c>
      <c r="R1035" s="2">
        <v>4</v>
      </c>
      <c r="S1035" s="0" t="s">
        <v>3929</v>
      </c>
      <c r="T1035" s="0" t="s">
        <v>3929</v>
      </c>
      <c r="U1035" s="0" t="s">
        <v>99</v>
      </c>
      <c r="V1035" s="5" t="s">
        <v>3930</v>
      </c>
      <c r="Y1035" s="5" t="s">
        <v>3309</v>
      </c>
      <c r="Z1035" s="0" t="s">
        <v>104</v>
      </c>
      <c r="AC1035" s="5" t="s">
        <v>105</v>
      </c>
      <c r="AD1035" s="3">
        <f>IF(AA1035="","Pendiente",AA1035*Q1035)</f>
      </c>
      <c r="AE1035" s="3">
        <v>3121.054137931035</v>
      </c>
      <c r="AF1035" s="3">
        <f>IF(AE1035="","",AE1035*Q1035)</f>
      </c>
      <c r="AG1035" s="0" t="s">
        <v>106</v>
      </c>
      <c r="AH1035" s="0" t="s">
        <v>107</v>
      </c>
    </row>
    <row r="1036">
      <c r="A1036" s="0">
        <v>1032</v>
      </c>
      <c r="B1036" s="0" t="s">
        <v>3931</v>
      </c>
      <c r="C1036" s="0" t="s">
        <v>13</v>
      </c>
      <c r="D1036" s="0" t="s">
        <v>16</v>
      </c>
      <c r="E1036" s="5" t="s">
        <v>3306</v>
      </c>
      <c r="G1036" s="0" t="s">
        <v>26</v>
      </c>
      <c r="H1036" s="0" t="s">
        <v>92</v>
      </c>
      <c r="I1036" s="0" t="s">
        <v>3301</v>
      </c>
      <c r="J1036" s="5" t="s">
        <v>3302</v>
      </c>
      <c r="K1036" s="0" t="s">
        <v>33</v>
      </c>
      <c r="O1036" s="2">
        <v>0</v>
      </c>
      <c r="P1036" s="2">
        <v>46</v>
      </c>
      <c r="Q1036" s="2">
        <f>IF(C1036="Inventario físico",O1036,P1036)</f>
      </c>
      <c r="R1036" s="2">
        <v>5</v>
      </c>
      <c r="S1036" s="0" t="s">
        <v>3932</v>
      </c>
      <c r="T1036" s="0" t="s">
        <v>3932</v>
      </c>
      <c r="U1036" s="0" t="s">
        <v>99</v>
      </c>
      <c r="V1036" s="5" t="s">
        <v>2170</v>
      </c>
      <c r="Y1036" s="5" t="s">
        <v>3309</v>
      </c>
      <c r="Z1036" s="0" t="s">
        <v>104</v>
      </c>
      <c r="AC1036" s="5" t="s">
        <v>105</v>
      </c>
      <c r="AD1036" s="3">
        <f>IF(AA1036="","Pendiente",AA1036*Q1036)</f>
      </c>
      <c r="AE1036" s="3">
        <v>2301.4399999999996</v>
      </c>
      <c r="AF1036" s="3">
        <f>IF(AE1036="","",AE1036*Q1036)</f>
      </c>
      <c r="AG1036" s="0" t="s">
        <v>106</v>
      </c>
      <c r="AH1036" s="0" t="s">
        <v>107</v>
      </c>
    </row>
    <row r="1037">
      <c r="A1037" s="0">
        <v>1033</v>
      </c>
      <c r="B1037" s="0" t="s">
        <v>3933</v>
      </c>
      <c r="C1037" s="0" t="s">
        <v>13</v>
      </c>
      <c r="D1037" s="0" t="s">
        <v>16</v>
      </c>
      <c r="E1037" s="5" t="s">
        <v>131</v>
      </c>
      <c r="F1037" s="0" t="s">
        <v>3300</v>
      </c>
      <c r="G1037" s="0" t="s">
        <v>28</v>
      </c>
      <c r="H1037" s="0" t="s">
        <v>2131</v>
      </c>
      <c r="I1037" s="0" t="s">
        <v>3301</v>
      </c>
      <c r="J1037" s="5" t="s">
        <v>3302</v>
      </c>
      <c r="K1037" s="0" t="s">
        <v>33</v>
      </c>
      <c r="O1037" s="2">
        <v>0</v>
      </c>
      <c r="P1037" s="2">
        <v>27</v>
      </c>
      <c r="Q1037" s="2">
        <f>IF(C1037="Inventario físico",O1037,P1037)</f>
      </c>
      <c r="R1037" s="2">
        <v>1</v>
      </c>
      <c r="S1037" s="0" t="s">
        <v>3932</v>
      </c>
      <c r="T1037" s="0" t="s">
        <v>3932</v>
      </c>
      <c r="U1037" s="0" t="s">
        <v>99</v>
      </c>
      <c r="V1037" s="5" t="s">
        <v>2170</v>
      </c>
      <c r="Y1037" s="5" t="s">
        <v>3304</v>
      </c>
      <c r="Z1037" s="0" t="s">
        <v>104</v>
      </c>
      <c r="AC1037" s="5" t="s">
        <v>105</v>
      </c>
      <c r="AD1037" s="3">
        <f>IF(AA1037="","Pendiente",AA1037*Q1037)</f>
      </c>
      <c r="AE1037" s="3">
        <v>2712.4074074074074</v>
      </c>
      <c r="AF1037" s="3">
        <f>IF(AE1037="","",AE1037*Q1037)</f>
      </c>
      <c r="AG1037" s="0" t="s">
        <v>106</v>
      </c>
      <c r="AH1037" s="0" t="s">
        <v>107</v>
      </c>
    </row>
    <row r="1038">
      <c r="A1038" s="0">
        <v>1034</v>
      </c>
      <c r="B1038" s="0" t="s">
        <v>3934</v>
      </c>
      <c r="C1038" s="0" t="s">
        <v>13</v>
      </c>
      <c r="D1038" s="0" t="s">
        <v>16</v>
      </c>
      <c r="E1038" s="5" t="s">
        <v>131</v>
      </c>
      <c r="F1038" s="0" t="s">
        <v>3300</v>
      </c>
      <c r="G1038" s="0" t="s">
        <v>26</v>
      </c>
      <c r="H1038" s="0" t="s">
        <v>92</v>
      </c>
      <c r="I1038" s="0" t="s">
        <v>3301</v>
      </c>
      <c r="J1038" s="5" t="s">
        <v>3302</v>
      </c>
      <c r="K1038" s="0" t="s">
        <v>33</v>
      </c>
      <c r="O1038" s="2">
        <v>0</v>
      </c>
      <c r="P1038" s="2">
        <v>15</v>
      </c>
      <c r="Q1038" s="2">
        <f>IF(C1038="Inventario físico",O1038,P1038)</f>
      </c>
      <c r="R1038" s="2">
        <v>1</v>
      </c>
      <c r="S1038" s="0" t="s">
        <v>3935</v>
      </c>
      <c r="T1038" s="0" t="s">
        <v>3935</v>
      </c>
      <c r="U1038" s="0" t="s">
        <v>99</v>
      </c>
      <c r="V1038" s="5" t="s">
        <v>840</v>
      </c>
      <c r="Y1038" s="5" t="s">
        <v>3304</v>
      </c>
      <c r="Z1038" s="0" t="s">
        <v>104</v>
      </c>
      <c r="AC1038" s="5" t="s">
        <v>105</v>
      </c>
      <c r="AD1038" s="3">
        <f>IF(AA1038="","Pendiente",AA1038*Q1038)</f>
      </c>
      <c r="AE1038" s="3">
        <v>9845.92</v>
      </c>
      <c r="AF1038" s="3">
        <f>IF(AE1038="","",AE1038*Q1038)</f>
      </c>
      <c r="AG1038" s="0" t="s">
        <v>106</v>
      </c>
      <c r="AH1038" s="0" t="s">
        <v>107</v>
      </c>
    </row>
    <row r="1039">
      <c r="A1039" s="0">
        <v>1035</v>
      </c>
      <c r="B1039" s="0" t="s">
        <v>3936</v>
      </c>
      <c r="C1039" s="0" t="s">
        <v>13</v>
      </c>
      <c r="D1039" s="0" t="s">
        <v>16</v>
      </c>
      <c r="E1039" s="5" t="s">
        <v>3306</v>
      </c>
      <c r="G1039" s="0" t="s">
        <v>26</v>
      </c>
      <c r="H1039" s="0" t="s">
        <v>92</v>
      </c>
      <c r="I1039" s="0" t="s">
        <v>3301</v>
      </c>
      <c r="J1039" s="5" t="s">
        <v>3302</v>
      </c>
      <c r="K1039" s="0" t="s">
        <v>33</v>
      </c>
      <c r="O1039" s="2">
        <v>0</v>
      </c>
      <c r="P1039" s="2">
        <v>15</v>
      </c>
      <c r="Q1039" s="2">
        <f>IF(C1039="Inventario físico",O1039,P1039)</f>
      </c>
      <c r="R1039" s="2">
        <v>1</v>
      </c>
      <c r="S1039" s="0" t="s">
        <v>3937</v>
      </c>
      <c r="T1039" s="0" t="s">
        <v>3937</v>
      </c>
      <c r="U1039" s="0" t="s">
        <v>99</v>
      </c>
      <c r="V1039" s="5" t="s">
        <v>3938</v>
      </c>
      <c r="Y1039" s="5" t="s">
        <v>3309</v>
      </c>
      <c r="Z1039" s="0" t="s">
        <v>104</v>
      </c>
      <c r="AC1039" s="5" t="s">
        <v>105</v>
      </c>
      <c r="AD1039" s="3">
        <f>IF(AA1039="","Pendiente",AA1039*Q1039)</f>
      </c>
      <c r="AE1039" s="3">
        <v>19437.6</v>
      </c>
      <c r="AF1039" s="3">
        <f>IF(AE1039="","",AE1039*Q1039)</f>
      </c>
      <c r="AG1039" s="0" t="s">
        <v>106</v>
      </c>
      <c r="AH1039" s="0" t="s">
        <v>107</v>
      </c>
    </row>
    <row r="1040">
      <c r="A1040" s="0">
        <v>1036</v>
      </c>
      <c r="B1040" s="0" t="s">
        <v>3939</v>
      </c>
      <c r="C1040" s="0" t="s">
        <v>13</v>
      </c>
      <c r="D1040" s="0" t="s">
        <v>16</v>
      </c>
      <c r="E1040" s="5" t="s">
        <v>131</v>
      </c>
      <c r="F1040" s="0" t="s">
        <v>3300</v>
      </c>
      <c r="G1040" s="0" t="s">
        <v>26</v>
      </c>
      <c r="H1040" s="0" t="s">
        <v>92</v>
      </c>
      <c r="I1040" s="0" t="s">
        <v>3301</v>
      </c>
      <c r="J1040" s="5" t="s">
        <v>3302</v>
      </c>
      <c r="K1040" s="0" t="s">
        <v>33</v>
      </c>
      <c r="O1040" s="2">
        <v>0</v>
      </c>
      <c r="P1040" s="2">
        <v>15</v>
      </c>
      <c r="Q1040" s="2">
        <f>IF(C1040="Inventario físico",O1040,P1040)</f>
      </c>
      <c r="R1040" s="2">
        <v>1</v>
      </c>
      <c r="S1040" s="0" t="s">
        <v>3940</v>
      </c>
      <c r="T1040" s="0" t="s">
        <v>3940</v>
      </c>
      <c r="U1040" s="0" t="s">
        <v>99</v>
      </c>
      <c r="V1040" s="5" t="s">
        <v>514</v>
      </c>
      <c r="Y1040" s="5" t="s">
        <v>3304</v>
      </c>
      <c r="Z1040" s="0" t="s">
        <v>104</v>
      </c>
      <c r="AC1040" s="5" t="s">
        <v>105</v>
      </c>
      <c r="AD1040" s="3">
        <f>IF(AA1040="","Pendiente",AA1040*Q1040)</f>
      </c>
      <c r="AE1040" s="3">
        <v>21643.6</v>
      </c>
      <c r="AF1040" s="3">
        <f>IF(AE1040="","",AE1040*Q1040)</f>
      </c>
      <c r="AG1040" s="0" t="s">
        <v>106</v>
      </c>
      <c r="AH1040" s="0" t="s">
        <v>107</v>
      </c>
    </row>
    <row r="1041">
      <c r="A1041" s="0">
        <v>1037</v>
      </c>
      <c r="B1041" s="0" t="s">
        <v>3941</v>
      </c>
      <c r="C1041" s="0" t="s">
        <v>13</v>
      </c>
      <c r="D1041" s="0" t="s">
        <v>16</v>
      </c>
      <c r="E1041" s="5" t="s">
        <v>3306</v>
      </c>
      <c r="G1041" s="0" t="s">
        <v>26</v>
      </c>
      <c r="H1041" s="0" t="s">
        <v>92</v>
      </c>
      <c r="I1041" s="0" t="s">
        <v>3301</v>
      </c>
      <c r="J1041" s="5" t="s">
        <v>3302</v>
      </c>
      <c r="K1041" s="0" t="s">
        <v>30</v>
      </c>
      <c r="O1041" s="2">
        <v>0</v>
      </c>
      <c r="P1041" s="2">
        <v>15</v>
      </c>
      <c r="Q1041" s="2">
        <f>IF(C1041="Inventario físico",O1041,P1041)</f>
      </c>
      <c r="R1041" s="2">
        <v>1</v>
      </c>
      <c r="S1041" s="0" t="s">
        <v>3942</v>
      </c>
      <c r="T1041" s="0" t="s">
        <v>3942</v>
      </c>
      <c r="U1041" s="0" t="s">
        <v>99</v>
      </c>
      <c r="V1041" s="5" t="s">
        <v>3943</v>
      </c>
      <c r="Y1041" s="5" t="s">
        <v>3309</v>
      </c>
      <c r="Z1041" s="0" t="s">
        <v>104</v>
      </c>
      <c r="AC1041" s="5" t="s">
        <v>105</v>
      </c>
      <c r="AD1041" s="3">
        <f>IF(AA1041="","Pendiente",AA1041*Q1041)</f>
      </c>
      <c r="AE1041" s="3">
        <v>473.05</v>
      </c>
      <c r="AF1041" s="3">
        <f>IF(AE1041="","",AE1041*Q1041)</f>
      </c>
      <c r="AG1041" s="0" t="s">
        <v>106</v>
      </c>
      <c r="AH1041" s="0" t="s">
        <v>107</v>
      </c>
    </row>
    <row r="1042">
      <c r="A1042" s="0">
        <v>1038</v>
      </c>
      <c r="B1042" s="0" t="s">
        <v>3944</v>
      </c>
      <c r="C1042" s="0" t="s">
        <v>13</v>
      </c>
      <c r="D1042" s="0" t="s">
        <v>16</v>
      </c>
      <c r="E1042" s="5" t="s">
        <v>3306</v>
      </c>
      <c r="G1042" s="0" t="s">
        <v>27</v>
      </c>
      <c r="H1042" s="0" t="s">
        <v>1020</v>
      </c>
      <c r="I1042" s="0" t="s">
        <v>3301</v>
      </c>
      <c r="J1042" s="5" t="s">
        <v>3302</v>
      </c>
      <c r="K1042" s="0" t="s">
        <v>30</v>
      </c>
      <c r="O1042" s="2">
        <v>0</v>
      </c>
      <c r="P1042" s="2">
        <v>30</v>
      </c>
      <c r="Q1042" s="2">
        <f>IF(C1042="Inventario físico",O1042,P1042)</f>
      </c>
      <c r="R1042" s="2">
        <v>1</v>
      </c>
      <c r="S1042" s="0" t="s">
        <v>3942</v>
      </c>
      <c r="T1042" s="0" t="s">
        <v>3942</v>
      </c>
      <c r="U1042" s="0" t="s">
        <v>99</v>
      </c>
      <c r="V1042" s="5" t="s">
        <v>3943</v>
      </c>
      <c r="Y1042" s="5" t="s">
        <v>3309</v>
      </c>
      <c r="Z1042" s="0" t="s">
        <v>104</v>
      </c>
      <c r="AC1042" s="5" t="s">
        <v>105</v>
      </c>
      <c r="AD1042" s="3">
        <f>IF(AA1042="","Pendiente",AA1042*Q1042)</f>
      </c>
      <c r="AE1042" s="3">
        <v>3357.0466666666666</v>
      </c>
      <c r="AF1042" s="3">
        <f>IF(AE1042="","",AE1042*Q1042)</f>
      </c>
      <c r="AG1042" s="0" t="s">
        <v>106</v>
      </c>
      <c r="AH1042" s="0" t="s">
        <v>107</v>
      </c>
    </row>
    <row r="1043">
      <c r="A1043" s="0">
        <v>1039</v>
      </c>
      <c r="B1043" s="0" t="s">
        <v>3945</v>
      </c>
      <c r="C1043" s="0" t="s">
        <v>13</v>
      </c>
      <c r="D1043" s="0" t="s">
        <v>16</v>
      </c>
      <c r="E1043" s="5" t="s">
        <v>3306</v>
      </c>
      <c r="G1043" s="0" t="s">
        <v>26</v>
      </c>
      <c r="H1043" s="0" t="s">
        <v>92</v>
      </c>
      <c r="I1043" s="0" t="s">
        <v>3301</v>
      </c>
      <c r="J1043" s="5" t="s">
        <v>3302</v>
      </c>
      <c r="K1043" s="0" t="s">
        <v>30</v>
      </c>
      <c r="O1043" s="2">
        <v>0</v>
      </c>
      <c r="P1043" s="2">
        <v>15</v>
      </c>
      <c r="Q1043" s="2">
        <f>IF(C1043="Inventario físico",O1043,P1043)</f>
      </c>
      <c r="R1043" s="2">
        <v>1</v>
      </c>
      <c r="S1043" s="0" t="s">
        <v>3946</v>
      </c>
      <c r="T1043" s="0" t="s">
        <v>3946</v>
      </c>
      <c r="U1043" s="0" t="s">
        <v>99</v>
      </c>
      <c r="V1043" s="5" t="s">
        <v>3947</v>
      </c>
      <c r="Y1043" s="5" t="s">
        <v>3309</v>
      </c>
      <c r="Z1043" s="0" t="s">
        <v>104</v>
      </c>
      <c r="AC1043" s="5" t="s">
        <v>105</v>
      </c>
      <c r="AD1043" s="3">
        <f>IF(AA1043="","Pendiente",AA1043*Q1043)</f>
      </c>
      <c r="AE1043" s="3">
        <v>359.34000000000003</v>
      </c>
      <c r="AF1043" s="3">
        <f>IF(AE1043="","",AE1043*Q1043)</f>
      </c>
      <c r="AG1043" s="0" t="s">
        <v>106</v>
      </c>
      <c r="AH1043" s="0" t="s">
        <v>107</v>
      </c>
    </row>
    <row r="1044">
      <c r="A1044" s="0">
        <v>1040</v>
      </c>
      <c r="B1044" s="0" t="s">
        <v>3948</v>
      </c>
      <c r="C1044" s="0" t="s">
        <v>13</v>
      </c>
      <c r="D1044" s="0" t="s">
        <v>16</v>
      </c>
      <c r="E1044" s="5" t="s">
        <v>3306</v>
      </c>
      <c r="G1044" s="0" t="s">
        <v>28</v>
      </c>
      <c r="H1044" s="0" t="s">
        <v>2131</v>
      </c>
      <c r="I1044" s="0" t="s">
        <v>3301</v>
      </c>
      <c r="J1044" s="5" t="s">
        <v>3302</v>
      </c>
      <c r="K1044" s="0" t="s">
        <v>30</v>
      </c>
      <c r="O1044" s="2">
        <v>0</v>
      </c>
      <c r="P1044" s="2">
        <v>5</v>
      </c>
      <c r="Q1044" s="2">
        <f>IF(C1044="Inventario físico",O1044,P1044)</f>
      </c>
      <c r="R1044" s="2">
        <v>1</v>
      </c>
      <c r="S1044" s="0" t="s">
        <v>3946</v>
      </c>
      <c r="T1044" s="0" t="s">
        <v>3946</v>
      </c>
      <c r="U1044" s="0" t="s">
        <v>99</v>
      </c>
      <c r="V1044" s="5" t="s">
        <v>3947</v>
      </c>
      <c r="Y1044" s="5" t="s">
        <v>3309</v>
      </c>
      <c r="Z1044" s="0" t="s">
        <v>104</v>
      </c>
      <c r="AC1044" s="5" t="s">
        <v>105</v>
      </c>
      <c r="AD1044" s="3">
        <f>IF(AA1044="","Pendiente",AA1044*Q1044)</f>
      </c>
      <c r="AE1044" s="3">
        <v>353.04</v>
      </c>
      <c r="AF1044" s="3">
        <f>IF(AE1044="","",AE1044*Q1044)</f>
      </c>
      <c r="AG1044" s="0" t="s">
        <v>106</v>
      </c>
      <c r="AH1044" s="0" t="s">
        <v>107</v>
      </c>
    </row>
    <row r="1045">
      <c r="A1045" s="0">
        <v>1041</v>
      </c>
      <c r="B1045" s="0" t="s">
        <v>3949</v>
      </c>
      <c r="C1045" s="0" t="s">
        <v>13</v>
      </c>
      <c r="D1045" s="0" t="s">
        <v>16</v>
      </c>
      <c r="E1045" s="5" t="s">
        <v>3306</v>
      </c>
      <c r="G1045" s="0" t="s">
        <v>26</v>
      </c>
      <c r="H1045" s="0" t="s">
        <v>92</v>
      </c>
      <c r="I1045" s="0" t="s">
        <v>3301</v>
      </c>
      <c r="J1045" s="5" t="s">
        <v>3302</v>
      </c>
      <c r="K1045" s="0" t="s">
        <v>30</v>
      </c>
      <c r="O1045" s="2">
        <v>0</v>
      </c>
      <c r="P1045" s="2">
        <v>15</v>
      </c>
      <c r="Q1045" s="2">
        <f>IF(C1045="Inventario físico",O1045,P1045)</f>
      </c>
      <c r="R1045" s="2">
        <v>1</v>
      </c>
      <c r="S1045" s="0" t="s">
        <v>3950</v>
      </c>
      <c r="T1045" s="0" t="s">
        <v>3950</v>
      </c>
      <c r="U1045" s="0" t="s">
        <v>99</v>
      </c>
      <c r="V1045" s="5" t="s">
        <v>3951</v>
      </c>
      <c r="Y1045" s="5" t="s">
        <v>3309</v>
      </c>
      <c r="Z1045" s="0" t="s">
        <v>104</v>
      </c>
      <c r="AC1045" s="5" t="s">
        <v>105</v>
      </c>
      <c r="AD1045" s="3">
        <f>IF(AA1045="","Pendiente",AA1045*Q1045)</f>
      </c>
      <c r="AE1045" s="3">
        <v>3523.54</v>
      </c>
      <c r="AF1045" s="3">
        <f>IF(AE1045="","",AE1045*Q1045)</f>
      </c>
      <c r="AG1045" s="0" t="s">
        <v>106</v>
      </c>
      <c r="AH1045" s="0" t="s">
        <v>107</v>
      </c>
    </row>
    <row r="1046">
      <c r="A1046" s="0">
        <v>1042</v>
      </c>
      <c r="B1046" s="0" t="s">
        <v>3952</v>
      </c>
      <c r="C1046" s="0" t="s">
        <v>13</v>
      </c>
      <c r="D1046" s="0" t="s">
        <v>16</v>
      </c>
      <c r="E1046" s="5" t="s">
        <v>3306</v>
      </c>
      <c r="G1046" s="0" t="s">
        <v>26</v>
      </c>
      <c r="H1046" s="0" t="s">
        <v>92</v>
      </c>
      <c r="I1046" s="0" t="s">
        <v>3301</v>
      </c>
      <c r="J1046" s="5" t="s">
        <v>3302</v>
      </c>
      <c r="K1046" s="0" t="s">
        <v>30</v>
      </c>
      <c r="O1046" s="2">
        <v>0</v>
      </c>
      <c r="P1046" s="2">
        <v>15</v>
      </c>
      <c r="Q1046" s="2">
        <f>IF(C1046="Inventario físico",O1046,P1046)</f>
      </c>
      <c r="R1046" s="2">
        <v>1</v>
      </c>
      <c r="S1046" s="0" t="s">
        <v>3953</v>
      </c>
      <c r="T1046" s="0" t="s">
        <v>3953</v>
      </c>
      <c r="U1046" s="0" t="s">
        <v>99</v>
      </c>
      <c r="V1046" s="5" t="s">
        <v>3954</v>
      </c>
      <c r="Y1046" s="5" t="s">
        <v>3309</v>
      </c>
      <c r="Z1046" s="0" t="s">
        <v>104</v>
      </c>
      <c r="AC1046" s="5" t="s">
        <v>105</v>
      </c>
      <c r="AD1046" s="3">
        <f>IF(AA1046="","Pendiente",AA1046*Q1046)</f>
      </c>
      <c r="AE1046" s="3">
        <v>7621.1</v>
      </c>
      <c r="AF1046" s="3">
        <f>IF(AE1046="","",AE1046*Q1046)</f>
      </c>
      <c r="AG1046" s="0" t="s">
        <v>106</v>
      </c>
      <c r="AH1046" s="0" t="s">
        <v>107</v>
      </c>
    </row>
    <row r="1047">
      <c r="A1047" s="0">
        <v>1043</v>
      </c>
      <c r="B1047" s="0" t="s">
        <v>3955</v>
      </c>
      <c r="C1047" s="0" t="s">
        <v>13</v>
      </c>
      <c r="D1047" s="0" t="s">
        <v>16</v>
      </c>
      <c r="E1047" s="5" t="s">
        <v>3306</v>
      </c>
      <c r="G1047" s="0" t="s">
        <v>26</v>
      </c>
      <c r="H1047" s="0" t="s">
        <v>92</v>
      </c>
      <c r="I1047" s="0" t="s">
        <v>3301</v>
      </c>
      <c r="J1047" s="5" t="s">
        <v>3302</v>
      </c>
      <c r="K1047" s="0" t="s">
        <v>30</v>
      </c>
      <c r="O1047" s="2">
        <v>0</v>
      </c>
      <c r="P1047" s="2">
        <v>15</v>
      </c>
      <c r="Q1047" s="2">
        <f>IF(C1047="Inventario físico",O1047,P1047)</f>
      </c>
      <c r="R1047" s="2">
        <v>1</v>
      </c>
      <c r="S1047" s="0" t="s">
        <v>3956</v>
      </c>
      <c r="T1047" s="0" t="s">
        <v>3956</v>
      </c>
      <c r="U1047" s="0" t="s">
        <v>99</v>
      </c>
      <c r="V1047" s="5" t="s">
        <v>3957</v>
      </c>
      <c r="Y1047" s="5" t="s">
        <v>3309</v>
      </c>
      <c r="Z1047" s="0" t="s">
        <v>104</v>
      </c>
      <c r="AC1047" s="5" t="s">
        <v>105</v>
      </c>
      <c r="AD1047" s="3">
        <f>IF(AA1047="","Pendiente",AA1047*Q1047)</f>
      </c>
      <c r="AE1047" s="3">
        <v>12491.83</v>
      </c>
      <c r="AF1047" s="3">
        <f>IF(AE1047="","",AE1047*Q1047)</f>
      </c>
      <c r="AG1047" s="0" t="s">
        <v>106</v>
      </c>
      <c r="AH1047" s="0" t="s">
        <v>107</v>
      </c>
    </row>
    <row r="1048">
      <c r="A1048" s="0">
        <v>1044</v>
      </c>
      <c r="B1048" s="0" t="s">
        <v>3958</v>
      </c>
      <c r="C1048" s="0" t="s">
        <v>13</v>
      </c>
      <c r="D1048" s="0" t="s">
        <v>18</v>
      </c>
      <c r="E1048" s="5" t="s">
        <v>3500</v>
      </c>
      <c r="F1048" s="0" t="s">
        <v>3501</v>
      </c>
      <c r="G1048" s="0" t="s">
        <v>26</v>
      </c>
      <c r="H1048" s="0" t="s">
        <v>92</v>
      </c>
      <c r="I1048" s="0" t="s">
        <v>3301</v>
      </c>
      <c r="J1048" s="5" t="s">
        <v>3302</v>
      </c>
      <c r="K1048" s="0" t="s">
        <v>32</v>
      </c>
      <c r="O1048" s="2">
        <v>0</v>
      </c>
      <c r="P1048" s="2">
        <v>15</v>
      </c>
      <c r="Q1048" s="2">
        <f>IF(C1048="Inventario físico",O1048,P1048)</f>
      </c>
      <c r="R1048" s="2">
        <v>1</v>
      </c>
      <c r="S1048" s="0" t="s">
        <v>3959</v>
      </c>
      <c r="T1048" s="0" t="s">
        <v>3959</v>
      </c>
      <c r="U1048" s="0" t="s">
        <v>99</v>
      </c>
      <c r="V1048" s="5" t="s">
        <v>3960</v>
      </c>
      <c r="Y1048" s="5" t="s">
        <v>3504</v>
      </c>
      <c r="Z1048" s="0" t="s">
        <v>104</v>
      </c>
      <c r="AC1048" s="5" t="s">
        <v>105</v>
      </c>
      <c r="AD1048" s="3">
        <f>IF(AA1048="","Pendiente",AA1048*Q1048)</f>
      </c>
      <c r="AE1048" s="3">
        <v>15816.447333333334</v>
      </c>
      <c r="AF1048" s="3">
        <f>IF(AE1048="","",AE1048*Q1048)</f>
      </c>
      <c r="AG1048" s="0" t="s">
        <v>106</v>
      </c>
      <c r="AH1048" s="0" t="s">
        <v>107</v>
      </c>
    </row>
    <row r="1049">
      <c r="A1049" s="0">
        <v>1045</v>
      </c>
      <c r="B1049" s="0" t="s">
        <v>3961</v>
      </c>
      <c r="C1049" s="0" t="s">
        <v>13</v>
      </c>
      <c r="D1049" s="0" t="s">
        <v>18</v>
      </c>
      <c r="E1049" s="5" t="s">
        <v>3500</v>
      </c>
      <c r="F1049" s="0" t="s">
        <v>3501</v>
      </c>
      <c r="G1049" s="0" t="s">
        <v>27</v>
      </c>
      <c r="H1049" s="0" t="s">
        <v>1020</v>
      </c>
      <c r="I1049" s="0" t="s">
        <v>3301</v>
      </c>
      <c r="J1049" s="5" t="s">
        <v>3302</v>
      </c>
      <c r="K1049" s="0" t="s">
        <v>32</v>
      </c>
      <c r="O1049" s="2">
        <v>0</v>
      </c>
      <c r="P1049" s="2">
        <v>20</v>
      </c>
      <c r="Q1049" s="2">
        <f>IF(C1049="Inventario físico",O1049,P1049)</f>
      </c>
      <c r="R1049" s="2">
        <v>2</v>
      </c>
      <c r="S1049" s="0" t="s">
        <v>3959</v>
      </c>
      <c r="T1049" s="0" t="s">
        <v>3959</v>
      </c>
      <c r="U1049" s="0" t="s">
        <v>99</v>
      </c>
      <c r="V1049" s="5" t="s">
        <v>3960</v>
      </c>
      <c r="Y1049" s="5" t="s">
        <v>3504</v>
      </c>
      <c r="Z1049" s="0" t="s">
        <v>104</v>
      </c>
      <c r="AC1049" s="5" t="s">
        <v>105</v>
      </c>
      <c r="AD1049" s="3">
        <f>IF(AA1049="","Pendiente",AA1049*Q1049)</f>
      </c>
      <c r="AE1049" s="3">
        <v>10016.832999999999</v>
      </c>
      <c r="AF1049" s="3">
        <f>IF(AE1049="","",AE1049*Q1049)</f>
      </c>
      <c r="AG1049" s="0" t="s">
        <v>106</v>
      </c>
      <c r="AH1049" s="0" t="s">
        <v>107</v>
      </c>
    </row>
    <row r="1050">
      <c r="A1050" s="0">
        <v>1046</v>
      </c>
      <c r="B1050" s="0" t="s">
        <v>3962</v>
      </c>
      <c r="C1050" s="0" t="s">
        <v>13</v>
      </c>
      <c r="D1050" s="0" t="s">
        <v>18</v>
      </c>
      <c r="E1050" s="5" t="s">
        <v>3500</v>
      </c>
      <c r="F1050" s="0" t="s">
        <v>3501</v>
      </c>
      <c r="G1050" s="0" t="s">
        <v>28</v>
      </c>
      <c r="H1050" s="0" t="s">
        <v>2131</v>
      </c>
      <c r="I1050" s="0" t="s">
        <v>3301</v>
      </c>
      <c r="J1050" s="5" t="s">
        <v>3302</v>
      </c>
      <c r="K1050" s="0" t="s">
        <v>32</v>
      </c>
      <c r="O1050" s="2">
        <v>0</v>
      </c>
      <c r="P1050" s="2">
        <v>8</v>
      </c>
      <c r="Q1050" s="2">
        <f>IF(C1050="Inventario físico",O1050,P1050)</f>
      </c>
      <c r="R1050" s="2">
        <v>2</v>
      </c>
      <c r="S1050" s="0" t="s">
        <v>3959</v>
      </c>
      <c r="T1050" s="0" t="s">
        <v>3959</v>
      </c>
      <c r="U1050" s="0" t="s">
        <v>99</v>
      </c>
      <c r="V1050" s="5" t="s">
        <v>3960</v>
      </c>
      <c r="Y1050" s="5" t="s">
        <v>3504</v>
      </c>
      <c r="Z1050" s="0" t="s">
        <v>104</v>
      </c>
      <c r="AC1050" s="5" t="s">
        <v>105</v>
      </c>
      <c r="AD1050" s="3">
        <f>IF(AA1050="","Pendiente",AA1050*Q1050)</f>
      </c>
      <c r="AE1050" s="3">
        <v>10340.2</v>
      </c>
      <c r="AF1050" s="3">
        <f>IF(AE1050="","",AE1050*Q1050)</f>
      </c>
      <c r="AG1050" s="0" t="s">
        <v>106</v>
      </c>
      <c r="AH1050" s="0" t="s">
        <v>107</v>
      </c>
    </row>
    <row r="1051">
      <c r="A1051" s="0">
        <v>1047</v>
      </c>
      <c r="B1051" s="0" t="s">
        <v>3963</v>
      </c>
      <c r="C1051" s="0" t="s">
        <v>13</v>
      </c>
      <c r="D1051" s="0" t="s">
        <v>16</v>
      </c>
      <c r="E1051" s="5" t="s">
        <v>3306</v>
      </c>
      <c r="G1051" s="0" t="s">
        <v>26</v>
      </c>
      <c r="H1051" s="0" t="s">
        <v>92</v>
      </c>
      <c r="I1051" s="0" t="s">
        <v>3301</v>
      </c>
      <c r="J1051" s="5" t="s">
        <v>3302</v>
      </c>
      <c r="K1051" s="0" t="s">
        <v>30</v>
      </c>
      <c r="O1051" s="2">
        <v>0</v>
      </c>
      <c r="P1051" s="2">
        <v>13</v>
      </c>
      <c r="Q1051" s="2">
        <f>IF(C1051="Inventario físico",O1051,P1051)</f>
      </c>
      <c r="R1051" s="2">
        <v>1</v>
      </c>
      <c r="S1051" s="0" t="s">
        <v>3964</v>
      </c>
      <c r="T1051" s="0" t="s">
        <v>3964</v>
      </c>
      <c r="U1051" s="0" t="s">
        <v>99</v>
      </c>
      <c r="V1051" s="5" t="s">
        <v>3965</v>
      </c>
      <c r="Y1051" s="5" t="s">
        <v>3309</v>
      </c>
      <c r="Z1051" s="0" t="s">
        <v>104</v>
      </c>
      <c r="AC1051" s="5" t="s">
        <v>105</v>
      </c>
      <c r="AD1051" s="3">
        <f>IF(AA1051="","Pendiente",AA1051*Q1051)</f>
      </c>
      <c r="AE1051" s="3">
        <v>11467</v>
      </c>
      <c r="AF1051" s="3">
        <f>IF(AE1051="","",AE1051*Q1051)</f>
      </c>
      <c r="AG1051" s="0" t="s">
        <v>106</v>
      </c>
      <c r="AH1051" s="0" t="s">
        <v>107</v>
      </c>
    </row>
    <row r="1052">
      <c r="A1052" s="0">
        <v>1048</v>
      </c>
      <c r="B1052" s="0" t="s">
        <v>3966</v>
      </c>
      <c r="C1052" s="0" t="s">
        <v>13</v>
      </c>
      <c r="D1052" s="0" t="s">
        <v>16</v>
      </c>
      <c r="E1052" s="5" t="s">
        <v>3306</v>
      </c>
      <c r="G1052" s="0" t="s">
        <v>27</v>
      </c>
      <c r="H1052" s="0" t="s">
        <v>1020</v>
      </c>
      <c r="I1052" s="0" t="s">
        <v>3301</v>
      </c>
      <c r="J1052" s="5" t="s">
        <v>3302</v>
      </c>
      <c r="K1052" s="0" t="s">
        <v>30</v>
      </c>
      <c r="O1052" s="2">
        <v>0</v>
      </c>
      <c r="P1052" s="2">
        <v>107</v>
      </c>
      <c r="Q1052" s="2">
        <f>IF(C1052="Inventario físico",O1052,P1052)</f>
      </c>
      <c r="R1052" s="2">
        <v>3</v>
      </c>
      <c r="S1052" s="0" t="s">
        <v>3964</v>
      </c>
      <c r="T1052" s="0" t="s">
        <v>3964</v>
      </c>
      <c r="U1052" s="0" t="s">
        <v>99</v>
      </c>
      <c r="V1052" s="5" t="s">
        <v>3965</v>
      </c>
      <c r="Y1052" s="5" t="s">
        <v>3309</v>
      </c>
      <c r="Z1052" s="0" t="s">
        <v>104</v>
      </c>
      <c r="AC1052" s="5" t="s">
        <v>105</v>
      </c>
      <c r="AD1052" s="3">
        <f>IF(AA1052="","Pendiente",AA1052*Q1052)</f>
      </c>
      <c r="AE1052" s="3">
        <v>5517.139626168224</v>
      </c>
      <c r="AF1052" s="3">
        <f>IF(AE1052="","",AE1052*Q1052)</f>
      </c>
      <c r="AG1052" s="0" t="s">
        <v>106</v>
      </c>
      <c r="AH1052" s="0" t="s">
        <v>107</v>
      </c>
    </row>
    <row r="1053">
      <c r="A1053" s="0">
        <v>1049</v>
      </c>
      <c r="B1053" s="0" t="s">
        <v>3967</v>
      </c>
      <c r="C1053" s="0" t="s">
        <v>13</v>
      </c>
      <c r="D1053" s="0" t="s">
        <v>18</v>
      </c>
      <c r="E1053" s="5" t="s">
        <v>3500</v>
      </c>
      <c r="F1053" s="0" t="s">
        <v>3501</v>
      </c>
      <c r="G1053" s="0" t="s">
        <v>26</v>
      </c>
      <c r="H1053" s="0" t="s">
        <v>92</v>
      </c>
      <c r="I1053" s="0" t="s">
        <v>3301</v>
      </c>
      <c r="J1053" s="5" t="s">
        <v>3302</v>
      </c>
      <c r="K1053" s="0" t="s">
        <v>32</v>
      </c>
      <c r="O1053" s="2">
        <v>0</v>
      </c>
      <c r="P1053" s="2">
        <v>13</v>
      </c>
      <c r="Q1053" s="2">
        <f>IF(C1053="Inventario físico",O1053,P1053)</f>
      </c>
      <c r="R1053" s="2">
        <v>1</v>
      </c>
      <c r="S1053" s="0" t="s">
        <v>3968</v>
      </c>
      <c r="T1053" s="0" t="s">
        <v>3968</v>
      </c>
      <c r="U1053" s="0" t="s">
        <v>99</v>
      </c>
      <c r="V1053" s="5" t="s">
        <v>3969</v>
      </c>
      <c r="Y1053" s="5" t="s">
        <v>3504</v>
      </c>
      <c r="Z1053" s="0" t="s">
        <v>104</v>
      </c>
      <c r="AC1053" s="5" t="s">
        <v>105</v>
      </c>
      <c r="AD1053" s="3">
        <f>IF(AA1053="","Pendiente",AA1053*Q1053)</f>
      </c>
      <c r="AE1053" s="3">
        <v>69484.45307692308</v>
      </c>
      <c r="AF1053" s="3">
        <f>IF(AE1053="","",AE1053*Q1053)</f>
      </c>
      <c r="AG1053" s="0" t="s">
        <v>106</v>
      </c>
      <c r="AH1053" s="0" t="s">
        <v>107</v>
      </c>
    </row>
    <row r="1054">
      <c r="A1054" s="0">
        <v>1050</v>
      </c>
      <c r="B1054" s="0" t="s">
        <v>3970</v>
      </c>
      <c r="C1054" s="0" t="s">
        <v>13</v>
      </c>
      <c r="D1054" s="0" t="s">
        <v>18</v>
      </c>
      <c r="E1054" s="5" t="s">
        <v>3500</v>
      </c>
      <c r="F1054" s="0" t="s">
        <v>3501</v>
      </c>
      <c r="G1054" s="0" t="s">
        <v>28</v>
      </c>
      <c r="H1054" s="0" t="s">
        <v>2131</v>
      </c>
      <c r="I1054" s="0" t="s">
        <v>3301</v>
      </c>
      <c r="J1054" s="5" t="s">
        <v>3302</v>
      </c>
      <c r="K1054" s="0" t="s">
        <v>32</v>
      </c>
      <c r="O1054" s="2">
        <v>0</v>
      </c>
      <c r="P1054" s="2">
        <v>8</v>
      </c>
      <c r="Q1054" s="2">
        <f>IF(C1054="Inventario físico",O1054,P1054)</f>
      </c>
      <c r="R1054" s="2">
        <v>2</v>
      </c>
      <c r="S1054" s="0" t="s">
        <v>3968</v>
      </c>
      <c r="T1054" s="0" t="s">
        <v>3968</v>
      </c>
      <c r="U1054" s="0" t="s">
        <v>99</v>
      </c>
      <c r="V1054" s="5" t="s">
        <v>3969</v>
      </c>
      <c r="Y1054" s="5" t="s">
        <v>3504</v>
      </c>
      <c r="Z1054" s="0" t="s">
        <v>104</v>
      </c>
      <c r="AC1054" s="5" t="s">
        <v>105</v>
      </c>
      <c r="AD1054" s="3">
        <f>IF(AA1054="","Pendiente",AA1054*Q1054)</f>
      </c>
      <c r="AE1054" s="3">
        <v>67680.25</v>
      </c>
      <c r="AF1054" s="3">
        <f>IF(AE1054="","",AE1054*Q1054)</f>
      </c>
      <c r="AG1054" s="0" t="s">
        <v>106</v>
      </c>
      <c r="AH1054" s="0" t="s">
        <v>107</v>
      </c>
    </row>
    <row r="1055">
      <c r="A1055" s="0">
        <v>1051</v>
      </c>
      <c r="B1055" s="0" t="s">
        <v>3971</v>
      </c>
      <c r="C1055" s="0" t="s">
        <v>13</v>
      </c>
      <c r="D1055" s="0" t="s">
        <v>16</v>
      </c>
      <c r="E1055" s="5" t="s">
        <v>3306</v>
      </c>
      <c r="G1055" s="0" t="s">
        <v>26</v>
      </c>
      <c r="H1055" s="0" t="s">
        <v>92</v>
      </c>
      <c r="I1055" s="0" t="s">
        <v>3301</v>
      </c>
      <c r="J1055" s="5" t="s">
        <v>3302</v>
      </c>
      <c r="K1055" s="0" t="s">
        <v>33</v>
      </c>
      <c r="O1055" s="2">
        <v>0</v>
      </c>
      <c r="P1055" s="2">
        <v>12</v>
      </c>
      <c r="Q1055" s="2">
        <f>IF(C1055="Inventario físico",O1055,P1055)</f>
      </c>
      <c r="R1055" s="2">
        <v>1</v>
      </c>
      <c r="S1055" s="0" t="s">
        <v>3972</v>
      </c>
      <c r="T1055" s="0" t="s">
        <v>3972</v>
      </c>
      <c r="U1055" s="0" t="s">
        <v>99</v>
      </c>
      <c r="V1055" s="5" t="s">
        <v>3973</v>
      </c>
      <c r="Y1055" s="5" t="s">
        <v>3309</v>
      </c>
      <c r="Z1055" s="0" t="s">
        <v>104</v>
      </c>
      <c r="AC1055" s="5" t="s">
        <v>105</v>
      </c>
      <c r="AD1055" s="3">
        <f>IF(AA1055="","Pendiente",AA1055*Q1055)</f>
      </c>
      <c r="AE1055" s="3">
        <v>15106</v>
      </c>
      <c r="AF1055" s="3">
        <f>IF(AE1055="","",AE1055*Q1055)</f>
      </c>
      <c r="AG1055" s="0" t="s">
        <v>106</v>
      </c>
      <c r="AH1055" s="0" t="s">
        <v>107</v>
      </c>
    </row>
    <row r="1056">
      <c r="A1056" s="0">
        <v>1052</v>
      </c>
      <c r="B1056" s="0" t="s">
        <v>3974</v>
      </c>
      <c r="C1056" s="0" t="s">
        <v>13</v>
      </c>
      <c r="D1056" s="0" t="s">
        <v>16</v>
      </c>
      <c r="E1056" s="5" t="s">
        <v>3306</v>
      </c>
      <c r="G1056" s="0" t="s">
        <v>26</v>
      </c>
      <c r="H1056" s="0" t="s">
        <v>92</v>
      </c>
      <c r="I1056" s="0" t="s">
        <v>3301</v>
      </c>
      <c r="J1056" s="5" t="s">
        <v>3302</v>
      </c>
      <c r="K1056" s="0" t="s">
        <v>33</v>
      </c>
      <c r="O1056" s="2">
        <v>0</v>
      </c>
      <c r="P1056" s="2">
        <v>24</v>
      </c>
      <c r="Q1056" s="2">
        <f>IF(C1056="Inventario físico",O1056,P1056)</f>
      </c>
      <c r="R1056" s="2">
        <v>2</v>
      </c>
      <c r="S1056" s="0" t="s">
        <v>3001</v>
      </c>
      <c r="T1056" s="0" t="s">
        <v>3001</v>
      </c>
      <c r="U1056" s="0" t="s">
        <v>99</v>
      </c>
      <c r="V1056" s="5" t="s">
        <v>3002</v>
      </c>
      <c r="Y1056" s="5" t="s">
        <v>3371</v>
      </c>
      <c r="Z1056" s="0" t="s">
        <v>104</v>
      </c>
      <c r="AC1056" s="5" t="s">
        <v>105</v>
      </c>
      <c r="AD1056" s="3">
        <f>IF(AA1056="","Pendiente",AA1056*Q1056)</f>
      </c>
      <c r="AE1056" s="3">
        <v>8079.151666666668</v>
      </c>
      <c r="AF1056" s="3">
        <f>IF(AE1056="","",AE1056*Q1056)</f>
      </c>
      <c r="AG1056" s="0" t="s">
        <v>106</v>
      </c>
      <c r="AH1056" s="0" t="s">
        <v>107</v>
      </c>
    </row>
    <row r="1057">
      <c r="A1057" s="0">
        <v>1053</v>
      </c>
      <c r="B1057" s="0" t="s">
        <v>3975</v>
      </c>
      <c r="C1057" s="0" t="s">
        <v>13</v>
      </c>
      <c r="D1057" s="0" t="s">
        <v>16</v>
      </c>
      <c r="E1057" s="5" t="s">
        <v>3306</v>
      </c>
      <c r="G1057" s="0" t="s">
        <v>26</v>
      </c>
      <c r="H1057" s="0" t="s">
        <v>92</v>
      </c>
      <c r="I1057" s="0" t="s">
        <v>3301</v>
      </c>
      <c r="J1057" s="5" t="s">
        <v>3302</v>
      </c>
      <c r="K1057" s="0" t="s">
        <v>33</v>
      </c>
      <c r="O1057" s="2">
        <v>0</v>
      </c>
      <c r="P1057" s="2">
        <v>12</v>
      </c>
      <c r="Q1057" s="2">
        <f>IF(C1057="Inventario físico",O1057,P1057)</f>
      </c>
      <c r="R1057" s="2">
        <v>1</v>
      </c>
      <c r="S1057" s="0" t="s">
        <v>3976</v>
      </c>
      <c r="T1057" s="0" t="s">
        <v>3976</v>
      </c>
      <c r="U1057" s="0" t="s">
        <v>99</v>
      </c>
      <c r="V1057" s="5" t="s">
        <v>3977</v>
      </c>
      <c r="Y1057" s="5" t="s">
        <v>3309</v>
      </c>
      <c r="Z1057" s="0" t="s">
        <v>104</v>
      </c>
      <c r="AC1057" s="5" t="s">
        <v>105</v>
      </c>
      <c r="AD1057" s="3">
        <f>IF(AA1057="","Pendiente",AA1057*Q1057)</f>
      </c>
      <c r="AE1057" s="3">
        <v>12213.800000000001</v>
      </c>
      <c r="AF1057" s="3">
        <f>IF(AE1057="","",AE1057*Q1057)</f>
      </c>
      <c r="AG1057" s="0" t="s">
        <v>106</v>
      </c>
      <c r="AH1057" s="0" t="s">
        <v>107</v>
      </c>
    </row>
    <row r="1058">
      <c r="A1058" s="0">
        <v>1054</v>
      </c>
      <c r="B1058" s="0" t="s">
        <v>3978</v>
      </c>
      <c r="C1058" s="0" t="s">
        <v>13</v>
      </c>
      <c r="D1058" s="0" t="s">
        <v>16</v>
      </c>
      <c r="E1058" s="5" t="s">
        <v>3306</v>
      </c>
      <c r="G1058" s="0" t="s">
        <v>27</v>
      </c>
      <c r="H1058" s="0" t="s">
        <v>1020</v>
      </c>
      <c r="I1058" s="0" t="s">
        <v>3301</v>
      </c>
      <c r="J1058" s="5" t="s">
        <v>3302</v>
      </c>
      <c r="K1058" s="0" t="s">
        <v>33</v>
      </c>
      <c r="O1058" s="2">
        <v>0</v>
      </c>
      <c r="P1058" s="2">
        <v>45</v>
      </c>
      <c r="Q1058" s="2">
        <f>IF(C1058="Inventario físico",O1058,P1058)</f>
      </c>
      <c r="R1058" s="2">
        <v>8</v>
      </c>
      <c r="S1058" s="0" t="s">
        <v>3976</v>
      </c>
      <c r="T1058" s="0" t="s">
        <v>3976</v>
      </c>
      <c r="U1058" s="0" t="s">
        <v>99</v>
      </c>
      <c r="V1058" s="5" t="s">
        <v>3977</v>
      </c>
      <c r="Y1058" s="5" t="s">
        <v>3309</v>
      </c>
      <c r="Z1058" s="0" t="s">
        <v>104</v>
      </c>
      <c r="AC1058" s="5" t="s">
        <v>105</v>
      </c>
      <c r="AD1058" s="3">
        <f>IF(AA1058="","Pendiente",AA1058*Q1058)</f>
      </c>
      <c r="AE1058" s="3">
        <v>16549.380222222226</v>
      </c>
      <c r="AF1058" s="3">
        <f>IF(AE1058="","",AE1058*Q1058)</f>
      </c>
      <c r="AG1058" s="0" t="s">
        <v>106</v>
      </c>
      <c r="AH1058" s="0" t="s">
        <v>107</v>
      </c>
    </row>
    <row r="1059">
      <c r="A1059" s="0">
        <v>1055</v>
      </c>
      <c r="B1059" s="0" t="s">
        <v>3979</v>
      </c>
      <c r="C1059" s="0" t="s">
        <v>13</v>
      </c>
      <c r="D1059" s="0" t="s">
        <v>16</v>
      </c>
      <c r="E1059" s="5" t="s">
        <v>3306</v>
      </c>
      <c r="G1059" s="0" t="s">
        <v>28</v>
      </c>
      <c r="H1059" s="0" t="s">
        <v>2131</v>
      </c>
      <c r="I1059" s="0" t="s">
        <v>3301</v>
      </c>
      <c r="J1059" s="5" t="s">
        <v>3302</v>
      </c>
      <c r="K1059" s="0" t="s">
        <v>33</v>
      </c>
      <c r="O1059" s="2">
        <v>0</v>
      </c>
      <c r="P1059" s="2">
        <v>40</v>
      </c>
      <c r="Q1059" s="2">
        <f>IF(C1059="Inventario físico",O1059,P1059)</f>
      </c>
      <c r="R1059" s="2">
        <v>1</v>
      </c>
      <c r="S1059" s="0" t="s">
        <v>3976</v>
      </c>
      <c r="T1059" s="0" t="s">
        <v>3976</v>
      </c>
      <c r="U1059" s="0" t="s">
        <v>99</v>
      </c>
      <c r="V1059" s="5" t="s">
        <v>3977</v>
      </c>
      <c r="Y1059" s="5" t="s">
        <v>3309</v>
      </c>
      <c r="Z1059" s="0" t="s">
        <v>104</v>
      </c>
      <c r="AC1059" s="5" t="s">
        <v>105</v>
      </c>
      <c r="AD1059" s="3">
        <f>IF(AA1059="","Pendiente",AA1059*Q1059)</f>
      </c>
      <c r="AE1059" s="3">
        <v>2872.875</v>
      </c>
      <c r="AF1059" s="3">
        <f>IF(AE1059="","",AE1059*Q1059)</f>
      </c>
      <c r="AG1059" s="0" t="s">
        <v>106</v>
      </c>
      <c r="AH1059" s="0" t="s">
        <v>107</v>
      </c>
    </row>
    <row r="1060">
      <c r="A1060" s="0">
        <v>1056</v>
      </c>
      <c r="B1060" s="0" t="s">
        <v>3980</v>
      </c>
      <c r="C1060" s="0" t="s">
        <v>13</v>
      </c>
      <c r="D1060" s="0" t="s">
        <v>16</v>
      </c>
      <c r="E1060" s="5" t="s">
        <v>3306</v>
      </c>
      <c r="G1060" s="0" t="s">
        <v>26</v>
      </c>
      <c r="H1060" s="0" t="s">
        <v>92</v>
      </c>
      <c r="I1060" s="0" t="s">
        <v>3301</v>
      </c>
      <c r="J1060" s="5" t="s">
        <v>3302</v>
      </c>
      <c r="K1060" s="0" t="s">
        <v>30</v>
      </c>
      <c r="O1060" s="2">
        <v>0</v>
      </c>
      <c r="P1060" s="2">
        <v>12</v>
      </c>
      <c r="Q1060" s="2">
        <f>IF(C1060="Inventario físico",O1060,P1060)</f>
      </c>
      <c r="R1060" s="2">
        <v>1</v>
      </c>
      <c r="S1060" s="0" t="s">
        <v>3981</v>
      </c>
      <c r="T1060" s="0" t="s">
        <v>3981</v>
      </c>
      <c r="U1060" s="0" t="s">
        <v>99</v>
      </c>
      <c r="V1060" s="5" t="s">
        <v>3982</v>
      </c>
      <c r="Y1060" s="5" t="s">
        <v>3309</v>
      </c>
      <c r="Z1060" s="0" t="s">
        <v>104</v>
      </c>
      <c r="AC1060" s="5" t="s">
        <v>105</v>
      </c>
      <c r="AD1060" s="3">
        <f>IF(AA1060="","Pendiente",AA1060*Q1060)</f>
      </c>
      <c r="AE1060" s="3">
        <v>350</v>
      </c>
      <c r="AF1060" s="3">
        <f>IF(AE1060="","",AE1060*Q1060)</f>
      </c>
      <c r="AG1060" s="0" t="s">
        <v>106</v>
      </c>
      <c r="AH1060" s="0" t="s">
        <v>107</v>
      </c>
    </row>
    <row r="1061">
      <c r="A1061" s="0">
        <v>1057</v>
      </c>
      <c r="B1061" s="0" t="s">
        <v>3983</v>
      </c>
      <c r="C1061" s="0" t="s">
        <v>13</v>
      </c>
      <c r="D1061" s="0" t="s">
        <v>16</v>
      </c>
      <c r="E1061" s="5" t="s">
        <v>3306</v>
      </c>
      <c r="G1061" s="0" t="s">
        <v>26</v>
      </c>
      <c r="H1061" s="0" t="s">
        <v>92</v>
      </c>
      <c r="I1061" s="0" t="s">
        <v>3301</v>
      </c>
      <c r="J1061" s="5" t="s">
        <v>3302</v>
      </c>
      <c r="K1061" s="0" t="s">
        <v>30</v>
      </c>
      <c r="O1061" s="2">
        <v>0</v>
      </c>
      <c r="P1061" s="2">
        <v>12</v>
      </c>
      <c r="Q1061" s="2">
        <f>IF(C1061="Inventario físico",O1061,P1061)</f>
      </c>
      <c r="R1061" s="2">
        <v>1</v>
      </c>
      <c r="S1061" s="0" t="s">
        <v>3984</v>
      </c>
      <c r="T1061" s="0" t="s">
        <v>3984</v>
      </c>
      <c r="U1061" s="0" t="s">
        <v>99</v>
      </c>
      <c r="V1061" s="5" t="s">
        <v>3985</v>
      </c>
      <c r="Y1061" s="5" t="s">
        <v>3309</v>
      </c>
      <c r="Z1061" s="0" t="s">
        <v>104</v>
      </c>
      <c r="AC1061" s="5" t="s">
        <v>105</v>
      </c>
      <c r="AD1061" s="3">
        <f>IF(AA1061="","Pendiente",AA1061*Q1061)</f>
      </c>
      <c r="AE1061" s="3">
        <v>759.6700000000001</v>
      </c>
      <c r="AF1061" s="3">
        <f>IF(AE1061="","",AE1061*Q1061)</f>
      </c>
      <c r="AG1061" s="0" t="s">
        <v>106</v>
      </c>
      <c r="AH1061" s="0" t="s">
        <v>107</v>
      </c>
    </row>
    <row r="1062">
      <c r="A1062" s="0">
        <v>1058</v>
      </c>
      <c r="B1062" s="0" t="s">
        <v>3986</v>
      </c>
      <c r="C1062" s="0" t="s">
        <v>13</v>
      </c>
      <c r="D1062" s="0" t="s">
        <v>16</v>
      </c>
      <c r="E1062" s="5" t="s">
        <v>3306</v>
      </c>
      <c r="G1062" s="0" t="s">
        <v>28</v>
      </c>
      <c r="H1062" s="0" t="s">
        <v>2131</v>
      </c>
      <c r="I1062" s="0" t="s">
        <v>3301</v>
      </c>
      <c r="J1062" s="5" t="s">
        <v>3302</v>
      </c>
      <c r="K1062" s="0" t="s">
        <v>30</v>
      </c>
      <c r="O1062" s="2">
        <v>0</v>
      </c>
      <c r="P1062" s="2">
        <v>10</v>
      </c>
      <c r="Q1062" s="2">
        <f>IF(C1062="Inventario físico",O1062,P1062)</f>
      </c>
      <c r="R1062" s="2">
        <v>1</v>
      </c>
      <c r="S1062" s="0" t="s">
        <v>3984</v>
      </c>
      <c r="T1062" s="0" t="s">
        <v>3984</v>
      </c>
      <c r="U1062" s="0" t="s">
        <v>99</v>
      </c>
      <c r="V1062" s="5" t="s">
        <v>3985</v>
      </c>
      <c r="Y1062" s="5" t="s">
        <v>3309</v>
      </c>
      <c r="Z1062" s="0" t="s">
        <v>104</v>
      </c>
      <c r="AC1062" s="5" t="s">
        <v>105</v>
      </c>
      <c r="AD1062" s="3">
        <f>IF(AA1062="","Pendiente",AA1062*Q1062)</f>
      </c>
      <c r="AE1062" s="3">
        <v>950.45</v>
      </c>
      <c r="AF1062" s="3">
        <f>IF(AE1062="","",AE1062*Q1062)</f>
      </c>
      <c r="AG1062" s="0" t="s">
        <v>106</v>
      </c>
      <c r="AH1062" s="0" t="s">
        <v>107</v>
      </c>
    </row>
    <row r="1063">
      <c r="A1063" s="0">
        <v>1059</v>
      </c>
      <c r="B1063" s="0" t="s">
        <v>3987</v>
      </c>
      <c r="C1063" s="0" t="s">
        <v>13</v>
      </c>
      <c r="D1063" s="0" t="s">
        <v>18</v>
      </c>
      <c r="E1063" s="5" t="s">
        <v>3500</v>
      </c>
      <c r="F1063" s="0" t="s">
        <v>3501</v>
      </c>
      <c r="G1063" s="0" t="s">
        <v>26</v>
      </c>
      <c r="H1063" s="0" t="s">
        <v>92</v>
      </c>
      <c r="I1063" s="0" t="s">
        <v>3301</v>
      </c>
      <c r="J1063" s="5" t="s">
        <v>3302</v>
      </c>
      <c r="K1063" s="0" t="s">
        <v>32</v>
      </c>
      <c r="O1063" s="2">
        <v>0</v>
      </c>
      <c r="P1063" s="2">
        <v>12</v>
      </c>
      <c r="Q1063" s="2">
        <f>IF(C1063="Inventario físico",O1063,P1063)</f>
      </c>
      <c r="R1063" s="2">
        <v>1</v>
      </c>
      <c r="S1063" s="0" t="s">
        <v>3988</v>
      </c>
      <c r="T1063" s="0" t="s">
        <v>3988</v>
      </c>
      <c r="U1063" s="0" t="s">
        <v>99</v>
      </c>
      <c r="V1063" s="5" t="s">
        <v>3989</v>
      </c>
      <c r="Y1063" s="5" t="s">
        <v>3504</v>
      </c>
      <c r="Z1063" s="0" t="s">
        <v>104</v>
      </c>
      <c r="AC1063" s="5" t="s">
        <v>105</v>
      </c>
      <c r="AD1063" s="3">
        <f>IF(AA1063="","Pendiente",AA1063*Q1063)</f>
      </c>
      <c r="AE1063" s="3">
        <v>23351.91916666667</v>
      </c>
      <c r="AF1063" s="3">
        <f>IF(AE1063="","",AE1063*Q1063)</f>
      </c>
      <c r="AG1063" s="0" t="s">
        <v>106</v>
      </c>
      <c r="AH1063" s="0" t="s">
        <v>107</v>
      </c>
    </row>
    <row r="1064">
      <c r="A1064" s="0">
        <v>1060</v>
      </c>
      <c r="B1064" s="0" t="s">
        <v>3990</v>
      </c>
      <c r="C1064" s="0" t="s">
        <v>13</v>
      </c>
      <c r="D1064" s="0" t="s">
        <v>18</v>
      </c>
      <c r="E1064" s="5" t="s">
        <v>3500</v>
      </c>
      <c r="F1064" s="0" t="s">
        <v>3501</v>
      </c>
      <c r="G1064" s="0" t="s">
        <v>27</v>
      </c>
      <c r="H1064" s="0" t="s">
        <v>1020</v>
      </c>
      <c r="I1064" s="0" t="s">
        <v>3301</v>
      </c>
      <c r="J1064" s="5" t="s">
        <v>3302</v>
      </c>
      <c r="K1064" s="0" t="s">
        <v>32</v>
      </c>
      <c r="O1064" s="2">
        <v>0</v>
      </c>
      <c r="P1064" s="2">
        <v>29</v>
      </c>
      <c r="Q1064" s="2">
        <f>IF(C1064="Inventario físico",O1064,P1064)</f>
      </c>
      <c r="R1064" s="2">
        <v>1</v>
      </c>
      <c r="S1064" s="0" t="s">
        <v>3988</v>
      </c>
      <c r="T1064" s="0" t="s">
        <v>3988</v>
      </c>
      <c r="U1064" s="0" t="s">
        <v>99</v>
      </c>
      <c r="V1064" s="5" t="s">
        <v>3989</v>
      </c>
      <c r="Y1064" s="5" t="s">
        <v>3504</v>
      </c>
      <c r="Z1064" s="0" t="s">
        <v>104</v>
      </c>
      <c r="AC1064" s="5" t="s">
        <v>105</v>
      </c>
      <c r="AD1064" s="3">
        <f>IF(AA1064="","Pendiente",AA1064*Q1064)</f>
      </c>
      <c r="AE1064" s="3">
        <v>13298.379310344828</v>
      </c>
      <c r="AF1064" s="3">
        <f>IF(AE1064="","",AE1064*Q1064)</f>
      </c>
      <c r="AG1064" s="0" t="s">
        <v>106</v>
      </c>
      <c r="AH1064" s="0" t="s">
        <v>107</v>
      </c>
    </row>
    <row r="1065">
      <c r="A1065" s="0">
        <v>1061</v>
      </c>
      <c r="B1065" s="0" t="s">
        <v>3991</v>
      </c>
      <c r="C1065" s="0" t="s">
        <v>13</v>
      </c>
      <c r="D1065" s="0" t="s">
        <v>18</v>
      </c>
      <c r="E1065" s="5" t="s">
        <v>3500</v>
      </c>
      <c r="F1065" s="0" t="s">
        <v>3501</v>
      </c>
      <c r="G1065" s="0" t="s">
        <v>28</v>
      </c>
      <c r="H1065" s="0" t="s">
        <v>2131</v>
      </c>
      <c r="I1065" s="0" t="s">
        <v>3301</v>
      </c>
      <c r="J1065" s="5" t="s">
        <v>3302</v>
      </c>
      <c r="K1065" s="0" t="s">
        <v>32</v>
      </c>
      <c r="O1065" s="2">
        <v>0</v>
      </c>
      <c r="P1065" s="2">
        <v>6</v>
      </c>
      <c r="Q1065" s="2">
        <f>IF(C1065="Inventario físico",O1065,P1065)</f>
      </c>
      <c r="R1065" s="2">
        <v>1</v>
      </c>
      <c r="S1065" s="0" t="s">
        <v>3988</v>
      </c>
      <c r="T1065" s="0" t="s">
        <v>3988</v>
      </c>
      <c r="U1065" s="0" t="s">
        <v>99</v>
      </c>
      <c r="V1065" s="5" t="s">
        <v>3989</v>
      </c>
      <c r="Y1065" s="5" t="s">
        <v>3504</v>
      </c>
      <c r="Z1065" s="0" t="s">
        <v>104</v>
      </c>
      <c r="AC1065" s="5" t="s">
        <v>105</v>
      </c>
      <c r="AD1065" s="3">
        <f>IF(AA1065="","Pendiente",AA1065*Q1065)</f>
      </c>
      <c r="AE1065" s="3">
        <v>14377</v>
      </c>
      <c r="AF1065" s="3">
        <f>IF(AE1065="","",AE1065*Q1065)</f>
      </c>
      <c r="AG1065" s="0" t="s">
        <v>106</v>
      </c>
      <c r="AH1065" s="0" t="s">
        <v>107</v>
      </c>
    </row>
    <row r="1066">
      <c r="A1066" s="0">
        <v>1062</v>
      </c>
      <c r="B1066" s="0" t="s">
        <v>3992</v>
      </c>
      <c r="C1066" s="0" t="s">
        <v>13</v>
      </c>
      <c r="D1066" s="0" t="s">
        <v>18</v>
      </c>
      <c r="E1066" s="5" t="s">
        <v>3500</v>
      </c>
      <c r="F1066" s="0" t="s">
        <v>3501</v>
      </c>
      <c r="G1066" s="0" t="s">
        <v>26</v>
      </c>
      <c r="H1066" s="0" t="s">
        <v>92</v>
      </c>
      <c r="I1066" s="0" t="s">
        <v>3301</v>
      </c>
      <c r="J1066" s="5" t="s">
        <v>3302</v>
      </c>
      <c r="K1066" s="0" t="s">
        <v>32</v>
      </c>
      <c r="O1066" s="2">
        <v>0</v>
      </c>
      <c r="P1066" s="2">
        <v>12</v>
      </c>
      <c r="Q1066" s="2">
        <f>IF(C1066="Inventario físico",O1066,P1066)</f>
      </c>
      <c r="R1066" s="2">
        <v>1</v>
      </c>
      <c r="S1066" s="0" t="s">
        <v>3993</v>
      </c>
      <c r="T1066" s="0" t="s">
        <v>3993</v>
      </c>
      <c r="U1066" s="0" t="s">
        <v>99</v>
      </c>
      <c r="V1066" s="5" t="s">
        <v>3994</v>
      </c>
      <c r="Y1066" s="5" t="s">
        <v>3504</v>
      </c>
      <c r="Z1066" s="0" t="s">
        <v>104</v>
      </c>
      <c r="AC1066" s="5" t="s">
        <v>105</v>
      </c>
      <c r="AD1066" s="3">
        <f>IF(AA1066="","Pendiente",AA1066*Q1066)</f>
      </c>
      <c r="AE1066" s="3">
        <v>38208.89666666667</v>
      </c>
      <c r="AF1066" s="3">
        <f>IF(AE1066="","",AE1066*Q1066)</f>
      </c>
      <c r="AG1066" s="0" t="s">
        <v>106</v>
      </c>
      <c r="AH1066" s="0" t="s">
        <v>107</v>
      </c>
    </row>
    <row r="1067">
      <c r="A1067" s="0">
        <v>1063</v>
      </c>
      <c r="B1067" s="0" t="s">
        <v>3995</v>
      </c>
      <c r="C1067" s="0" t="s">
        <v>13</v>
      </c>
      <c r="D1067" s="0" t="s">
        <v>18</v>
      </c>
      <c r="E1067" s="5" t="s">
        <v>3500</v>
      </c>
      <c r="F1067" s="0" t="s">
        <v>3501</v>
      </c>
      <c r="G1067" s="0" t="s">
        <v>26</v>
      </c>
      <c r="H1067" s="0" t="s">
        <v>92</v>
      </c>
      <c r="I1067" s="0" t="s">
        <v>3301</v>
      </c>
      <c r="J1067" s="5" t="s">
        <v>3302</v>
      </c>
      <c r="K1067" s="0" t="s">
        <v>32</v>
      </c>
      <c r="O1067" s="2">
        <v>0</v>
      </c>
      <c r="P1067" s="2">
        <v>11</v>
      </c>
      <c r="Q1067" s="2">
        <f>IF(C1067="Inventario físico",O1067,P1067)</f>
      </c>
      <c r="R1067" s="2">
        <v>1</v>
      </c>
      <c r="S1067" s="0" t="s">
        <v>3996</v>
      </c>
      <c r="T1067" s="0" t="s">
        <v>3996</v>
      </c>
      <c r="U1067" s="0" t="s">
        <v>99</v>
      </c>
      <c r="V1067" s="5" t="s">
        <v>3997</v>
      </c>
      <c r="Y1067" s="5" t="s">
        <v>3504</v>
      </c>
      <c r="Z1067" s="0" t="s">
        <v>104</v>
      </c>
      <c r="AC1067" s="5" t="s">
        <v>105</v>
      </c>
      <c r="AD1067" s="3">
        <f>IF(AA1067="","Pendiente",AA1067*Q1067)</f>
      </c>
      <c r="AE1067" s="3">
        <v>124889.11272727273</v>
      </c>
      <c r="AF1067" s="3">
        <f>IF(AE1067="","",AE1067*Q1067)</f>
      </c>
      <c r="AG1067" s="0" t="s">
        <v>106</v>
      </c>
      <c r="AH1067" s="0" t="s">
        <v>107</v>
      </c>
    </row>
    <row r="1068">
      <c r="A1068" s="0">
        <v>1064</v>
      </c>
      <c r="B1068" s="0" t="s">
        <v>3998</v>
      </c>
      <c r="C1068" s="0" t="s">
        <v>13</v>
      </c>
      <c r="D1068" s="0" t="s">
        <v>18</v>
      </c>
      <c r="E1068" s="5" t="s">
        <v>3500</v>
      </c>
      <c r="F1068" s="0" t="s">
        <v>3501</v>
      </c>
      <c r="G1068" s="0" t="s">
        <v>27</v>
      </c>
      <c r="H1068" s="0" t="s">
        <v>1020</v>
      </c>
      <c r="I1068" s="0" t="s">
        <v>3301</v>
      </c>
      <c r="J1068" s="5" t="s">
        <v>3302</v>
      </c>
      <c r="K1068" s="0" t="s">
        <v>32</v>
      </c>
      <c r="O1068" s="2">
        <v>0</v>
      </c>
      <c r="P1068" s="2">
        <v>133</v>
      </c>
      <c r="Q1068" s="2">
        <f>IF(C1068="Inventario físico",O1068,P1068)</f>
      </c>
      <c r="R1068" s="2">
        <v>2</v>
      </c>
      <c r="S1068" s="0" t="s">
        <v>3996</v>
      </c>
      <c r="T1068" s="0" t="s">
        <v>3996</v>
      </c>
      <c r="U1068" s="0" t="s">
        <v>99</v>
      </c>
      <c r="V1068" s="5" t="s">
        <v>3997</v>
      </c>
      <c r="Y1068" s="5" t="s">
        <v>3504</v>
      </c>
      <c r="Z1068" s="0" t="s">
        <v>104</v>
      </c>
      <c r="AC1068" s="5" t="s">
        <v>105</v>
      </c>
      <c r="AD1068" s="3">
        <f>IF(AA1068="","Pendiente",AA1068*Q1068)</f>
      </c>
      <c r="AE1068" s="3">
        <v>50374.202406015036</v>
      </c>
      <c r="AF1068" s="3">
        <f>IF(AE1068="","",AE1068*Q1068)</f>
      </c>
      <c r="AG1068" s="0" t="s">
        <v>106</v>
      </c>
      <c r="AH1068" s="0" t="s">
        <v>107</v>
      </c>
    </row>
    <row r="1069">
      <c r="A1069" s="0">
        <v>1065</v>
      </c>
      <c r="B1069" s="0" t="s">
        <v>3999</v>
      </c>
      <c r="C1069" s="0" t="s">
        <v>13</v>
      </c>
      <c r="D1069" s="0" t="s">
        <v>18</v>
      </c>
      <c r="E1069" s="5" t="s">
        <v>3500</v>
      </c>
      <c r="F1069" s="0" t="s">
        <v>3501</v>
      </c>
      <c r="G1069" s="0" t="s">
        <v>28</v>
      </c>
      <c r="H1069" s="0" t="s">
        <v>2131</v>
      </c>
      <c r="I1069" s="0" t="s">
        <v>3301</v>
      </c>
      <c r="J1069" s="5" t="s">
        <v>3302</v>
      </c>
      <c r="K1069" s="0" t="s">
        <v>32</v>
      </c>
      <c r="O1069" s="2">
        <v>0</v>
      </c>
      <c r="P1069" s="2">
        <v>13</v>
      </c>
      <c r="Q1069" s="2">
        <f>IF(C1069="Inventario físico",O1069,P1069)</f>
      </c>
      <c r="R1069" s="2">
        <v>2</v>
      </c>
      <c r="S1069" s="0" t="s">
        <v>3996</v>
      </c>
      <c r="T1069" s="0" t="s">
        <v>3996</v>
      </c>
      <c r="U1069" s="0" t="s">
        <v>99</v>
      </c>
      <c r="V1069" s="5" t="s">
        <v>3997</v>
      </c>
      <c r="Y1069" s="5" t="s">
        <v>3504</v>
      </c>
      <c r="Z1069" s="0" t="s">
        <v>104</v>
      </c>
      <c r="AC1069" s="5" t="s">
        <v>105</v>
      </c>
      <c r="AD1069" s="3">
        <f>IF(AA1069="","Pendiente",AA1069*Q1069)</f>
      </c>
      <c r="AE1069" s="3">
        <v>74227.84615384616</v>
      </c>
      <c r="AF1069" s="3">
        <f>IF(AE1069="","",AE1069*Q1069)</f>
      </c>
      <c r="AG1069" s="0" t="s">
        <v>106</v>
      </c>
      <c r="AH1069" s="0" t="s">
        <v>107</v>
      </c>
    </row>
    <row r="1070">
      <c r="A1070" s="0">
        <v>1066</v>
      </c>
      <c r="B1070" s="0" t="s">
        <v>4000</v>
      </c>
      <c r="C1070" s="0" t="s">
        <v>13</v>
      </c>
      <c r="D1070" s="0" t="s">
        <v>16</v>
      </c>
      <c r="E1070" s="5" t="s">
        <v>131</v>
      </c>
      <c r="F1070" s="0" t="s">
        <v>3300</v>
      </c>
      <c r="G1070" s="0" t="s">
        <v>26</v>
      </c>
      <c r="H1070" s="0" t="s">
        <v>92</v>
      </c>
      <c r="I1070" s="0" t="s">
        <v>3301</v>
      </c>
      <c r="J1070" s="5" t="s">
        <v>3302</v>
      </c>
      <c r="K1070" s="0" t="s">
        <v>33</v>
      </c>
      <c r="O1070" s="2">
        <v>0</v>
      </c>
      <c r="P1070" s="2">
        <v>30</v>
      </c>
      <c r="Q1070" s="2">
        <f>IF(C1070="Inventario físico",O1070,P1070)</f>
      </c>
      <c r="R1070" s="2">
        <v>3</v>
      </c>
      <c r="S1070" s="0" t="s">
        <v>4001</v>
      </c>
      <c r="T1070" s="0" t="s">
        <v>4001</v>
      </c>
      <c r="U1070" s="0" t="s">
        <v>99</v>
      </c>
      <c r="V1070" s="5" t="s">
        <v>824</v>
      </c>
      <c r="Y1070" s="5" t="s">
        <v>3304</v>
      </c>
      <c r="Z1070" s="0" t="s">
        <v>104</v>
      </c>
      <c r="AC1070" s="5" t="s">
        <v>105</v>
      </c>
      <c r="AD1070" s="3">
        <f>IF(AA1070="","Pendiente",AA1070*Q1070)</f>
      </c>
      <c r="AE1070" s="3">
        <v>788.418</v>
      </c>
      <c r="AF1070" s="3">
        <f>IF(AE1070="","",AE1070*Q1070)</f>
      </c>
      <c r="AG1070" s="0" t="s">
        <v>106</v>
      </c>
      <c r="AH1070" s="0" t="s">
        <v>107</v>
      </c>
    </row>
    <row r="1071">
      <c r="A1071" s="0">
        <v>1067</v>
      </c>
      <c r="B1071" s="0" t="s">
        <v>4002</v>
      </c>
      <c r="C1071" s="0" t="s">
        <v>13</v>
      </c>
      <c r="D1071" s="0" t="s">
        <v>16</v>
      </c>
      <c r="E1071" s="5" t="s">
        <v>131</v>
      </c>
      <c r="F1071" s="0" t="s">
        <v>3300</v>
      </c>
      <c r="G1071" s="0" t="s">
        <v>27</v>
      </c>
      <c r="H1071" s="0" t="s">
        <v>1020</v>
      </c>
      <c r="I1071" s="0" t="s">
        <v>3301</v>
      </c>
      <c r="J1071" s="5" t="s">
        <v>3302</v>
      </c>
      <c r="K1071" s="0" t="s">
        <v>33</v>
      </c>
      <c r="O1071" s="2">
        <v>0</v>
      </c>
      <c r="P1071" s="2">
        <v>552</v>
      </c>
      <c r="Q1071" s="2">
        <f>IF(C1071="Inventario físico",O1071,P1071)</f>
      </c>
      <c r="R1071" s="2">
        <v>11</v>
      </c>
      <c r="S1071" s="0" t="s">
        <v>4001</v>
      </c>
      <c r="T1071" s="0" t="s">
        <v>4001</v>
      </c>
      <c r="U1071" s="0" t="s">
        <v>99</v>
      </c>
      <c r="V1071" s="5" t="s">
        <v>824</v>
      </c>
      <c r="Y1071" s="5" t="s">
        <v>3304</v>
      </c>
      <c r="Z1071" s="0" t="s">
        <v>104</v>
      </c>
      <c r="AC1071" s="5" t="s">
        <v>105</v>
      </c>
      <c r="AD1071" s="3">
        <f>IF(AA1071="","Pendiente",AA1071*Q1071)</f>
      </c>
      <c r="AE1071" s="3">
        <v>315.0932971014492</v>
      </c>
      <c r="AF1071" s="3">
        <f>IF(AE1071="","",AE1071*Q1071)</f>
      </c>
      <c r="AG1071" s="0" t="s">
        <v>106</v>
      </c>
      <c r="AH1071" s="0" t="s">
        <v>107</v>
      </c>
    </row>
    <row r="1072">
      <c r="A1072" s="0">
        <v>1068</v>
      </c>
      <c r="B1072" s="0" t="s">
        <v>4003</v>
      </c>
      <c r="C1072" s="0" t="s">
        <v>13</v>
      </c>
      <c r="D1072" s="0" t="s">
        <v>16</v>
      </c>
      <c r="E1072" s="5" t="s">
        <v>3306</v>
      </c>
      <c r="G1072" s="0" t="s">
        <v>26</v>
      </c>
      <c r="H1072" s="0" t="s">
        <v>92</v>
      </c>
      <c r="I1072" s="0" t="s">
        <v>3301</v>
      </c>
      <c r="J1072" s="5" t="s">
        <v>3302</v>
      </c>
      <c r="K1072" s="0" t="s">
        <v>33</v>
      </c>
      <c r="O1072" s="2">
        <v>0</v>
      </c>
      <c r="P1072" s="2">
        <v>10</v>
      </c>
      <c r="Q1072" s="2">
        <f>IF(C1072="Inventario físico",O1072,P1072)</f>
      </c>
      <c r="R1072" s="2">
        <v>1</v>
      </c>
      <c r="S1072" s="0" t="s">
        <v>4004</v>
      </c>
      <c r="T1072" s="0" t="s">
        <v>4004</v>
      </c>
      <c r="U1072" s="0" t="s">
        <v>99</v>
      </c>
      <c r="V1072" s="5" t="s">
        <v>1979</v>
      </c>
      <c r="Y1072" s="5" t="s">
        <v>3309</v>
      </c>
      <c r="Z1072" s="0" t="s">
        <v>104</v>
      </c>
      <c r="AC1072" s="5" t="s">
        <v>105</v>
      </c>
      <c r="AD1072" s="3">
        <f>IF(AA1072="","Pendiente",AA1072*Q1072)</f>
      </c>
      <c r="AE1072" s="3">
        <v>1952.1200000000001</v>
      </c>
      <c r="AF1072" s="3">
        <f>IF(AE1072="","",AE1072*Q1072)</f>
      </c>
      <c r="AG1072" s="0" t="s">
        <v>106</v>
      </c>
      <c r="AH1072" s="0" t="s">
        <v>107</v>
      </c>
    </row>
    <row r="1073">
      <c r="A1073" s="0">
        <v>1069</v>
      </c>
      <c r="B1073" s="0" t="s">
        <v>4005</v>
      </c>
      <c r="C1073" s="0" t="s">
        <v>13</v>
      </c>
      <c r="D1073" s="0" t="s">
        <v>16</v>
      </c>
      <c r="E1073" s="5" t="s">
        <v>131</v>
      </c>
      <c r="F1073" s="0" t="s">
        <v>3300</v>
      </c>
      <c r="G1073" s="0" t="s">
        <v>27</v>
      </c>
      <c r="H1073" s="0" t="s">
        <v>1020</v>
      </c>
      <c r="I1073" s="0" t="s">
        <v>3301</v>
      </c>
      <c r="J1073" s="5" t="s">
        <v>3302</v>
      </c>
      <c r="K1073" s="0" t="s">
        <v>33</v>
      </c>
      <c r="O1073" s="2">
        <v>0</v>
      </c>
      <c r="P1073" s="2">
        <v>106</v>
      </c>
      <c r="Q1073" s="2">
        <f>IF(C1073="Inventario físico",O1073,P1073)</f>
      </c>
      <c r="R1073" s="2">
        <v>6</v>
      </c>
      <c r="S1073" s="0" t="s">
        <v>4004</v>
      </c>
      <c r="T1073" s="0" t="s">
        <v>4004</v>
      </c>
      <c r="U1073" s="0" t="s">
        <v>99</v>
      </c>
      <c r="V1073" s="5" t="s">
        <v>1979</v>
      </c>
      <c r="Y1073" s="5" t="s">
        <v>3304</v>
      </c>
      <c r="Z1073" s="0" t="s">
        <v>104</v>
      </c>
      <c r="AC1073" s="5" t="s">
        <v>105</v>
      </c>
      <c r="AD1073" s="3">
        <f>IF(AA1073="","Pendiente",AA1073*Q1073)</f>
      </c>
      <c r="AE1073" s="3">
        <v>1188.4340566037733</v>
      </c>
      <c r="AF1073" s="3">
        <f>IF(AE1073="","",AE1073*Q1073)</f>
      </c>
      <c r="AG1073" s="0" t="s">
        <v>106</v>
      </c>
      <c r="AH1073" s="0" t="s">
        <v>107</v>
      </c>
    </row>
    <row r="1074">
      <c r="A1074" s="0">
        <v>1070</v>
      </c>
      <c r="B1074" s="0" t="s">
        <v>4006</v>
      </c>
      <c r="C1074" s="0" t="s">
        <v>13</v>
      </c>
      <c r="D1074" s="0" t="s">
        <v>16</v>
      </c>
      <c r="E1074" s="5" t="s">
        <v>3306</v>
      </c>
      <c r="G1074" s="0" t="s">
        <v>26</v>
      </c>
      <c r="H1074" s="0" t="s">
        <v>92</v>
      </c>
      <c r="I1074" s="0" t="s">
        <v>3301</v>
      </c>
      <c r="J1074" s="5" t="s">
        <v>3302</v>
      </c>
      <c r="K1074" s="0" t="s">
        <v>33</v>
      </c>
      <c r="O1074" s="2">
        <v>0</v>
      </c>
      <c r="P1074" s="2">
        <v>10</v>
      </c>
      <c r="Q1074" s="2">
        <f>IF(C1074="Inventario físico",O1074,P1074)</f>
      </c>
      <c r="R1074" s="2">
        <v>1</v>
      </c>
      <c r="S1074" s="0" t="s">
        <v>4007</v>
      </c>
      <c r="T1074" s="0" t="s">
        <v>4007</v>
      </c>
      <c r="U1074" s="0" t="s">
        <v>99</v>
      </c>
      <c r="V1074" s="5" t="s">
        <v>4008</v>
      </c>
      <c r="Y1074" s="5" t="s">
        <v>3309</v>
      </c>
      <c r="Z1074" s="0" t="s">
        <v>104</v>
      </c>
      <c r="AC1074" s="5" t="s">
        <v>105</v>
      </c>
      <c r="AD1074" s="3">
        <f>IF(AA1074="","Pendiente",AA1074*Q1074)</f>
      </c>
      <c r="AE1074" s="3">
        <v>2764.5099999999998</v>
      </c>
      <c r="AF1074" s="3">
        <f>IF(AE1074="","",AE1074*Q1074)</f>
      </c>
      <c r="AG1074" s="0" t="s">
        <v>106</v>
      </c>
      <c r="AH1074" s="0" t="s">
        <v>107</v>
      </c>
    </row>
    <row r="1075">
      <c r="A1075" s="0">
        <v>1071</v>
      </c>
      <c r="B1075" s="0" t="s">
        <v>4009</v>
      </c>
      <c r="C1075" s="0" t="s">
        <v>13</v>
      </c>
      <c r="D1075" s="0" t="s">
        <v>16</v>
      </c>
      <c r="E1075" s="5" t="s">
        <v>3306</v>
      </c>
      <c r="G1075" s="0" t="s">
        <v>27</v>
      </c>
      <c r="H1075" s="0" t="s">
        <v>1020</v>
      </c>
      <c r="I1075" s="0" t="s">
        <v>3301</v>
      </c>
      <c r="J1075" s="5" t="s">
        <v>3302</v>
      </c>
      <c r="K1075" s="0" t="s">
        <v>33</v>
      </c>
      <c r="O1075" s="2">
        <v>0</v>
      </c>
      <c r="P1075" s="2">
        <v>60</v>
      </c>
      <c r="Q1075" s="2">
        <f>IF(C1075="Inventario físico",O1075,P1075)</f>
      </c>
      <c r="R1075" s="2">
        <v>1</v>
      </c>
      <c r="S1075" s="0" t="s">
        <v>4007</v>
      </c>
      <c r="T1075" s="0" t="s">
        <v>4007</v>
      </c>
      <c r="U1075" s="0" t="s">
        <v>99</v>
      </c>
      <c r="V1075" s="5" t="s">
        <v>4008</v>
      </c>
      <c r="Y1075" s="5" t="s">
        <v>3309</v>
      </c>
      <c r="Z1075" s="0" t="s">
        <v>104</v>
      </c>
      <c r="AC1075" s="5" t="s">
        <v>105</v>
      </c>
      <c r="AD1075" s="3">
        <f>IF(AA1075="","Pendiente",AA1075*Q1075)</f>
      </c>
      <c r="AE1075" s="3">
        <v>1330</v>
      </c>
      <c r="AF1075" s="3">
        <f>IF(AE1075="","",AE1075*Q1075)</f>
      </c>
      <c r="AG1075" s="0" t="s">
        <v>106</v>
      </c>
      <c r="AH1075" s="0" t="s">
        <v>107</v>
      </c>
    </row>
    <row r="1076">
      <c r="A1076" s="0">
        <v>1072</v>
      </c>
      <c r="B1076" s="0" t="s">
        <v>4010</v>
      </c>
      <c r="C1076" s="0" t="s">
        <v>13</v>
      </c>
      <c r="D1076" s="0" t="s">
        <v>16</v>
      </c>
      <c r="E1076" s="5" t="s">
        <v>3306</v>
      </c>
      <c r="G1076" s="0" t="s">
        <v>26</v>
      </c>
      <c r="H1076" s="0" t="s">
        <v>92</v>
      </c>
      <c r="I1076" s="0" t="s">
        <v>3301</v>
      </c>
      <c r="J1076" s="5" t="s">
        <v>3302</v>
      </c>
      <c r="K1076" s="0" t="s">
        <v>33</v>
      </c>
      <c r="O1076" s="2">
        <v>0</v>
      </c>
      <c r="P1076" s="2">
        <v>10</v>
      </c>
      <c r="Q1076" s="2">
        <f>IF(C1076="Inventario físico",O1076,P1076)</f>
      </c>
      <c r="R1076" s="2">
        <v>1</v>
      </c>
      <c r="S1076" s="0" t="s">
        <v>4011</v>
      </c>
      <c r="T1076" s="0" t="s">
        <v>4011</v>
      </c>
      <c r="U1076" s="0" t="s">
        <v>99</v>
      </c>
      <c r="V1076" s="5" t="s">
        <v>4012</v>
      </c>
      <c r="Y1076" s="5" t="s">
        <v>3309</v>
      </c>
      <c r="Z1076" s="0" t="s">
        <v>104</v>
      </c>
      <c r="AC1076" s="5" t="s">
        <v>105</v>
      </c>
      <c r="AD1076" s="3">
        <f>IF(AA1076="","Pendiente",AA1076*Q1076)</f>
      </c>
      <c r="AE1076" s="3">
        <v>4288.343</v>
      </c>
      <c r="AF1076" s="3">
        <f>IF(AE1076="","",AE1076*Q1076)</f>
      </c>
      <c r="AG1076" s="0" t="s">
        <v>106</v>
      </c>
      <c r="AH1076" s="0" t="s">
        <v>107</v>
      </c>
    </row>
    <row r="1077">
      <c r="A1077" s="0">
        <v>1073</v>
      </c>
      <c r="B1077" s="0" t="s">
        <v>4013</v>
      </c>
      <c r="C1077" s="0" t="s">
        <v>13</v>
      </c>
      <c r="D1077" s="0" t="s">
        <v>16</v>
      </c>
      <c r="E1077" s="5" t="s">
        <v>3306</v>
      </c>
      <c r="G1077" s="0" t="s">
        <v>28</v>
      </c>
      <c r="H1077" s="0" t="s">
        <v>2131</v>
      </c>
      <c r="I1077" s="0" t="s">
        <v>3301</v>
      </c>
      <c r="J1077" s="5" t="s">
        <v>3302</v>
      </c>
      <c r="K1077" s="0" t="s">
        <v>33</v>
      </c>
      <c r="O1077" s="2">
        <v>0</v>
      </c>
      <c r="P1077" s="2">
        <v>6</v>
      </c>
      <c r="Q1077" s="2">
        <f>IF(C1077="Inventario físico",O1077,P1077)</f>
      </c>
      <c r="R1077" s="2">
        <v>1</v>
      </c>
      <c r="S1077" s="0" t="s">
        <v>4011</v>
      </c>
      <c r="T1077" s="0" t="s">
        <v>4011</v>
      </c>
      <c r="U1077" s="0" t="s">
        <v>99</v>
      </c>
      <c r="V1077" s="5" t="s">
        <v>4012</v>
      </c>
      <c r="Y1077" s="5" t="s">
        <v>3309</v>
      </c>
      <c r="Z1077" s="0" t="s">
        <v>104</v>
      </c>
      <c r="AC1077" s="5" t="s">
        <v>105</v>
      </c>
      <c r="AD1077" s="3">
        <f>IF(AA1077="","Pendiente",AA1077*Q1077)</f>
      </c>
      <c r="AE1077" s="3">
        <v>2160.181666666667</v>
      </c>
      <c r="AF1077" s="3">
        <f>IF(AE1077="","",AE1077*Q1077)</f>
      </c>
      <c r="AG1077" s="0" t="s">
        <v>106</v>
      </c>
      <c r="AH1077" s="0" t="s">
        <v>107</v>
      </c>
    </row>
    <row r="1078">
      <c r="A1078" s="0">
        <v>1074</v>
      </c>
      <c r="B1078" s="0" t="s">
        <v>4014</v>
      </c>
      <c r="C1078" s="0" t="s">
        <v>13</v>
      </c>
      <c r="D1078" s="0" t="s">
        <v>16</v>
      </c>
      <c r="E1078" s="5" t="s">
        <v>3306</v>
      </c>
      <c r="G1078" s="0" t="s">
        <v>26</v>
      </c>
      <c r="H1078" s="0" t="s">
        <v>92</v>
      </c>
      <c r="I1078" s="0" t="s">
        <v>3301</v>
      </c>
      <c r="J1078" s="5" t="s">
        <v>3302</v>
      </c>
      <c r="K1078" s="0" t="s">
        <v>33</v>
      </c>
      <c r="O1078" s="2">
        <v>0</v>
      </c>
      <c r="P1078" s="2">
        <v>10</v>
      </c>
      <c r="Q1078" s="2">
        <f>IF(C1078="Inventario físico",O1078,P1078)</f>
      </c>
      <c r="R1078" s="2">
        <v>1</v>
      </c>
      <c r="S1078" s="0" t="s">
        <v>2646</v>
      </c>
      <c r="T1078" s="0" t="s">
        <v>2646</v>
      </c>
      <c r="U1078" s="0" t="s">
        <v>99</v>
      </c>
      <c r="V1078" s="5" t="s">
        <v>2647</v>
      </c>
      <c r="Y1078" s="5" t="s">
        <v>3371</v>
      </c>
      <c r="Z1078" s="0" t="s">
        <v>104</v>
      </c>
      <c r="AC1078" s="5" t="s">
        <v>105</v>
      </c>
      <c r="AD1078" s="3">
        <f>IF(AA1078="","Pendiente",AA1078*Q1078)</f>
      </c>
      <c r="AE1078" s="3">
        <v>17570.97</v>
      </c>
      <c r="AF1078" s="3">
        <f>IF(AE1078="","",AE1078*Q1078)</f>
      </c>
      <c r="AG1078" s="0" t="s">
        <v>106</v>
      </c>
      <c r="AH1078" s="0" t="s">
        <v>107</v>
      </c>
    </row>
    <row r="1079">
      <c r="A1079" s="0">
        <v>1075</v>
      </c>
      <c r="B1079" s="0" t="s">
        <v>4015</v>
      </c>
      <c r="C1079" s="0" t="s">
        <v>13</v>
      </c>
      <c r="D1079" s="0" t="s">
        <v>16</v>
      </c>
      <c r="E1079" s="5" t="s">
        <v>3306</v>
      </c>
      <c r="G1079" s="0" t="s">
        <v>26</v>
      </c>
      <c r="H1079" s="0" t="s">
        <v>92</v>
      </c>
      <c r="I1079" s="0" t="s">
        <v>3301</v>
      </c>
      <c r="J1079" s="5" t="s">
        <v>3302</v>
      </c>
      <c r="K1079" s="0" t="s">
        <v>33</v>
      </c>
      <c r="O1079" s="2">
        <v>0</v>
      </c>
      <c r="P1079" s="2">
        <v>10</v>
      </c>
      <c r="Q1079" s="2">
        <f>IF(C1079="Inventario físico",O1079,P1079)</f>
      </c>
      <c r="R1079" s="2">
        <v>1</v>
      </c>
      <c r="S1079" s="0" t="s">
        <v>4016</v>
      </c>
      <c r="T1079" s="0" t="s">
        <v>4016</v>
      </c>
      <c r="U1079" s="0" t="s">
        <v>99</v>
      </c>
      <c r="V1079" s="5" t="s">
        <v>4017</v>
      </c>
      <c r="Y1079" s="5" t="s">
        <v>3309</v>
      </c>
      <c r="Z1079" s="0" t="s">
        <v>104</v>
      </c>
      <c r="AC1079" s="5" t="s">
        <v>105</v>
      </c>
      <c r="AD1079" s="3">
        <f>IF(AA1079="","Pendiente",AA1079*Q1079)</f>
      </c>
      <c r="AE1079" s="3">
        <v>3146.437</v>
      </c>
      <c r="AF1079" s="3">
        <f>IF(AE1079="","",AE1079*Q1079)</f>
      </c>
      <c r="AG1079" s="0" t="s">
        <v>106</v>
      </c>
      <c r="AH1079" s="0" t="s">
        <v>107</v>
      </c>
    </row>
    <row r="1080">
      <c r="A1080" s="0">
        <v>1076</v>
      </c>
      <c r="B1080" s="0" t="s">
        <v>4018</v>
      </c>
      <c r="C1080" s="0" t="s">
        <v>13</v>
      </c>
      <c r="D1080" s="0" t="s">
        <v>16</v>
      </c>
      <c r="E1080" s="5" t="s">
        <v>3306</v>
      </c>
      <c r="G1080" s="0" t="s">
        <v>26</v>
      </c>
      <c r="H1080" s="0" t="s">
        <v>92</v>
      </c>
      <c r="I1080" s="0" t="s">
        <v>3301</v>
      </c>
      <c r="J1080" s="5" t="s">
        <v>3302</v>
      </c>
      <c r="K1080" s="0" t="s">
        <v>33</v>
      </c>
      <c r="O1080" s="2">
        <v>0</v>
      </c>
      <c r="P1080" s="2">
        <v>16</v>
      </c>
      <c r="Q1080" s="2">
        <f>IF(C1080="Inventario físico",O1080,P1080)</f>
      </c>
      <c r="R1080" s="2">
        <v>2</v>
      </c>
      <c r="S1080" s="0" t="s">
        <v>4019</v>
      </c>
      <c r="T1080" s="0" t="s">
        <v>4019</v>
      </c>
      <c r="U1080" s="0" t="s">
        <v>99</v>
      </c>
      <c r="V1080" s="5" t="s">
        <v>4020</v>
      </c>
      <c r="Y1080" s="5" t="s">
        <v>3309</v>
      </c>
      <c r="Z1080" s="0" t="s">
        <v>104</v>
      </c>
      <c r="AC1080" s="5" t="s">
        <v>105</v>
      </c>
      <c r="AD1080" s="3">
        <f>IF(AA1080="","Pendiente",AA1080*Q1080)</f>
      </c>
      <c r="AE1080" s="3">
        <v>4837.7681250000005</v>
      </c>
      <c r="AF1080" s="3">
        <f>IF(AE1080="","",AE1080*Q1080)</f>
      </c>
      <c r="AG1080" s="0" t="s">
        <v>106</v>
      </c>
      <c r="AH1080" s="0" t="s">
        <v>107</v>
      </c>
    </row>
    <row r="1081">
      <c r="A1081" s="0">
        <v>1077</v>
      </c>
      <c r="B1081" s="0" t="s">
        <v>4021</v>
      </c>
      <c r="C1081" s="0" t="s">
        <v>13</v>
      </c>
      <c r="D1081" s="0" t="s">
        <v>16</v>
      </c>
      <c r="E1081" s="5" t="s">
        <v>3306</v>
      </c>
      <c r="G1081" s="0" t="s">
        <v>28</v>
      </c>
      <c r="H1081" s="0" t="s">
        <v>2131</v>
      </c>
      <c r="I1081" s="0" t="s">
        <v>3301</v>
      </c>
      <c r="J1081" s="5" t="s">
        <v>3302</v>
      </c>
      <c r="K1081" s="0" t="s">
        <v>33</v>
      </c>
      <c r="O1081" s="2">
        <v>0</v>
      </c>
      <c r="P1081" s="2">
        <v>10</v>
      </c>
      <c r="Q1081" s="2">
        <f>IF(C1081="Inventario físico",O1081,P1081)</f>
      </c>
      <c r="R1081" s="2">
        <v>1</v>
      </c>
      <c r="S1081" s="0" t="s">
        <v>4019</v>
      </c>
      <c r="T1081" s="0" t="s">
        <v>4019</v>
      </c>
      <c r="U1081" s="0" t="s">
        <v>99</v>
      </c>
      <c r="V1081" s="5" t="s">
        <v>4020</v>
      </c>
      <c r="Y1081" s="5" t="s">
        <v>3309</v>
      </c>
      <c r="Z1081" s="0" t="s">
        <v>104</v>
      </c>
      <c r="AC1081" s="5" t="s">
        <v>105</v>
      </c>
      <c r="AD1081" s="3">
        <f>IF(AA1081="","Pendiente",AA1081*Q1081)</f>
      </c>
      <c r="AE1081" s="3">
        <v>500</v>
      </c>
      <c r="AF1081" s="3">
        <f>IF(AE1081="","",AE1081*Q1081)</f>
      </c>
      <c r="AG1081" s="0" t="s">
        <v>106</v>
      </c>
      <c r="AH1081" s="0" t="s">
        <v>107</v>
      </c>
    </row>
    <row r="1082">
      <c r="A1082" s="0">
        <v>1078</v>
      </c>
      <c r="B1082" s="0" t="s">
        <v>4022</v>
      </c>
      <c r="C1082" s="0" t="s">
        <v>13</v>
      </c>
      <c r="D1082" s="0" t="s">
        <v>16</v>
      </c>
      <c r="E1082" s="5" t="s">
        <v>3306</v>
      </c>
      <c r="G1082" s="0" t="s">
        <v>26</v>
      </c>
      <c r="H1082" s="0" t="s">
        <v>92</v>
      </c>
      <c r="I1082" s="0" t="s">
        <v>3301</v>
      </c>
      <c r="J1082" s="5" t="s">
        <v>3302</v>
      </c>
      <c r="K1082" s="0" t="s">
        <v>33</v>
      </c>
      <c r="O1082" s="2">
        <v>0</v>
      </c>
      <c r="P1082" s="2">
        <v>10</v>
      </c>
      <c r="Q1082" s="2">
        <f>IF(C1082="Inventario físico",O1082,P1082)</f>
      </c>
      <c r="R1082" s="2">
        <v>1</v>
      </c>
      <c r="S1082" s="0" t="s">
        <v>4023</v>
      </c>
      <c r="T1082" s="0" t="s">
        <v>4023</v>
      </c>
      <c r="U1082" s="0" t="s">
        <v>99</v>
      </c>
      <c r="V1082" s="5" t="s">
        <v>2854</v>
      </c>
      <c r="Y1082" s="5" t="s">
        <v>3309</v>
      </c>
      <c r="Z1082" s="0" t="s">
        <v>104</v>
      </c>
      <c r="AC1082" s="5" t="s">
        <v>105</v>
      </c>
      <c r="AD1082" s="3">
        <f>IF(AA1082="","Pendiente",AA1082*Q1082)</f>
      </c>
      <c r="AE1082" s="3">
        <v>9041.323</v>
      </c>
      <c r="AF1082" s="3">
        <f>IF(AE1082="","",AE1082*Q1082)</f>
      </c>
      <c r="AG1082" s="0" t="s">
        <v>106</v>
      </c>
      <c r="AH1082" s="0" t="s">
        <v>107</v>
      </c>
    </row>
    <row r="1083">
      <c r="A1083" s="0">
        <v>1079</v>
      </c>
      <c r="B1083" s="0" t="s">
        <v>4024</v>
      </c>
      <c r="C1083" s="0" t="s">
        <v>13</v>
      </c>
      <c r="D1083" s="0" t="s">
        <v>16</v>
      </c>
      <c r="E1083" s="5" t="s">
        <v>131</v>
      </c>
      <c r="F1083" s="0" t="s">
        <v>3300</v>
      </c>
      <c r="G1083" s="0" t="s">
        <v>28</v>
      </c>
      <c r="H1083" s="0" t="s">
        <v>2131</v>
      </c>
      <c r="I1083" s="0" t="s">
        <v>3301</v>
      </c>
      <c r="J1083" s="5" t="s">
        <v>3302</v>
      </c>
      <c r="K1083" s="0" t="s">
        <v>33</v>
      </c>
      <c r="O1083" s="2">
        <v>0</v>
      </c>
      <c r="P1083" s="2">
        <v>10</v>
      </c>
      <c r="Q1083" s="2">
        <f>IF(C1083="Inventario físico",O1083,P1083)</f>
      </c>
      <c r="R1083" s="2">
        <v>1</v>
      </c>
      <c r="S1083" s="0" t="s">
        <v>4023</v>
      </c>
      <c r="T1083" s="0" t="s">
        <v>4023</v>
      </c>
      <c r="U1083" s="0" t="s">
        <v>99</v>
      </c>
      <c r="V1083" s="5" t="s">
        <v>2854</v>
      </c>
      <c r="Y1083" s="5" t="s">
        <v>3304</v>
      </c>
      <c r="Z1083" s="0" t="s">
        <v>104</v>
      </c>
      <c r="AC1083" s="5" t="s">
        <v>105</v>
      </c>
      <c r="AD1083" s="3">
        <f>IF(AA1083="","Pendiente",AA1083*Q1083)</f>
      </c>
      <c r="AE1083" s="3">
        <v>12635.371000000001</v>
      </c>
      <c r="AF1083" s="3">
        <f>IF(AE1083="","",AE1083*Q1083)</f>
      </c>
      <c r="AG1083" s="0" t="s">
        <v>106</v>
      </c>
      <c r="AH1083" s="0" t="s">
        <v>107</v>
      </c>
    </row>
    <row r="1084">
      <c r="A1084" s="0">
        <v>1080</v>
      </c>
      <c r="B1084" s="0" t="s">
        <v>4025</v>
      </c>
      <c r="C1084" s="0" t="s">
        <v>13</v>
      </c>
      <c r="D1084" s="0" t="s">
        <v>16</v>
      </c>
      <c r="E1084" s="5" t="s">
        <v>3306</v>
      </c>
      <c r="G1084" s="0" t="s">
        <v>26</v>
      </c>
      <c r="H1084" s="0" t="s">
        <v>92</v>
      </c>
      <c r="I1084" s="0" t="s">
        <v>3301</v>
      </c>
      <c r="J1084" s="5" t="s">
        <v>3302</v>
      </c>
      <c r="K1084" s="0" t="s">
        <v>33</v>
      </c>
      <c r="O1084" s="2">
        <v>0</v>
      </c>
      <c r="P1084" s="2">
        <v>10</v>
      </c>
      <c r="Q1084" s="2">
        <f>IF(C1084="Inventario físico",O1084,P1084)</f>
      </c>
      <c r="R1084" s="2">
        <v>1</v>
      </c>
      <c r="S1084" s="0" t="s">
        <v>1833</v>
      </c>
      <c r="T1084" s="0" t="s">
        <v>1833</v>
      </c>
      <c r="U1084" s="0" t="s">
        <v>99</v>
      </c>
      <c r="V1084" s="5" t="s">
        <v>1834</v>
      </c>
      <c r="Y1084" s="5" t="s">
        <v>3564</v>
      </c>
      <c r="Z1084" s="0" t="s">
        <v>104</v>
      </c>
      <c r="AC1084" s="5" t="s">
        <v>105</v>
      </c>
      <c r="AD1084" s="3">
        <f>IF(AA1084="","Pendiente",AA1084*Q1084)</f>
      </c>
      <c r="AE1084" s="3">
        <v>400</v>
      </c>
      <c r="AF1084" s="3">
        <f>IF(AE1084="","",AE1084*Q1084)</f>
      </c>
      <c r="AG1084" s="0" t="s">
        <v>106</v>
      </c>
      <c r="AH1084" s="0" t="s">
        <v>107</v>
      </c>
    </row>
    <row r="1085">
      <c r="A1085" s="0">
        <v>1081</v>
      </c>
      <c r="B1085" s="0" t="s">
        <v>4026</v>
      </c>
      <c r="C1085" s="0" t="s">
        <v>13</v>
      </c>
      <c r="D1085" s="0" t="s">
        <v>16</v>
      </c>
      <c r="E1085" s="5" t="s">
        <v>131</v>
      </c>
      <c r="F1085" s="0" t="s">
        <v>3300</v>
      </c>
      <c r="G1085" s="0" t="s">
        <v>26</v>
      </c>
      <c r="H1085" s="0" t="s">
        <v>92</v>
      </c>
      <c r="I1085" s="0" t="s">
        <v>3301</v>
      </c>
      <c r="J1085" s="5" t="s">
        <v>3302</v>
      </c>
      <c r="K1085" s="0" t="s">
        <v>33</v>
      </c>
      <c r="O1085" s="2">
        <v>0</v>
      </c>
      <c r="P1085" s="2">
        <v>15</v>
      </c>
      <c r="Q1085" s="2">
        <f>IF(C1085="Inventario físico",O1085,P1085)</f>
      </c>
      <c r="R1085" s="2">
        <v>2</v>
      </c>
      <c r="S1085" s="0" t="s">
        <v>4027</v>
      </c>
      <c r="T1085" s="0" t="s">
        <v>4027</v>
      </c>
      <c r="U1085" s="0" t="s">
        <v>99</v>
      </c>
      <c r="V1085" s="5" t="s">
        <v>508</v>
      </c>
      <c r="Y1085" s="5" t="s">
        <v>3304</v>
      </c>
      <c r="Z1085" s="0" t="s">
        <v>104</v>
      </c>
      <c r="AC1085" s="5" t="s">
        <v>105</v>
      </c>
      <c r="AD1085" s="3">
        <f>IF(AA1085="","Pendiente",AA1085*Q1085)</f>
      </c>
      <c r="AE1085" s="3">
        <v>24845.839333333333</v>
      </c>
      <c r="AF1085" s="3">
        <f>IF(AE1085="","",AE1085*Q1085)</f>
      </c>
      <c r="AG1085" s="0" t="s">
        <v>106</v>
      </c>
      <c r="AH1085" s="0" t="s">
        <v>107</v>
      </c>
    </row>
    <row r="1086">
      <c r="A1086" s="0">
        <v>1082</v>
      </c>
      <c r="B1086" s="0" t="s">
        <v>4028</v>
      </c>
      <c r="C1086" s="0" t="s">
        <v>13</v>
      </c>
      <c r="D1086" s="0" t="s">
        <v>16</v>
      </c>
      <c r="E1086" s="5" t="s">
        <v>3306</v>
      </c>
      <c r="G1086" s="0" t="s">
        <v>26</v>
      </c>
      <c r="H1086" s="0" t="s">
        <v>92</v>
      </c>
      <c r="I1086" s="0" t="s">
        <v>3301</v>
      </c>
      <c r="J1086" s="5" t="s">
        <v>3302</v>
      </c>
      <c r="K1086" s="0" t="s">
        <v>33</v>
      </c>
      <c r="O1086" s="2">
        <v>0</v>
      </c>
      <c r="P1086" s="2">
        <v>10</v>
      </c>
      <c r="Q1086" s="2">
        <f>IF(C1086="Inventario físico",O1086,P1086)</f>
      </c>
      <c r="R1086" s="2">
        <v>1</v>
      </c>
      <c r="S1086" s="0" t="s">
        <v>4029</v>
      </c>
      <c r="T1086" s="0" t="s">
        <v>4029</v>
      </c>
      <c r="U1086" s="0" t="s">
        <v>99</v>
      </c>
      <c r="V1086" s="5" t="s">
        <v>4030</v>
      </c>
      <c r="Y1086" s="5" t="s">
        <v>3309</v>
      </c>
      <c r="Z1086" s="0" t="s">
        <v>104</v>
      </c>
      <c r="AC1086" s="5" t="s">
        <v>105</v>
      </c>
      <c r="AD1086" s="3">
        <f>IF(AA1086="","Pendiente",AA1086*Q1086)</f>
      </c>
      <c r="AE1086" s="3">
        <v>26285.190000000002</v>
      </c>
      <c r="AF1086" s="3">
        <f>IF(AE1086="","",AE1086*Q1086)</f>
      </c>
      <c r="AG1086" s="0" t="s">
        <v>106</v>
      </c>
      <c r="AH1086" s="0" t="s">
        <v>107</v>
      </c>
    </row>
    <row r="1087">
      <c r="A1087" s="0">
        <v>1083</v>
      </c>
      <c r="B1087" s="0" t="s">
        <v>4031</v>
      </c>
      <c r="C1087" s="0" t="s">
        <v>13</v>
      </c>
      <c r="D1087" s="0" t="s">
        <v>16</v>
      </c>
      <c r="E1087" s="5" t="s">
        <v>3306</v>
      </c>
      <c r="G1087" s="0" t="s">
        <v>26</v>
      </c>
      <c r="H1087" s="0" t="s">
        <v>92</v>
      </c>
      <c r="I1087" s="0" t="s">
        <v>3301</v>
      </c>
      <c r="J1087" s="5" t="s">
        <v>3302</v>
      </c>
      <c r="K1087" s="0" t="s">
        <v>33</v>
      </c>
      <c r="O1087" s="2">
        <v>0</v>
      </c>
      <c r="P1087" s="2">
        <v>10</v>
      </c>
      <c r="Q1087" s="2">
        <f>IF(C1087="Inventario físico",O1087,P1087)</f>
      </c>
      <c r="R1087" s="2">
        <v>1</v>
      </c>
      <c r="S1087" s="0" t="s">
        <v>4032</v>
      </c>
      <c r="T1087" s="0" t="s">
        <v>4032</v>
      </c>
      <c r="U1087" s="0" t="s">
        <v>99</v>
      </c>
      <c r="V1087" s="5" t="s">
        <v>4033</v>
      </c>
      <c r="Y1087" s="5" t="s">
        <v>3309</v>
      </c>
      <c r="Z1087" s="0" t="s">
        <v>104</v>
      </c>
      <c r="AC1087" s="5" t="s">
        <v>105</v>
      </c>
      <c r="AD1087" s="3">
        <f>IF(AA1087="","Pendiente",AA1087*Q1087)</f>
      </c>
      <c r="AE1087" s="3">
        <v>6600</v>
      </c>
      <c r="AF1087" s="3">
        <f>IF(AE1087="","",AE1087*Q1087)</f>
      </c>
      <c r="AG1087" s="0" t="s">
        <v>106</v>
      </c>
      <c r="AH1087" s="0" t="s">
        <v>107</v>
      </c>
    </row>
    <row r="1088">
      <c r="A1088" s="0">
        <v>1084</v>
      </c>
      <c r="B1088" s="0" t="s">
        <v>4034</v>
      </c>
      <c r="C1088" s="0" t="s">
        <v>13</v>
      </c>
      <c r="D1088" s="0" t="s">
        <v>16</v>
      </c>
      <c r="E1088" s="5" t="s">
        <v>3306</v>
      </c>
      <c r="G1088" s="0" t="s">
        <v>26</v>
      </c>
      <c r="H1088" s="0" t="s">
        <v>92</v>
      </c>
      <c r="I1088" s="0" t="s">
        <v>3301</v>
      </c>
      <c r="J1088" s="5" t="s">
        <v>3302</v>
      </c>
      <c r="K1088" s="0" t="s">
        <v>33</v>
      </c>
      <c r="O1088" s="2">
        <v>0</v>
      </c>
      <c r="P1088" s="2">
        <v>10</v>
      </c>
      <c r="Q1088" s="2">
        <f>IF(C1088="Inventario físico",O1088,P1088)</f>
      </c>
      <c r="R1088" s="2">
        <v>1</v>
      </c>
      <c r="S1088" s="0" t="s">
        <v>1405</v>
      </c>
      <c r="T1088" s="0" t="s">
        <v>1405</v>
      </c>
      <c r="U1088" s="0" t="s">
        <v>99</v>
      </c>
      <c r="V1088" s="5" t="s">
        <v>1406</v>
      </c>
      <c r="Y1088" s="5" t="s">
        <v>3564</v>
      </c>
      <c r="Z1088" s="0" t="s">
        <v>104</v>
      </c>
      <c r="AC1088" s="5" t="s">
        <v>105</v>
      </c>
      <c r="AD1088" s="3">
        <f>IF(AA1088="","Pendiente",AA1088*Q1088)</f>
      </c>
      <c r="AE1088" s="3">
        <v>2240</v>
      </c>
      <c r="AF1088" s="3">
        <f>IF(AE1088="","",AE1088*Q1088)</f>
      </c>
      <c r="AG1088" s="0" t="s">
        <v>106</v>
      </c>
      <c r="AH1088" s="0" t="s">
        <v>107</v>
      </c>
    </row>
    <row r="1089">
      <c r="A1089" s="0">
        <v>1085</v>
      </c>
      <c r="B1089" s="0" t="s">
        <v>4035</v>
      </c>
      <c r="C1089" s="0" t="s">
        <v>13</v>
      </c>
      <c r="D1089" s="0" t="s">
        <v>16</v>
      </c>
      <c r="E1089" s="5" t="s">
        <v>3306</v>
      </c>
      <c r="G1089" s="0" t="s">
        <v>26</v>
      </c>
      <c r="H1089" s="0" t="s">
        <v>92</v>
      </c>
      <c r="I1089" s="0" t="s">
        <v>3301</v>
      </c>
      <c r="J1089" s="5" t="s">
        <v>3302</v>
      </c>
      <c r="K1089" s="0" t="s">
        <v>30</v>
      </c>
      <c r="O1089" s="2">
        <v>0</v>
      </c>
      <c r="P1089" s="2">
        <v>10</v>
      </c>
      <c r="Q1089" s="2">
        <f>IF(C1089="Inventario físico",O1089,P1089)</f>
      </c>
      <c r="R1089" s="2">
        <v>1</v>
      </c>
      <c r="S1089" s="0" t="s">
        <v>4036</v>
      </c>
      <c r="T1089" s="0" t="s">
        <v>4036</v>
      </c>
      <c r="U1089" s="0" t="s">
        <v>99</v>
      </c>
      <c r="V1089" s="5" t="s">
        <v>4037</v>
      </c>
      <c r="Y1089" s="5" t="s">
        <v>3309</v>
      </c>
      <c r="Z1089" s="0" t="s">
        <v>104</v>
      </c>
      <c r="AC1089" s="5" t="s">
        <v>105</v>
      </c>
      <c r="AD1089" s="3">
        <f>IF(AA1089="","Pendiente",AA1089*Q1089)</f>
      </c>
      <c r="AE1089" s="3">
        <v>3644.47</v>
      </c>
      <c r="AF1089" s="3">
        <f>IF(AE1089="","",AE1089*Q1089)</f>
      </c>
      <c r="AG1089" s="0" t="s">
        <v>106</v>
      </c>
      <c r="AH1089" s="0" t="s">
        <v>107</v>
      </c>
    </row>
    <row r="1090">
      <c r="A1090" s="0">
        <v>1086</v>
      </c>
      <c r="B1090" s="0" t="s">
        <v>4038</v>
      </c>
      <c r="C1090" s="0" t="s">
        <v>13</v>
      </c>
      <c r="D1090" s="0" t="s">
        <v>16</v>
      </c>
      <c r="E1090" s="5" t="s">
        <v>3306</v>
      </c>
      <c r="G1090" s="0" t="s">
        <v>27</v>
      </c>
      <c r="H1090" s="0" t="s">
        <v>1020</v>
      </c>
      <c r="I1090" s="0" t="s">
        <v>3301</v>
      </c>
      <c r="J1090" s="5" t="s">
        <v>3302</v>
      </c>
      <c r="K1090" s="0" t="s">
        <v>30</v>
      </c>
      <c r="O1090" s="2">
        <v>0</v>
      </c>
      <c r="P1090" s="2">
        <v>260</v>
      </c>
      <c r="Q1090" s="2">
        <f>IF(C1090="Inventario físico",O1090,P1090)</f>
      </c>
      <c r="R1090" s="2">
        <v>1</v>
      </c>
      <c r="S1090" s="0" t="s">
        <v>4036</v>
      </c>
      <c r="T1090" s="0" t="s">
        <v>4036</v>
      </c>
      <c r="U1090" s="0" t="s">
        <v>99</v>
      </c>
      <c r="V1090" s="5" t="s">
        <v>4037</v>
      </c>
      <c r="Y1090" s="5" t="s">
        <v>3309</v>
      </c>
      <c r="Z1090" s="0" t="s">
        <v>104</v>
      </c>
      <c r="AC1090" s="5" t="s">
        <v>105</v>
      </c>
      <c r="AD1090" s="3">
        <f>IF(AA1090="","Pendiente",AA1090*Q1090)</f>
      </c>
      <c r="AE1090" s="3">
        <v>134.8073076923077</v>
      </c>
      <c r="AF1090" s="3">
        <f>IF(AE1090="","",AE1090*Q1090)</f>
      </c>
      <c r="AG1090" s="0" t="s">
        <v>106</v>
      </c>
      <c r="AH1090" s="0" t="s">
        <v>107</v>
      </c>
    </row>
    <row r="1091">
      <c r="A1091" s="0">
        <v>1087</v>
      </c>
      <c r="B1091" s="0" t="s">
        <v>4039</v>
      </c>
      <c r="C1091" s="0" t="s">
        <v>13</v>
      </c>
      <c r="D1091" s="0" t="s">
        <v>16</v>
      </c>
      <c r="E1091" s="5" t="s">
        <v>3306</v>
      </c>
      <c r="G1091" s="0" t="s">
        <v>26</v>
      </c>
      <c r="H1091" s="0" t="s">
        <v>92</v>
      </c>
      <c r="I1091" s="0" t="s">
        <v>3301</v>
      </c>
      <c r="J1091" s="5" t="s">
        <v>3302</v>
      </c>
      <c r="K1091" s="0" t="s">
        <v>30</v>
      </c>
      <c r="O1091" s="2">
        <v>0</v>
      </c>
      <c r="P1091" s="2">
        <v>10</v>
      </c>
      <c r="Q1091" s="2">
        <f>IF(C1091="Inventario físico",O1091,P1091)</f>
      </c>
      <c r="R1091" s="2">
        <v>1</v>
      </c>
      <c r="S1091" s="0" t="s">
        <v>4040</v>
      </c>
      <c r="T1091" s="0" t="s">
        <v>4040</v>
      </c>
      <c r="U1091" s="0" t="s">
        <v>99</v>
      </c>
      <c r="V1091" s="5" t="s">
        <v>4041</v>
      </c>
      <c r="Y1091" s="5" t="s">
        <v>3309</v>
      </c>
      <c r="Z1091" s="0" t="s">
        <v>104</v>
      </c>
      <c r="AC1091" s="5" t="s">
        <v>105</v>
      </c>
      <c r="AD1091" s="3">
        <f>IF(AA1091="","Pendiente",AA1091*Q1091)</f>
      </c>
      <c r="AE1091" s="3">
        <v>192.66</v>
      </c>
      <c r="AF1091" s="3">
        <f>IF(AE1091="","",AE1091*Q1091)</f>
      </c>
      <c r="AG1091" s="0" t="s">
        <v>106</v>
      </c>
      <c r="AH1091" s="0" t="s">
        <v>107</v>
      </c>
    </row>
    <row r="1092">
      <c r="A1092" s="0">
        <v>1088</v>
      </c>
      <c r="B1092" s="0" t="s">
        <v>4042</v>
      </c>
      <c r="C1092" s="0" t="s">
        <v>13</v>
      </c>
      <c r="D1092" s="0" t="s">
        <v>16</v>
      </c>
      <c r="E1092" s="5" t="s">
        <v>3306</v>
      </c>
      <c r="G1092" s="0" t="s">
        <v>27</v>
      </c>
      <c r="H1092" s="0" t="s">
        <v>1020</v>
      </c>
      <c r="I1092" s="0" t="s">
        <v>3301</v>
      </c>
      <c r="J1092" s="5" t="s">
        <v>3302</v>
      </c>
      <c r="K1092" s="0" t="s">
        <v>30</v>
      </c>
      <c r="O1092" s="2">
        <v>0</v>
      </c>
      <c r="P1092" s="2">
        <v>580</v>
      </c>
      <c r="Q1092" s="2">
        <f>IF(C1092="Inventario físico",O1092,P1092)</f>
      </c>
      <c r="R1092" s="2">
        <v>4</v>
      </c>
      <c r="S1092" s="0" t="s">
        <v>4040</v>
      </c>
      <c r="T1092" s="0" t="s">
        <v>4040</v>
      </c>
      <c r="U1092" s="0" t="s">
        <v>99</v>
      </c>
      <c r="V1092" s="5" t="s">
        <v>4041</v>
      </c>
      <c r="Y1092" s="5" t="s">
        <v>3309</v>
      </c>
      <c r="Z1092" s="0" t="s">
        <v>104</v>
      </c>
      <c r="AC1092" s="5" t="s">
        <v>105</v>
      </c>
      <c r="AD1092" s="3">
        <f>IF(AA1092="","Pendiente",AA1092*Q1092)</f>
      </c>
      <c r="AE1092" s="3">
        <v>428.8605172413794</v>
      </c>
      <c r="AF1092" s="3">
        <f>IF(AE1092="","",AE1092*Q1092)</f>
      </c>
      <c r="AG1092" s="0" t="s">
        <v>106</v>
      </c>
      <c r="AH1092" s="0" t="s">
        <v>107</v>
      </c>
    </row>
    <row r="1093">
      <c r="A1093" s="0">
        <v>1089</v>
      </c>
      <c r="B1093" s="0" t="s">
        <v>4043</v>
      </c>
      <c r="C1093" s="0" t="s">
        <v>13</v>
      </c>
      <c r="D1093" s="0" t="s">
        <v>16</v>
      </c>
      <c r="E1093" s="5" t="s">
        <v>3306</v>
      </c>
      <c r="G1093" s="0" t="s">
        <v>28</v>
      </c>
      <c r="H1093" s="0" t="s">
        <v>2131</v>
      </c>
      <c r="I1093" s="0" t="s">
        <v>3301</v>
      </c>
      <c r="J1093" s="5" t="s">
        <v>3302</v>
      </c>
      <c r="K1093" s="0" t="s">
        <v>30</v>
      </c>
      <c r="O1093" s="2">
        <v>0</v>
      </c>
      <c r="P1093" s="2">
        <v>10</v>
      </c>
      <c r="Q1093" s="2">
        <f>IF(C1093="Inventario físico",O1093,P1093)</f>
      </c>
      <c r="R1093" s="2">
        <v>1</v>
      </c>
      <c r="S1093" s="0" t="s">
        <v>4040</v>
      </c>
      <c r="T1093" s="0" t="s">
        <v>4040</v>
      </c>
      <c r="U1093" s="0" t="s">
        <v>99</v>
      </c>
      <c r="V1093" s="5" t="s">
        <v>4041</v>
      </c>
      <c r="Y1093" s="5" t="s">
        <v>3309</v>
      </c>
      <c r="Z1093" s="0" t="s">
        <v>104</v>
      </c>
      <c r="AC1093" s="5" t="s">
        <v>105</v>
      </c>
      <c r="AD1093" s="3">
        <f>IF(AA1093="","Pendiente",AA1093*Q1093)</f>
      </c>
      <c r="AE1093" s="3">
        <v>887.017</v>
      </c>
      <c r="AF1093" s="3">
        <f>IF(AE1093="","",AE1093*Q1093)</f>
      </c>
      <c r="AG1093" s="0" t="s">
        <v>106</v>
      </c>
      <c r="AH1093" s="0" t="s">
        <v>107</v>
      </c>
    </row>
    <row r="1094">
      <c r="A1094" s="0">
        <v>1090</v>
      </c>
      <c r="B1094" s="0" t="s">
        <v>4044</v>
      </c>
      <c r="C1094" s="0" t="s">
        <v>13</v>
      </c>
      <c r="D1094" s="0" t="s">
        <v>16</v>
      </c>
      <c r="E1094" s="5" t="s">
        <v>3306</v>
      </c>
      <c r="G1094" s="0" t="s">
        <v>26</v>
      </c>
      <c r="H1094" s="0" t="s">
        <v>92</v>
      </c>
      <c r="I1094" s="0" t="s">
        <v>3301</v>
      </c>
      <c r="J1094" s="5" t="s">
        <v>3302</v>
      </c>
      <c r="K1094" s="0" t="s">
        <v>30</v>
      </c>
      <c r="O1094" s="2">
        <v>0</v>
      </c>
      <c r="P1094" s="2">
        <v>10</v>
      </c>
      <c r="Q1094" s="2">
        <f>IF(C1094="Inventario físico",O1094,P1094)</f>
      </c>
      <c r="R1094" s="2">
        <v>1</v>
      </c>
      <c r="S1094" s="0" t="s">
        <v>4045</v>
      </c>
      <c r="T1094" s="0" t="s">
        <v>4045</v>
      </c>
      <c r="U1094" s="0" t="s">
        <v>99</v>
      </c>
      <c r="V1094" s="5" t="s">
        <v>4046</v>
      </c>
      <c r="Y1094" s="5" t="s">
        <v>3309</v>
      </c>
      <c r="Z1094" s="0" t="s">
        <v>104</v>
      </c>
      <c r="AC1094" s="5" t="s">
        <v>105</v>
      </c>
      <c r="AD1094" s="3">
        <f>IF(AA1094="","Pendiente",AA1094*Q1094)</f>
      </c>
      <c r="AE1094" s="3">
        <v>162.725</v>
      </c>
      <c r="AF1094" s="3">
        <f>IF(AE1094="","",AE1094*Q1094)</f>
      </c>
      <c r="AG1094" s="0" t="s">
        <v>106</v>
      </c>
      <c r="AH1094" s="0" t="s">
        <v>107</v>
      </c>
    </row>
    <row r="1095">
      <c r="A1095" s="0">
        <v>1091</v>
      </c>
      <c r="B1095" s="0" t="s">
        <v>4047</v>
      </c>
      <c r="C1095" s="0" t="s">
        <v>13</v>
      </c>
      <c r="D1095" s="0" t="s">
        <v>16</v>
      </c>
      <c r="E1095" s="5" t="s">
        <v>3306</v>
      </c>
      <c r="G1095" s="0" t="s">
        <v>27</v>
      </c>
      <c r="H1095" s="0" t="s">
        <v>1020</v>
      </c>
      <c r="I1095" s="0" t="s">
        <v>3301</v>
      </c>
      <c r="J1095" s="5" t="s">
        <v>3302</v>
      </c>
      <c r="K1095" s="0" t="s">
        <v>30</v>
      </c>
      <c r="O1095" s="2">
        <v>0</v>
      </c>
      <c r="P1095" s="2">
        <v>600</v>
      </c>
      <c r="Q1095" s="2">
        <f>IF(C1095="Inventario físico",O1095,P1095)</f>
      </c>
      <c r="R1095" s="2">
        <v>1</v>
      </c>
      <c r="S1095" s="0" t="s">
        <v>4045</v>
      </c>
      <c r="T1095" s="0" t="s">
        <v>4045</v>
      </c>
      <c r="U1095" s="0" t="s">
        <v>99</v>
      </c>
      <c r="V1095" s="5" t="s">
        <v>4046</v>
      </c>
      <c r="Y1095" s="5" t="s">
        <v>3309</v>
      </c>
      <c r="Z1095" s="0" t="s">
        <v>104</v>
      </c>
      <c r="AC1095" s="5" t="s">
        <v>105</v>
      </c>
      <c r="AD1095" s="3">
        <f>IF(AA1095="","Pendiente",AA1095*Q1095)</f>
      </c>
      <c r="AE1095" s="3">
        <v>112.81</v>
      </c>
      <c r="AF1095" s="3">
        <f>IF(AE1095="","",AE1095*Q1095)</f>
      </c>
      <c r="AG1095" s="0" t="s">
        <v>106</v>
      </c>
      <c r="AH1095" s="0" t="s">
        <v>107</v>
      </c>
    </row>
    <row r="1096">
      <c r="A1096" s="0">
        <v>1092</v>
      </c>
      <c r="B1096" s="0" t="s">
        <v>4048</v>
      </c>
      <c r="C1096" s="0" t="s">
        <v>13</v>
      </c>
      <c r="D1096" s="0" t="s">
        <v>16</v>
      </c>
      <c r="E1096" s="5" t="s">
        <v>3306</v>
      </c>
      <c r="G1096" s="0" t="s">
        <v>26</v>
      </c>
      <c r="H1096" s="0" t="s">
        <v>92</v>
      </c>
      <c r="I1096" s="0" t="s">
        <v>3301</v>
      </c>
      <c r="J1096" s="5" t="s">
        <v>3302</v>
      </c>
      <c r="K1096" s="0" t="s">
        <v>30</v>
      </c>
      <c r="O1096" s="2">
        <v>0</v>
      </c>
      <c r="P1096" s="2">
        <v>10</v>
      </c>
      <c r="Q1096" s="2">
        <f>IF(C1096="Inventario físico",O1096,P1096)</f>
      </c>
      <c r="R1096" s="2">
        <v>1</v>
      </c>
      <c r="S1096" s="0" t="s">
        <v>4049</v>
      </c>
      <c r="T1096" s="0" t="s">
        <v>4049</v>
      </c>
      <c r="U1096" s="0" t="s">
        <v>99</v>
      </c>
      <c r="V1096" s="5" t="s">
        <v>4050</v>
      </c>
      <c r="Y1096" s="5" t="s">
        <v>3309</v>
      </c>
      <c r="Z1096" s="0" t="s">
        <v>104</v>
      </c>
      <c r="AC1096" s="5" t="s">
        <v>105</v>
      </c>
      <c r="AD1096" s="3">
        <f>IF(AA1096="","Pendiente",AA1096*Q1096)</f>
      </c>
      <c r="AE1096" s="3">
        <v>193.89600000000002</v>
      </c>
      <c r="AF1096" s="3">
        <f>IF(AE1096="","",AE1096*Q1096)</f>
      </c>
      <c r="AG1096" s="0" t="s">
        <v>106</v>
      </c>
      <c r="AH1096" s="0" t="s">
        <v>107</v>
      </c>
    </row>
    <row r="1097">
      <c r="A1097" s="0">
        <v>1093</v>
      </c>
      <c r="B1097" s="0" t="s">
        <v>4051</v>
      </c>
      <c r="C1097" s="0" t="s">
        <v>13</v>
      </c>
      <c r="D1097" s="0" t="s">
        <v>16</v>
      </c>
      <c r="E1097" s="5" t="s">
        <v>3306</v>
      </c>
      <c r="G1097" s="0" t="s">
        <v>27</v>
      </c>
      <c r="H1097" s="0" t="s">
        <v>1020</v>
      </c>
      <c r="I1097" s="0" t="s">
        <v>3301</v>
      </c>
      <c r="J1097" s="5" t="s">
        <v>3302</v>
      </c>
      <c r="K1097" s="0" t="s">
        <v>30</v>
      </c>
      <c r="O1097" s="2">
        <v>0</v>
      </c>
      <c r="P1097" s="2">
        <v>20</v>
      </c>
      <c r="Q1097" s="2">
        <f>IF(C1097="Inventario físico",O1097,P1097)</f>
      </c>
      <c r="R1097" s="2">
        <v>1</v>
      </c>
      <c r="S1097" s="0" t="s">
        <v>4049</v>
      </c>
      <c r="T1097" s="0" t="s">
        <v>4049</v>
      </c>
      <c r="U1097" s="0" t="s">
        <v>99</v>
      </c>
      <c r="V1097" s="5" t="s">
        <v>4050</v>
      </c>
      <c r="Y1097" s="5" t="s">
        <v>3309</v>
      </c>
      <c r="Z1097" s="0" t="s">
        <v>104</v>
      </c>
      <c r="AC1097" s="5" t="s">
        <v>105</v>
      </c>
      <c r="AD1097" s="3">
        <f>IF(AA1097="","Pendiente",AA1097*Q1097)</f>
      </c>
      <c r="AE1097" s="3">
        <v>392.56</v>
      </c>
      <c r="AF1097" s="3">
        <f>IF(AE1097="","",AE1097*Q1097)</f>
      </c>
      <c r="AG1097" s="0" t="s">
        <v>106</v>
      </c>
      <c r="AH1097" s="0" t="s">
        <v>107</v>
      </c>
    </row>
    <row r="1098">
      <c r="A1098" s="0">
        <v>1094</v>
      </c>
      <c r="B1098" s="0" t="s">
        <v>4052</v>
      </c>
      <c r="C1098" s="0" t="s">
        <v>13</v>
      </c>
      <c r="D1098" s="0" t="s">
        <v>16</v>
      </c>
      <c r="E1098" s="5" t="s">
        <v>3306</v>
      </c>
      <c r="G1098" s="0" t="s">
        <v>28</v>
      </c>
      <c r="H1098" s="0" t="s">
        <v>2131</v>
      </c>
      <c r="I1098" s="0" t="s">
        <v>3301</v>
      </c>
      <c r="J1098" s="5" t="s">
        <v>3302</v>
      </c>
      <c r="K1098" s="0" t="s">
        <v>30</v>
      </c>
      <c r="O1098" s="2">
        <v>0</v>
      </c>
      <c r="P1098" s="2">
        <v>50</v>
      </c>
      <c r="Q1098" s="2">
        <f>IF(C1098="Inventario físico",O1098,P1098)</f>
      </c>
      <c r="R1098" s="2">
        <v>1</v>
      </c>
      <c r="S1098" s="0" t="s">
        <v>4049</v>
      </c>
      <c r="T1098" s="0" t="s">
        <v>4049</v>
      </c>
      <c r="U1098" s="0" t="s">
        <v>99</v>
      </c>
      <c r="V1098" s="5" t="s">
        <v>4050</v>
      </c>
      <c r="Y1098" s="5" t="s">
        <v>3309</v>
      </c>
      <c r="Z1098" s="0" t="s">
        <v>104</v>
      </c>
      <c r="AC1098" s="5" t="s">
        <v>105</v>
      </c>
      <c r="AD1098" s="3">
        <f>IF(AA1098="","Pendiente",AA1098*Q1098)</f>
      </c>
      <c r="AE1098" s="3">
        <v>223.6318</v>
      </c>
      <c r="AF1098" s="3">
        <f>IF(AE1098="","",AE1098*Q1098)</f>
      </c>
      <c r="AG1098" s="0" t="s">
        <v>106</v>
      </c>
      <c r="AH1098" s="0" t="s">
        <v>107</v>
      </c>
    </row>
    <row r="1099">
      <c r="A1099" s="0">
        <v>1095</v>
      </c>
      <c r="B1099" s="0" t="s">
        <v>4053</v>
      </c>
      <c r="C1099" s="0" t="s">
        <v>13</v>
      </c>
      <c r="D1099" s="0" t="s">
        <v>16</v>
      </c>
      <c r="E1099" s="5" t="s">
        <v>3306</v>
      </c>
      <c r="G1099" s="0" t="s">
        <v>26</v>
      </c>
      <c r="H1099" s="0" t="s">
        <v>92</v>
      </c>
      <c r="I1099" s="0" t="s">
        <v>3301</v>
      </c>
      <c r="J1099" s="5" t="s">
        <v>3302</v>
      </c>
      <c r="K1099" s="0" t="s">
        <v>30</v>
      </c>
      <c r="O1099" s="2">
        <v>0</v>
      </c>
      <c r="P1099" s="2">
        <v>10</v>
      </c>
      <c r="Q1099" s="2">
        <f>IF(C1099="Inventario físico",O1099,P1099)</f>
      </c>
      <c r="R1099" s="2">
        <v>1</v>
      </c>
      <c r="S1099" s="0" t="s">
        <v>4054</v>
      </c>
      <c r="T1099" s="0" t="s">
        <v>4054</v>
      </c>
      <c r="U1099" s="0" t="s">
        <v>99</v>
      </c>
      <c r="V1099" s="5" t="s">
        <v>4055</v>
      </c>
      <c r="Y1099" s="5" t="s">
        <v>3309</v>
      </c>
      <c r="Z1099" s="0" t="s">
        <v>104</v>
      </c>
      <c r="AC1099" s="5" t="s">
        <v>105</v>
      </c>
      <c r="AD1099" s="3">
        <f>IF(AA1099="","Pendiente",AA1099*Q1099)</f>
      </c>
      <c r="AE1099" s="3">
        <v>899.5</v>
      </c>
      <c r="AF1099" s="3">
        <f>IF(AE1099="","",AE1099*Q1099)</f>
      </c>
      <c r="AG1099" s="0" t="s">
        <v>106</v>
      </c>
      <c r="AH1099" s="0" t="s">
        <v>107</v>
      </c>
    </row>
    <row r="1100">
      <c r="A1100" s="0">
        <v>1096</v>
      </c>
      <c r="B1100" s="0" t="s">
        <v>4056</v>
      </c>
      <c r="C1100" s="0" t="s">
        <v>13</v>
      </c>
      <c r="D1100" s="0" t="s">
        <v>16</v>
      </c>
      <c r="E1100" s="5" t="s">
        <v>3306</v>
      </c>
      <c r="G1100" s="0" t="s">
        <v>27</v>
      </c>
      <c r="H1100" s="0" t="s">
        <v>1020</v>
      </c>
      <c r="I1100" s="0" t="s">
        <v>3301</v>
      </c>
      <c r="J1100" s="5" t="s">
        <v>3302</v>
      </c>
      <c r="K1100" s="0" t="s">
        <v>30</v>
      </c>
      <c r="O1100" s="2">
        <v>0</v>
      </c>
      <c r="P1100" s="2">
        <v>210</v>
      </c>
      <c r="Q1100" s="2">
        <f>IF(C1100="Inventario físico",O1100,P1100)</f>
      </c>
      <c r="R1100" s="2">
        <v>1</v>
      </c>
      <c r="S1100" s="0" t="s">
        <v>4054</v>
      </c>
      <c r="T1100" s="0" t="s">
        <v>4054</v>
      </c>
      <c r="U1100" s="0" t="s">
        <v>99</v>
      </c>
      <c r="V1100" s="5" t="s">
        <v>4055</v>
      </c>
      <c r="Y1100" s="5" t="s">
        <v>3309</v>
      </c>
      <c r="Z1100" s="0" t="s">
        <v>104</v>
      </c>
      <c r="AC1100" s="5" t="s">
        <v>105</v>
      </c>
      <c r="AD1100" s="3">
        <f>IF(AA1100="","Pendiente",AA1100*Q1100)</f>
      </c>
      <c r="AE1100" s="3">
        <v>745</v>
      </c>
      <c r="AF1100" s="3">
        <f>IF(AE1100="","",AE1100*Q1100)</f>
      </c>
      <c r="AG1100" s="0" t="s">
        <v>106</v>
      </c>
      <c r="AH1100" s="0" t="s">
        <v>107</v>
      </c>
    </row>
    <row r="1101">
      <c r="A1101" s="0">
        <v>1097</v>
      </c>
      <c r="B1101" s="0" t="s">
        <v>4057</v>
      </c>
      <c r="C1101" s="0" t="s">
        <v>13</v>
      </c>
      <c r="D1101" s="0" t="s">
        <v>16</v>
      </c>
      <c r="E1101" s="5" t="s">
        <v>3306</v>
      </c>
      <c r="G1101" s="0" t="s">
        <v>26</v>
      </c>
      <c r="H1101" s="0" t="s">
        <v>92</v>
      </c>
      <c r="I1101" s="0" t="s">
        <v>3301</v>
      </c>
      <c r="J1101" s="5" t="s">
        <v>3302</v>
      </c>
      <c r="K1101" s="0" t="s">
        <v>30</v>
      </c>
      <c r="O1101" s="2">
        <v>0</v>
      </c>
      <c r="P1101" s="2">
        <v>10</v>
      </c>
      <c r="Q1101" s="2">
        <f>IF(C1101="Inventario físico",O1101,P1101)</f>
      </c>
      <c r="R1101" s="2">
        <v>1</v>
      </c>
      <c r="S1101" s="0" t="s">
        <v>4058</v>
      </c>
      <c r="T1101" s="0" t="s">
        <v>4058</v>
      </c>
      <c r="U1101" s="0" t="s">
        <v>99</v>
      </c>
      <c r="V1101" s="5" t="s">
        <v>4059</v>
      </c>
      <c r="Y1101" s="5" t="s">
        <v>3309</v>
      </c>
      <c r="Z1101" s="0" t="s">
        <v>104</v>
      </c>
      <c r="AC1101" s="5" t="s">
        <v>105</v>
      </c>
      <c r="AD1101" s="3">
        <f>IF(AA1101="","Pendiente",AA1101*Q1101)</f>
      </c>
      <c r="AE1101" s="3">
        <v>506.8</v>
      </c>
      <c r="AF1101" s="3">
        <f>IF(AE1101="","",AE1101*Q1101)</f>
      </c>
      <c r="AG1101" s="0" t="s">
        <v>106</v>
      </c>
      <c r="AH1101" s="0" t="s">
        <v>107</v>
      </c>
    </row>
    <row r="1102">
      <c r="A1102" s="0">
        <v>1098</v>
      </c>
      <c r="B1102" s="0" t="s">
        <v>4060</v>
      </c>
      <c r="C1102" s="0" t="s">
        <v>13</v>
      </c>
      <c r="D1102" s="0" t="s">
        <v>16</v>
      </c>
      <c r="E1102" s="5" t="s">
        <v>3306</v>
      </c>
      <c r="G1102" s="0" t="s">
        <v>27</v>
      </c>
      <c r="H1102" s="0" t="s">
        <v>1020</v>
      </c>
      <c r="I1102" s="0" t="s">
        <v>3301</v>
      </c>
      <c r="J1102" s="5" t="s">
        <v>3302</v>
      </c>
      <c r="K1102" s="0" t="s">
        <v>30</v>
      </c>
      <c r="O1102" s="2">
        <v>0</v>
      </c>
      <c r="P1102" s="2">
        <v>50</v>
      </c>
      <c r="Q1102" s="2">
        <f>IF(C1102="Inventario físico",O1102,P1102)</f>
      </c>
      <c r="R1102" s="2">
        <v>1</v>
      </c>
      <c r="S1102" s="0" t="s">
        <v>4058</v>
      </c>
      <c r="T1102" s="0" t="s">
        <v>4058</v>
      </c>
      <c r="U1102" s="0" t="s">
        <v>99</v>
      </c>
      <c r="V1102" s="5" t="s">
        <v>4059</v>
      </c>
      <c r="Y1102" s="5" t="s">
        <v>3309</v>
      </c>
      <c r="Z1102" s="0" t="s">
        <v>104</v>
      </c>
      <c r="AC1102" s="5" t="s">
        <v>105</v>
      </c>
      <c r="AD1102" s="3">
        <f>IF(AA1102="","Pendiente",AA1102*Q1102)</f>
      </c>
      <c r="AE1102" s="3">
        <v>137.94</v>
      </c>
      <c r="AF1102" s="3">
        <f>IF(AE1102="","",AE1102*Q1102)</f>
      </c>
      <c r="AG1102" s="0" t="s">
        <v>106</v>
      </c>
      <c r="AH1102" s="0" t="s">
        <v>107</v>
      </c>
    </row>
    <row r="1103">
      <c r="A1103" s="0">
        <v>1099</v>
      </c>
      <c r="B1103" s="0" t="s">
        <v>4061</v>
      </c>
      <c r="C1103" s="0" t="s">
        <v>13</v>
      </c>
      <c r="D1103" s="0" t="s">
        <v>16</v>
      </c>
      <c r="E1103" s="5" t="s">
        <v>3306</v>
      </c>
      <c r="G1103" s="0" t="s">
        <v>26</v>
      </c>
      <c r="H1103" s="0" t="s">
        <v>92</v>
      </c>
      <c r="I1103" s="0" t="s">
        <v>3301</v>
      </c>
      <c r="J1103" s="5" t="s">
        <v>3302</v>
      </c>
      <c r="K1103" s="0" t="s">
        <v>30</v>
      </c>
      <c r="O1103" s="2">
        <v>0</v>
      </c>
      <c r="P1103" s="2">
        <v>10</v>
      </c>
      <c r="Q1103" s="2">
        <f>IF(C1103="Inventario físico",O1103,P1103)</f>
      </c>
      <c r="R1103" s="2">
        <v>1</v>
      </c>
      <c r="S1103" s="0" t="s">
        <v>4062</v>
      </c>
      <c r="T1103" s="0" t="s">
        <v>4062</v>
      </c>
      <c r="U1103" s="0" t="s">
        <v>99</v>
      </c>
      <c r="V1103" s="5" t="s">
        <v>4063</v>
      </c>
      <c r="Y1103" s="5" t="s">
        <v>3309</v>
      </c>
      <c r="Z1103" s="0" t="s">
        <v>104</v>
      </c>
      <c r="AC1103" s="5" t="s">
        <v>105</v>
      </c>
      <c r="AD1103" s="3">
        <f>IF(AA1103="","Pendiente",AA1103*Q1103)</f>
      </c>
      <c r="AE1103" s="3">
        <v>504.01899999999995</v>
      </c>
      <c r="AF1103" s="3">
        <f>IF(AE1103="","",AE1103*Q1103)</f>
      </c>
      <c r="AG1103" s="0" t="s">
        <v>106</v>
      </c>
      <c r="AH1103" s="0" t="s">
        <v>107</v>
      </c>
    </row>
    <row r="1104">
      <c r="A1104" s="0">
        <v>1100</v>
      </c>
      <c r="B1104" s="0" t="s">
        <v>4064</v>
      </c>
      <c r="C1104" s="0" t="s">
        <v>13</v>
      </c>
      <c r="D1104" s="0" t="s">
        <v>18</v>
      </c>
      <c r="E1104" s="5" t="s">
        <v>3500</v>
      </c>
      <c r="F1104" s="0" t="s">
        <v>3501</v>
      </c>
      <c r="G1104" s="0" t="s">
        <v>26</v>
      </c>
      <c r="H1104" s="0" t="s">
        <v>92</v>
      </c>
      <c r="I1104" s="0" t="s">
        <v>3301</v>
      </c>
      <c r="J1104" s="5" t="s">
        <v>3302</v>
      </c>
      <c r="K1104" s="0" t="s">
        <v>32</v>
      </c>
      <c r="O1104" s="2">
        <v>0</v>
      </c>
      <c r="P1104" s="2">
        <v>10</v>
      </c>
      <c r="Q1104" s="2">
        <f>IF(C1104="Inventario físico",O1104,P1104)</f>
      </c>
      <c r="R1104" s="2">
        <v>1</v>
      </c>
      <c r="S1104" s="0" t="s">
        <v>4065</v>
      </c>
      <c r="T1104" s="0" t="s">
        <v>4065</v>
      </c>
      <c r="U1104" s="0" t="s">
        <v>99</v>
      </c>
      <c r="V1104" s="5" t="s">
        <v>4066</v>
      </c>
      <c r="Y1104" s="5" t="s">
        <v>3504</v>
      </c>
      <c r="Z1104" s="0" t="s">
        <v>104</v>
      </c>
      <c r="AC1104" s="5" t="s">
        <v>105</v>
      </c>
      <c r="AD1104" s="3">
        <f>IF(AA1104="","Pendiente",AA1104*Q1104)</f>
      </c>
      <c r="AE1104" s="3">
        <v>107998.955</v>
      </c>
      <c r="AF1104" s="3">
        <f>IF(AE1104="","",AE1104*Q1104)</f>
      </c>
      <c r="AG1104" s="0" t="s">
        <v>106</v>
      </c>
      <c r="AH1104" s="0" t="s">
        <v>107</v>
      </c>
    </row>
    <row r="1105">
      <c r="A1105" s="0">
        <v>1101</v>
      </c>
      <c r="B1105" s="0" t="s">
        <v>4067</v>
      </c>
      <c r="C1105" s="0" t="s">
        <v>13</v>
      </c>
      <c r="D1105" s="0" t="s">
        <v>18</v>
      </c>
      <c r="E1105" s="5" t="s">
        <v>3500</v>
      </c>
      <c r="F1105" s="0" t="s">
        <v>3501</v>
      </c>
      <c r="G1105" s="0" t="s">
        <v>26</v>
      </c>
      <c r="H1105" s="0" t="s">
        <v>92</v>
      </c>
      <c r="I1105" s="0" t="s">
        <v>3301</v>
      </c>
      <c r="J1105" s="5" t="s">
        <v>3302</v>
      </c>
      <c r="K1105" s="0" t="s">
        <v>32</v>
      </c>
      <c r="O1105" s="2">
        <v>0</v>
      </c>
      <c r="P1105" s="2">
        <v>10</v>
      </c>
      <c r="Q1105" s="2">
        <f>IF(C1105="Inventario físico",O1105,P1105)</f>
      </c>
      <c r="R1105" s="2">
        <v>1</v>
      </c>
      <c r="S1105" s="0" t="s">
        <v>4068</v>
      </c>
      <c r="T1105" s="0" t="s">
        <v>4068</v>
      </c>
      <c r="U1105" s="0" t="s">
        <v>99</v>
      </c>
      <c r="V1105" s="5" t="s">
        <v>4069</v>
      </c>
      <c r="Y1105" s="5" t="s">
        <v>3504</v>
      </c>
      <c r="Z1105" s="0" t="s">
        <v>104</v>
      </c>
      <c r="AC1105" s="5" t="s">
        <v>105</v>
      </c>
      <c r="AD1105" s="3">
        <f>IF(AA1105="","Pendiente",AA1105*Q1105)</f>
      </c>
      <c r="AE1105" s="3">
        <v>35000</v>
      </c>
      <c r="AF1105" s="3">
        <f>IF(AE1105="","",AE1105*Q1105)</f>
      </c>
      <c r="AG1105" s="0" t="s">
        <v>106</v>
      </c>
      <c r="AH1105" s="0" t="s">
        <v>107</v>
      </c>
    </row>
    <row r="1106">
      <c r="A1106" s="0">
        <v>1102</v>
      </c>
      <c r="B1106" s="0" t="s">
        <v>4070</v>
      </c>
      <c r="C1106" s="0" t="s">
        <v>13</v>
      </c>
      <c r="D1106" s="0" t="s">
        <v>16</v>
      </c>
      <c r="E1106" s="5" t="s">
        <v>3306</v>
      </c>
      <c r="G1106" s="0" t="s">
        <v>26</v>
      </c>
      <c r="H1106" s="0" t="s">
        <v>92</v>
      </c>
      <c r="I1106" s="0" t="s">
        <v>3301</v>
      </c>
      <c r="J1106" s="5" t="s">
        <v>3302</v>
      </c>
      <c r="K1106" s="0" t="s">
        <v>30</v>
      </c>
      <c r="O1106" s="2">
        <v>0</v>
      </c>
      <c r="P1106" s="2">
        <v>9</v>
      </c>
      <c r="Q1106" s="2">
        <f>IF(C1106="Inventario físico",O1106,P1106)</f>
      </c>
      <c r="R1106" s="2">
        <v>1</v>
      </c>
      <c r="S1106" s="0" t="s">
        <v>2034</v>
      </c>
      <c r="T1106" s="0" t="s">
        <v>2034</v>
      </c>
      <c r="U1106" s="0" t="s">
        <v>99</v>
      </c>
      <c r="V1106" s="5" t="s">
        <v>2035</v>
      </c>
      <c r="Y1106" s="5" t="s">
        <v>3342</v>
      </c>
      <c r="Z1106" s="0" t="s">
        <v>104</v>
      </c>
      <c r="AC1106" s="5" t="s">
        <v>105</v>
      </c>
      <c r="AD1106" s="3">
        <f>IF(AA1106="","Pendiente",AA1106*Q1106)</f>
      </c>
      <c r="AE1106" s="3">
        <v>11467</v>
      </c>
      <c r="AF1106" s="3">
        <f>IF(AE1106="","",AE1106*Q1106)</f>
      </c>
      <c r="AG1106" s="0" t="s">
        <v>106</v>
      </c>
      <c r="AH1106" s="0" t="s">
        <v>107</v>
      </c>
    </row>
    <row r="1107">
      <c r="A1107" s="0">
        <v>1103</v>
      </c>
      <c r="B1107" s="0" t="s">
        <v>4071</v>
      </c>
      <c r="C1107" s="0" t="s">
        <v>13</v>
      </c>
      <c r="D1107" s="0" t="s">
        <v>16</v>
      </c>
      <c r="E1107" s="5" t="s">
        <v>3306</v>
      </c>
      <c r="G1107" s="0" t="s">
        <v>28</v>
      </c>
      <c r="H1107" s="0" t="s">
        <v>2131</v>
      </c>
      <c r="I1107" s="0" t="s">
        <v>3301</v>
      </c>
      <c r="J1107" s="5" t="s">
        <v>3302</v>
      </c>
      <c r="K1107" s="0" t="s">
        <v>30</v>
      </c>
      <c r="O1107" s="2">
        <v>0</v>
      </c>
      <c r="P1107" s="2">
        <v>6</v>
      </c>
      <c r="Q1107" s="2">
        <f>IF(C1107="Inventario físico",O1107,P1107)</f>
      </c>
      <c r="R1107" s="2">
        <v>1</v>
      </c>
      <c r="S1107" s="0" t="s">
        <v>2034</v>
      </c>
      <c r="T1107" s="0" t="s">
        <v>2034</v>
      </c>
      <c r="U1107" s="0" t="s">
        <v>99</v>
      </c>
      <c r="V1107" s="5" t="s">
        <v>2035</v>
      </c>
      <c r="Y1107" s="5" t="s">
        <v>3342</v>
      </c>
      <c r="Z1107" s="0" t="s">
        <v>104</v>
      </c>
      <c r="AC1107" s="5" t="s">
        <v>105</v>
      </c>
      <c r="AD1107" s="3">
        <f>IF(AA1107="","Pendiente",AA1107*Q1107)</f>
      </c>
      <c r="AE1107" s="3">
        <v>6449.389999999999</v>
      </c>
      <c r="AF1107" s="3">
        <f>IF(AE1107="","",AE1107*Q1107)</f>
      </c>
      <c r="AG1107" s="0" t="s">
        <v>106</v>
      </c>
      <c r="AH1107" s="0" t="s">
        <v>107</v>
      </c>
    </row>
    <row r="1108">
      <c r="A1108" s="0">
        <v>1104</v>
      </c>
      <c r="B1108" s="0" t="s">
        <v>4072</v>
      </c>
      <c r="C1108" s="0" t="s">
        <v>13</v>
      </c>
      <c r="D1108" s="0" t="s">
        <v>16</v>
      </c>
      <c r="E1108" s="5" t="s">
        <v>3306</v>
      </c>
      <c r="G1108" s="0" t="s">
        <v>26</v>
      </c>
      <c r="H1108" s="0" t="s">
        <v>92</v>
      </c>
      <c r="I1108" s="0" t="s">
        <v>3301</v>
      </c>
      <c r="J1108" s="5" t="s">
        <v>3302</v>
      </c>
      <c r="K1108" s="0" t="s">
        <v>30</v>
      </c>
      <c r="O1108" s="2">
        <v>0</v>
      </c>
      <c r="P1108" s="2">
        <v>9</v>
      </c>
      <c r="Q1108" s="2">
        <f>IF(C1108="Inventario físico",O1108,P1108)</f>
      </c>
      <c r="R1108" s="2">
        <v>1</v>
      </c>
      <c r="S1108" s="0" t="s">
        <v>2055</v>
      </c>
      <c r="T1108" s="0" t="s">
        <v>2055</v>
      </c>
      <c r="U1108" s="0" t="s">
        <v>99</v>
      </c>
      <c r="V1108" s="5" t="s">
        <v>2054</v>
      </c>
      <c r="Y1108" s="5" t="s">
        <v>3342</v>
      </c>
      <c r="Z1108" s="0" t="s">
        <v>104</v>
      </c>
      <c r="AC1108" s="5" t="s">
        <v>105</v>
      </c>
      <c r="AD1108" s="3">
        <f>IF(AA1108="","Pendiente",AA1108*Q1108)</f>
      </c>
      <c r="AE1108" s="3">
        <v>13350.297777777778</v>
      </c>
      <c r="AF1108" s="3">
        <f>IF(AE1108="","",AE1108*Q1108)</f>
      </c>
      <c r="AG1108" s="0" t="s">
        <v>106</v>
      </c>
      <c r="AH1108" s="0" t="s">
        <v>107</v>
      </c>
    </row>
    <row r="1109">
      <c r="A1109" s="0">
        <v>1105</v>
      </c>
      <c r="B1109" s="0" t="s">
        <v>4073</v>
      </c>
      <c r="C1109" s="0" t="s">
        <v>13</v>
      </c>
      <c r="D1109" s="0" t="s">
        <v>16</v>
      </c>
      <c r="E1109" s="5" t="s">
        <v>3306</v>
      </c>
      <c r="G1109" s="0" t="s">
        <v>26</v>
      </c>
      <c r="H1109" s="0" t="s">
        <v>92</v>
      </c>
      <c r="I1109" s="0" t="s">
        <v>3301</v>
      </c>
      <c r="J1109" s="5" t="s">
        <v>3302</v>
      </c>
      <c r="K1109" s="0" t="s">
        <v>33</v>
      </c>
      <c r="O1109" s="2">
        <v>0</v>
      </c>
      <c r="P1109" s="2">
        <v>10</v>
      </c>
      <c r="Q1109" s="2">
        <f>IF(C1109="Inventario físico",O1109,P1109)</f>
      </c>
      <c r="R1109" s="2">
        <v>2</v>
      </c>
      <c r="S1109" s="0" t="s">
        <v>4074</v>
      </c>
      <c r="T1109" s="0" t="s">
        <v>4074</v>
      </c>
      <c r="U1109" s="0" t="s">
        <v>99</v>
      </c>
      <c r="V1109" s="5" t="s">
        <v>4075</v>
      </c>
      <c r="Y1109" s="5" t="s">
        <v>3309</v>
      </c>
      <c r="Z1109" s="0" t="s">
        <v>104</v>
      </c>
      <c r="AC1109" s="5" t="s">
        <v>105</v>
      </c>
      <c r="AD1109" s="3">
        <f>IF(AA1109="","Pendiente",AA1109*Q1109)</f>
      </c>
      <c r="AE1109" s="3">
        <v>7059.661999999999</v>
      </c>
      <c r="AF1109" s="3">
        <f>IF(AE1109="","",AE1109*Q1109)</f>
      </c>
      <c r="AG1109" s="0" t="s">
        <v>106</v>
      </c>
      <c r="AH1109" s="0" t="s">
        <v>107</v>
      </c>
    </row>
    <row r="1110">
      <c r="A1110" s="0">
        <v>1106</v>
      </c>
      <c r="B1110" s="0" t="s">
        <v>4076</v>
      </c>
      <c r="C1110" s="0" t="s">
        <v>13</v>
      </c>
      <c r="D1110" s="0" t="s">
        <v>16</v>
      </c>
      <c r="E1110" s="5" t="s">
        <v>3306</v>
      </c>
      <c r="G1110" s="0" t="s">
        <v>27</v>
      </c>
      <c r="H1110" s="0" t="s">
        <v>1020</v>
      </c>
      <c r="I1110" s="0" t="s">
        <v>3301</v>
      </c>
      <c r="J1110" s="5" t="s">
        <v>3302</v>
      </c>
      <c r="K1110" s="0" t="s">
        <v>33</v>
      </c>
      <c r="O1110" s="2">
        <v>0</v>
      </c>
      <c r="P1110" s="2">
        <v>120</v>
      </c>
      <c r="Q1110" s="2">
        <f>IF(C1110="Inventario físico",O1110,P1110)</f>
      </c>
      <c r="R1110" s="2">
        <v>1</v>
      </c>
      <c r="S1110" s="0" t="s">
        <v>4074</v>
      </c>
      <c r="T1110" s="0" t="s">
        <v>4074</v>
      </c>
      <c r="U1110" s="0" t="s">
        <v>99</v>
      </c>
      <c r="V1110" s="5" t="s">
        <v>4075</v>
      </c>
      <c r="Y1110" s="5" t="s">
        <v>3309</v>
      </c>
      <c r="Z1110" s="0" t="s">
        <v>104</v>
      </c>
      <c r="AC1110" s="5" t="s">
        <v>105</v>
      </c>
      <c r="AD1110" s="3">
        <f>IF(AA1110="","Pendiente",AA1110*Q1110)</f>
      </c>
      <c r="AE1110" s="3">
        <v>28.212</v>
      </c>
      <c r="AF1110" s="3">
        <f>IF(AE1110="","",AE1110*Q1110)</f>
      </c>
      <c r="AG1110" s="0" t="s">
        <v>106</v>
      </c>
      <c r="AH1110" s="0" t="s">
        <v>107</v>
      </c>
    </row>
    <row r="1111">
      <c r="A1111" s="0">
        <v>1107</v>
      </c>
      <c r="B1111" s="0" t="s">
        <v>4077</v>
      </c>
      <c r="C1111" s="0" t="s">
        <v>13</v>
      </c>
      <c r="D1111" s="0" t="s">
        <v>16</v>
      </c>
      <c r="E1111" s="5" t="s">
        <v>3306</v>
      </c>
      <c r="G1111" s="0" t="s">
        <v>26</v>
      </c>
      <c r="H1111" s="0" t="s">
        <v>92</v>
      </c>
      <c r="I1111" s="0" t="s">
        <v>3301</v>
      </c>
      <c r="J1111" s="5" t="s">
        <v>3302</v>
      </c>
      <c r="K1111" s="0" t="s">
        <v>33</v>
      </c>
      <c r="O1111" s="2">
        <v>0</v>
      </c>
      <c r="P1111" s="2">
        <v>8</v>
      </c>
      <c r="Q1111" s="2">
        <f>IF(C1111="Inventario físico",O1111,P1111)</f>
      </c>
      <c r="R1111" s="2">
        <v>1</v>
      </c>
      <c r="S1111" s="0" t="s">
        <v>4078</v>
      </c>
      <c r="T1111" s="0" t="s">
        <v>4078</v>
      </c>
      <c r="U1111" s="0" t="s">
        <v>99</v>
      </c>
      <c r="V1111" s="5" t="s">
        <v>4079</v>
      </c>
      <c r="Y1111" s="5" t="s">
        <v>3309</v>
      </c>
      <c r="Z1111" s="0" t="s">
        <v>104</v>
      </c>
      <c r="AC1111" s="5" t="s">
        <v>105</v>
      </c>
      <c r="AD1111" s="3">
        <f>IF(AA1111="","Pendiente",AA1111*Q1111)</f>
      </c>
      <c r="AE1111" s="3">
        <v>3745.0675</v>
      </c>
      <c r="AF1111" s="3">
        <f>IF(AE1111="","",AE1111*Q1111)</f>
      </c>
      <c r="AG1111" s="0" t="s">
        <v>106</v>
      </c>
      <c r="AH1111" s="0" t="s">
        <v>107</v>
      </c>
    </row>
    <row r="1112">
      <c r="A1112" s="0">
        <v>1108</v>
      </c>
      <c r="B1112" s="0" t="s">
        <v>4080</v>
      </c>
      <c r="C1112" s="0" t="s">
        <v>13</v>
      </c>
      <c r="D1112" s="0" t="s">
        <v>16</v>
      </c>
      <c r="E1112" s="5" t="s">
        <v>3306</v>
      </c>
      <c r="G1112" s="0" t="s">
        <v>26</v>
      </c>
      <c r="H1112" s="0" t="s">
        <v>92</v>
      </c>
      <c r="I1112" s="0" t="s">
        <v>3301</v>
      </c>
      <c r="J1112" s="5" t="s">
        <v>3302</v>
      </c>
      <c r="K1112" s="0" t="s">
        <v>33</v>
      </c>
      <c r="O1112" s="2">
        <v>0</v>
      </c>
      <c r="P1112" s="2">
        <v>10</v>
      </c>
      <c r="Q1112" s="2">
        <f>IF(C1112="Inventario físico",O1112,P1112)</f>
      </c>
      <c r="R1112" s="2">
        <v>2</v>
      </c>
      <c r="S1112" s="0" t="s">
        <v>4081</v>
      </c>
      <c r="T1112" s="0" t="s">
        <v>4081</v>
      </c>
      <c r="U1112" s="0" t="s">
        <v>99</v>
      </c>
      <c r="V1112" s="5" t="s">
        <v>4082</v>
      </c>
      <c r="Y1112" s="5" t="s">
        <v>3309</v>
      </c>
      <c r="Z1112" s="0" t="s">
        <v>104</v>
      </c>
      <c r="AC1112" s="5" t="s">
        <v>105</v>
      </c>
      <c r="AD1112" s="3">
        <f>IF(AA1112="","Pendiente",AA1112*Q1112)</f>
      </c>
      <c r="AE1112" s="3">
        <v>29467.03</v>
      </c>
      <c r="AF1112" s="3">
        <f>IF(AE1112="","",AE1112*Q1112)</f>
      </c>
      <c r="AG1112" s="0" t="s">
        <v>106</v>
      </c>
      <c r="AH1112" s="0" t="s">
        <v>107</v>
      </c>
    </row>
    <row r="1113">
      <c r="A1113" s="0">
        <v>1109</v>
      </c>
      <c r="B1113" s="0" t="s">
        <v>4083</v>
      </c>
      <c r="C1113" s="0" t="s">
        <v>13</v>
      </c>
      <c r="D1113" s="0" t="s">
        <v>18</v>
      </c>
      <c r="E1113" s="5" t="s">
        <v>3500</v>
      </c>
      <c r="F1113" s="0" t="s">
        <v>3501</v>
      </c>
      <c r="G1113" s="0" t="s">
        <v>26</v>
      </c>
      <c r="H1113" s="0" t="s">
        <v>92</v>
      </c>
      <c r="I1113" s="0" t="s">
        <v>3301</v>
      </c>
      <c r="J1113" s="5" t="s">
        <v>3302</v>
      </c>
      <c r="K1113" s="0" t="s">
        <v>32</v>
      </c>
      <c r="O1113" s="2">
        <v>0</v>
      </c>
      <c r="P1113" s="2">
        <v>8</v>
      </c>
      <c r="Q1113" s="2">
        <f>IF(C1113="Inventario físico",O1113,P1113)</f>
      </c>
      <c r="R1113" s="2">
        <v>1</v>
      </c>
      <c r="S1113" s="0" t="s">
        <v>4084</v>
      </c>
      <c r="T1113" s="0" t="s">
        <v>4084</v>
      </c>
      <c r="U1113" s="0" t="s">
        <v>99</v>
      </c>
      <c r="V1113" s="5" t="s">
        <v>4085</v>
      </c>
      <c r="Y1113" s="5" t="s">
        <v>3504</v>
      </c>
      <c r="Z1113" s="0" t="s">
        <v>104</v>
      </c>
      <c r="AC1113" s="5" t="s">
        <v>105</v>
      </c>
      <c r="AD1113" s="3">
        <f>IF(AA1113="","Pendiente",AA1113*Q1113)</f>
      </c>
      <c r="AE1113" s="3">
        <v>31910.44375</v>
      </c>
      <c r="AF1113" s="3">
        <f>IF(AE1113="","",AE1113*Q1113)</f>
      </c>
      <c r="AG1113" s="0" t="s">
        <v>106</v>
      </c>
      <c r="AH1113" s="0" t="s">
        <v>107</v>
      </c>
    </row>
    <row r="1114">
      <c r="A1114" s="0">
        <v>1110</v>
      </c>
      <c r="B1114" s="0" t="s">
        <v>4086</v>
      </c>
      <c r="C1114" s="0" t="s">
        <v>13</v>
      </c>
      <c r="D1114" s="0" t="s">
        <v>18</v>
      </c>
      <c r="E1114" s="5" t="s">
        <v>3500</v>
      </c>
      <c r="F1114" s="0" t="s">
        <v>3501</v>
      </c>
      <c r="G1114" s="0" t="s">
        <v>27</v>
      </c>
      <c r="H1114" s="0" t="s">
        <v>1020</v>
      </c>
      <c r="I1114" s="0" t="s">
        <v>3301</v>
      </c>
      <c r="J1114" s="5" t="s">
        <v>3302</v>
      </c>
      <c r="K1114" s="0" t="s">
        <v>32</v>
      </c>
      <c r="O1114" s="2">
        <v>0</v>
      </c>
      <c r="P1114" s="2">
        <v>31</v>
      </c>
      <c r="Q1114" s="2">
        <f>IF(C1114="Inventario físico",O1114,P1114)</f>
      </c>
      <c r="R1114" s="2">
        <v>1</v>
      </c>
      <c r="S1114" s="0" t="s">
        <v>4084</v>
      </c>
      <c r="T1114" s="0" t="s">
        <v>4084</v>
      </c>
      <c r="U1114" s="0" t="s">
        <v>99</v>
      </c>
      <c r="V1114" s="5" t="s">
        <v>4085</v>
      </c>
      <c r="Y1114" s="5" t="s">
        <v>3504</v>
      </c>
      <c r="Z1114" s="0" t="s">
        <v>104</v>
      </c>
      <c r="AC1114" s="5" t="s">
        <v>105</v>
      </c>
      <c r="AD1114" s="3">
        <f>IF(AA1114="","Pendiente",AA1114*Q1114)</f>
      </c>
      <c r="AE1114" s="3">
        <v>18930</v>
      </c>
      <c r="AF1114" s="3">
        <f>IF(AE1114="","",AE1114*Q1114)</f>
      </c>
      <c r="AG1114" s="0" t="s">
        <v>106</v>
      </c>
      <c r="AH1114" s="0" t="s">
        <v>107</v>
      </c>
    </row>
    <row r="1115">
      <c r="A1115" s="0">
        <v>1111</v>
      </c>
      <c r="B1115" s="0" t="s">
        <v>4087</v>
      </c>
      <c r="C1115" s="0" t="s">
        <v>13</v>
      </c>
      <c r="D1115" s="0" t="s">
        <v>18</v>
      </c>
      <c r="E1115" s="5" t="s">
        <v>3500</v>
      </c>
      <c r="F1115" s="0" t="s">
        <v>3501</v>
      </c>
      <c r="G1115" s="0" t="s">
        <v>28</v>
      </c>
      <c r="H1115" s="0" t="s">
        <v>2131</v>
      </c>
      <c r="I1115" s="0" t="s">
        <v>3301</v>
      </c>
      <c r="J1115" s="5" t="s">
        <v>3302</v>
      </c>
      <c r="K1115" s="0" t="s">
        <v>32</v>
      </c>
      <c r="O1115" s="2">
        <v>0</v>
      </c>
      <c r="P1115" s="2">
        <v>5</v>
      </c>
      <c r="Q1115" s="2">
        <f>IF(C1115="Inventario físico",O1115,P1115)</f>
      </c>
      <c r="R1115" s="2">
        <v>1</v>
      </c>
      <c r="S1115" s="0" t="s">
        <v>4084</v>
      </c>
      <c r="T1115" s="0" t="s">
        <v>4084</v>
      </c>
      <c r="U1115" s="0" t="s">
        <v>99</v>
      </c>
      <c r="V1115" s="5" t="s">
        <v>4085</v>
      </c>
      <c r="Y1115" s="5" t="s">
        <v>3504</v>
      </c>
      <c r="Z1115" s="0" t="s">
        <v>104</v>
      </c>
      <c r="AC1115" s="5" t="s">
        <v>105</v>
      </c>
      <c r="AD1115" s="3">
        <f>IF(AA1115="","Pendiente",AA1115*Q1115)</f>
      </c>
      <c r="AE1115" s="3">
        <v>23569</v>
      </c>
      <c r="AF1115" s="3">
        <f>IF(AE1115="","",AE1115*Q1115)</f>
      </c>
      <c r="AG1115" s="0" t="s">
        <v>106</v>
      </c>
      <c r="AH1115" s="0" t="s">
        <v>107</v>
      </c>
    </row>
    <row r="1116">
      <c r="A1116" s="0">
        <v>1112</v>
      </c>
      <c r="B1116" s="0" t="s">
        <v>4088</v>
      </c>
      <c r="C1116" s="0" t="s">
        <v>13</v>
      </c>
      <c r="D1116" s="0" t="s">
        <v>18</v>
      </c>
      <c r="E1116" s="5" t="s">
        <v>3500</v>
      </c>
      <c r="F1116" s="0" t="s">
        <v>3501</v>
      </c>
      <c r="G1116" s="0" t="s">
        <v>26</v>
      </c>
      <c r="H1116" s="0" t="s">
        <v>92</v>
      </c>
      <c r="I1116" s="0" t="s">
        <v>3301</v>
      </c>
      <c r="J1116" s="5" t="s">
        <v>3302</v>
      </c>
      <c r="K1116" s="0" t="s">
        <v>32</v>
      </c>
      <c r="O1116" s="2">
        <v>0</v>
      </c>
      <c r="P1116" s="2">
        <v>8</v>
      </c>
      <c r="Q1116" s="2">
        <f>IF(C1116="Inventario físico",O1116,P1116)</f>
      </c>
      <c r="R1116" s="2">
        <v>1</v>
      </c>
      <c r="S1116" s="0" t="s">
        <v>4089</v>
      </c>
      <c r="T1116" s="0" t="s">
        <v>4089</v>
      </c>
      <c r="U1116" s="0" t="s">
        <v>99</v>
      </c>
      <c r="V1116" s="5" t="s">
        <v>4090</v>
      </c>
      <c r="Y1116" s="5" t="s">
        <v>3504</v>
      </c>
      <c r="Z1116" s="0" t="s">
        <v>104</v>
      </c>
      <c r="AC1116" s="5" t="s">
        <v>105</v>
      </c>
      <c r="AD1116" s="3">
        <f>IF(AA1116="","Pendiente",AA1116*Q1116)</f>
      </c>
      <c r="AE1116" s="3">
        <v>16310.355</v>
      </c>
      <c r="AF1116" s="3">
        <f>IF(AE1116="","",AE1116*Q1116)</f>
      </c>
      <c r="AG1116" s="0" t="s">
        <v>106</v>
      </c>
      <c r="AH1116" s="0" t="s">
        <v>107</v>
      </c>
    </row>
    <row r="1117">
      <c r="A1117" s="0">
        <v>1113</v>
      </c>
      <c r="B1117" s="0" t="s">
        <v>4091</v>
      </c>
      <c r="C1117" s="0" t="s">
        <v>13</v>
      </c>
      <c r="D1117" s="0" t="s">
        <v>18</v>
      </c>
      <c r="E1117" s="5" t="s">
        <v>3500</v>
      </c>
      <c r="F1117" s="0" t="s">
        <v>3501</v>
      </c>
      <c r="G1117" s="0" t="s">
        <v>27</v>
      </c>
      <c r="H1117" s="0" t="s">
        <v>1020</v>
      </c>
      <c r="I1117" s="0" t="s">
        <v>3301</v>
      </c>
      <c r="J1117" s="5" t="s">
        <v>3302</v>
      </c>
      <c r="K1117" s="0" t="s">
        <v>32</v>
      </c>
      <c r="O1117" s="2">
        <v>0</v>
      </c>
      <c r="P1117" s="2">
        <v>12</v>
      </c>
      <c r="Q1117" s="2">
        <f>IF(C1117="Inventario físico",O1117,P1117)</f>
      </c>
      <c r="R1117" s="2">
        <v>2</v>
      </c>
      <c r="S1117" s="0" t="s">
        <v>4089</v>
      </c>
      <c r="T1117" s="0" t="s">
        <v>4089</v>
      </c>
      <c r="U1117" s="0" t="s">
        <v>99</v>
      </c>
      <c r="V1117" s="5" t="s">
        <v>4090</v>
      </c>
      <c r="Y1117" s="5" t="s">
        <v>3504</v>
      </c>
      <c r="Z1117" s="0" t="s">
        <v>104</v>
      </c>
      <c r="AC1117" s="5" t="s">
        <v>105</v>
      </c>
      <c r="AD1117" s="3">
        <f>IF(AA1117="","Pendiente",AA1117*Q1117)</f>
      </c>
      <c r="AE1117" s="3">
        <v>9872.887499999999</v>
      </c>
      <c r="AF1117" s="3">
        <f>IF(AE1117="","",AE1117*Q1117)</f>
      </c>
      <c r="AG1117" s="0" t="s">
        <v>106</v>
      </c>
      <c r="AH1117" s="0" t="s">
        <v>107</v>
      </c>
    </row>
    <row r="1118">
      <c r="A1118" s="0">
        <v>1114</v>
      </c>
      <c r="B1118" s="0" t="s">
        <v>4092</v>
      </c>
      <c r="C1118" s="0" t="s">
        <v>13</v>
      </c>
      <c r="D1118" s="0" t="s">
        <v>18</v>
      </c>
      <c r="E1118" s="5" t="s">
        <v>3500</v>
      </c>
      <c r="F1118" s="0" t="s">
        <v>3501</v>
      </c>
      <c r="G1118" s="0" t="s">
        <v>28</v>
      </c>
      <c r="H1118" s="0" t="s">
        <v>2131</v>
      </c>
      <c r="I1118" s="0" t="s">
        <v>3301</v>
      </c>
      <c r="J1118" s="5" t="s">
        <v>3302</v>
      </c>
      <c r="K1118" s="0" t="s">
        <v>32</v>
      </c>
      <c r="O1118" s="2">
        <v>0</v>
      </c>
      <c r="P1118" s="2">
        <v>6</v>
      </c>
      <c r="Q1118" s="2">
        <f>IF(C1118="Inventario físico",O1118,P1118)</f>
      </c>
      <c r="R1118" s="2">
        <v>2</v>
      </c>
      <c r="S1118" s="0" t="s">
        <v>4089</v>
      </c>
      <c r="T1118" s="0" t="s">
        <v>4089</v>
      </c>
      <c r="U1118" s="0" t="s">
        <v>99</v>
      </c>
      <c r="V1118" s="5" t="s">
        <v>4090</v>
      </c>
      <c r="Y1118" s="5" t="s">
        <v>3504</v>
      </c>
      <c r="Z1118" s="0" t="s">
        <v>104</v>
      </c>
      <c r="AC1118" s="5" t="s">
        <v>105</v>
      </c>
      <c r="AD1118" s="3">
        <f>IF(AA1118="","Pendiente",AA1118*Q1118)</f>
      </c>
      <c r="AE1118" s="3">
        <v>10886.933333333334</v>
      </c>
      <c r="AF1118" s="3">
        <f>IF(AE1118="","",AE1118*Q1118)</f>
      </c>
      <c r="AG1118" s="0" t="s">
        <v>106</v>
      </c>
      <c r="AH1118" s="0" t="s">
        <v>107</v>
      </c>
    </row>
    <row r="1119">
      <c r="A1119" s="0">
        <v>1115</v>
      </c>
      <c r="B1119" s="0" t="s">
        <v>4093</v>
      </c>
      <c r="C1119" s="0" t="s">
        <v>13</v>
      </c>
      <c r="D1119" s="0" t="s">
        <v>18</v>
      </c>
      <c r="E1119" s="5" t="s">
        <v>3500</v>
      </c>
      <c r="F1119" s="0" t="s">
        <v>3501</v>
      </c>
      <c r="G1119" s="0" t="s">
        <v>26</v>
      </c>
      <c r="H1119" s="0" t="s">
        <v>92</v>
      </c>
      <c r="I1119" s="0" t="s">
        <v>3301</v>
      </c>
      <c r="J1119" s="5" t="s">
        <v>3302</v>
      </c>
      <c r="K1119" s="0" t="s">
        <v>32</v>
      </c>
      <c r="O1119" s="2">
        <v>0</v>
      </c>
      <c r="P1119" s="2">
        <v>8</v>
      </c>
      <c r="Q1119" s="2">
        <f>IF(C1119="Inventario físico",O1119,P1119)</f>
      </c>
      <c r="R1119" s="2">
        <v>1</v>
      </c>
      <c r="S1119" s="0" t="s">
        <v>4094</v>
      </c>
      <c r="T1119" s="0" t="s">
        <v>4094</v>
      </c>
      <c r="U1119" s="0" t="s">
        <v>99</v>
      </c>
      <c r="V1119" s="5" t="s">
        <v>4095</v>
      </c>
      <c r="Y1119" s="5" t="s">
        <v>3504</v>
      </c>
      <c r="Z1119" s="0" t="s">
        <v>104</v>
      </c>
      <c r="AC1119" s="5" t="s">
        <v>105</v>
      </c>
      <c r="AD1119" s="3">
        <f>IF(AA1119="","Pendiente",AA1119*Q1119)</f>
      </c>
      <c r="AE1119" s="3">
        <v>29340.3875</v>
      </c>
      <c r="AF1119" s="3">
        <f>IF(AE1119="","",AE1119*Q1119)</f>
      </c>
      <c r="AG1119" s="0" t="s">
        <v>106</v>
      </c>
      <c r="AH1119" s="0" t="s">
        <v>107</v>
      </c>
    </row>
    <row r="1120">
      <c r="A1120" s="0">
        <v>1116</v>
      </c>
      <c r="B1120" s="0" t="s">
        <v>4096</v>
      </c>
      <c r="C1120" s="0" t="s">
        <v>13</v>
      </c>
      <c r="D1120" s="0" t="s">
        <v>18</v>
      </c>
      <c r="E1120" s="5" t="s">
        <v>3500</v>
      </c>
      <c r="F1120" s="0" t="s">
        <v>3501</v>
      </c>
      <c r="G1120" s="0" t="s">
        <v>27</v>
      </c>
      <c r="H1120" s="0" t="s">
        <v>1020</v>
      </c>
      <c r="I1120" s="0" t="s">
        <v>3301</v>
      </c>
      <c r="J1120" s="5" t="s">
        <v>3302</v>
      </c>
      <c r="K1120" s="0" t="s">
        <v>32</v>
      </c>
      <c r="O1120" s="2">
        <v>0</v>
      </c>
      <c r="P1120" s="2">
        <v>11</v>
      </c>
      <c r="Q1120" s="2">
        <f>IF(C1120="Inventario físico",O1120,P1120)</f>
      </c>
      <c r="R1120" s="2">
        <v>1</v>
      </c>
      <c r="S1120" s="0" t="s">
        <v>4094</v>
      </c>
      <c r="T1120" s="0" t="s">
        <v>4094</v>
      </c>
      <c r="U1120" s="0" t="s">
        <v>99</v>
      </c>
      <c r="V1120" s="5" t="s">
        <v>4095</v>
      </c>
      <c r="Y1120" s="5" t="s">
        <v>3504</v>
      </c>
      <c r="Z1120" s="0" t="s">
        <v>104</v>
      </c>
      <c r="AC1120" s="5" t="s">
        <v>105</v>
      </c>
      <c r="AD1120" s="3">
        <f>IF(AA1120="","Pendiente",AA1120*Q1120)</f>
      </c>
      <c r="AE1120" s="3">
        <v>20823</v>
      </c>
      <c r="AF1120" s="3">
        <f>IF(AE1120="","",AE1120*Q1120)</f>
      </c>
      <c r="AG1120" s="0" t="s">
        <v>106</v>
      </c>
      <c r="AH1120" s="0" t="s">
        <v>107</v>
      </c>
    </row>
    <row r="1121">
      <c r="A1121" s="0">
        <v>1117</v>
      </c>
      <c r="B1121" s="0" t="s">
        <v>4097</v>
      </c>
      <c r="C1121" s="0" t="s">
        <v>13</v>
      </c>
      <c r="D1121" s="0" t="s">
        <v>18</v>
      </c>
      <c r="E1121" s="5" t="s">
        <v>3500</v>
      </c>
      <c r="F1121" s="0" t="s">
        <v>3501</v>
      </c>
      <c r="G1121" s="0" t="s">
        <v>28</v>
      </c>
      <c r="H1121" s="0" t="s">
        <v>2131</v>
      </c>
      <c r="I1121" s="0" t="s">
        <v>3301</v>
      </c>
      <c r="J1121" s="5" t="s">
        <v>3302</v>
      </c>
      <c r="K1121" s="0" t="s">
        <v>32</v>
      </c>
      <c r="O1121" s="2">
        <v>0</v>
      </c>
      <c r="P1121" s="2">
        <v>2</v>
      </c>
      <c r="Q1121" s="2">
        <f>IF(C1121="Inventario físico",O1121,P1121)</f>
      </c>
      <c r="R1121" s="2">
        <v>1</v>
      </c>
      <c r="S1121" s="0" t="s">
        <v>4094</v>
      </c>
      <c r="T1121" s="0" t="s">
        <v>4094</v>
      </c>
      <c r="U1121" s="0" t="s">
        <v>99</v>
      </c>
      <c r="V1121" s="5" t="s">
        <v>4095</v>
      </c>
      <c r="Y1121" s="5" t="s">
        <v>3504</v>
      </c>
      <c r="Z1121" s="0" t="s">
        <v>104</v>
      </c>
      <c r="AC1121" s="5" t="s">
        <v>105</v>
      </c>
      <c r="AD1121" s="3">
        <f>IF(AA1121="","Pendiente",AA1121*Q1121)</f>
      </c>
      <c r="AE1121" s="3">
        <v>23569</v>
      </c>
      <c r="AF1121" s="3">
        <f>IF(AE1121="","",AE1121*Q1121)</f>
      </c>
      <c r="AG1121" s="0" t="s">
        <v>106</v>
      </c>
      <c r="AH1121" s="0" t="s">
        <v>107</v>
      </c>
    </row>
    <row r="1122">
      <c r="A1122" s="0">
        <v>1118</v>
      </c>
      <c r="B1122" s="0" t="s">
        <v>4098</v>
      </c>
      <c r="C1122" s="0" t="s">
        <v>13</v>
      </c>
      <c r="D1122" s="0" t="s">
        <v>16</v>
      </c>
      <c r="E1122" s="5" t="s">
        <v>3306</v>
      </c>
      <c r="G1122" s="0" t="s">
        <v>26</v>
      </c>
      <c r="H1122" s="0" t="s">
        <v>92</v>
      </c>
      <c r="I1122" s="0" t="s">
        <v>3301</v>
      </c>
      <c r="J1122" s="5" t="s">
        <v>3302</v>
      </c>
      <c r="K1122" s="0" t="s">
        <v>33</v>
      </c>
      <c r="O1122" s="2">
        <v>0</v>
      </c>
      <c r="P1122" s="2">
        <v>7</v>
      </c>
      <c r="Q1122" s="2">
        <f>IF(C1122="Inventario físico",O1122,P1122)</f>
      </c>
      <c r="R1122" s="2">
        <v>1</v>
      </c>
      <c r="S1122" s="0" t="s">
        <v>4099</v>
      </c>
      <c r="T1122" s="0" t="s">
        <v>4099</v>
      </c>
      <c r="U1122" s="0" t="s">
        <v>99</v>
      </c>
      <c r="V1122" s="5" t="s">
        <v>4100</v>
      </c>
      <c r="Y1122" s="5" t="s">
        <v>3309</v>
      </c>
      <c r="Z1122" s="0" t="s">
        <v>104</v>
      </c>
      <c r="AC1122" s="5" t="s">
        <v>105</v>
      </c>
      <c r="AD1122" s="3">
        <f>IF(AA1122="","Pendiente",AA1122*Q1122)</f>
      </c>
      <c r="AE1122" s="3">
        <v>949.7299999999999</v>
      </c>
      <c r="AF1122" s="3">
        <f>IF(AE1122="","",AE1122*Q1122)</f>
      </c>
      <c r="AG1122" s="0" t="s">
        <v>106</v>
      </c>
      <c r="AH1122" s="0" t="s">
        <v>107</v>
      </c>
    </row>
    <row r="1123">
      <c r="A1123" s="0">
        <v>1119</v>
      </c>
      <c r="B1123" s="0" t="s">
        <v>4101</v>
      </c>
      <c r="C1123" s="0" t="s">
        <v>13</v>
      </c>
      <c r="D1123" s="0" t="s">
        <v>16</v>
      </c>
      <c r="E1123" s="5" t="s">
        <v>3306</v>
      </c>
      <c r="G1123" s="0" t="s">
        <v>26</v>
      </c>
      <c r="H1123" s="0" t="s">
        <v>92</v>
      </c>
      <c r="I1123" s="0" t="s">
        <v>3301</v>
      </c>
      <c r="J1123" s="5" t="s">
        <v>3302</v>
      </c>
      <c r="K1123" s="0" t="s">
        <v>30</v>
      </c>
      <c r="O1123" s="2">
        <v>0</v>
      </c>
      <c r="P1123" s="2">
        <v>7</v>
      </c>
      <c r="Q1123" s="2">
        <f>IF(C1123="Inventario físico",O1123,P1123)</f>
      </c>
      <c r="R1123" s="2">
        <v>1</v>
      </c>
      <c r="S1123" s="0" t="s">
        <v>4102</v>
      </c>
      <c r="T1123" s="0" t="s">
        <v>4102</v>
      </c>
      <c r="U1123" s="0" t="s">
        <v>99</v>
      </c>
      <c r="V1123" s="5" t="s">
        <v>4103</v>
      </c>
      <c r="Y1123" s="5" t="s">
        <v>3309</v>
      </c>
      <c r="Z1123" s="0" t="s">
        <v>104</v>
      </c>
      <c r="AC1123" s="5" t="s">
        <v>105</v>
      </c>
      <c r="AD1123" s="3">
        <f>IF(AA1123="","Pendiente",AA1123*Q1123)</f>
      </c>
      <c r="AE1123" s="3">
        <v>748.8000000000001</v>
      </c>
      <c r="AF1123" s="3">
        <f>IF(AE1123="","",AE1123*Q1123)</f>
      </c>
      <c r="AG1123" s="0" t="s">
        <v>106</v>
      </c>
      <c r="AH1123" s="0" t="s">
        <v>107</v>
      </c>
    </row>
    <row r="1124">
      <c r="A1124" s="0">
        <v>1120</v>
      </c>
      <c r="B1124" s="0" t="s">
        <v>4104</v>
      </c>
      <c r="C1124" s="0" t="s">
        <v>13</v>
      </c>
      <c r="D1124" s="0" t="s">
        <v>16</v>
      </c>
      <c r="E1124" s="5" t="s">
        <v>3306</v>
      </c>
      <c r="G1124" s="0" t="s">
        <v>28</v>
      </c>
      <c r="H1124" s="0" t="s">
        <v>2131</v>
      </c>
      <c r="I1124" s="0" t="s">
        <v>3301</v>
      </c>
      <c r="J1124" s="5" t="s">
        <v>3302</v>
      </c>
      <c r="K1124" s="0" t="s">
        <v>30</v>
      </c>
      <c r="O1124" s="2">
        <v>0</v>
      </c>
      <c r="P1124" s="2">
        <v>10</v>
      </c>
      <c r="Q1124" s="2">
        <f>IF(C1124="Inventario físico",O1124,P1124)</f>
      </c>
      <c r="R1124" s="2">
        <v>1</v>
      </c>
      <c r="S1124" s="0" t="s">
        <v>4102</v>
      </c>
      <c r="T1124" s="0" t="s">
        <v>4102</v>
      </c>
      <c r="U1124" s="0" t="s">
        <v>99</v>
      </c>
      <c r="V1124" s="5" t="s">
        <v>4103</v>
      </c>
      <c r="Y1124" s="5" t="s">
        <v>3309</v>
      </c>
      <c r="Z1124" s="0" t="s">
        <v>104</v>
      </c>
      <c r="AC1124" s="5" t="s">
        <v>105</v>
      </c>
      <c r="AD1124" s="3">
        <f>IF(AA1124="","Pendiente",AA1124*Q1124)</f>
      </c>
      <c r="AE1124" s="3">
        <v>748.8</v>
      </c>
      <c r="AF1124" s="3">
        <f>IF(AE1124="","",AE1124*Q1124)</f>
      </c>
      <c r="AG1124" s="0" t="s">
        <v>106</v>
      </c>
      <c r="AH1124" s="0" t="s">
        <v>107</v>
      </c>
    </row>
    <row r="1125">
      <c r="A1125" s="0">
        <v>1121</v>
      </c>
      <c r="B1125" s="0" t="s">
        <v>4105</v>
      </c>
      <c r="C1125" s="0" t="s">
        <v>13</v>
      </c>
      <c r="D1125" s="0" t="s">
        <v>16</v>
      </c>
      <c r="E1125" s="5" t="s">
        <v>3306</v>
      </c>
      <c r="G1125" s="0" t="s">
        <v>26</v>
      </c>
      <c r="H1125" s="0" t="s">
        <v>92</v>
      </c>
      <c r="I1125" s="0" t="s">
        <v>3301</v>
      </c>
      <c r="J1125" s="5" t="s">
        <v>3302</v>
      </c>
      <c r="K1125" s="0" t="s">
        <v>30</v>
      </c>
      <c r="O1125" s="2">
        <v>0</v>
      </c>
      <c r="P1125" s="2">
        <v>7</v>
      </c>
      <c r="Q1125" s="2">
        <f>IF(C1125="Inventario físico",O1125,P1125)</f>
      </c>
      <c r="R1125" s="2">
        <v>1</v>
      </c>
      <c r="S1125" s="0" t="s">
        <v>4106</v>
      </c>
      <c r="T1125" s="0" t="s">
        <v>4106</v>
      </c>
      <c r="U1125" s="0" t="s">
        <v>99</v>
      </c>
      <c r="V1125" s="5" t="s">
        <v>4107</v>
      </c>
      <c r="Y1125" s="5" t="s">
        <v>3309</v>
      </c>
      <c r="Z1125" s="0" t="s">
        <v>104</v>
      </c>
      <c r="AC1125" s="5" t="s">
        <v>105</v>
      </c>
      <c r="AD1125" s="3">
        <f>IF(AA1125="","Pendiente",AA1125*Q1125)</f>
      </c>
      <c r="AE1125" s="3">
        <v>42289.35</v>
      </c>
      <c r="AF1125" s="3">
        <f>IF(AE1125="","",AE1125*Q1125)</f>
      </c>
      <c r="AG1125" s="0" t="s">
        <v>106</v>
      </c>
      <c r="AH1125" s="0" t="s">
        <v>107</v>
      </c>
    </row>
    <row r="1126">
      <c r="A1126" s="0">
        <v>1122</v>
      </c>
      <c r="B1126" s="0" t="s">
        <v>4108</v>
      </c>
      <c r="C1126" s="0" t="s">
        <v>13</v>
      </c>
      <c r="D1126" s="0" t="s">
        <v>18</v>
      </c>
      <c r="E1126" s="5" t="s">
        <v>3500</v>
      </c>
      <c r="F1126" s="0" t="s">
        <v>3501</v>
      </c>
      <c r="G1126" s="0" t="s">
        <v>26</v>
      </c>
      <c r="H1126" s="0" t="s">
        <v>92</v>
      </c>
      <c r="I1126" s="0" t="s">
        <v>3301</v>
      </c>
      <c r="J1126" s="5" t="s">
        <v>3302</v>
      </c>
      <c r="K1126" s="0" t="s">
        <v>32</v>
      </c>
      <c r="O1126" s="2">
        <v>0</v>
      </c>
      <c r="P1126" s="2">
        <v>7</v>
      </c>
      <c r="Q1126" s="2">
        <f>IF(C1126="Inventario físico",O1126,P1126)</f>
      </c>
      <c r="R1126" s="2">
        <v>1</v>
      </c>
      <c r="S1126" s="0" t="s">
        <v>4109</v>
      </c>
      <c r="T1126" s="0" t="s">
        <v>4109</v>
      </c>
      <c r="U1126" s="0" t="s">
        <v>99</v>
      </c>
      <c r="V1126" s="5" t="s">
        <v>4110</v>
      </c>
      <c r="Y1126" s="5" t="s">
        <v>3504</v>
      </c>
      <c r="Z1126" s="0" t="s">
        <v>104</v>
      </c>
      <c r="AC1126" s="5" t="s">
        <v>105</v>
      </c>
      <c r="AD1126" s="3">
        <f>IF(AA1126="","Pendiente",AA1126*Q1126)</f>
      </c>
      <c r="AE1126" s="3">
        <v>107413.37285714285</v>
      </c>
      <c r="AF1126" s="3">
        <f>IF(AE1126="","",AE1126*Q1126)</f>
      </c>
      <c r="AG1126" s="0" t="s">
        <v>106</v>
      </c>
      <c r="AH1126" s="0" t="s">
        <v>107</v>
      </c>
    </row>
    <row r="1127">
      <c r="A1127" s="0">
        <v>1123</v>
      </c>
      <c r="B1127" s="0" t="s">
        <v>4111</v>
      </c>
      <c r="C1127" s="0" t="s">
        <v>13</v>
      </c>
      <c r="D1127" s="0" t="s">
        <v>18</v>
      </c>
      <c r="E1127" s="5" t="s">
        <v>3500</v>
      </c>
      <c r="F1127" s="0" t="s">
        <v>3501</v>
      </c>
      <c r="G1127" s="0" t="s">
        <v>26</v>
      </c>
      <c r="H1127" s="0" t="s">
        <v>92</v>
      </c>
      <c r="I1127" s="0" t="s">
        <v>3301</v>
      </c>
      <c r="J1127" s="5" t="s">
        <v>3302</v>
      </c>
      <c r="K1127" s="0" t="s">
        <v>32</v>
      </c>
      <c r="O1127" s="2">
        <v>0</v>
      </c>
      <c r="P1127" s="2">
        <v>7</v>
      </c>
      <c r="Q1127" s="2">
        <f>IF(C1127="Inventario físico",O1127,P1127)</f>
      </c>
      <c r="R1127" s="2">
        <v>1</v>
      </c>
      <c r="S1127" s="0" t="s">
        <v>4112</v>
      </c>
      <c r="T1127" s="0" t="s">
        <v>4112</v>
      </c>
      <c r="U1127" s="0" t="s">
        <v>99</v>
      </c>
      <c r="V1127" s="5" t="s">
        <v>4113</v>
      </c>
      <c r="Y1127" s="5" t="s">
        <v>3504</v>
      </c>
      <c r="Z1127" s="0" t="s">
        <v>104</v>
      </c>
      <c r="AC1127" s="5" t="s">
        <v>105</v>
      </c>
      <c r="AD1127" s="3">
        <f>IF(AA1127="","Pendiente",AA1127*Q1127)</f>
      </c>
      <c r="AE1127" s="3">
        <v>38589.70428571429</v>
      </c>
      <c r="AF1127" s="3">
        <f>IF(AE1127="","",AE1127*Q1127)</f>
      </c>
      <c r="AG1127" s="0" t="s">
        <v>106</v>
      </c>
      <c r="AH1127" s="0" t="s">
        <v>107</v>
      </c>
    </row>
    <row r="1128">
      <c r="A1128" s="0">
        <v>1124</v>
      </c>
      <c r="B1128" s="0" t="s">
        <v>4114</v>
      </c>
      <c r="C1128" s="0" t="s">
        <v>13</v>
      </c>
      <c r="D1128" s="0" t="s">
        <v>16</v>
      </c>
      <c r="E1128" s="5" t="s">
        <v>3306</v>
      </c>
      <c r="G1128" s="0" t="s">
        <v>26</v>
      </c>
      <c r="H1128" s="0" t="s">
        <v>92</v>
      </c>
      <c r="I1128" s="0" t="s">
        <v>3301</v>
      </c>
      <c r="J1128" s="5" t="s">
        <v>3302</v>
      </c>
      <c r="K1128" s="0" t="s">
        <v>33</v>
      </c>
      <c r="O1128" s="2">
        <v>0</v>
      </c>
      <c r="P1128" s="2">
        <v>6</v>
      </c>
      <c r="Q1128" s="2">
        <f>IF(C1128="Inventario físico",O1128,P1128)</f>
      </c>
      <c r="R1128" s="2">
        <v>1</v>
      </c>
      <c r="S1128" s="0" t="s">
        <v>4115</v>
      </c>
      <c r="T1128" s="0" t="s">
        <v>4115</v>
      </c>
      <c r="U1128" s="0" t="s">
        <v>99</v>
      </c>
      <c r="V1128" s="5" t="s">
        <v>2631</v>
      </c>
      <c r="Y1128" s="5" t="s">
        <v>3309</v>
      </c>
      <c r="Z1128" s="0" t="s">
        <v>104</v>
      </c>
      <c r="AC1128" s="5" t="s">
        <v>105</v>
      </c>
      <c r="AD1128" s="3">
        <f>IF(AA1128="","Pendiente",AA1128*Q1128)</f>
      </c>
      <c r="AE1128" s="3">
        <v>4189.96</v>
      </c>
      <c r="AF1128" s="3">
        <f>IF(AE1128="","",AE1128*Q1128)</f>
      </c>
      <c r="AG1128" s="0" t="s">
        <v>106</v>
      </c>
      <c r="AH1128" s="0" t="s">
        <v>107</v>
      </c>
    </row>
    <row r="1129">
      <c r="A1129" s="0">
        <v>1125</v>
      </c>
      <c r="B1129" s="0" t="s">
        <v>4116</v>
      </c>
      <c r="C1129" s="0" t="s">
        <v>13</v>
      </c>
      <c r="D1129" s="0" t="s">
        <v>16</v>
      </c>
      <c r="E1129" s="5" t="s">
        <v>131</v>
      </c>
      <c r="F1129" s="0" t="s">
        <v>3300</v>
      </c>
      <c r="G1129" s="0" t="s">
        <v>28</v>
      </c>
      <c r="H1129" s="0" t="s">
        <v>2131</v>
      </c>
      <c r="I1129" s="0" t="s">
        <v>3301</v>
      </c>
      <c r="J1129" s="5" t="s">
        <v>3302</v>
      </c>
      <c r="K1129" s="0" t="s">
        <v>33</v>
      </c>
      <c r="O1129" s="2">
        <v>0</v>
      </c>
      <c r="P1129" s="2">
        <v>5</v>
      </c>
      <c r="Q1129" s="2">
        <f>IF(C1129="Inventario físico",O1129,P1129)</f>
      </c>
      <c r="R1129" s="2">
        <v>1</v>
      </c>
      <c r="S1129" s="0" t="s">
        <v>4115</v>
      </c>
      <c r="T1129" s="0" t="s">
        <v>4115</v>
      </c>
      <c r="U1129" s="0" t="s">
        <v>99</v>
      </c>
      <c r="V1129" s="5" t="s">
        <v>2631</v>
      </c>
      <c r="Y1129" s="5" t="s">
        <v>3304</v>
      </c>
      <c r="Z1129" s="0" t="s">
        <v>104</v>
      </c>
      <c r="AC1129" s="5" t="s">
        <v>105</v>
      </c>
      <c r="AD1129" s="3">
        <f>IF(AA1129="","Pendiente",AA1129*Q1129)</f>
      </c>
      <c r="AE1129" s="3">
        <v>4647.492</v>
      </c>
      <c r="AF1129" s="3">
        <f>IF(AE1129="","",AE1129*Q1129)</f>
      </c>
      <c r="AG1129" s="0" t="s">
        <v>106</v>
      </c>
      <c r="AH1129" s="0" t="s">
        <v>107</v>
      </c>
    </row>
    <row r="1130">
      <c r="A1130" s="0">
        <v>1126</v>
      </c>
      <c r="B1130" s="0" t="s">
        <v>4117</v>
      </c>
      <c r="C1130" s="0" t="s">
        <v>13</v>
      </c>
      <c r="D1130" s="0" t="s">
        <v>16</v>
      </c>
      <c r="E1130" s="5" t="s">
        <v>3306</v>
      </c>
      <c r="G1130" s="0" t="s">
        <v>26</v>
      </c>
      <c r="H1130" s="0" t="s">
        <v>92</v>
      </c>
      <c r="I1130" s="0" t="s">
        <v>3301</v>
      </c>
      <c r="J1130" s="5" t="s">
        <v>3302</v>
      </c>
      <c r="K1130" s="0" t="s">
        <v>30</v>
      </c>
      <c r="O1130" s="2">
        <v>0</v>
      </c>
      <c r="P1130" s="2">
        <v>6</v>
      </c>
      <c r="Q1130" s="2">
        <f>IF(C1130="Inventario físico",O1130,P1130)</f>
      </c>
      <c r="R1130" s="2">
        <v>1</v>
      </c>
      <c r="S1130" s="0" t="s">
        <v>4118</v>
      </c>
      <c r="T1130" s="0" t="s">
        <v>4118</v>
      </c>
      <c r="U1130" s="0" t="s">
        <v>99</v>
      </c>
      <c r="V1130" s="5" t="s">
        <v>2101</v>
      </c>
      <c r="Y1130" s="5" t="s">
        <v>3309</v>
      </c>
      <c r="Z1130" s="0" t="s">
        <v>104</v>
      </c>
      <c r="AC1130" s="5" t="s">
        <v>105</v>
      </c>
      <c r="AD1130" s="3">
        <f>IF(AA1130="","Pendiente",AA1130*Q1130)</f>
      </c>
      <c r="AE1130" s="3">
        <v>34580</v>
      </c>
      <c r="AF1130" s="3">
        <f>IF(AE1130="","",AE1130*Q1130)</f>
      </c>
      <c r="AG1130" s="0" t="s">
        <v>106</v>
      </c>
      <c r="AH1130" s="0" t="s">
        <v>107</v>
      </c>
    </row>
    <row r="1131">
      <c r="A1131" s="0">
        <v>1127</v>
      </c>
      <c r="B1131" s="0" t="s">
        <v>4119</v>
      </c>
      <c r="C1131" s="0" t="s">
        <v>13</v>
      </c>
      <c r="D1131" s="0" t="s">
        <v>16</v>
      </c>
      <c r="E1131" s="5" t="s">
        <v>131</v>
      </c>
      <c r="F1131" s="0" t="s">
        <v>3300</v>
      </c>
      <c r="G1131" s="0" t="s">
        <v>27</v>
      </c>
      <c r="H1131" s="0" t="s">
        <v>1020</v>
      </c>
      <c r="I1131" s="0" t="s">
        <v>3301</v>
      </c>
      <c r="J1131" s="5" t="s">
        <v>3302</v>
      </c>
      <c r="K1131" s="0" t="s">
        <v>30</v>
      </c>
      <c r="O1131" s="2">
        <v>0</v>
      </c>
      <c r="P1131" s="2">
        <v>83</v>
      </c>
      <c r="Q1131" s="2">
        <f>IF(C1131="Inventario físico",O1131,P1131)</f>
      </c>
      <c r="R1131" s="2">
        <v>3</v>
      </c>
      <c r="S1131" s="0" t="s">
        <v>4118</v>
      </c>
      <c r="T1131" s="0" t="s">
        <v>4118</v>
      </c>
      <c r="U1131" s="0" t="s">
        <v>99</v>
      </c>
      <c r="V1131" s="5" t="s">
        <v>2101</v>
      </c>
      <c r="Y1131" s="5" t="s">
        <v>3304</v>
      </c>
      <c r="Z1131" s="0" t="s">
        <v>104</v>
      </c>
      <c r="AC1131" s="5" t="s">
        <v>105</v>
      </c>
      <c r="AD1131" s="3">
        <f>IF(AA1131="","Pendiente",AA1131*Q1131)</f>
      </c>
      <c r="AE1131" s="3">
        <v>14665.63373493976</v>
      </c>
      <c r="AF1131" s="3">
        <f>IF(AE1131="","",AE1131*Q1131)</f>
      </c>
      <c r="AG1131" s="0" t="s">
        <v>106</v>
      </c>
      <c r="AH1131" s="0" t="s">
        <v>107</v>
      </c>
    </row>
    <row r="1132">
      <c r="A1132" s="0">
        <v>1128</v>
      </c>
      <c r="B1132" s="0" t="s">
        <v>4120</v>
      </c>
      <c r="C1132" s="0" t="s">
        <v>13</v>
      </c>
      <c r="D1132" s="0" t="s">
        <v>16</v>
      </c>
      <c r="E1132" s="5" t="s">
        <v>131</v>
      </c>
      <c r="F1132" s="0" t="s">
        <v>3300</v>
      </c>
      <c r="G1132" s="0" t="s">
        <v>28</v>
      </c>
      <c r="H1132" s="0" t="s">
        <v>2131</v>
      </c>
      <c r="I1132" s="0" t="s">
        <v>3301</v>
      </c>
      <c r="J1132" s="5" t="s">
        <v>3302</v>
      </c>
      <c r="K1132" s="0" t="s">
        <v>30</v>
      </c>
      <c r="O1132" s="2">
        <v>0</v>
      </c>
      <c r="P1132" s="2">
        <v>4</v>
      </c>
      <c r="Q1132" s="2">
        <f>IF(C1132="Inventario físico",O1132,P1132)</f>
      </c>
      <c r="R1132" s="2">
        <v>1</v>
      </c>
      <c r="S1132" s="0" t="s">
        <v>4118</v>
      </c>
      <c r="T1132" s="0" t="s">
        <v>4118</v>
      </c>
      <c r="U1132" s="0" t="s">
        <v>99</v>
      </c>
      <c r="V1132" s="5" t="s">
        <v>2101</v>
      </c>
      <c r="Y1132" s="5" t="s">
        <v>3304</v>
      </c>
      <c r="Z1132" s="0" t="s">
        <v>104</v>
      </c>
      <c r="AC1132" s="5" t="s">
        <v>105</v>
      </c>
      <c r="AD1132" s="3">
        <f>IF(AA1132="","Pendiente",AA1132*Q1132)</f>
      </c>
      <c r="AE1132" s="3">
        <v>2217.185</v>
      </c>
      <c r="AF1132" s="3">
        <f>IF(AE1132="","",AE1132*Q1132)</f>
      </c>
      <c r="AG1132" s="0" t="s">
        <v>106</v>
      </c>
      <c r="AH1132" s="0" t="s">
        <v>107</v>
      </c>
    </row>
    <row r="1133">
      <c r="A1133" s="0">
        <v>1129</v>
      </c>
      <c r="B1133" s="0" t="s">
        <v>4121</v>
      </c>
      <c r="C1133" s="0" t="s">
        <v>13</v>
      </c>
      <c r="D1133" s="0" t="s">
        <v>16</v>
      </c>
      <c r="E1133" s="5" t="s">
        <v>3306</v>
      </c>
      <c r="G1133" s="0" t="s">
        <v>26</v>
      </c>
      <c r="H1133" s="0" t="s">
        <v>92</v>
      </c>
      <c r="I1133" s="0" t="s">
        <v>3301</v>
      </c>
      <c r="J1133" s="5" t="s">
        <v>3302</v>
      </c>
      <c r="K1133" s="0" t="s">
        <v>30</v>
      </c>
      <c r="O1133" s="2">
        <v>0</v>
      </c>
      <c r="P1133" s="2">
        <v>6</v>
      </c>
      <c r="Q1133" s="2">
        <f>IF(C1133="Inventario físico",O1133,P1133)</f>
      </c>
      <c r="R1133" s="2">
        <v>1</v>
      </c>
      <c r="S1133" s="0" t="s">
        <v>4122</v>
      </c>
      <c r="T1133" s="0" t="s">
        <v>4122</v>
      </c>
      <c r="U1133" s="0" t="s">
        <v>99</v>
      </c>
      <c r="V1133" s="5" t="s">
        <v>4123</v>
      </c>
      <c r="Y1133" s="5" t="s">
        <v>3309</v>
      </c>
      <c r="Z1133" s="0" t="s">
        <v>104</v>
      </c>
      <c r="AC1133" s="5" t="s">
        <v>105</v>
      </c>
      <c r="AD1133" s="3">
        <f>IF(AA1133="","Pendiente",AA1133*Q1133)</f>
      </c>
      <c r="AE1133" s="3">
        <v>14278</v>
      </c>
      <c r="AF1133" s="3">
        <f>IF(AE1133="","",AE1133*Q1133)</f>
      </c>
      <c r="AG1133" s="0" t="s">
        <v>106</v>
      </c>
      <c r="AH1133" s="0" t="s">
        <v>107</v>
      </c>
    </row>
    <row r="1134">
      <c r="A1134" s="0">
        <v>1130</v>
      </c>
      <c r="B1134" s="0" t="s">
        <v>4124</v>
      </c>
      <c r="C1134" s="0" t="s">
        <v>13</v>
      </c>
      <c r="D1134" s="0" t="s">
        <v>18</v>
      </c>
      <c r="E1134" s="5" t="s">
        <v>3500</v>
      </c>
      <c r="F1134" s="0" t="s">
        <v>3501</v>
      </c>
      <c r="G1134" s="0" t="s">
        <v>26</v>
      </c>
      <c r="H1134" s="0" t="s">
        <v>92</v>
      </c>
      <c r="I1134" s="0" t="s">
        <v>3301</v>
      </c>
      <c r="J1134" s="5" t="s">
        <v>3302</v>
      </c>
      <c r="K1134" s="0" t="s">
        <v>32</v>
      </c>
      <c r="O1134" s="2">
        <v>0</v>
      </c>
      <c r="P1134" s="2">
        <v>6</v>
      </c>
      <c r="Q1134" s="2">
        <f>IF(C1134="Inventario físico",O1134,P1134)</f>
      </c>
      <c r="R1134" s="2">
        <v>1</v>
      </c>
      <c r="S1134" s="0" t="s">
        <v>4125</v>
      </c>
      <c r="T1134" s="0" t="s">
        <v>4125</v>
      </c>
      <c r="U1134" s="0" t="s">
        <v>99</v>
      </c>
      <c r="V1134" s="5" t="s">
        <v>4126</v>
      </c>
      <c r="Y1134" s="5" t="s">
        <v>3504</v>
      </c>
      <c r="Z1134" s="0" t="s">
        <v>104</v>
      </c>
      <c r="AC1134" s="5" t="s">
        <v>105</v>
      </c>
      <c r="AD1134" s="3">
        <f>IF(AA1134="","Pendiente",AA1134*Q1134)</f>
      </c>
      <c r="AE1134" s="3">
        <v>143657</v>
      </c>
      <c r="AF1134" s="3">
        <f>IF(AE1134="","",AE1134*Q1134)</f>
      </c>
      <c r="AG1134" s="0" t="s">
        <v>106</v>
      </c>
      <c r="AH1134" s="0" t="s">
        <v>107</v>
      </c>
    </row>
    <row r="1135">
      <c r="A1135" s="0">
        <v>1131</v>
      </c>
      <c r="B1135" s="0" t="s">
        <v>4127</v>
      </c>
      <c r="C1135" s="0" t="s">
        <v>13</v>
      </c>
      <c r="D1135" s="0" t="s">
        <v>18</v>
      </c>
      <c r="E1135" s="5" t="s">
        <v>3500</v>
      </c>
      <c r="F1135" s="0" t="s">
        <v>3501</v>
      </c>
      <c r="G1135" s="0" t="s">
        <v>26</v>
      </c>
      <c r="H1135" s="0" t="s">
        <v>92</v>
      </c>
      <c r="I1135" s="0" t="s">
        <v>3301</v>
      </c>
      <c r="J1135" s="5" t="s">
        <v>3302</v>
      </c>
      <c r="K1135" s="0" t="s">
        <v>32</v>
      </c>
      <c r="O1135" s="2">
        <v>0</v>
      </c>
      <c r="P1135" s="2">
        <v>6</v>
      </c>
      <c r="Q1135" s="2">
        <f>IF(C1135="Inventario físico",O1135,P1135)</f>
      </c>
      <c r="R1135" s="2">
        <v>1</v>
      </c>
      <c r="S1135" s="0" t="s">
        <v>4128</v>
      </c>
      <c r="T1135" s="0" t="s">
        <v>4128</v>
      </c>
      <c r="U1135" s="0" t="s">
        <v>99</v>
      </c>
      <c r="V1135" s="5" t="s">
        <v>4129</v>
      </c>
      <c r="Y1135" s="5" t="s">
        <v>3504</v>
      </c>
      <c r="Z1135" s="0" t="s">
        <v>104</v>
      </c>
      <c r="AC1135" s="5" t="s">
        <v>105</v>
      </c>
      <c r="AD1135" s="3">
        <f>IF(AA1135="","Pendiente",AA1135*Q1135)</f>
      </c>
      <c r="AE1135" s="3">
        <v>202198.75</v>
      </c>
      <c r="AF1135" s="3">
        <f>IF(AE1135="","",AE1135*Q1135)</f>
      </c>
      <c r="AG1135" s="0" t="s">
        <v>106</v>
      </c>
      <c r="AH1135" s="0" t="s">
        <v>107</v>
      </c>
    </row>
    <row r="1136">
      <c r="A1136" s="0">
        <v>1132</v>
      </c>
      <c r="B1136" s="0" t="s">
        <v>4130</v>
      </c>
      <c r="C1136" s="0" t="s">
        <v>13</v>
      </c>
      <c r="D1136" s="0" t="s">
        <v>18</v>
      </c>
      <c r="E1136" s="5" t="s">
        <v>3500</v>
      </c>
      <c r="F1136" s="0" t="s">
        <v>3501</v>
      </c>
      <c r="G1136" s="0" t="s">
        <v>26</v>
      </c>
      <c r="H1136" s="0" t="s">
        <v>92</v>
      </c>
      <c r="I1136" s="0" t="s">
        <v>3301</v>
      </c>
      <c r="J1136" s="5" t="s">
        <v>3302</v>
      </c>
      <c r="K1136" s="0" t="s">
        <v>32</v>
      </c>
      <c r="O1136" s="2">
        <v>0</v>
      </c>
      <c r="P1136" s="2">
        <v>6</v>
      </c>
      <c r="Q1136" s="2">
        <f>IF(C1136="Inventario físico",O1136,P1136)</f>
      </c>
      <c r="R1136" s="2">
        <v>1</v>
      </c>
      <c r="S1136" s="0" t="s">
        <v>4131</v>
      </c>
      <c r="T1136" s="0" t="s">
        <v>4131</v>
      </c>
      <c r="U1136" s="0" t="s">
        <v>99</v>
      </c>
      <c r="V1136" s="5" t="s">
        <v>4132</v>
      </c>
      <c r="Y1136" s="5" t="s">
        <v>3504</v>
      </c>
      <c r="Z1136" s="0" t="s">
        <v>104</v>
      </c>
      <c r="AC1136" s="5" t="s">
        <v>105</v>
      </c>
      <c r="AD1136" s="3">
        <f>IF(AA1136="","Pendiente",AA1136*Q1136)</f>
      </c>
      <c r="AE1136" s="3">
        <v>71479.20166666668</v>
      </c>
      <c r="AF1136" s="3">
        <f>IF(AE1136="","",AE1136*Q1136)</f>
      </c>
      <c r="AG1136" s="0" t="s">
        <v>106</v>
      </c>
      <c r="AH1136" s="0" t="s">
        <v>107</v>
      </c>
    </row>
    <row r="1137">
      <c r="A1137" s="0">
        <v>1133</v>
      </c>
      <c r="B1137" s="0" t="s">
        <v>4133</v>
      </c>
      <c r="C1137" s="0" t="s">
        <v>13</v>
      </c>
      <c r="D1137" s="0" t="s">
        <v>18</v>
      </c>
      <c r="E1137" s="5" t="s">
        <v>3500</v>
      </c>
      <c r="F1137" s="0" t="s">
        <v>3501</v>
      </c>
      <c r="G1137" s="0" t="s">
        <v>28</v>
      </c>
      <c r="H1137" s="0" t="s">
        <v>2131</v>
      </c>
      <c r="I1137" s="0" t="s">
        <v>3301</v>
      </c>
      <c r="J1137" s="5" t="s">
        <v>3302</v>
      </c>
      <c r="K1137" s="0" t="s">
        <v>32</v>
      </c>
      <c r="O1137" s="2">
        <v>0</v>
      </c>
      <c r="P1137" s="2">
        <v>23</v>
      </c>
      <c r="Q1137" s="2">
        <f>IF(C1137="Inventario físico",O1137,P1137)</f>
      </c>
      <c r="R1137" s="2">
        <v>2</v>
      </c>
      <c r="S1137" s="0" t="s">
        <v>4131</v>
      </c>
      <c r="T1137" s="0" t="s">
        <v>4131</v>
      </c>
      <c r="U1137" s="0" t="s">
        <v>99</v>
      </c>
      <c r="V1137" s="5" t="s">
        <v>4132</v>
      </c>
      <c r="Y1137" s="5" t="s">
        <v>3504</v>
      </c>
      <c r="Z1137" s="0" t="s">
        <v>104</v>
      </c>
      <c r="AC1137" s="5" t="s">
        <v>105</v>
      </c>
      <c r="AD1137" s="3">
        <f>IF(AA1137="","Pendiente",AA1137*Q1137)</f>
      </c>
      <c r="AE1137" s="3">
        <v>66569.6347826087</v>
      </c>
      <c r="AF1137" s="3">
        <f>IF(AE1137="","",AE1137*Q1137)</f>
      </c>
      <c r="AG1137" s="0" t="s">
        <v>106</v>
      </c>
      <c r="AH1137" s="0" t="s">
        <v>107</v>
      </c>
    </row>
    <row r="1138">
      <c r="A1138" s="0">
        <v>1134</v>
      </c>
      <c r="B1138" s="0" t="s">
        <v>4134</v>
      </c>
      <c r="C1138" s="0" t="s">
        <v>13</v>
      </c>
      <c r="D1138" s="0" t="s">
        <v>18</v>
      </c>
      <c r="E1138" s="5" t="s">
        <v>3500</v>
      </c>
      <c r="F1138" s="0" t="s">
        <v>3501</v>
      </c>
      <c r="G1138" s="0" t="s">
        <v>26</v>
      </c>
      <c r="H1138" s="0" t="s">
        <v>92</v>
      </c>
      <c r="I1138" s="0" t="s">
        <v>3301</v>
      </c>
      <c r="J1138" s="5" t="s">
        <v>3302</v>
      </c>
      <c r="K1138" s="0" t="s">
        <v>32</v>
      </c>
      <c r="O1138" s="2">
        <v>0</v>
      </c>
      <c r="P1138" s="2">
        <v>6</v>
      </c>
      <c r="Q1138" s="2">
        <f>IF(C1138="Inventario físico",O1138,P1138)</f>
      </c>
      <c r="R1138" s="2">
        <v>1</v>
      </c>
      <c r="S1138" s="0" t="s">
        <v>4135</v>
      </c>
      <c r="T1138" s="0" t="s">
        <v>4135</v>
      </c>
      <c r="U1138" s="0" t="s">
        <v>99</v>
      </c>
      <c r="V1138" s="5" t="s">
        <v>4136</v>
      </c>
      <c r="Y1138" s="5" t="s">
        <v>3504</v>
      </c>
      <c r="Z1138" s="0" t="s">
        <v>104</v>
      </c>
      <c r="AC1138" s="5" t="s">
        <v>105</v>
      </c>
      <c r="AD1138" s="3">
        <f>IF(AA1138="","Pendiente",AA1138*Q1138)</f>
      </c>
      <c r="AE1138" s="3">
        <v>35437.49</v>
      </c>
      <c r="AF1138" s="3">
        <f>IF(AE1138="","",AE1138*Q1138)</f>
      </c>
      <c r="AG1138" s="0" t="s">
        <v>106</v>
      </c>
      <c r="AH1138" s="0" t="s">
        <v>107</v>
      </c>
    </row>
    <row r="1139">
      <c r="A1139" s="0">
        <v>1135</v>
      </c>
      <c r="B1139" s="0" t="s">
        <v>4137</v>
      </c>
      <c r="C1139" s="0" t="s">
        <v>13</v>
      </c>
      <c r="D1139" s="0" t="s">
        <v>18</v>
      </c>
      <c r="E1139" s="5" t="s">
        <v>3500</v>
      </c>
      <c r="F1139" s="0" t="s">
        <v>3501</v>
      </c>
      <c r="G1139" s="0" t="s">
        <v>28</v>
      </c>
      <c r="H1139" s="0" t="s">
        <v>2131</v>
      </c>
      <c r="I1139" s="0" t="s">
        <v>3301</v>
      </c>
      <c r="J1139" s="5" t="s">
        <v>3302</v>
      </c>
      <c r="K1139" s="0" t="s">
        <v>32</v>
      </c>
      <c r="O1139" s="2">
        <v>0</v>
      </c>
      <c r="P1139" s="2">
        <v>4</v>
      </c>
      <c r="Q1139" s="2">
        <f>IF(C1139="Inventario físico",O1139,P1139)</f>
      </c>
      <c r="R1139" s="2">
        <v>1</v>
      </c>
      <c r="S1139" s="0" t="s">
        <v>4135</v>
      </c>
      <c r="T1139" s="0" t="s">
        <v>4135</v>
      </c>
      <c r="U1139" s="0" t="s">
        <v>99</v>
      </c>
      <c r="V1139" s="5" t="s">
        <v>4136</v>
      </c>
      <c r="Y1139" s="5" t="s">
        <v>3504</v>
      </c>
      <c r="Z1139" s="0" t="s">
        <v>104</v>
      </c>
      <c r="AC1139" s="5" t="s">
        <v>105</v>
      </c>
      <c r="AD1139" s="3">
        <f>IF(AA1139="","Pendiente",AA1139*Q1139)</f>
      </c>
      <c r="AE1139" s="3">
        <v>26899</v>
      </c>
      <c r="AF1139" s="3">
        <f>IF(AE1139="","",AE1139*Q1139)</f>
      </c>
      <c r="AG1139" s="0" t="s">
        <v>106</v>
      </c>
      <c r="AH1139" s="0" t="s">
        <v>107</v>
      </c>
    </row>
    <row r="1140">
      <c r="A1140" s="0">
        <v>1136</v>
      </c>
      <c r="B1140" s="0" t="s">
        <v>4138</v>
      </c>
      <c r="C1140" s="0" t="s">
        <v>13</v>
      </c>
      <c r="D1140" s="0" t="s">
        <v>18</v>
      </c>
      <c r="E1140" s="5" t="s">
        <v>3500</v>
      </c>
      <c r="F1140" s="0" t="s">
        <v>3501</v>
      </c>
      <c r="G1140" s="0" t="s">
        <v>26</v>
      </c>
      <c r="H1140" s="0" t="s">
        <v>92</v>
      </c>
      <c r="I1140" s="0" t="s">
        <v>3301</v>
      </c>
      <c r="J1140" s="5" t="s">
        <v>3302</v>
      </c>
      <c r="K1140" s="0" t="s">
        <v>32</v>
      </c>
      <c r="O1140" s="2">
        <v>0</v>
      </c>
      <c r="P1140" s="2">
        <v>6</v>
      </c>
      <c r="Q1140" s="2">
        <f>IF(C1140="Inventario físico",O1140,P1140)</f>
      </c>
      <c r="R1140" s="2">
        <v>1</v>
      </c>
      <c r="S1140" s="0" t="s">
        <v>4139</v>
      </c>
      <c r="T1140" s="0" t="s">
        <v>4139</v>
      </c>
      <c r="U1140" s="0" t="s">
        <v>99</v>
      </c>
      <c r="V1140" s="5" t="s">
        <v>4140</v>
      </c>
      <c r="Y1140" s="5" t="s">
        <v>3504</v>
      </c>
      <c r="Z1140" s="0" t="s">
        <v>104</v>
      </c>
      <c r="AC1140" s="5" t="s">
        <v>105</v>
      </c>
      <c r="AD1140" s="3">
        <f>IF(AA1140="","Pendiente",AA1140*Q1140)</f>
      </c>
      <c r="AE1140" s="3">
        <v>13041.678333333335</v>
      </c>
      <c r="AF1140" s="3">
        <f>IF(AE1140="","",AE1140*Q1140)</f>
      </c>
      <c r="AG1140" s="0" t="s">
        <v>106</v>
      </c>
      <c r="AH1140" s="0" t="s">
        <v>107</v>
      </c>
    </row>
    <row r="1141">
      <c r="A1141" s="0">
        <v>1137</v>
      </c>
      <c r="B1141" s="0" t="s">
        <v>4141</v>
      </c>
      <c r="C1141" s="0" t="s">
        <v>13</v>
      </c>
      <c r="D1141" s="0" t="s">
        <v>18</v>
      </c>
      <c r="E1141" s="5" t="s">
        <v>3500</v>
      </c>
      <c r="F1141" s="0" t="s">
        <v>3501</v>
      </c>
      <c r="G1141" s="0" t="s">
        <v>27</v>
      </c>
      <c r="H1141" s="0" t="s">
        <v>1020</v>
      </c>
      <c r="I1141" s="0" t="s">
        <v>3301</v>
      </c>
      <c r="J1141" s="5" t="s">
        <v>3302</v>
      </c>
      <c r="K1141" s="0" t="s">
        <v>32</v>
      </c>
      <c r="O1141" s="2">
        <v>0</v>
      </c>
      <c r="P1141" s="2">
        <v>21</v>
      </c>
      <c r="Q1141" s="2">
        <f>IF(C1141="Inventario físico",O1141,P1141)</f>
      </c>
      <c r="R1141" s="2">
        <v>2</v>
      </c>
      <c r="S1141" s="0" t="s">
        <v>4139</v>
      </c>
      <c r="T1141" s="0" t="s">
        <v>4139</v>
      </c>
      <c r="U1141" s="0" t="s">
        <v>99</v>
      </c>
      <c r="V1141" s="5" t="s">
        <v>4140</v>
      </c>
      <c r="Y1141" s="5" t="s">
        <v>3504</v>
      </c>
      <c r="Z1141" s="0" t="s">
        <v>104</v>
      </c>
      <c r="AC1141" s="5" t="s">
        <v>105</v>
      </c>
      <c r="AD1141" s="3">
        <f>IF(AA1141="","Pendiente",AA1141*Q1141)</f>
      </c>
      <c r="AE1141" s="3">
        <v>9960.127142857144</v>
      </c>
      <c r="AF1141" s="3">
        <f>IF(AE1141="","",AE1141*Q1141)</f>
      </c>
      <c r="AG1141" s="0" t="s">
        <v>106</v>
      </c>
      <c r="AH1141" s="0" t="s">
        <v>107</v>
      </c>
    </row>
    <row r="1142">
      <c r="A1142" s="0">
        <v>1138</v>
      </c>
      <c r="B1142" s="0" t="s">
        <v>4142</v>
      </c>
      <c r="C1142" s="0" t="s">
        <v>13</v>
      </c>
      <c r="D1142" s="0" t="s">
        <v>18</v>
      </c>
      <c r="E1142" s="5" t="s">
        <v>3500</v>
      </c>
      <c r="F1142" s="0" t="s">
        <v>3501</v>
      </c>
      <c r="G1142" s="0" t="s">
        <v>28</v>
      </c>
      <c r="H1142" s="0" t="s">
        <v>2131</v>
      </c>
      <c r="I1142" s="0" t="s">
        <v>3301</v>
      </c>
      <c r="J1142" s="5" t="s">
        <v>3302</v>
      </c>
      <c r="K1142" s="0" t="s">
        <v>32</v>
      </c>
      <c r="O1142" s="2">
        <v>0</v>
      </c>
      <c r="P1142" s="2">
        <v>17</v>
      </c>
      <c r="Q1142" s="2">
        <f>IF(C1142="Inventario físico",O1142,P1142)</f>
      </c>
      <c r="R1142" s="2">
        <v>2</v>
      </c>
      <c r="S1142" s="0" t="s">
        <v>4139</v>
      </c>
      <c r="T1142" s="0" t="s">
        <v>4139</v>
      </c>
      <c r="U1142" s="0" t="s">
        <v>99</v>
      </c>
      <c r="V1142" s="5" t="s">
        <v>4140</v>
      </c>
      <c r="Y1142" s="5" t="s">
        <v>3504</v>
      </c>
      <c r="Z1142" s="0" t="s">
        <v>104</v>
      </c>
      <c r="AC1142" s="5" t="s">
        <v>105</v>
      </c>
      <c r="AD1142" s="3">
        <f>IF(AA1142="","Pendiente",AA1142*Q1142)</f>
      </c>
      <c r="AE1142" s="3">
        <v>10826.821764705883</v>
      </c>
      <c r="AF1142" s="3">
        <f>IF(AE1142="","",AE1142*Q1142)</f>
      </c>
      <c r="AG1142" s="0" t="s">
        <v>106</v>
      </c>
      <c r="AH1142" s="0" t="s">
        <v>107</v>
      </c>
    </row>
    <row r="1143">
      <c r="A1143" s="0">
        <v>1139</v>
      </c>
      <c r="B1143" s="0" t="s">
        <v>4143</v>
      </c>
      <c r="C1143" s="0" t="s">
        <v>13</v>
      </c>
      <c r="D1143" s="0" t="s">
        <v>18</v>
      </c>
      <c r="E1143" s="5" t="s">
        <v>3500</v>
      </c>
      <c r="F1143" s="0" t="s">
        <v>3501</v>
      </c>
      <c r="G1143" s="0" t="s">
        <v>26</v>
      </c>
      <c r="H1143" s="0" t="s">
        <v>92</v>
      </c>
      <c r="I1143" s="0" t="s">
        <v>3301</v>
      </c>
      <c r="J1143" s="5" t="s">
        <v>3302</v>
      </c>
      <c r="K1143" s="0" t="s">
        <v>32</v>
      </c>
      <c r="O1143" s="2">
        <v>0</v>
      </c>
      <c r="P1143" s="2">
        <v>6</v>
      </c>
      <c r="Q1143" s="2">
        <f>IF(C1143="Inventario físico",O1143,P1143)</f>
      </c>
      <c r="R1143" s="2">
        <v>1</v>
      </c>
      <c r="S1143" s="0" t="s">
        <v>4144</v>
      </c>
      <c r="T1143" s="0" t="s">
        <v>4144</v>
      </c>
      <c r="U1143" s="0" t="s">
        <v>99</v>
      </c>
      <c r="V1143" s="5" t="s">
        <v>4145</v>
      </c>
      <c r="Y1143" s="5" t="s">
        <v>3504</v>
      </c>
      <c r="Z1143" s="0" t="s">
        <v>104</v>
      </c>
      <c r="AC1143" s="5" t="s">
        <v>105</v>
      </c>
      <c r="AD1143" s="3">
        <f>IF(AA1143="","Pendiente",AA1143*Q1143)</f>
      </c>
      <c r="AE1143" s="3">
        <v>430829.63999999996</v>
      </c>
      <c r="AF1143" s="3">
        <f>IF(AE1143="","",AE1143*Q1143)</f>
      </c>
      <c r="AG1143" s="0" t="s">
        <v>106</v>
      </c>
      <c r="AH1143" s="0" t="s">
        <v>107</v>
      </c>
    </row>
    <row r="1144">
      <c r="A1144" s="0">
        <v>1140</v>
      </c>
      <c r="B1144" s="0" t="s">
        <v>4146</v>
      </c>
      <c r="C1144" s="0" t="s">
        <v>13</v>
      </c>
      <c r="D1144" s="0" t="s">
        <v>18</v>
      </c>
      <c r="E1144" s="5" t="s">
        <v>3500</v>
      </c>
      <c r="F1144" s="0" t="s">
        <v>3501</v>
      </c>
      <c r="G1144" s="0" t="s">
        <v>26</v>
      </c>
      <c r="H1144" s="0" t="s">
        <v>92</v>
      </c>
      <c r="I1144" s="0" t="s">
        <v>3301</v>
      </c>
      <c r="J1144" s="5" t="s">
        <v>3302</v>
      </c>
      <c r="K1144" s="0" t="s">
        <v>32</v>
      </c>
      <c r="O1144" s="2">
        <v>0</v>
      </c>
      <c r="P1144" s="2">
        <v>6</v>
      </c>
      <c r="Q1144" s="2">
        <f>IF(C1144="Inventario físico",O1144,P1144)</f>
      </c>
      <c r="R1144" s="2">
        <v>1</v>
      </c>
      <c r="S1144" s="0" t="s">
        <v>4147</v>
      </c>
      <c r="T1144" s="0" t="s">
        <v>4147</v>
      </c>
      <c r="U1144" s="0" t="s">
        <v>99</v>
      </c>
      <c r="V1144" s="5" t="s">
        <v>4148</v>
      </c>
      <c r="Y1144" s="5" t="s">
        <v>3504</v>
      </c>
      <c r="Z1144" s="0" t="s">
        <v>104</v>
      </c>
      <c r="AC1144" s="5" t="s">
        <v>105</v>
      </c>
      <c r="AD1144" s="3">
        <f>IF(AA1144="","Pendiente",AA1144*Q1144)</f>
      </c>
      <c r="AE1144" s="3">
        <v>430829.63999999996</v>
      </c>
      <c r="AF1144" s="3">
        <f>IF(AE1144="","",AE1144*Q1144)</f>
      </c>
      <c r="AG1144" s="0" t="s">
        <v>106</v>
      </c>
      <c r="AH1144" s="0" t="s">
        <v>107</v>
      </c>
    </row>
    <row r="1145">
      <c r="A1145" s="0">
        <v>1141</v>
      </c>
      <c r="B1145" s="0" t="s">
        <v>4149</v>
      </c>
      <c r="C1145" s="0" t="s">
        <v>13</v>
      </c>
      <c r="D1145" s="0" t="s">
        <v>18</v>
      </c>
      <c r="E1145" s="5" t="s">
        <v>3500</v>
      </c>
      <c r="F1145" s="0" t="s">
        <v>3501</v>
      </c>
      <c r="G1145" s="0" t="s">
        <v>26</v>
      </c>
      <c r="H1145" s="0" t="s">
        <v>92</v>
      </c>
      <c r="I1145" s="0" t="s">
        <v>3301</v>
      </c>
      <c r="J1145" s="5" t="s">
        <v>3302</v>
      </c>
      <c r="K1145" s="0" t="s">
        <v>32</v>
      </c>
      <c r="O1145" s="2">
        <v>0</v>
      </c>
      <c r="P1145" s="2">
        <v>6</v>
      </c>
      <c r="Q1145" s="2">
        <f>IF(C1145="Inventario físico",O1145,P1145)</f>
      </c>
      <c r="R1145" s="2">
        <v>1</v>
      </c>
      <c r="S1145" s="0" t="s">
        <v>4150</v>
      </c>
      <c r="T1145" s="0" t="s">
        <v>4150</v>
      </c>
      <c r="U1145" s="0" t="s">
        <v>99</v>
      </c>
      <c r="V1145" s="5" t="s">
        <v>4151</v>
      </c>
      <c r="Y1145" s="5" t="s">
        <v>3504</v>
      </c>
      <c r="Z1145" s="0" t="s">
        <v>104</v>
      </c>
      <c r="AC1145" s="5" t="s">
        <v>105</v>
      </c>
      <c r="AD1145" s="3">
        <f>IF(AA1145="","Pendiente",AA1145*Q1145)</f>
      </c>
      <c r="AE1145" s="3">
        <v>353016.56</v>
      </c>
      <c r="AF1145" s="3">
        <f>IF(AE1145="","",AE1145*Q1145)</f>
      </c>
      <c r="AG1145" s="0" t="s">
        <v>106</v>
      </c>
      <c r="AH1145" s="0" t="s">
        <v>107</v>
      </c>
    </row>
    <row r="1146">
      <c r="A1146" s="0">
        <v>1142</v>
      </c>
      <c r="B1146" s="0" t="s">
        <v>4152</v>
      </c>
      <c r="C1146" s="0" t="s">
        <v>13</v>
      </c>
      <c r="D1146" s="0" t="s">
        <v>18</v>
      </c>
      <c r="E1146" s="5" t="s">
        <v>3500</v>
      </c>
      <c r="F1146" s="0" t="s">
        <v>3501</v>
      </c>
      <c r="G1146" s="0" t="s">
        <v>26</v>
      </c>
      <c r="H1146" s="0" t="s">
        <v>92</v>
      </c>
      <c r="I1146" s="0" t="s">
        <v>3301</v>
      </c>
      <c r="J1146" s="5" t="s">
        <v>3302</v>
      </c>
      <c r="K1146" s="0" t="s">
        <v>32</v>
      </c>
      <c r="O1146" s="2">
        <v>0</v>
      </c>
      <c r="P1146" s="2">
        <v>6</v>
      </c>
      <c r="Q1146" s="2">
        <f>IF(C1146="Inventario físico",O1146,P1146)</f>
      </c>
      <c r="R1146" s="2">
        <v>1</v>
      </c>
      <c r="S1146" s="0" t="s">
        <v>4153</v>
      </c>
      <c r="T1146" s="0" t="s">
        <v>4153</v>
      </c>
      <c r="U1146" s="0" t="s">
        <v>99</v>
      </c>
      <c r="V1146" s="5" t="s">
        <v>4154</v>
      </c>
      <c r="Y1146" s="5" t="s">
        <v>3504</v>
      </c>
      <c r="Z1146" s="0" t="s">
        <v>104</v>
      </c>
      <c r="AC1146" s="5" t="s">
        <v>105</v>
      </c>
      <c r="AD1146" s="3">
        <f>IF(AA1146="","Pendiente",AA1146*Q1146)</f>
      </c>
      <c r="AE1146" s="3">
        <v>353016.56</v>
      </c>
      <c r="AF1146" s="3">
        <f>IF(AE1146="","",AE1146*Q1146)</f>
      </c>
      <c r="AG1146" s="0" t="s">
        <v>106</v>
      </c>
      <c r="AH1146" s="0" t="s">
        <v>107</v>
      </c>
    </row>
    <row r="1147">
      <c r="A1147" s="0">
        <v>1143</v>
      </c>
      <c r="B1147" s="0" t="s">
        <v>4155</v>
      </c>
      <c r="C1147" s="0" t="s">
        <v>13</v>
      </c>
      <c r="D1147" s="0" t="s">
        <v>18</v>
      </c>
      <c r="E1147" s="5" t="s">
        <v>3500</v>
      </c>
      <c r="F1147" s="0" t="s">
        <v>3501</v>
      </c>
      <c r="G1147" s="0" t="s">
        <v>26</v>
      </c>
      <c r="H1147" s="0" t="s">
        <v>92</v>
      </c>
      <c r="I1147" s="0" t="s">
        <v>3301</v>
      </c>
      <c r="J1147" s="5" t="s">
        <v>3302</v>
      </c>
      <c r="K1147" s="0" t="s">
        <v>32</v>
      </c>
      <c r="O1147" s="2">
        <v>0</v>
      </c>
      <c r="P1147" s="2">
        <v>6</v>
      </c>
      <c r="Q1147" s="2">
        <f>IF(C1147="Inventario físico",O1147,P1147)</f>
      </c>
      <c r="R1147" s="2">
        <v>1</v>
      </c>
      <c r="S1147" s="0" t="s">
        <v>4156</v>
      </c>
      <c r="T1147" s="0" t="s">
        <v>4156</v>
      </c>
      <c r="U1147" s="0" t="s">
        <v>99</v>
      </c>
      <c r="V1147" s="5" t="s">
        <v>4157</v>
      </c>
      <c r="Y1147" s="5" t="s">
        <v>3504</v>
      </c>
      <c r="Z1147" s="0" t="s">
        <v>104</v>
      </c>
      <c r="AC1147" s="5" t="s">
        <v>105</v>
      </c>
      <c r="AD1147" s="3">
        <f>IF(AA1147="","Pendiente",AA1147*Q1147)</f>
      </c>
      <c r="AE1147" s="3">
        <v>133545.19999999998</v>
      </c>
      <c r="AF1147" s="3">
        <f>IF(AE1147="","",AE1147*Q1147)</f>
      </c>
      <c r="AG1147" s="0" t="s">
        <v>106</v>
      </c>
      <c r="AH1147" s="0" t="s">
        <v>107</v>
      </c>
    </row>
    <row r="1148">
      <c r="A1148" s="0">
        <v>1144</v>
      </c>
      <c r="B1148" s="0" t="s">
        <v>4158</v>
      </c>
      <c r="C1148" s="0" t="s">
        <v>13</v>
      </c>
      <c r="D1148" s="0" t="s">
        <v>18</v>
      </c>
      <c r="E1148" s="5" t="s">
        <v>3500</v>
      </c>
      <c r="F1148" s="0" t="s">
        <v>3501</v>
      </c>
      <c r="G1148" s="0" t="s">
        <v>26</v>
      </c>
      <c r="H1148" s="0" t="s">
        <v>92</v>
      </c>
      <c r="I1148" s="0" t="s">
        <v>3301</v>
      </c>
      <c r="J1148" s="5" t="s">
        <v>3302</v>
      </c>
      <c r="K1148" s="0" t="s">
        <v>32</v>
      </c>
      <c r="O1148" s="2">
        <v>0</v>
      </c>
      <c r="P1148" s="2">
        <v>6</v>
      </c>
      <c r="Q1148" s="2">
        <f>IF(C1148="Inventario físico",O1148,P1148)</f>
      </c>
      <c r="R1148" s="2">
        <v>1</v>
      </c>
      <c r="S1148" s="0" t="s">
        <v>4159</v>
      </c>
      <c r="T1148" s="0" t="s">
        <v>4159</v>
      </c>
      <c r="U1148" s="0" t="s">
        <v>99</v>
      </c>
      <c r="V1148" s="5" t="s">
        <v>4160</v>
      </c>
      <c r="Y1148" s="5" t="s">
        <v>3504</v>
      </c>
      <c r="Z1148" s="0" t="s">
        <v>104</v>
      </c>
      <c r="AC1148" s="5" t="s">
        <v>105</v>
      </c>
      <c r="AD1148" s="3">
        <f>IF(AA1148="","Pendiente",AA1148*Q1148)</f>
      </c>
      <c r="AE1148" s="3">
        <v>133545.19999999998</v>
      </c>
      <c r="AF1148" s="3">
        <f>IF(AE1148="","",AE1148*Q1148)</f>
      </c>
      <c r="AG1148" s="0" t="s">
        <v>106</v>
      </c>
      <c r="AH1148" s="0" t="s">
        <v>107</v>
      </c>
    </row>
    <row r="1149">
      <c r="A1149" s="0">
        <v>1145</v>
      </c>
      <c r="B1149" s="0" t="s">
        <v>4161</v>
      </c>
      <c r="C1149" s="0" t="s">
        <v>13</v>
      </c>
      <c r="D1149" s="0" t="s">
        <v>16</v>
      </c>
      <c r="E1149" s="5" t="s">
        <v>3306</v>
      </c>
      <c r="G1149" s="0" t="s">
        <v>26</v>
      </c>
      <c r="H1149" s="0" t="s">
        <v>92</v>
      </c>
      <c r="I1149" s="0" t="s">
        <v>3301</v>
      </c>
      <c r="J1149" s="5" t="s">
        <v>3302</v>
      </c>
      <c r="K1149" s="0" t="s">
        <v>33</v>
      </c>
      <c r="O1149" s="2">
        <v>0</v>
      </c>
      <c r="P1149" s="2">
        <v>5</v>
      </c>
      <c r="Q1149" s="2">
        <f>IF(C1149="Inventario físico",O1149,P1149)</f>
      </c>
      <c r="R1149" s="2">
        <v>1</v>
      </c>
      <c r="S1149" s="0" t="s">
        <v>4162</v>
      </c>
      <c r="T1149" s="0" t="s">
        <v>4162</v>
      </c>
      <c r="U1149" s="0" t="s">
        <v>99</v>
      </c>
      <c r="V1149" s="5" t="s">
        <v>4163</v>
      </c>
      <c r="Y1149" s="5" t="s">
        <v>3309</v>
      </c>
      <c r="Z1149" s="0" t="s">
        <v>104</v>
      </c>
      <c r="AC1149" s="5" t="s">
        <v>105</v>
      </c>
      <c r="AD1149" s="3">
        <f>IF(AA1149="","Pendiente",AA1149*Q1149)</f>
      </c>
      <c r="AE1149" s="3">
        <v>9000</v>
      </c>
      <c r="AF1149" s="3">
        <f>IF(AE1149="","",AE1149*Q1149)</f>
      </c>
      <c r="AG1149" s="0" t="s">
        <v>106</v>
      </c>
      <c r="AH1149" s="0" t="s">
        <v>107</v>
      </c>
    </row>
    <row r="1150">
      <c r="A1150" s="0">
        <v>1146</v>
      </c>
      <c r="B1150" s="0" t="s">
        <v>4164</v>
      </c>
      <c r="C1150" s="0" t="s">
        <v>13</v>
      </c>
      <c r="D1150" s="0" t="s">
        <v>16</v>
      </c>
      <c r="E1150" s="5" t="s">
        <v>3306</v>
      </c>
      <c r="G1150" s="0" t="s">
        <v>26</v>
      </c>
      <c r="H1150" s="0" t="s">
        <v>92</v>
      </c>
      <c r="I1150" s="0" t="s">
        <v>3301</v>
      </c>
      <c r="J1150" s="5" t="s">
        <v>3302</v>
      </c>
      <c r="K1150" s="0" t="s">
        <v>33</v>
      </c>
      <c r="O1150" s="2">
        <v>0</v>
      </c>
      <c r="P1150" s="2">
        <v>5</v>
      </c>
      <c r="Q1150" s="2">
        <f>IF(C1150="Inventario físico",O1150,P1150)</f>
      </c>
      <c r="R1150" s="2">
        <v>1</v>
      </c>
      <c r="S1150" s="0" t="s">
        <v>4165</v>
      </c>
      <c r="T1150" s="0" t="s">
        <v>4165</v>
      </c>
      <c r="U1150" s="0" t="s">
        <v>99</v>
      </c>
      <c r="V1150" s="5" t="s">
        <v>4166</v>
      </c>
      <c r="Y1150" s="5" t="s">
        <v>3309</v>
      </c>
      <c r="Z1150" s="0" t="s">
        <v>104</v>
      </c>
      <c r="AC1150" s="5" t="s">
        <v>105</v>
      </c>
      <c r="AD1150" s="3">
        <f>IF(AA1150="","Pendiente",AA1150*Q1150)</f>
      </c>
      <c r="AE1150" s="3">
        <v>1843.8560000000002</v>
      </c>
      <c r="AF1150" s="3">
        <f>IF(AE1150="","",AE1150*Q1150)</f>
      </c>
      <c r="AG1150" s="0" t="s">
        <v>106</v>
      </c>
      <c r="AH1150" s="0" t="s">
        <v>107</v>
      </c>
    </row>
    <row r="1151">
      <c r="A1151" s="0">
        <v>1147</v>
      </c>
      <c r="B1151" s="0" t="s">
        <v>4167</v>
      </c>
      <c r="C1151" s="0" t="s">
        <v>13</v>
      </c>
      <c r="D1151" s="0" t="s">
        <v>16</v>
      </c>
      <c r="E1151" s="5" t="s">
        <v>3306</v>
      </c>
      <c r="G1151" s="0" t="s">
        <v>27</v>
      </c>
      <c r="H1151" s="0" t="s">
        <v>1020</v>
      </c>
      <c r="I1151" s="0" t="s">
        <v>3301</v>
      </c>
      <c r="J1151" s="5" t="s">
        <v>3302</v>
      </c>
      <c r="K1151" s="0" t="s">
        <v>33</v>
      </c>
      <c r="O1151" s="2">
        <v>0</v>
      </c>
      <c r="P1151" s="2">
        <v>0</v>
      </c>
      <c r="Q1151" s="2">
        <f>IF(C1151="Inventario físico",O1151,P1151)</f>
      </c>
      <c r="R1151" s="2">
        <v>1</v>
      </c>
      <c r="S1151" s="0" t="s">
        <v>4165</v>
      </c>
      <c r="T1151" s="0" t="s">
        <v>4165</v>
      </c>
      <c r="U1151" s="0" t="s">
        <v>99</v>
      </c>
      <c r="V1151" s="5" t="s">
        <v>4166</v>
      </c>
      <c r="Y1151" s="5" t="s">
        <v>3309</v>
      </c>
      <c r="Z1151" s="0" t="s">
        <v>104</v>
      </c>
      <c r="AC1151" s="5" t="s">
        <v>105</v>
      </c>
      <c r="AD1151" s="3">
        <f>IF(AA1151="","Pendiente",AA1151*Q1151)</f>
      </c>
      <c r="AE1151" s="3">
        <v>1843.8560000000002</v>
      </c>
      <c r="AF1151" s="3">
        <f>IF(AE1151="","",AE1151*Q1151)</f>
      </c>
      <c r="AG1151" s="0" t="s">
        <v>106</v>
      </c>
      <c r="AH1151" s="0" t="s">
        <v>107</v>
      </c>
    </row>
    <row r="1152">
      <c r="A1152" s="0">
        <v>1148</v>
      </c>
      <c r="B1152" s="0" t="s">
        <v>4168</v>
      </c>
      <c r="C1152" s="0" t="s">
        <v>13</v>
      </c>
      <c r="D1152" s="0" t="s">
        <v>16</v>
      </c>
      <c r="E1152" s="5" t="s">
        <v>131</v>
      </c>
      <c r="F1152" s="0" t="s">
        <v>3300</v>
      </c>
      <c r="G1152" s="0" t="s">
        <v>26</v>
      </c>
      <c r="H1152" s="0" t="s">
        <v>92</v>
      </c>
      <c r="I1152" s="0" t="s">
        <v>3301</v>
      </c>
      <c r="J1152" s="5" t="s">
        <v>3302</v>
      </c>
      <c r="K1152" s="0" t="s">
        <v>33</v>
      </c>
      <c r="O1152" s="2">
        <v>0</v>
      </c>
      <c r="P1152" s="2">
        <v>5</v>
      </c>
      <c r="Q1152" s="2">
        <f>IF(C1152="Inventario físico",O1152,P1152)</f>
      </c>
      <c r="R1152" s="2">
        <v>1</v>
      </c>
      <c r="S1152" s="0" t="s">
        <v>4169</v>
      </c>
      <c r="T1152" s="0" t="s">
        <v>4169</v>
      </c>
      <c r="U1152" s="0" t="s">
        <v>99</v>
      </c>
      <c r="V1152" s="5" t="s">
        <v>781</v>
      </c>
      <c r="Y1152" s="5" t="s">
        <v>3304</v>
      </c>
      <c r="Z1152" s="0" t="s">
        <v>104</v>
      </c>
      <c r="AC1152" s="5" t="s">
        <v>105</v>
      </c>
      <c r="AD1152" s="3">
        <f>IF(AA1152="","Pendiente",AA1152*Q1152)</f>
      </c>
      <c r="AE1152" s="3">
        <v>35714.33</v>
      </c>
      <c r="AF1152" s="3">
        <f>IF(AE1152="","",AE1152*Q1152)</f>
      </c>
      <c r="AG1152" s="0" t="s">
        <v>106</v>
      </c>
      <c r="AH1152" s="0" t="s">
        <v>107</v>
      </c>
    </row>
    <row r="1153">
      <c r="A1153" s="0">
        <v>1149</v>
      </c>
      <c r="B1153" s="0" t="s">
        <v>4170</v>
      </c>
      <c r="C1153" s="0" t="s">
        <v>13</v>
      </c>
      <c r="D1153" s="0" t="s">
        <v>16</v>
      </c>
      <c r="E1153" s="5" t="s">
        <v>3306</v>
      </c>
      <c r="G1153" s="0" t="s">
        <v>27</v>
      </c>
      <c r="H1153" s="0" t="s">
        <v>1020</v>
      </c>
      <c r="I1153" s="0" t="s">
        <v>3301</v>
      </c>
      <c r="J1153" s="5" t="s">
        <v>3302</v>
      </c>
      <c r="K1153" s="0" t="s">
        <v>33</v>
      </c>
      <c r="O1153" s="2">
        <v>0</v>
      </c>
      <c r="P1153" s="2">
        <v>2</v>
      </c>
      <c r="Q1153" s="2">
        <f>IF(C1153="Inventario físico",O1153,P1153)</f>
      </c>
      <c r="R1153" s="2">
        <v>1</v>
      </c>
      <c r="S1153" s="0" t="s">
        <v>4169</v>
      </c>
      <c r="T1153" s="0" t="s">
        <v>4169</v>
      </c>
      <c r="U1153" s="0" t="s">
        <v>99</v>
      </c>
      <c r="V1153" s="5" t="s">
        <v>781</v>
      </c>
      <c r="Y1153" s="5" t="s">
        <v>3309</v>
      </c>
      <c r="Z1153" s="0" t="s">
        <v>104</v>
      </c>
      <c r="AC1153" s="5" t="s">
        <v>105</v>
      </c>
      <c r="AD1153" s="3">
        <f>IF(AA1153="","Pendiente",AA1153*Q1153)</f>
      </c>
      <c r="AE1153" s="3">
        <v>2367.15</v>
      </c>
      <c r="AF1153" s="3">
        <f>IF(AE1153="","",AE1153*Q1153)</f>
      </c>
      <c r="AG1153" s="0" t="s">
        <v>106</v>
      </c>
      <c r="AH1153" s="0" t="s">
        <v>107</v>
      </c>
    </row>
    <row r="1154">
      <c r="A1154" s="0">
        <v>1150</v>
      </c>
      <c r="B1154" s="0" t="s">
        <v>4171</v>
      </c>
      <c r="C1154" s="0" t="s">
        <v>13</v>
      </c>
      <c r="D1154" s="0" t="s">
        <v>16</v>
      </c>
      <c r="E1154" s="5" t="s">
        <v>3306</v>
      </c>
      <c r="G1154" s="0" t="s">
        <v>26</v>
      </c>
      <c r="H1154" s="0" t="s">
        <v>92</v>
      </c>
      <c r="I1154" s="0" t="s">
        <v>3301</v>
      </c>
      <c r="J1154" s="5" t="s">
        <v>3302</v>
      </c>
      <c r="K1154" s="0" t="s">
        <v>33</v>
      </c>
      <c r="O1154" s="2">
        <v>0</v>
      </c>
      <c r="P1154" s="2">
        <v>15</v>
      </c>
      <c r="Q1154" s="2">
        <f>IF(C1154="Inventario físico",O1154,P1154)</f>
      </c>
      <c r="R1154" s="2">
        <v>3</v>
      </c>
      <c r="S1154" s="0" t="s">
        <v>4172</v>
      </c>
      <c r="T1154" s="0" t="s">
        <v>4172</v>
      </c>
      <c r="U1154" s="0" t="s">
        <v>99</v>
      </c>
      <c r="V1154" s="5" t="s">
        <v>4173</v>
      </c>
      <c r="Y1154" s="5" t="s">
        <v>3309</v>
      </c>
      <c r="Z1154" s="0" t="s">
        <v>104</v>
      </c>
      <c r="AC1154" s="5" t="s">
        <v>105</v>
      </c>
      <c r="AD1154" s="3">
        <f>IF(AA1154="","Pendiente",AA1154*Q1154)</f>
      </c>
      <c r="AE1154" s="3">
        <v>2554.6400000000003</v>
      </c>
      <c r="AF1154" s="3">
        <f>IF(AE1154="","",AE1154*Q1154)</f>
      </c>
      <c r="AG1154" s="0" t="s">
        <v>106</v>
      </c>
      <c r="AH1154" s="0" t="s">
        <v>107</v>
      </c>
    </row>
    <row r="1155">
      <c r="A1155" s="0">
        <v>1151</v>
      </c>
      <c r="B1155" s="0" t="s">
        <v>4174</v>
      </c>
      <c r="C1155" s="0" t="s">
        <v>13</v>
      </c>
      <c r="D1155" s="0" t="s">
        <v>16</v>
      </c>
      <c r="E1155" s="5" t="s">
        <v>3306</v>
      </c>
      <c r="G1155" s="0" t="s">
        <v>26</v>
      </c>
      <c r="H1155" s="0" t="s">
        <v>92</v>
      </c>
      <c r="I1155" s="0" t="s">
        <v>3301</v>
      </c>
      <c r="J1155" s="5" t="s">
        <v>3302</v>
      </c>
      <c r="K1155" s="0" t="s">
        <v>33</v>
      </c>
      <c r="O1155" s="2">
        <v>0</v>
      </c>
      <c r="P1155" s="2">
        <v>5</v>
      </c>
      <c r="Q1155" s="2">
        <f>IF(C1155="Inventario físico",O1155,P1155)</f>
      </c>
      <c r="R1155" s="2">
        <v>1</v>
      </c>
      <c r="S1155" s="0" t="s">
        <v>4175</v>
      </c>
      <c r="T1155" s="0" t="s">
        <v>4175</v>
      </c>
      <c r="U1155" s="0" t="s">
        <v>99</v>
      </c>
      <c r="V1155" s="5" t="s">
        <v>4176</v>
      </c>
      <c r="Y1155" s="5" t="s">
        <v>3309</v>
      </c>
      <c r="Z1155" s="0" t="s">
        <v>104</v>
      </c>
      <c r="AC1155" s="5" t="s">
        <v>105</v>
      </c>
      <c r="AD1155" s="3">
        <f>IF(AA1155="","Pendiente",AA1155*Q1155)</f>
      </c>
      <c r="AE1155" s="3">
        <v>1868.118</v>
      </c>
      <c r="AF1155" s="3">
        <f>IF(AE1155="","",AE1155*Q1155)</f>
      </c>
      <c r="AG1155" s="0" t="s">
        <v>106</v>
      </c>
      <c r="AH1155" s="0" t="s">
        <v>107</v>
      </c>
    </row>
    <row r="1156">
      <c r="A1156" s="0">
        <v>1152</v>
      </c>
      <c r="B1156" s="0" t="s">
        <v>4177</v>
      </c>
      <c r="C1156" s="0" t="s">
        <v>13</v>
      </c>
      <c r="D1156" s="0" t="s">
        <v>16</v>
      </c>
      <c r="E1156" s="5" t="s">
        <v>3306</v>
      </c>
      <c r="G1156" s="0" t="s">
        <v>26</v>
      </c>
      <c r="H1156" s="0" t="s">
        <v>92</v>
      </c>
      <c r="I1156" s="0" t="s">
        <v>3301</v>
      </c>
      <c r="J1156" s="5" t="s">
        <v>3302</v>
      </c>
      <c r="K1156" s="0" t="s">
        <v>33</v>
      </c>
      <c r="O1156" s="2">
        <v>0</v>
      </c>
      <c r="P1156" s="2">
        <v>5</v>
      </c>
      <c r="Q1156" s="2">
        <f>IF(C1156="Inventario físico",O1156,P1156)</f>
      </c>
      <c r="R1156" s="2">
        <v>1</v>
      </c>
      <c r="S1156" s="0" t="s">
        <v>4178</v>
      </c>
      <c r="T1156" s="0" t="s">
        <v>4178</v>
      </c>
      <c r="U1156" s="0" t="s">
        <v>99</v>
      </c>
      <c r="V1156" s="5" t="s">
        <v>4179</v>
      </c>
      <c r="Y1156" s="5" t="s">
        <v>3309</v>
      </c>
      <c r="Z1156" s="0" t="s">
        <v>104</v>
      </c>
      <c r="AC1156" s="5" t="s">
        <v>105</v>
      </c>
      <c r="AD1156" s="3">
        <f>IF(AA1156="","Pendiente",AA1156*Q1156)</f>
      </c>
      <c r="AE1156" s="3">
        <v>4432.89</v>
      </c>
      <c r="AF1156" s="3">
        <f>IF(AE1156="","",AE1156*Q1156)</f>
      </c>
      <c r="AG1156" s="0" t="s">
        <v>106</v>
      </c>
      <c r="AH1156" s="0" t="s">
        <v>107</v>
      </c>
    </row>
    <row r="1157">
      <c r="A1157" s="0">
        <v>1153</v>
      </c>
      <c r="B1157" s="0" t="s">
        <v>4180</v>
      </c>
      <c r="C1157" s="0" t="s">
        <v>13</v>
      </c>
      <c r="D1157" s="0" t="s">
        <v>16</v>
      </c>
      <c r="E1157" s="5" t="s">
        <v>3306</v>
      </c>
      <c r="G1157" s="0" t="s">
        <v>26</v>
      </c>
      <c r="H1157" s="0" t="s">
        <v>92</v>
      </c>
      <c r="I1157" s="0" t="s">
        <v>3301</v>
      </c>
      <c r="J1157" s="5" t="s">
        <v>3302</v>
      </c>
      <c r="K1157" s="0" t="s">
        <v>33</v>
      </c>
      <c r="O1157" s="2">
        <v>0</v>
      </c>
      <c r="P1157" s="2">
        <v>5</v>
      </c>
      <c r="Q1157" s="2">
        <f>IF(C1157="Inventario físico",O1157,P1157)</f>
      </c>
      <c r="R1157" s="2">
        <v>1</v>
      </c>
      <c r="S1157" s="0" t="s">
        <v>4181</v>
      </c>
      <c r="T1157" s="0" t="s">
        <v>4181</v>
      </c>
      <c r="U1157" s="0" t="s">
        <v>99</v>
      </c>
      <c r="V1157" s="5" t="s">
        <v>4182</v>
      </c>
      <c r="Y1157" s="5" t="s">
        <v>3309</v>
      </c>
      <c r="Z1157" s="0" t="s">
        <v>104</v>
      </c>
      <c r="AC1157" s="5" t="s">
        <v>105</v>
      </c>
      <c r="AD1157" s="3">
        <f>IF(AA1157="","Pendiente",AA1157*Q1157)</f>
      </c>
      <c r="AE1157" s="3">
        <v>6705.99</v>
      </c>
      <c r="AF1157" s="3">
        <f>IF(AE1157="","",AE1157*Q1157)</f>
      </c>
      <c r="AG1157" s="0" t="s">
        <v>106</v>
      </c>
      <c r="AH1157" s="0" t="s">
        <v>107</v>
      </c>
    </row>
    <row r="1158">
      <c r="A1158" s="0">
        <v>1154</v>
      </c>
      <c r="B1158" s="0" t="s">
        <v>4183</v>
      </c>
      <c r="C1158" s="0" t="s">
        <v>13</v>
      </c>
      <c r="D1158" s="0" t="s">
        <v>16</v>
      </c>
      <c r="E1158" s="5" t="s">
        <v>3306</v>
      </c>
      <c r="G1158" s="0" t="s">
        <v>26</v>
      </c>
      <c r="H1158" s="0" t="s">
        <v>92</v>
      </c>
      <c r="I1158" s="0" t="s">
        <v>3301</v>
      </c>
      <c r="J1158" s="5" t="s">
        <v>3302</v>
      </c>
      <c r="K1158" s="0" t="s">
        <v>33</v>
      </c>
      <c r="O1158" s="2">
        <v>0</v>
      </c>
      <c r="P1158" s="2">
        <v>5</v>
      </c>
      <c r="Q1158" s="2">
        <f>IF(C1158="Inventario físico",O1158,P1158)</f>
      </c>
      <c r="R1158" s="2">
        <v>1</v>
      </c>
      <c r="S1158" s="0" t="s">
        <v>4184</v>
      </c>
      <c r="T1158" s="0" t="s">
        <v>4184</v>
      </c>
      <c r="U1158" s="0" t="s">
        <v>99</v>
      </c>
      <c r="V1158" s="5" t="s">
        <v>4185</v>
      </c>
      <c r="Y1158" s="5" t="s">
        <v>3309</v>
      </c>
      <c r="Z1158" s="0" t="s">
        <v>104</v>
      </c>
      <c r="AC1158" s="5" t="s">
        <v>105</v>
      </c>
      <c r="AD1158" s="3">
        <f>IF(AA1158="","Pendiente",AA1158*Q1158)</f>
      </c>
      <c r="AE1158" s="3">
        <v>9090.9</v>
      </c>
      <c r="AF1158" s="3">
        <f>IF(AE1158="","",AE1158*Q1158)</f>
      </c>
      <c r="AG1158" s="0" t="s">
        <v>106</v>
      </c>
      <c r="AH1158" s="0" t="s">
        <v>107</v>
      </c>
    </row>
    <row r="1159">
      <c r="A1159" s="0">
        <v>1155</v>
      </c>
      <c r="B1159" s="0" t="s">
        <v>4186</v>
      </c>
      <c r="C1159" s="0" t="s">
        <v>13</v>
      </c>
      <c r="D1159" s="0" t="s">
        <v>16</v>
      </c>
      <c r="E1159" s="5" t="s">
        <v>131</v>
      </c>
      <c r="F1159" s="0" t="s">
        <v>3300</v>
      </c>
      <c r="G1159" s="0" t="s">
        <v>26</v>
      </c>
      <c r="H1159" s="0" t="s">
        <v>92</v>
      </c>
      <c r="I1159" s="0" t="s">
        <v>3301</v>
      </c>
      <c r="J1159" s="5" t="s">
        <v>3302</v>
      </c>
      <c r="K1159" s="0" t="s">
        <v>30</v>
      </c>
      <c r="O1159" s="2">
        <v>0</v>
      </c>
      <c r="P1159" s="2">
        <v>5</v>
      </c>
      <c r="Q1159" s="2">
        <f>IF(C1159="Inventario físico",O1159,P1159)</f>
      </c>
      <c r="R1159" s="2">
        <v>1</v>
      </c>
      <c r="S1159" s="0" t="s">
        <v>4187</v>
      </c>
      <c r="T1159" s="0" t="s">
        <v>4187</v>
      </c>
      <c r="U1159" s="0" t="s">
        <v>99</v>
      </c>
      <c r="V1159" s="5" t="s">
        <v>462</v>
      </c>
      <c r="Y1159" s="5" t="s">
        <v>3304</v>
      </c>
      <c r="Z1159" s="0" t="s">
        <v>104</v>
      </c>
      <c r="AC1159" s="5" t="s">
        <v>105</v>
      </c>
      <c r="AD1159" s="3">
        <f>IF(AA1159="","Pendiente",AA1159*Q1159)</f>
      </c>
      <c r="AE1159" s="3">
        <v>894.5</v>
      </c>
      <c r="AF1159" s="3">
        <f>IF(AE1159="","",AE1159*Q1159)</f>
      </c>
      <c r="AG1159" s="0" t="s">
        <v>106</v>
      </c>
      <c r="AH1159" s="0" t="s">
        <v>107</v>
      </c>
    </row>
    <row r="1160">
      <c r="A1160" s="0">
        <v>1156</v>
      </c>
      <c r="B1160" s="0" t="s">
        <v>4188</v>
      </c>
      <c r="C1160" s="0" t="s">
        <v>13</v>
      </c>
      <c r="D1160" s="0" t="s">
        <v>16</v>
      </c>
      <c r="E1160" s="5" t="s">
        <v>131</v>
      </c>
      <c r="F1160" s="0" t="s">
        <v>3300</v>
      </c>
      <c r="G1160" s="0" t="s">
        <v>27</v>
      </c>
      <c r="H1160" s="0" t="s">
        <v>1020</v>
      </c>
      <c r="I1160" s="0" t="s">
        <v>3301</v>
      </c>
      <c r="J1160" s="5" t="s">
        <v>3302</v>
      </c>
      <c r="K1160" s="0" t="s">
        <v>30</v>
      </c>
      <c r="O1160" s="2">
        <v>0</v>
      </c>
      <c r="P1160" s="2">
        <v>0</v>
      </c>
      <c r="Q1160" s="2">
        <f>IF(C1160="Inventario físico",O1160,P1160)</f>
      </c>
      <c r="R1160" s="2">
        <v>1</v>
      </c>
      <c r="S1160" s="0" t="s">
        <v>4187</v>
      </c>
      <c r="T1160" s="0" t="s">
        <v>4187</v>
      </c>
      <c r="U1160" s="0" t="s">
        <v>99</v>
      </c>
      <c r="V1160" s="5" t="s">
        <v>462</v>
      </c>
      <c r="Y1160" s="5" t="s">
        <v>3304</v>
      </c>
      <c r="Z1160" s="0" t="s">
        <v>104</v>
      </c>
      <c r="AC1160" s="5" t="s">
        <v>105</v>
      </c>
      <c r="AD1160" s="3">
        <f>IF(AA1160="","Pendiente",AA1160*Q1160)</f>
      </c>
      <c r="AE1160" s="3">
        <v>894.5</v>
      </c>
      <c r="AF1160" s="3">
        <f>IF(AE1160="","",AE1160*Q1160)</f>
      </c>
      <c r="AG1160" s="0" t="s">
        <v>106</v>
      </c>
      <c r="AH1160" s="0" t="s">
        <v>107</v>
      </c>
    </row>
    <row r="1161">
      <c r="A1161" s="0">
        <v>1157</v>
      </c>
      <c r="B1161" s="0" t="s">
        <v>4189</v>
      </c>
      <c r="C1161" s="0" t="s">
        <v>13</v>
      </c>
      <c r="D1161" s="0" t="s">
        <v>16</v>
      </c>
      <c r="E1161" s="5" t="s">
        <v>3306</v>
      </c>
      <c r="G1161" s="0" t="s">
        <v>26</v>
      </c>
      <c r="H1161" s="0" t="s">
        <v>92</v>
      </c>
      <c r="I1161" s="0" t="s">
        <v>3301</v>
      </c>
      <c r="J1161" s="5" t="s">
        <v>3302</v>
      </c>
      <c r="K1161" s="0" t="s">
        <v>30</v>
      </c>
      <c r="O1161" s="2">
        <v>0</v>
      </c>
      <c r="P1161" s="2">
        <v>5</v>
      </c>
      <c r="Q1161" s="2">
        <f>IF(C1161="Inventario físico",O1161,P1161)</f>
      </c>
      <c r="R1161" s="2">
        <v>1</v>
      </c>
      <c r="S1161" s="0" t="s">
        <v>4190</v>
      </c>
      <c r="T1161" s="0" t="s">
        <v>4190</v>
      </c>
      <c r="U1161" s="0" t="s">
        <v>99</v>
      </c>
      <c r="V1161" s="5" t="s">
        <v>3075</v>
      </c>
      <c r="Y1161" s="5" t="s">
        <v>3309</v>
      </c>
      <c r="Z1161" s="0" t="s">
        <v>104</v>
      </c>
      <c r="AC1161" s="5" t="s">
        <v>105</v>
      </c>
      <c r="AD1161" s="3">
        <f>IF(AA1161="","Pendiente",AA1161*Q1161)</f>
      </c>
      <c r="AE1161" s="3">
        <v>14139.408</v>
      </c>
      <c r="AF1161" s="3">
        <f>IF(AE1161="","",AE1161*Q1161)</f>
      </c>
      <c r="AG1161" s="0" t="s">
        <v>106</v>
      </c>
      <c r="AH1161" s="0" t="s">
        <v>107</v>
      </c>
    </row>
    <row r="1162">
      <c r="A1162" s="0">
        <v>1158</v>
      </c>
      <c r="B1162" s="0" t="s">
        <v>4191</v>
      </c>
      <c r="C1162" s="0" t="s">
        <v>13</v>
      </c>
      <c r="D1162" s="0" t="s">
        <v>16</v>
      </c>
      <c r="E1162" s="5" t="s">
        <v>3306</v>
      </c>
      <c r="G1162" s="0" t="s">
        <v>27</v>
      </c>
      <c r="H1162" s="0" t="s">
        <v>1020</v>
      </c>
      <c r="I1162" s="0" t="s">
        <v>3301</v>
      </c>
      <c r="J1162" s="5" t="s">
        <v>3302</v>
      </c>
      <c r="K1162" s="0" t="s">
        <v>30</v>
      </c>
      <c r="O1162" s="2">
        <v>0</v>
      </c>
      <c r="P1162" s="2">
        <v>10</v>
      </c>
      <c r="Q1162" s="2">
        <f>IF(C1162="Inventario físico",O1162,P1162)</f>
      </c>
      <c r="R1162" s="2">
        <v>1</v>
      </c>
      <c r="S1162" s="0" t="s">
        <v>4190</v>
      </c>
      <c r="T1162" s="0" t="s">
        <v>4190</v>
      </c>
      <c r="U1162" s="0" t="s">
        <v>99</v>
      </c>
      <c r="V1162" s="5" t="s">
        <v>3075</v>
      </c>
      <c r="Y1162" s="5" t="s">
        <v>3309</v>
      </c>
      <c r="Z1162" s="0" t="s">
        <v>104</v>
      </c>
      <c r="AC1162" s="5" t="s">
        <v>105</v>
      </c>
      <c r="AD1162" s="3">
        <f>IF(AA1162="","Pendiente",AA1162*Q1162)</f>
      </c>
      <c r="AE1162" s="3">
        <v>13899.170000000002</v>
      </c>
      <c r="AF1162" s="3">
        <f>IF(AE1162="","",AE1162*Q1162)</f>
      </c>
      <c r="AG1162" s="0" t="s">
        <v>106</v>
      </c>
      <c r="AH1162" s="0" t="s">
        <v>107</v>
      </c>
    </row>
    <row r="1163">
      <c r="A1163" s="0">
        <v>1159</v>
      </c>
      <c r="B1163" s="0" t="s">
        <v>4192</v>
      </c>
      <c r="C1163" s="0" t="s">
        <v>13</v>
      </c>
      <c r="D1163" s="0" t="s">
        <v>16</v>
      </c>
      <c r="E1163" s="5" t="s">
        <v>131</v>
      </c>
      <c r="F1163" s="0" t="s">
        <v>3300</v>
      </c>
      <c r="G1163" s="0" t="s">
        <v>28</v>
      </c>
      <c r="H1163" s="0" t="s">
        <v>2131</v>
      </c>
      <c r="I1163" s="0" t="s">
        <v>3301</v>
      </c>
      <c r="J1163" s="5" t="s">
        <v>3302</v>
      </c>
      <c r="K1163" s="0" t="s">
        <v>30</v>
      </c>
      <c r="O1163" s="2">
        <v>0</v>
      </c>
      <c r="P1163" s="2">
        <v>3</v>
      </c>
      <c r="Q1163" s="2">
        <f>IF(C1163="Inventario físico",O1163,P1163)</f>
      </c>
      <c r="R1163" s="2">
        <v>1</v>
      </c>
      <c r="S1163" s="0" t="s">
        <v>4190</v>
      </c>
      <c r="T1163" s="0" t="s">
        <v>4190</v>
      </c>
      <c r="U1163" s="0" t="s">
        <v>99</v>
      </c>
      <c r="V1163" s="5" t="s">
        <v>3075</v>
      </c>
      <c r="Y1163" s="5" t="s">
        <v>3304</v>
      </c>
      <c r="Z1163" s="0" t="s">
        <v>104</v>
      </c>
      <c r="AC1163" s="5" t="s">
        <v>105</v>
      </c>
      <c r="AD1163" s="3">
        <f>IF(AA1163="","Pendiente",AA1163*Q1163)</f>
      </c>
      <c r="AE1163" s="3">
        <v>12308.51</v>
      </c>
      <c r="AF1163" s="3">
        <f>IF(AE1163="","",AE1163*Q1163)</f>
      </c>
      <c r="AG1163" s="0" t="s">
        <v>106</v>
      </c>
      <c r="AH1163" s="0" t="s">
        <v>107</v>
      </c>
    </row>
    <row r="1164">
      <c r="A1164" s="0">
        <v>1160</v>
      </c>
      <c r="B1164" s="0" t="s">
        <v>4193</v>
      </c>
      <c r="C1164" s="0" t="s">
        <v>13</v>
      </c>
      <c r="D1164" s="0" t="s">
        <v>16</v>
      </c>
      <c r="E1164" s="5" t="s">
        <v>3306</v>
      </c>
      <c r="G1164" s="0" t="s">
        <v>26</v>
      </c>
      <c r="H1164" s="0" t="s">
        <v>92</v>
      </c>
      <c r="I1164" s="0" t="s">
        <v>3301</v>
      </c>
      <c r="J1164" s="5" t="s">
        <v>3302</v>
      </c>
      <c r="K1164" s="0" t="s">
        <v>30</v>
      </c>
      <c r="O1164" s="2">
        <v>0</v>
      </c>
      <c r="P1164" s="2">
        <v>6</v>
      </c>
      <c r="Q1164" s="2">
        <f>IF(C1164="Inventario físico",O1164,P1164)</f>
      </c>
      <c r="R1164" s="2">
        <v>2</v>
      </c>
      <c r="S1164" s="0" t="s">
        <v>4194</v>
      </c>
      <c r="T1164" s="0" t="s">
        <v>4194</v>
      </c>
      <c r="U1164" s="0" t="s">
        <v>99</v>
      </c>
      <c r="V1164" s="5" t="s">
        <v>4195</v>
      </c>
      <c r="Y1164" s="5" t="s">
        <v>3309</v>
      </c>
      <c r="Z1164" s="0" t="s">
        <v>104</v>
      </c>
      <c r="AC1164" s="5" t="s">
        <v>105</v>
      </c>
      <c r="AD1164" s="3">
        <f>IF(AA1164="","Pendiente",AA1164*Q1164)</f>
      </c>
      <c r="AE1164" s="3">
        <v>5490.333333333333</v>
      </c>
      <c r="AF1164" s="3">
        <f>IF(AE1164="","",AE1164*Q1164)</f>
      </c>
      <c r="AG1164" s="0" t="s">
        <v>106</v>
      </c>
      <c r="AH1164" s="0" t="s">
        <v>107</v>
      </c>
    </row>
    <row r="1165">
      <c r="A1165" s="0">
        <v>1161</v>
      </c>
      <c r="B1165" s="0" t="s">
        <v>4196</v>
      </c>
      <c r="C1165" s="0" t="s">
        <v>13</v>
      </c>
      <c r="D1165" s="0" t="s">
        <v>16</v>
      </c>
      <c r="E1165" s="5" t="s">
        <v>3306</v>
      </c>
      <c r="G1165" s="0" t="s">
        <v>26</v>
      </c>
      <c r="H1165" s="0" t="s">
        <v>92</v>
      </c>
      <c r="I1165" s="0" t="s">
        <v>3301</v>
      </c>
      <c r="J1165" s="5" t="s">
        <v>3302</v>
      </c>
      <c r="K1165" s="0" t="s">
        <v>30</v>
      </c>
      <c r="O1165" s="2">
        <v>0</v>
      </c>
      <c r="P1165" s="2">
        <v>5</v>
      </c>
      <c r="Q1165" s="2">
        <f>IF(C1165="Inventario físico",O1165,P1165)</f>
      </c>
      <c r="R1165" s="2">
        <v>1</v>
      </c>
      <c r="S1165" s="0" t="s">
        <v>4197</v>
      </c>
      <c r="T1165" s="0" t="s">
        <v>4197</v>
      </c>
      <c r="U1165" s="0" t="s">
        <v>99</v>
      </c>
      <c r="V1165" s="5" t="s">
        <v>4198</v>
      </c>
      <c r="Y1165" s="5" t="s">
        <v>3309</v>
      </c>
      <c r="Z1165" s="0" t="s">
        <v>104</v>
      </c>
      <c r="AC1165" s="5" t="s">
        <v>105</v>
      </c>
      <c r="AD1165" s="3">
        <f>IF(AA1165="","Pendiente",AA1165*Q1165)</f>
      </c>
      <c r="AE1165" s="3">
        <v>99500</v>
      </c>
      <c r="AF1165" s="3">
        <f>IF(AE1165="","",AE1165*Q1165)</f>
      </c>
      <c r="AG1165" s="0" t="s">
        <v>106</v>
      </c>
      <c r="AH1165" s="0" t="s">
        <v>107</v>
      </c>
    </row>
    <row r="1166">
      <c r="A1166" s="0">
        <v>1162</v>
      </c>
      <c r="B1166" s="0" t="s">
        <v>4199</v>
      </c>
      <c r="C1166" s="0" t="s">
        <v>13</v>
      </c>
      <c r="D1166" s="0" t="s">
        <v>18</v>
      </c>
      <c r="E1166" s="5" t="s">
        <v>3500</v>
      </c>
      <c r="F1166" s="0" t="s">
        <v>3501</v>
      </c>
      <c r="G1166" s="0" t="s">
        <v>26</v>
      </c>
      <c r="H1166" s="0" t="s">
        <v>92</v>
      </c>
      <c r="I1166" s="0" t="s">
        <v>3301</v>
      </c>
      <c r="J1166" s="5" t="s">
        <v>3302</v>
      </c>
      <c r="K1166" s="0" t="s">
        <v>32</v>
      </c>
      <c r="O1166" s="2">
        <v>0</v>
      </c>
      <c r="P1166" s="2">
        <v>5</v>
      </c>
      <c r="Q1166" s="2">
        <f>IF(C1166="Inventario físico",O1166,P1166)</f>
      </c>
      <c r="R1166" s="2">
        <v>1</v>
      </c>
      <c r="S1166" s="0" t="s">
        <v>4200</v>
      </c>
      <c r="T1166" s="0" t="s">
        <v>4200</v>
      </c>
      <c r="U1166" s="0" t="s">
        <v>99</v>
      </c>
      <c r="V1166" s="5" t="s">
        <v>4201</v>
      </c>
      <c r="Y1166" s="5" t="s">
        <v>3504</v>
      </c>
      <c r="Z1166" s="0" t="s">
        <v>104</v>
      </c>
      <c r="AC1166" s="5" t="s">
        <v>105</v>
      </c>
      <c r="AD1166" s="3">
        <f>IF(AA1166="","Pendiente",AA1166*Q1166)</f>
      </c>
      <c r="AE1166" s="3">
        <v>111895.66200000001</v>
      </c>
      <c r="AF1166" s="3">
        <f>IF(AE1166="","",AE1166*Q1166)</f>
      </c>
      <c r="AG1166" s="0" t="s">
        <v>106</v>
      </c>
      <c r="AH1166" s="0" t="s">
        <v>107</v>
      </c>
    </row>
    <row r="1167">
      <c r="A1167" s="0">
        <v>1163</v>
      </c>
      <c r="B1167" s="0" t="s">
        <v>4202</v>
      </c>
      <c r="C1167" s="0" t="s">
        <v>13</v>
      </c>
      <c r="D1167" s="0" t="s">
        <v>18</v>
      </c>
      <c r="E1167" s="5" t="s">
        <v>3500</v>
      </c>
      <c r="F1167" s="0" t="s">
        <v>3501</v>
      </c>
      <c r="G1167" s="0" t="s">
        <v>27</v>
      </c>
      <c r="H1167" s="0" t="s">
        <v>1020</v>
      </c>
      <c r="I1167" s="0" t="s">
        <v>3301</v>
      </c>
      <c r="J1167" s="5" t="s">
        <v>3302</v>
      </c>
      <c r="K1167" s="0" t="s">
        <v>32</v>
      </c>
      <c r="O1167" s="2">
        <v>0</v>
      </c>
      <c r="P1167" s="2">
        <v>27</v>
      </c>
      <c r="Q1167" s="2">
        <f>IF(C1167="Inventario físico",O1167,P1167)</f>
      </c>
      <c r="R1167" s="2">
        <v>2</v>
      </c>
      <c r="S1167" s="0" t="s">
        <v>4200</v>
      </c>
      <c r="T1167" s="0" t="s">
        <v>4200</v>
      </c>
      <c r="U1167" s="0" t="s">
        <v>99</v>
      </c>
      <c r="V1167" s="5" t="s">
        <v>4201</v>
      </c>
      <c r="Y1167" s="5" t="s">
        <v>3504</v>
      </c>
      <c r="Z1167" s="0" t="s">
        <v>104</v>
      </c>
      <c r="AC1167" s="5" t="s">
        <v>105</v>
      </c>
      <c r="AD1167" s="3">
        <f>IF(AA1167="","Pendiente",AA1167*Q1167)</f>
      </c>
      <c r="AE1167" s="3">
        <v>48871.76777777778</v>
      </c>
      <c r="AF1167" s="3">
        <f>IF(AE1167="","",AE1167*Q1167)</f>
      </c>
      <c r="AG1167" s="0" t="s">
        <v>106</v>
      </c>
      <c r="AH1167" s="0" t="s">
        <v>107</v>
      </c>
    </row>
    <row r="1168">
      <c r="A1168" s="0">
        <v>1164</v>
      </c>
      <c r="B1168" s="0" t="s">
        <v>4203</v>
      </c>
      <c r="C1168" s="0" t="s">
        <v>13</v>
      </c>
      <c r="D1168" s="0" t="s">
        <v>18</v>
      </c>
      <c r="E1168" s="5" t="s">
        <v>3500</v>
      </c>
      <c r="F1168" s="0" t="s">
        <v>3501</v>
      </c>
      <c r="G1168" s="0" t="s">
        <v>28</v>
      </c>
      <c r="H1168" s="0" t="s">
        <v>2131</v>
      </c>
      <c r="I1168" s="0" t="s">
        <v>3301</v>
      </c>
      <c r="J1168" s="5" t="s">
        <v>3302</v>
      </c>
      <c r="K1168" s="0" t="s">
        <v>32</v>
      </c>
      <c r="O1168" s="2">
        <v>0</v>
      </c>
      <c r="P1168" s="2">
        <v>7</v>
      </c>
      <c r="Q1168" s="2">
        <f>IF(C1168="Inventario físico",O1168,P1168)</f>
      </c>
      <c r="R1168" s="2">
        <v>2</v>
      </c>
      <c r="S1168" s="0" t="s">
        <v>4200</v>
      </c>
      <c r="T1168" s="0" t="s">
        <v>4200</v>
      </c>
      <c r="U1168" s="0" t="s">
        <v>99</v>
      </c>
      <c r="V1168" s="5" t="s">
        <v>4201</v>
      </c>
      <c r="Y1168" s="5" t="s">
        <v>3504</v>
      </c>
      <c r="Z1168" s="0" t="s">
        <v>104</v>
      </c>
      <c r="AC1168" s="5" t="s">
        <v>105</v>
      </c>
      <c r="AD1168" s="3">
        <f>IF(AA1168="","Pendiente",AA1168*Q1168)</f>
      </c>
      <c r="AE1168" s="3">
        <v>80472.57142857143</v>
      </c>
      <c r="AF1168" s="3">
        <f>IF(AE1168="","",AE1168*Q1168)</f>
      </c>
      <c r="AG1168" s="0" t="s">
        <v>106</v>
      </c>
      <c r="AH1168" s="0" t="s">
        <v>107</v>
      </c>
    </row>
    <row r="1169">
      <c r="A1169" s="0">
        <v>1165</v>
      </c>
      <c r="B1169" s="0" t="s">
        <v>4204</v>
      </c>
      <c r="C1169" s="0" t="s">
        <v>13</v>
      </c>
      <c r="D1169" s="0" t="s">
        <v>18</v>
      </c>
      <c r="E1169" s="5" t="s">
        <v>3500</v>
      </c>
      <c r="F1169" s="0" t="s">
        <v>3501</v>
      </c>
      <c r="G1169" s="0" t="s">
        <v>26</v>
      </c>
      <c r="H1169" s="0" t="s">
        <v>92</v>
      </c>
      <c r="I1169" s="0" t="s">
        <v>3301</v>
      </c>
      <c r="J1169" s="5" t="s">
        <v>3302</v>
      </c>
      <c r="K1169" s="0" t="s">
        <v>32</v>
      </c>
      <c r="O1169" s="2">
        <v>0</v>
      </c>
      <c r="P1169" s="2">
        <v>5</v>
      </c>
      <c r="Q1169" s="2">
        <f>IF(C1169="Inventario físico",O1169,P1169)</f>
      </c>
      <c r="R1169" s="2">
        <v>1</v>
      </c>
      <c r="S1169" s="0" t="s">
        <v>4205</v>
      </c>
      <c r="T1169" s="0" t="s">
        <v>4205</v>
      </c>
      <c r="U1169" s="0" t="s">
        <v>99</v>
      </c>
      <c r="V1169" s="5" t="s">
        <v>4206</v>
      </c>
      <c r="Y1169" s="5" t="s">
        <v>3504</v>
      </c>
      <c r="Z1169" s="0" t="s">
        <v>104</v>
      </c>
      <c r="AC1169" s="5" t="s">
        <v>105</v>
      </c>
      <c r="AD1169" s="3">
        <f>IF(AA1169="","Pendiente",AA1169*Q1169)</f>
      </c>
      <c r="AE1169" s="3">
        <v>92580.688</v>
      </c>
      <c r="AF1169" s="3">
        <f>IF(AE1169="","",AE1169*Q1169)</f>
      </c>
      <c r="AG1169" s="0" t="s">
        <v>106</v>
      </c>
      <c r="AH1169" s="0" t="s">
        <v>107</v>
      </c>
    </row>
    <row r="1170">
      <c r="A1170" s="0">
        <v>1166</v>
      </c>
      <c r="B1170" s="0" t="s">
        <v>4207</v>
      </c>
      <c r="C1170" s="0" t="s">
        <v>13</v>
      </c>
      <c r="D1170" s="0" t="s">
        <v>18</v>
      </c>
      <c r="E1170" s="5" t="s">
        <v>3500</v>
      </c>
      <c r="F1170" s="0" t="s">
        <v>3501</v>
      </c>
      <c r="G1170" s="0" t="s">
        <v>27</v>
      </c>
      <c r="H1170" s="0" t="s">
        <v>1020</v>
      </c>
      <c r="I1170" s="0" t="s">
        <v>3301</v>
      </c>
      <c r="J1170" s="5" t="s">
        <v>3302</v>
      </c>
      <c r="K1170" s="0" t="s">
        <v>32</v>
      </c>
      <c r="O1170" s="2">
        <v>0</v>
      </c>
      <c r="P1170" s="2">
        <v>117</v>
      </c>
      <c r="Q1170" s="2">
        <f>IF(C1170="Inventario físico",O1170,P1170)</f>
      </c>
      <c r="R1170" s="2">
        <v>2</v>
      </c>
      <c r="S1170" s="0" t="s">
        <v>4205</v>
      </c>
      <c r="T1170" s="0" t="s">
        <v>4205</v>
      </c>
      <c r="U1170" s="0" t="s">
        <v>99</v>
      </c>
      <c r="V1170" s="5" t="s">
        <v>4206</v>
      </c>
      <c r="Y1170" s="5" t="s">
        <v>3504</v>
      </c>
      <c r="Z1170" s="0" t="s">
        <v>104</v>
      </c>
      <c r="AC1170" s="5" t="s">
        <v>105</v>
      </c>
      <c r="AD1170" s="3">
        <f>IF(AA1170="","Pendiente",AA1170*Q1170)</f>
      </c>
      <c r="AE1170" s="3">
        <v>50067.61555555555</v>
      </c>
      <c r="AF1170" s="3">
        <f>IF(AE1170="","",AE1170*Q1170)</f>
      </c>
      <c r="AG1170" s="0" t="s">
        <v>106</v>
      </c>
      <c r="AH1170" s="0" t="s">
        <v>107</v>
      </c>
    </row>
    <row r="1171">
      <c r="A1171" s="0">
        <v>1167</v>
      </c>
      <c r="B1171" s="0" t="s">
        <v>4208</v>
      </c>
      <c r="C1171" s="0" t="s">
        <v>13</v>
      </c>
      <c r="D1171" s="0" t="s">
        <v>18</v>
      </c>
      <c r="E1171" s="5" t="s">
        <v>3500</v>
      </c>
      <c r="F1171" s="0" t="s">
        <v>3501</v>
      </c>
      <c r="G1171" s="0" t="s">
        <v>28</v>
      </c>
      <c r="H1171" s="0" t="s">
        <v>2131</v>
      </c>
      <c r="I1171" s="0" t="s">
        <v>3301</v>
      </c>
      <c r="J1171" s="5" t="s">
        <v>3302</v>
      </c>
      <c r="K1171" s="0" t="s">
        <v>32</v>
      </c>
      <c r="O1171" s="2">
        <v>0</v>
      </c>
      <c r="P1171" s="2">
        <v>13</v>
      </c>
      <c r="Q1171" s="2">
        <f>IF(C1171="Inventario físico",O1171,P1171)</f>
      </c>
      <c r="R1171" s="2">
        <v>2</v>
      </c>
      <c r="S1171" s="0" t="s">
        <v>4205</v>
      </c>
      <c r="T1171" s="0" t="s">
        <v>4205</v>
      </c>
      <c r="U1171" s="0" t="s">
        <v>99</v>
      </c>
      <c r="V1171" s="5" t="s">
        <v>4206</v>
      </c>
      <c r="Y1171" s="5" t="s">
        <v>3504</v>
      </c>
      <c r="Z1171" s="0" t="s">
        <v>104</v>
      </c>
      <c r="AC1171" s="5" t="s">
        <v>105</v>
      </c>
      <c r="AD1171" s="3">
        <f>IF(AA1171="","Pendiente",AA1171*Q1171)</f>
      </c>
      <c r="AE1171" s="3">
        <v>74227.84615384616</v>
      </c>
      <c r="AF1171" s="3">
        <f>IF(AE1171="","",AE1171*Q1171)</f>
      </c>
      <c r="AG1171" s="0" t="s">
        <v>106</v>
      </c>
      <c r="AH1171" s="0" t="s">
        <v>107</v>
      </c>
    </row>
    <row r="1172">
      <c r="A1172" s="0">
        <v>1168</v>
      </c>
      <c r="B1172" s="0" t="s">
        <v>4209</v>
      </c>
      <c r="C1172" s="0" t="s">
        <v>13</v>
      </c>
      <c r="D1172" s="0" t="s">
        <v>18</v>
      </c>
      <c r="E1172" s="5" t="s">
        <v>3500</v>
      </c>
      <c r="F1172" s="0" t="s">
        <v>3501</v>
      </c>
      <c r="G1172" s="0" t="s">
        <v>26</v>
      </c>
      <c r="H1172" s="0" t="s">
        <v>92</v>
      </c>
      <c r="I1172" s="0" t="s">
        <v>3301</v>
      </c>
      <c r="J1172" s="5" t="s">
        <v>3302</v>
      </c>
      <c r="K1172" s="0" t="s">
        <v>32</v>
      </c>
      <c r="O1172" s="2">
        <v>0</v>
      </c>
      <c r="P1172" s="2">
        <v>5</v>
      </c>
      <c r="Q1172" s="2">
        <f>IF(C1172="Inventario físico",O1172,P1172)</f>
      </c>
      <c r="R1172" s="2">
        <v>1</v>
      </c>
      <c r="S1172" s="0" t="s">
        <v>4210</v>
      </c>
      <c r="T1172" s="0" t="s">
        <v>4210</v>
      </c>
      <c r="U1172" s="0" t="s">
        <v>99</v>
      </c>
      <c r="V1172" s="5" t="s">
        <v>4211</v>
      </c>
      <c r="Y1172" s="5" t="s">
        <v>3504</v>
      </c>
      <c r="Z1172" s="0" t="s">
        <v>104</v>
      </c>
      <c r="AC1172" s="5" t="s">
        <v>105</v>
      </c>
      <c r="AD1172" s="3">
        <f>IF(AA1172="","Pendiente",AA1172*Q1172)</f>
      </c>
      <c r="AE1172" s="3">
        <v>112861.23799999998</v>
      </c>
      <c r="AF1172" s="3">
        <f>IF(AE1172="","",AE1172*Q1172)</f>
      </c>
      <c r="AG1172" s="0" t="s">
        <v>106</v>
      </c>
      <c r="AH1172" s="0" t="s">
        <v>107</v>
      </c>
    </row>
    <row r="1173">
      <c r="A1173" s="0">
        <v>1169</v>
      </c>
      <c r="B1173" s="0" t="s">
        <v>4212</v>
      </c>
      <c r="C1173" s="0" t="s">
        <v>13</v>
      </c>
      <c r="D1173" s="0" t="s">
        <v>18</v>
      </c>
      <c r="E1173" s="5" t="s">
        <v>3500</v>
      </c>
      <c r="F1173" s="0" t="s">
        <v>3501</v>
      </c>
      <c r="G1173" s="0" t="s">
        <v>27</v>
      </c>
      <c r="H1173" s="0" t="s">
        <v>1020</v>
      </c>
      <c r="I1173" s="0" t="s">
        <v>3301</v>
      </c>
      <c r="J1173" s="5" t="s">
        <v>3302</v>
      </c>
      <c r="K1173" s="0" t="s">
        <v>32</v>
      </c>
      <c r="O1173" s="2">
        <v>0</v>
      </c>
      <c r="P1173" s="2">
        <v>91</v>
      </c>
      <c r="Q1173" s="2">
        <f>IF(C1173="Inventario físico",O1173,P1173)</f>
      </c>
      <c r="R1173" s="2">
        <v>2</v>
      </c>
      <c r="S1173" s="0" t="s">
        <v>4210</v>
      </c>
      <c r="T1173" s="0" t="s">
        <v>4210</v>
      </c>
      <c r="U1173" s="0" t="s">
        <v>99</v>
      </c>
      <c r="V1173" s="5" t="s">
        <v>4211</v>
      </c>
      <c r="Y1173" s="5" t="s">
        <v>3504</v>
      </c>
      <c r="Z1173" s="0" t="s">
        <v>104</v>
      </c>
      <c r="AC1173" s="5" t="s">
        <v>105</v>
      </c>
      <c r="AD1173" s="3">
        <f>IF(AA1173="","Pendiente",AA1173*Q1173)</f>
      </c>
      <c r="AE1173" s="3">
        <v>48702.21802197802</v>
      </c>
      <c r="AF1173" s="3">
        <f>IF(AE1173="","",AE1173*Q1173)</f>
      </c>
      <c r="AG1173" s="0" t="s">
        <v>106</v>
      </c>
      <c r="AH1173" s="0" t="s">
        <v>107</v>
      </c>
    </row>
    <row r="1174">
      <c r="A1174" s="0">
        <v>1170</v>
      </c>
      <c r="B1174" s="0" t="s">
        <v>4213</v>
      </c>
      <c r="C1174" s="0" t="s">
        <v>13</v>
      </c>
      <c r="D1174" s="0" t="s">
        <v>18</v>
      </c>
      <c r="E1174" s="5" t="s">
        <v>3500</v>
      </c>
      <c r="F1174" s="0" t="s">
        <v>3501</v>
      </c>
      <c r="G1174" s="0" t="s">
        <v>28</v>
      </c>
      <c r="H1174" s="0" t="s">
        <v>2131</v>
      </c>
      <c r="I1174" s="0" t="s">
        <v>3301</v>
      </c>
      <c r="J1174" s="5" t="s">
        <v>3302</v>
      </c>
      <c r="K1174" s="0" t="s">
        <v>32</v>
      </c>
      <c r="O1174" s="2">
        <v>0</v>
      </c>
      <c r="P1174" s="2">
        <v>12</v>
      </c>
      <c r="Q1174" s="2">
        <f>IF(C1174="Inventario físico",O1174,P1174)</f>
      </c>
      <c r="R1174" s="2">
        <v>2</v>
      </c>
      <c r="S1174" s="0" t="s">
        <v>4210</v>
      </c>
      <c r="T1174" s="0" t="s">
        <v>4210</v>
      </c>
      <c r="U1174" s="0" t="s">
        <v>99</v>
      </c>
      <c r="V1174" s="5" t="s">
        <v>4211</v>
      </c>
      <c r="Y1174" s="5" t="s">
        <v>3504</v>
      </c>
      <c r="Z1174" s="0" t="s">
        <v>104</v>
      </c>
      <c r="AC1174" s="5" t="s">
        <v>105</v>
      </c>
      <c r="AD1174" s="3">
        <f>IF(AA1174="","Pendiente",AA1174*Q1174)</f>
      </c>
      <c r="AE1174" s="3">
        <v>76413.5</v>
      </c>
      <c r="AF1174" s="3">
        <f>IF(AE1174="","",AE1174*Q1174)</f>
      </c>
      <c r="AG1174" s="0" t="s">
        <v>106</v>
      </c>
      <c r="AH1174" s="0" t="s">
        <v>107</v>
      </c>
    </row>
    <row r="1175">
      <c r="A1175" s="0">
        <v>1171</v>
      </c>
      <c r="B1175" s="0" t="s">
        <v>4214</v>
      </c>
      <c r="C1175" s="0" t="s">
        <v>13</v>
      </c>
      <c r="D1175" s="0" t="s">
        <v>18</v>
      </c>
      <c r="E1175" s="5" t="s">
        <v>3500</v>
      </c>
      <c r="F1175" s="0" t="s">
        <v>3501</v>
      </c>
      <c r="G1175" s="0" t="s">
        <v>26</v>
      </c>
      <c r="H1175" s="0" t="s">
        <v>92</v>
      </c>
      <c r="I1175" s="0" t="s">
        <v>3301</v>
      </c>
      <c r="J1175" s="5" t="s">
        <v>3302</v>
      </c>
      <c r="K1175" s="0" t="s">
        <v>32</v>
      </c>
      <c r="O1175" s="2">
        <v>0</v>
      </c>
      <c r="P1175" s="2">
        <v>5</v>
      </c>
      <c r="Q1175" s="2">
        <f>IF(C1175="Inventario físico",O1175,P1175)</f>
      </c>
      <c r="R1175" s="2">
        <v>1</v>
      </c>
      <c r="S1175" s="0" t="s">
        <v>4215</v>
      </c>
      <c r="T1175" s="0" t="s">
        <v>4215</v>
      </c>
      <c r="U1175" s="0" t="s">
        <v>99</v>
      </c>
      <c r="V1175" s="5" t="s">
        <v>4216</v>
      </c>
      <c r="Y1175" s="5" t="s">
        <v>3504</v>
      </c>
      <c r="Z1175" s="0" t="s">
        <v>104</v>
      </c>
      <c r="AC1175" s="5" t="s">
        <v>105</v>
      </c>
      <c r="AD1175" s="3">
        <f>IF(AA1175="","Pendiente",AA1175*Q1175)</f>
      </c>
      <c r="AE1175" s="3">
        <v>34178.479999999996</v>
      </c>
      <c r="AF1175" s="3">
        <f>IF(AE1175="","",AE1175*Q1175)</f>
      </c>
      <c r="AG1175" s="0" t="s">
        <v>106</v>
      </c>
      <c r="AH1175" s="0" t="s">
        <v>107</v>
      </c>
    </row>
    <row r="1176">
      <c r="A1176" s="0">
        <v>1172</v>
      </c>
      <c r="B1176" s="0" t="s">
        <v>4217</v>
      </c>
      <c r="C1176" s="0" t="s">
        <v>13</v>
      </c>
      <c r="D1176" s="0" t="s">
        <v>18</v>
      </c>
      <c r="E1176" s="5" t="s">
        <v>3500</v>
      </c>
      <c r="F1176" s="0" t="s">
        <v>3501</v>
      </c>
      <c r="G1176" s="0" t="s">
        <v>27</v>
      </c>
      <c r="H1176" s="0" t="s">
        <v>1020</v>
      </c>
      <c r="I1176" s="0" t="s">
        <v>3301</v>
      </c>
      <c r="J1176" s="5" t="s">
        <v>3302</v>
      </c>
      <c r="K1176" s="0" t="s">
        <v>32</v>
      </c>
      <c r="O1176" s="2">
        <v>0</v>
      </c>
      <c r="P1176" s="2">
        <v>30</v>
      </c>
      <c r="Q1176" s="2">
        <f>IF(C1176="Inventario físico",O1176,P1176)</f>
      </c>
      <c r="R1176" s="2">
        <v>1</v>
      </c>
      <c r="S1176" s="0" t="s">
        <v>4215</v>
      </c>
      <c r="T1176" s="0" t="s">
        <v>4215</v>
      </c>
      <c r="U1176" s="0" t="s">
        <v>99</v>
      </c>
      <c r="V1176" s="5" t="s">
        <v>4216</v>
      </c>
      <c r="Y1176" s="5" t="s">
        <v>3504</v>
      </c>
      <c r="Z1176" s="0" t="s">
        <v>104</v>
      </c>
      <c r="AC1176" s="5" t="s">
        <v>105</v>
      </c>
      <c r="AD1176" s="3">
        <f>IF(AA1176="","Pendiente",AA1176*Q1176)</f>
      </c>
      <c r="AE1176" s="3">
        <v>28935.066666666666</v>
      </c>
      <c r="AF1176" s="3">
        <f>IF(AE1176="","",AE1176*Q1176)</f>
      </c>
      <c r="AG1176" s="0" t="s">
        <v>106</v>
      </c>
      <c r="AH1176" s="0" t="s">
        <v>107</v>
      </c>
    </row>
    <row r="1177">
      <c r="A1177" s="0">
        <v>1173</v>
      </c>
      <c r="B1177" s="0" t="s">
        <v>4218</v>
      </c>
      <c r="C1177" s="0" t="s">
        <v>13</v>
      </c>
      <c r="D1177" s="0" t="s">
        <v>18</v>
      </c>
      <c r="E1177" s="5" t="s">
        <v>3500</v>
      </c>
      <c r="F1177" s="0" t="s">
        <v>3501</v>
      </c>
      <c r="G1177" s="0" t="s">
        <v>28</v>
      </c>
      <c r="H1177" s="0" t="s">
        <v>2131</v>
      </c>
      <c r="I1177" s="0" t="s">
        <v>3301</v>
      </c>
      <c r="J1177" s="5" t="s">
        <v>3302</v>
      </c>
      <c r="K1177" s="0" t="s">
        <v>32</v>
      </c>
      <c r="O1177" s="2">
        <v>0</v>
      </c>
      <c r="P1177" s="2">
        <v>10</v>
      </c>
      <c r="Q1177" s="2">
        <f>IF(C1177="Inventario físico",O1177,P1177)</f>
      </c>
      <c r="R1177" s="2">
        <v>1</v>
      </c>
      <c r="S1177" s="0" t="s">
        <v>4215</v>
      </c>
      <c r="T1177" s="0" t="s">
        <v>4215</v>
      </c>
      <c r="U1177" s="0" t="s">
        <v>99</v>
      </c>
      <c r="V1177" s="5" t="s">
        <v>4216</v>
      </c>
      <c r="Y1177" s="5" t="s">
        <v>3504</v>
      </c>
      <c r="Z1177" s="0" t="s">
        <v>104</v>
      </c>
      <c r="AC1177" s="5" t="s">
        <v>105</v>
      </c>
      <c r="AD1177" s="3">
        <f>IF(AA1177="","Pendiente",AA1177*Q1177)</f>
      </c>
      <c r="AE1177" s="3">
        <v>21735.535</v>
      </c>
      <c r="AF1177" s="3">
        <f>IF(AE1177="","",AE1177*Q1177)</f>
      </c>
      <c r="AG1177" s="0" t="s">
        <v>106</v>
      </c>
      <c r="AH1177" s="0" t="s">
        <v>107</v>
      </c>
    </row>
    <row r="1178">
      <c r="A1178" s="0">
        <v>1174</v>
      </c>
      <c r="B1178" s="0" t="s">
        <v>4219</v>
      </c>
      <c r="C1178" s="0" t="s">
        <v>13</v>
      </c>
      <c r="D1178" s="0" t="s">
        <v>18</v>
      </c>
      <c r="E1178" s="5" t="s">
        <v>3500</v>
      </c>
      <c r="F1178" s="0" t="s">
        <v>3501</v>
      </c>
      <c r="G1178" s="0" t="s">
        <v>26</v>
      </c>
      <c r="H1178" s="0" t="s">
        <v>92</v>
      </c>
      <c r="I1178" s="0" t="s">
        <v>3301</v>
      </c>
      <c r="J1178" s="5" t="s">
        <v>3302</v>
      </c>
      <c r="K1178" s="0" t="s">
        <v>32</v>
      </c>
      <c r="O1178" s="2">
        <v>0</v>
      </c>
      <c r="P1178" s="2">
        <v>5</v>
      </c>
      <c r="Q1178" s="2">
        <f>IF(C1178="Inventario físico",O1178,P1178)</f>
      </c>
      <c r="R1178" s="2">
        <v>1</v>
      </c>
      <c r="S1178" s="0" t="s">
        <v>4220</v>
      </c>
      <c r="T1178" s="0" t="s">
        <v>4220</v>
      </c>
      <c r="U1178" s="0" t="s">
        <v>99</v>
      </c>
      <c r="V1178" s="5" t="s">
        <v>4221</v>
      </c>
      <c r="Y1178" s="5" t="s">
        <v>3504</v>
      </c>
      <c r="Z1178" s="0" t="s">
        <v>104</v>
      </c>
      <c r="AC1178" s="5" t="s">
        <v>105</v>
      </c>
      <c r="AD1178" s="3">
        <f>IF(AA1178="","Pendiente",AA1178*Q1178)</f>
      </c>
      <c r="AE1178" s="3">
        <v>178782.05</v>
      </c>
      <c r="AF1178" s="3">
        <f>IF(AE1178="","",AE1178*Q1178)</f>
      </c>
      <c r="AG1178" s="0" t="s">
        <v>106</v>
      </c>
      <c r="AH1178" s="0" t="s">
        <v>107</v>
      </c>
    </row>
    <row r="1179">
      <c r="A1179" s="0">
        <v>1175</v>
      </c>
      <c r="B1179" s="0" t="s">
        <v>4222</v>
      </c>
      <c r="C1179" s="0" t="s">
        <v>13</v>
      </c>
      <c r="D1179" s="0" t="s">
        <v>18</v>
      </c>
      <c r="E1179" s="5" t="s">
        <v>3500</v>
      </c>
      <c r="F1179" s="0" t="s">
        <v>3501</v>
      </c>
      <c r="G1179" s="0" t="s">
        <v>26</v>
      </c>
      <c r="H1179" s="0" t="s">
        <v>92</v>
      </c>
      <c r="I1179" s="0" t="s">
        <v>3301</v>
      </c>
      <c r="J1179" s="5" t="s">
        <v>3302</v>
      </c>
      <c r="K1179" s="0" t="s">
        <v>32</v>
      </c>
      <c r="O1179" s="2">
        <v>0</v>
      </c>
      <c r="P1179" s="2">
        <v>5</v>
      </c>
      <c r="Q1179" s="2">
        <f>IF(C1179="Inventario físico",O1179,P1179)</f>
      </c>
      <c r="R1179" s="2">
        <v>1</v>
      </c>
      <c r="S1179" s="0" t="s">
        <v>4223</v>
      </c>
      <c r="T1179" s="0" t="s">
        <v>4223</v>
      </c>
      <c r="U1179" s="0" t="s">
        <v>99</v>
      </c>
      <c r="V1179" s="5" t="s">
        <v>4224</v>
      </c>
      <c r="Y1179" s="5" t="s">
        <v>3504</v>
      </c>
      <c r="Z1179" s="0" t="s">
        <v>104</v>
      </c>
      <c r="AC1179" s="5" t="s">
        <v>105</v>
      </c>
      <c r="AD1179" s="3">
        <f>IF(AA1179="","Pendiente",AA1179*Q1179)</f>
      </c>
      <c r="AE1179" s="3">
        <v>202198.75</v>
      </c>
      <c r="AF1179" s="3">
        <f>IF(AE1179="","",AE1179*Q1179)</f>
      </c>
      <c r="AG1179" s="0" t="s">
        <v>106</v>
      </c>
      <c r="AH1179" s="0" t="s">
        <v>107</v>
      </c>
    </row>
    <row r="1180">
      <c r="A1180" s="0">
        <v>1176</v>
      </c>
      <c r="B1180" s="0" t="s">
        <v>4225</v>
      </c>
      <c r="C1180" s="0" t="s">
        <v>13</v>
      </c>
      <c r="D1180" s="0" t="s">
        <v>18</v>
      </c>
      <c r="E1180" s="5" t="s">
        <v>3500</v>
      </c>
      <c r="F1180" s="0" t="s">
        <v>3501</v>
      </c>
      <c r="G1180" s="0" t="s">
        <v>26</v>
      </c>
      <c r="H1180" s="0" t="s">
        <v>92</v>
      </c>
      <c r="I1180" s="0" t="s">
        <v>3301</v>
      </c>
      <c r="J1180" s="5" t="s">
        <v>3302</v>
      </c>
      <c r="K1180" s="0" t="s">
        <v>32</v>
      </c>
      <c r="O1180" s="2">
        <v>0</v>
      </c>
      <c r="P1180" s="2">
        <v>5</v>
      </c>
      <c r="Q1180" s="2">
        <f>IF(C1180="Inventario físico",O1180,P1180)</f>
      </c>
      <c r="R1180" s="2">
        <v>1</v>
      </c>
      <c r="S1180" s="0" t="s">
        <v>4226</v>
      </c>
      <c r="T1180" s="0" t="s">
        <v>4226</v>
      </c>
      <c r="U1180" s="0" t="s">
        <v>99</v>
      </c>
      <c r="V1180" s="5" t="s">
        <v>4227</v>
      </c>
      <c r="Y1180" s="5" t="s">
        <v>3504</v>
      </c>
      <c r="Z1180" s="0" t="s">
        <v>104</v>
      </c>
      <c r="AC1180" s="5" t="s">
        <v>105</v>
      </c>
      <c r="AD1180" s="3">
        <f>IF(AA1180="","Pendiente",AA1180*Q1180)</f>
      </c>
      <c r="AE1180" s="3">
        <v>12917.962</v>
      </c>
      <c r="AF1180" s="3">
        <f>IF(AE1180="","",AE1180*Q1180)</f>
      </c>
      <c r="AG1180" s="0" t="s">
        <v>106</v>
      </c>
      <c r="AH1180" s="0" t="s">
        <v>107</v>
      </c>
    </row>
    <row r="1181">
      <c r="A1181" s="0">
        <v>1177</v>
      </c>
      <c r="B1181" s="0" t="s">
        <v>4228</v>
      </c>
      <c r="C1181" s="0" t="s">
        <v>13</v>
      </c>
      <c r="D1181" s="0" t="s">
        <v>18</v>
      </c>
      <c r="E1181" s="5" t="s">
        <v>3500</v>
      </c>
      <c r="F1181" s="0" t="s">
        <v>3501</v>
      </c>
      <c r="G1181" s="0" t="s">
        <v>27</v>
      </c>
      <c r="H1181" s="0" t="s">
        <v>1020</v>
      </c>
      <c r="I1181" s="0" t="s">
        <v>3301</v>
      </c>
      <c r="J1181" s="5" t="s">
        <v>3302</v>
      </c>
      <c r="K1181" s="0" t="s">
        <v>32</v>
      </c>
      <c r="O1181" s="2">
        <v>0</v>
      </c>
      <c r="P1181" s="2">
        <v>30</v>
      </c>
      <c r="Q1181" s="2">
        <f>IF(C1181="Inventario físico",O1181,P1181)</f>
      </c>
      <c r="R1181" s="2">
        <v>1</v>
      </c>
      <c r="S1181" s="0" t="s">
        <v>4226</v>
      </c>
      <c r="T1181" s="0" t="s">
        <v>4226</v>
      </c>
      <c r="U1181" s="0" t="s">
        <v>99</v>
      </c>
      <c r="V1181" s="5" t="s">
        <v>4227</v>
      </c>
      <c r="Y1181" s="5" t="s">
        <v>3504</v>
      </c>
      <c r="Z1181" s="0" t="s">
        <v>104</v>
      </c>
      <c r="AC1181" s="5" t="s">
        <v>105</v>
      </c>
      <c r="AD1181" s="3">
        <f>IF(AA1181="","Pendiente",AA1181*Q1181)</f>
      </c>
      <c r="AE1181" s="3">
        <v>10086.140000000001</v>
      </c>
      <c r="AF1181" s="3">
        <f>IF(AE1181="","",AE1181*Q1181)</f>
      </c>
      <c r="AG1181" s="0" t="s">
        <v>106</v>
      </c>
      <c r="AH1181" s="0" t="s">
        <v>107</v>
      </c>
    </row>
    <row r="1182">
      <c r="A1182" s="0">
        <v>1178</v>
      </c>
      <c r="B1182" s="0" t="s">
        <v>4229</v>
      </c>
      <c r="C1182" s="0" t="s">
        <v>13</v>
      </c>
      <c r="D1182" s="0" t="s">
        <v>18</v>
      </c>
      <c r="E1182" s="5" t="s">
        <v>3500</v>
      </c>
      <c r="F1182" s="0" t="s">
        <v>3501</v>
      </c>
      <c r="G1182" s="0" t="s">
        <v>28</v>
      </c>
      <c r="H1182" s="0" t="s">
        <v>2131</v>
      </c>
      <c r="I1182" s="0" t="s">
        <v>3301</v>
      </c>
      <c r="J1182" s="5" t="s">
        <v>3302</v>
      </c>
      <c r="K1182" s="0" t="s">
        <v>32</v>
      </c>
      <c r="O1182" s="2">
        <v>0</v>
      </c>
      <c r="P1182" s="2">
        <v>12</v>
      </c>
      <c r="Q1182" s="2">
        <f>IF(C1182="Inventario físico",O1182,P1182)</f>
      </c>
      <c r="R1182" s="2">
        <v>2</v>
      </c>
      <c r="S1182" s="0" t="s">
        <v>4226</v>
      </c>
      <c r="T1182" s="0" t="s">
        <v>4226</v>
      </c>
      <c r="U1182" s="0" t="s">
        <v>99</v>
      </c>
      <c r="V1182" s="5" t="s">
        <v>4227</v>
      </c>
      <c r="Y1182" s="5" t="s">
        <v>3504</v>
      </c>
      <c r="Z1182" s="0" t="s">
        <v>104</v>
      </c>
      <c r="AC1182" s="5" t="s">
        <v>105</v>
      </c>
      <c r="AD1182" s="3">
        <f>IF(AA1182="","Pendiente",AA1182*Q1182)</f>
      </c>
      <c r="AE1182" s="3">
        <v>12047.775</v>
      </c>
      <c r="AF1182" s="3">
        <f>IF(AE1182="","",AE1182*Q1182)</f>
      </c>
      <c r="AG1182" s="0" t="s">
        <v>106</v>
      </c>
      <c r="AH1182" s="0" t="s">
        <v>107</v>
      </c>
    </row>
    <row r="1183">
      <c r="A1183" s="0">
        <v>1179</v>
      </c>
      <c r="B1183" s="0" t="s">
        <v>4230</v>
      </c>
      <c r="C1183" s="0" t="s">
        <v>13</v>
      </c>
      <c r="D1183" s="0" t="s">
        <v>18</v>
      </c>
      <c r="E1183" s="5" t="s">
        <v>3500</v>
      </c>
      <c r="F1183" s="0" t="s">
        <v>3501</v>
      </c>
      <c r="G1183" s="0" t="s">
        <v>26</v>
      </c>
      <c r="H1183" s="0" t="s">
        <v>92</v>
      </c>
      <c r="I1183" s="0" t="s">
        <v>3301</v>
      </c>
      <c r="J1183" s="5" t="s">
        <v>3302</v>
      </c>
      <c r="K1183" s="0" t="s">
        <v>32</v>
      </c>
      <c r="O1183" s="2">
        <v>0</v>
      </c>
      <c r="P1183" s="2">
        <v>5</v>
      </c>
      <c r="Q1183" s="2">
        <f>IF(C1183="Inventario físico",O1183,P1183)</f>
      </c>
      <c r="R1183" s="2">
        <v>1</v>
      </c>
      <c r="S1183" s="0" t="s">
        <v>4231</v>
      </c>
      <c r="T1183" s="0" t="s">
        <v>4231</v>
      </c>
      <c r="U1183" s="0" t="s">
        <v>99</v>
      </c>
      <c r="V1183" s="5" t="s">
        <v>4232</v>
      </c>
      <c r="Y1183" s="5" t="s">
        <v>3504</v>
      </c>
      <c r="Z1183" s="0" t="s">
        <v>104</v>
      </c>
      <c r="AC1183" s="5" t="s">
        <v>105</v>
      </c>
      <c r="AD1183" s="3">
        <f>IF(AA1183="","Pendiente",AA1183*Q1183)</f>
      </c>
      <c r="AE1183" s="3">
        <v>22096.629999999997</v>
      </c>
      <c r="AF1183" s="3">
        <f>IF(AE1183="","",AE1183*Q1183)</f>
      </c>
      <c r="AG1183" s="0" t="s">
        <v>106</v>
      </c>
      <c r="AH1183" s="0" t="s">
        <v>107</v>
      </c>
    </row>
    <row r="1184">
      <c r="A1184" s="0">
        <v>1180</v>
      </c>
      <c r="B1184" s="0" t="s">
        <v>4233</v>
      </c>
      <c r="C1184" s="0" t="s">
        <v>13</v>
      </c>
      <c r="D1184" s="0" t="s">
        <v>18</v>
      </c>
      <c r="E1184" s="5" t="s">
        <v>3500</v>
      </c>
      <c r="F1184" s="0" t="s">
        <v>3501</v>
      </c>
      <c r="G1184" s="0" t="s">
        <v>27</v>
      </c>
      <c r="H1184" s="0" t="s">
        <v>1020</v>
      </c>
      <c r="I1184" s="0" t="s">
        <v>3301</v>
      </c>
      <c r="J1184" s="5" t="s">
        <v>3302</v>
      </c>
      <c r="K1184" s="0" t="s">
        <v>32</v>
      </c>
      <c r="O1184" s="2">
        <v>0</v>
      </c>
      <c r="P1184" s="2">
        <v>14</v>
      </c>
      <c r="Q1184" s="2">
        <f>IF(C1184="Inventario físico",O1184,P1184)</f>
      </c>
      <c r="R1184" s="2">
        <v>1</v>
      </c>
      <c r="S1184" s="0" t="s">
        <v>4231</v>
      </c>
      <c r="T1184" s="0" t="s">
        <v>4231</v>
      </c>
      <c r="U1184" s="0" t="s">
        <v>99</v>
      </c>
      <c r="V1184" s="5" t="s">
        <v>4232</v>
      </c>
      <c r="Y1184" s="5" t="s">
        <v>3504</v>
      </c>
      <c r="Z1184" s="0" t="s">
        <v>104</v>
      </c>
      <c r="AC1184" s="5" t="s">
        <v>105</v>
      </c>
      <c r="AD1184" s="3">
        <f>IF(AA1184="","Pendiente",AA1184*Q1184)</f>
      </c>
      <c r="AE1184" s="3">
        <v>13423.94642857143</v>
      </c>
      <c r="AF1184" s="3">
        <f>IF(AE1184="","",AE1184*Q1184)</f>
      </c>
      <c r="AG1184" s="0" t="s">
        <v>106</v>
      </c>
      <c r="AH1184" s="0" t="s">
        <v>107</v>
      </c>
    </row>
    <row r="1185">
      <c r="A1185" s="0">
        <v>1181</v>
      </c>
      <c r="B1185" s="0" t="s">
        <v>4234</v>
      </c>
      <c r="C1185" s="0" t="s">
        <v>13</v>
      </c>
      <c r="D1185" s="0" t="s">
        <v>18</v>
      </c>
      <c r="E1185" s="5" t="s">
        <v>3500</v>
      </c>
      <c r="F1185" s="0" t="s">
        <v>3501</v>
      </c>
      <c r="G1185" s="0" t="s">
        <v>28</v>
      </c>
      <c r="H1185" s="0" t="s">
        <v>2131</v>
      </c>
      <c r="I1185" s="0" t="s">
        <v>3301</v>
      </c>
      <c r="J1185" s="5" t="s">
        <v>3302</v>
      </c>
      <c r="K1185" s="0" t="s">
        <v>32</v>
      </c>
      <c r="O1185" s="2">
        <v>0</v>
      </c>
      <c r="P1185" s="2">
        <v>4</v>
      </c>
      <c r="Q1185" s="2">
        <f>IF(C1185="Inventario físico",O1185,P1185)</f>
      </c>
      <c r="R1185" s="2">
        <v>1</v>
      </c>
      <c r="S1185" s="0" t="s">
        <v>4231</v>
      </c>
      <c r="T1185" s="0" t="s">
        <v>4231</v>
      </c>
      <c r="U1185" s="0" t="s">
        <v>99</v>
      </c>
      <c r="V1185" s="5" t="s">
        <v>4232</v>
      </c>
      <c r="Y1185" s="5" t="s">
        <v>3504</v>
      </c>
      <c r="Z1185" s="0" t="s">
        <v>104</v>
      </c>
      <c r="AC1185" s="5" t="s">
        <v>105</v>
      </c>
      <c r="AD1185" s="3">
        <f>IF(AA1185="","Pendiente",AA1185*Q1185)</f>
      </c>
      <c r="AE1185" s="3">
        <v>14377</v>
      </c>
      <c r="AF1185" s="3">
        <f>IF(AE1185="","",AE1185*Q1185)</f>
      </c>
      <c r="AG1185" s="0" t="s">
        <v>106</v>
      </c>
      <c r="AH1185" s="0" t="s">
        <v>107</v>
      </c>
    </row>
    <row r="1186">
      <c r="A1186" s="0">
        <v>1182</v>
      </c>
      <c r="B1186" s="0" t="s">
        <v>4235</v>
      </c>
      <c r="C1186" s="0" t="s">
        <v>13</v>
      </c>
      <c r="D1186" s="0" t="s">
        <v>18</v>
      </c>
      <c r="E1186" s="5" t="s">
        <v>3500</v>
      </c>
      <c r="F1186" s="0" t="s">
        <v>3501</v>
      </c>
      <c r="G1186" s="0" t="s">
        <v>26</v>
      </c>
      <c r="H1186" s="0" t="s">
        <v>92</v>
      </c>
      <c r="I1186" s="0" t="s">
        <v>3301</v>
      </c>
      <c r="J1186" s="5" t="s">
        <v>3302</v>
      </c>
      <c r="K1186" s="0" t="s">
        <v>32</v>
      </c>
      <c r="O1186" s="2">
        <v>0</v>
      </c>
      <c r="P1186" s="2">
        <v>5</v>
      </c>
      <c r="Q1186" s="2">
        <f>IF(C1186="Inventario físico",O1186,P1186)</f>
      </c>
      <c r="R1186" s="2">
        <v>1</v>
      </c>
      <c r="S1186" s="0" t="s">
        <v>4236</v>
      </c>
      <c r="T1186" s="0" t="s">
        <v>4236</v>
      </c>
      <c r="U1186" s="0" t="s">
        <v>99</v>
      </c>
      <c r="V1186" s="5" t="s">
        <v>4237</v>
      </c>
      <c r="Y1186" s="5" t="s">
        <v>3504</v>
      </c>
      <c r="Z1186" s="0" t="s">
        <v>104</v>
      </c>
      <c r="AC1186" s="5" t="s">
        <v>105</v>
      </c>
      <c r="AD1186" s="3">
        <f>IF(AA1186="","Pendiente",AA1186*Q1186)</f>
      </c>
      <c r="AE1186" s="3">
        <v>20931.68</v>
      </c>
      <c r="AF1186" s="3">
        <f>IF(AE1186="","",AE1186*Q1186)</f>
      </c>
      <c r="AG1186" s="0" t="s">
        <v>106</v>
      </c>
      <c r="AH1186" s="0" t="s">
        <v>107</v>
      </c>
    </row>
    <row r="1187">
      <c r="A1187" s="0">
        <v>1183</v>
      </c>
      <c r="B1187" s="0" t="s">
        <v>4238</v>
      </c>
      <c r="C1187" s="0" t="s">
        <v>13</v>
      </c>
      <c r="D1187" s="0" t="s">
        <v>18</v>
      </c>
      <c r="E1187" s="5" t="s">
        <v>3500</v>
      </c>
      <c r="F1187" s="0" t="s">
        <v>3501</v>
      </c>
      <c r="G1187" s="0" t="s">
        <v>27</v>
      </c>
      <c r="H1187" s="0" t="s">
        <v>1020</v>
      </c>
      <c r="I1187" s="0" t="s">
        <v>3301</v>
      </c>
      <c r="J1187" s="5" t="s">
        <v>3302</v>
      </c>
      <c r="K1187" s="0" t="s">
        <v>32</v>
      </c>
      <c r="O1187" s="2">
        <v>0</v>
      </c>
      <c r="P1187" s="2">
        <v>51</v>
      </c>
      <c r="Q1187" s="2">
        <f>IF(C1187="Inventario físico",O1187,P1187)</f>
      </c>
      <c r="R1187" s="2">
        <v>1</v>
      </c>
      <c r="S1187" s="0" t="s">
        <v>4236</v>
      </c>
      <c r="T1187" s="0" t="s">
        <v>4236</v>
      </c>
      <c r="U1187" s="0" t="s">
        <v>99</v>
      </c>
      <c r="V1187" s="5" t="s">
        <v>4237</v>
      </c>
      <c r="Y1187" s="5" t="s">
        <v>3504</v>
      </c>
      <c r="Z1187" s="0" t="s">
        <v>104</v>
      </c>
      <c r="AC1187" s="5" t="s">
        <v>105</v>
      </c>
      <c r="AD1187" s="3">
        <f>IF(AA1187="","Pendiente",AA1187*Q1187)</f>
      </c>
      <c r="AE1187" s="3">
        <v>13545.192549019606</v>
      </c>
      <c r="AF1187" s="3">
        <f>IF(AE1187="","",AE1187*Q1187)</f>
      </c>
      <c r="AG1187" s="0" t="s">
        <v>106</v>
      </c>
      <c r="AH1187" s="0" t="s">
        <v>107</v>
      </c>
    </row>
    <row r="1188">
      <c r="A1188" s="0">
        <v>1184</v>
      </c>
      <c r="B1188" s="0" t="s">
        <v>4239</v>
      </c>
      <c r="C1188" s="0" t="s">
        <v>13</v>
      </c>
      <c r="D1188" s="0" t="s">
        <v>18</v>
      </c>
      <c r="E1188" s="5" t="s">
        <v>3500</v>
      </c>
      <c r="F1188" s="0" t="s">
        <v>3501</v>
      </c>
      <c r="G1188" s="0" t="s">
        <v>28</v>
      </c>
      <c r="H1188" s="0" t="s">
        <v>2131</v>
      </c>
      <c r="I1188" s="0" t="s">
        <v>3301</v>
      </c>
      <c r="J1188" s="5" t="s">
        <v>3302</v>
      </c>
      <c r="K1188" s="0" t="s">
        <v>32</v>
      </c>
      <c r="O1188" s="2">
        <v>0</v>
      </c>
      <c r="P1188" s="2">
        <v>4</v>
      </c>
      <c r="Q1188" s="2">
        <f>IF(C1188="Inventario físico",O1188,P1188)</f>
      </c>
      <c r="R1188" s="2">
        <v>1</v>
      </c>
      <c r="S1188" s="0" t="s">
        <v>4236</v>
      </c>
      <c r="T1188" s="0" t="s">
        <v>4236</v>
      </c>
      <c r="U1188" s="0" t="s">
        <v>99</v>
      </c>
      <c r="V1188" s="5" t="s">
        <v>4237</v>
      </c>
      <c r="Y1188" s="5" t="s">
        <v>3504</v>
      </c>
      <c r="Z1188" s="0" t="s">
        <v>104</v>
      </c>
      <c r="AC1188" s="5" t="s">
        <v>105</v>
      </c>
      <c r="AD1188" s="3">
        <f>IF(AA1188="","Pendiente",AA1188*Q1188)</f>
      </c>
      <c r="AE1188" s="3">
        <v>14377</v>
      </c>
      <c r="AF1188" s="3">
        <f>IF(AE1188="","",AE1188*Q1188)</f>
      </c>
      <c r="AG1188" s="0" t="s">
        <v>106</v>
      </c>
      <c r="AH1188" s="0" t="s">
        <v>107</v>
      </c>
    </row>
    <row r="1189">
      <c r="A1189" s="0">
        <v>1185</v>
      </c>
      <c r="B1189" s="0" t="s">
        <v>4240</v>
      </c>
      <c r="C1189" s="0" t="s">
        <v>13</v>
      </c>
      <c r="D1189" s="0" t="s">
        <v>16</v>
      </c>
      <c r="E1189" s="5" t="s">
        <v>131</v>
      </c>
      <c r="F1189" s="0" t="s">
        <v>3300</v>
      </c>
      <c r="G1189" s="0" t="s">
        <v>26</v>
      </c>
      <c r="H1189" s="0" t="s">
        <v>92</v>
      </c>
      <c r="I1189" s="0" t="s">
        <v>3301</v>
      </c>
      <c r="J1189" s="5" t="s">
        <v>3302</v>
      </c>
      <c r="K1189" s="0" t="s">
        <v>33</v>
      </c>
      <c r="O1189" s="2">
        <v>0</v>
      </c>
      <c r="P1189" s="2">
        <v>4</v>
      </c>
      <c r="Q1189" s="2">
        <f>IF(C1189="Inventario físico",O1189,P1189)</f>
      </c>
      <c r="R1189" s="2">
        <v>1</v>
      </c>
      <c r="S1189" s="0" t="s">
        <v>4241</v>
      </c>
      <c r="T1189" s="0" t="s">
        <v>4241</v>
      </c>
      <c r="U1189" s="0" t="s">
        <v>99</v>
      </c>
      <c r="V1189" s="5" t="s">
        <v>846</v>
      </c>
      <c r="Y1189" s="5" t="s">
        <v>3304</v>
      </c>
      <c r="Z1189" s="0" t="s">
        <v>104</v>
      </c>
      <c r="AC1189" s="5" t="s">
        <v>105</v>
      </c>
      <c r="AD1189" s="3">
        <f>IF(AA1189="","Pendiente",AA1189*Q1189)</f>
      </c>
      <c r="AE1189" s="3">
        <v>708.05</v>
      </c>
      <c r="AF1189" s="3">
        <f>IF(AE1189="","",AE1189*Q1189)</f>
      </c>
      <c r="AG1189" s="0" t="s">
        <v>106</v>
      </c>
      <c r="AH1189" s="0" t="s">
        <v>107</v>
      </c>
    </row>
    <row r="1190">
      <c r="A1190" s="0">
        <v>1186</v>
      </c>
      <c r="B1190" s="0" t="s">
        <v>4242</v>
      </c>
      <c r="C1190" s="0" t="s">
        <v>13</v>
      </c>
      <c r="D1190" s="0" t="s">
        <v>16</v>
      </c>
      <c r="E1190" s="5" t="s">
        <v>131</v>
      </c>
      <c r="F1190" s="0" t="s">
        <v>3300</v>
      </c>
      <c r="G1190" s="0" t="s">
        <v>28</v>
      </c>
      <c r="H1190" s="0" t="s">
        <v>2131</v>
      </c>
      <c r="I1190" s="0" t="s">
        <v>3301</v>
      </c>
      <c r="J1190" s="5" t="s">
        <v>3302</v>
      </c>
      <c r="K1190" s="0" t="s">
        <v>33</v>
      </c>
      <c r="O1190" s="2">
        <v>0</v>
      </c>
      <c r="P1190" s="2">
        <v>20</v>
      </c>
      <c r="Q1190" s="2">
        <f>IF(C1190="Inventario físico",O1190,P1190)</f>
      </c>
      <c r="R1190" s="2">
        <v>1</v>
      </c>
      <c r="S1190" s="0" t="s">
        <v>4241</v>
      </c>
      <c r="T1190" s="0" t="s">
        <v>4241</v>
      </c>
      <c r="U1190" s="0" t="s">
        <v>99</v>
      </c>
      <c r="V1190" s="5" t="s">
        <v>846</v>
      </c>
      <c r="Y1190" s="5" t="s">
        <v>3304</v>
      </c>
      <c r="Z1190" s="0" t="s">
        <v>104</v>
      </c>
      <c r="AC1190" s="5" t="s">
        <v>105</v>
      </c>
      <c r="AD1190" s="3">
        <f>IF(AA1190="","Pendiente",AA1190*Q1190)</f>
      </c>
      <c r="AE1190" s="3">
        <v>1337.354</v>
      </c>
      <c r="AF1190" s="3">
        <f>IF(AE1190="","",AE1190*Q1190)</f>
      </c>
      <c r="AG1190" s="0" t="s">
        <v>106</v>
      </c>
      <c r="AH1190" s="0" t="s">
        <v>107</v>
      </c>
    </row>
    <row r="1191">
      <c r="A1191" s="0">
        <v>1187</v>
      </c>
      <c r="B1191" s="0" t="s">
        <v>4243</v>
      </c>
      <c r="C1191" s="0" t="s">
        <v>13</v>
      </c>
      <c r="D1191" s="0" t="s">
        <v>16</v>
      </c>
      <c r="E1191" s="5" t="s">
        <v>3306</v>
      </c>
      <c r="G1191" s="0" t="s">
        <v>26</v>
      </c>
      <c r="H1191" s="0" t="s">
        <v>92</v>
      </c>
      <c r="I1191" s="0" t="s">
        <v>3301</v>
      </c>
      <c r="J1191" s="5" t="s">
        <v>3302</v>
      </c>
      <c r="K1191" s="0" t="s">
        <v>33</v>
      </c>
      <c r="O1191" s="2">
        <v>0</v>
      </c>
      <c r="P1191" s="2">
        <v>4</v>
      </c>
      <c r="Q1191" s="2">
        <f>IF(C1191="Inventario físico",O1191,P1191)</f>
      </c>
      <c r="R1191" s="2">
        <v>1</v>
      </c>
      <c r="S1191" s="0" t="s">
        <v>4244</v>
      </c>
      <c r="T1191" s="0" t="s">
        <v>4244</v>
      </c>
      <c r="U1191" s="0" t="s">
        <v>99</v>
      </c>
      <c r="V1191" s="5" t="s">
        <v>4245</v>
      </c>
      <c r="Y1191" s="5" t="s">
        <v>3309</v>
      </c>
      <c r="Z1191" s="0" t="s">
        <v>104</v>
      </c>
      <c r="AC1191" s="5" t="s">
        <v>105</v>
      </c>
      <c r="AD1191" s="3">
        <f>IF(AA1191="","Pendiente",AA1191*Q1191)</f>
      </c>
      <c r="AE1191" s="3">
        <v>2828.5</v>
      </c>
      <c r="AF1191" s="3">
        <f>IF(AE1191="","",AE1191*Q1191)</f>
      </c>
      <c r="AG1191" s="0" t="s">
        <v>106</v>
      </c>
      <c r="AH1191" s="0" t="s">
        <v>107</v>
      </c>
    </row>
    <row r="1192">
      <c r="A1192" s="0">
        <v>1188</v>
      </c>
      <c r="B1192" s="0" t="s">
        <v>4246</v>
      </c>
      <c r="C1192" s="0" t="s">
        <v>13</v>
      </c>
      <c r="D1192" s="0" t="s">
        <v>16</v>
      </c>
      <c r="E1192" s="5" t="s">
        <v>3306</v>
      </c>
      <c r="G1192" s="0" t="s">
        <v>26</v>
      </c>
      <c r="H1192" s="0" t="s">
        <v>92</v>
      </c>
      <c r="I1192" s="0" t="s">
        <v>3301</v>
      </c>
      <c r="J1192" s="5" t="s">
        <v>3302</v>
      </c>
      <c r="K1192" s="0" t="s">
        <v>33</v>
      </c>
      <c r="O1192" s="2">
        <v>0</v>
      </c>
      <c r="P1192" s="2">
        <v>5</v>
      </c>
      <c r="Q1192" s="2">
        <f>IF(C1192="Inventario físico",O1192,P1192)</f>
      </c>
      <c r="R1192" s="2">
        <v>2</v>
      </c>
      <c r="S1192" s="0" t="s">
        <v>4247</v>
      </c>
      <c r="T1192" s="0" t="s">
        <v>4247</v>
      </c>
      <c r="U1192" s="0" t="s">
        <v>99</v>
      </c>
      <c r="V1192" s="5" t="s">
        <v>4248</v>
      </c>
      <c r="Y1192" s="5" t="s">
        <v>3309</v>
      </c>
      <c r="Z1192" s="0" t="s">
        <v>104</v>
      </c>
      <c r="AC1192" s="5" t="s">
        <v>105</v>
      </c>
      <c r="AD1192" s="3">
        <f>IF(AA1192="","Pendiente",AA1192*Q1192)</f>
      </c>
      <c r="AE1192" s="3">
        <v>11124.52</v>
      </c>
      <c r="AF1192" s="3">
        <f>IF(AE1192="","",AE1192*Q1192)</f>
      </c>
      <c r="AG1192" s="0" t="s">
        <v>106</v>
      </c>
      <c r="AH1192" s="0" t="s">
        <v>107</v>
      </c>
    </row>
    <row r="1193">
      <c r="A1193" s="0">
        <v>1189</v>
      </c>
      <c r="B1193" s="0" t="s">
        <v>4249</v>
      </c>
      <c r="C1193" s="0" t="s">
        <v>13</v>
      </c>
      <c r="D1193" s="0" t="s">
        <v>16</v>
      </c>
      <c r="E1193" s="5" t="s">
        <v>3306</v>
      </c>
      <c r="G1193" s="0" t="s">
        <v>26</v>
      </c>
      <c r="H1193" s="0" t="s">
        <v>92</v>
      </c>
      <c r="I1193" s="0" t="s">
        <v>3301</v>
      </c>
      <c r="J1193" s="5" t="s">
        <v>3302</v>
      </c>
      <c r="K1193" s="0" t="s">
        <v>30</v>
      </c>
      <c r="O1193" s="2">
        <v>0</v>
      </c>
      <c r="P1193" s="2">
        <v>4</v>
      </c>
      <c r="Q1193" s="2">
        <f>IF(C1193="Inventario físico",O1193,P1193)</f>
      </c>
      <c r="R1193" s="2">
        <v>1</v>
      </c>
      <c r="S1193" s="0" t="s">
        <v>4250</v>
      </c>
      <c r="T1193" s="0" t="s">
        <v>4250</v>
      </c>
      <c r="U1193" s="0" t="s">
        <v>99</v>
      </c>
      <c r="V1193" s="5" t="s">
        <v>4251</v>
      </c>
      <c r="Y1193" s="5" t="s">
        <v>3309</v>
      </c>
      <c r="Z1193" s="0" t="s">
        <v>104</v>
      </c>
      <c r="AC1193" s="5" t="s">
        <v>105</v>
      </c>
      <c r="AD1193" s="3">
        <f>IF(AA1193="","Pendiente",AA1193*Q1193)</f>
      </c>
      <c r="AE1193" s="3">
        <v>192.66</v>
      </c>
      <c r="AF1193" s="3">
        <f>IF(AE1193="","",AE1193*Q1193)</f>
      </c>
      <c r="AG1193" s="0" t="s">
        <v>106</v>
      </c>
      <c r="AH1193" s="0" t="s">
        <v>107</v>
      </c>
    </row>
    <row r="1194">
      <c r="A1194" s="0">
        <v>1190</v>
      </c>
      <c r="B1194" s="0" t="s">
        <v>4252</v>
      </c>
      <c r="C1194" s="0" t="s">
        <v>13</v>
      </c>
      <c r="D1194" s="0" t="s">
        <v>16</v>
      </c>
      <c r="E1194" s="5" t="s">
        <v>3306</v>
      </c>
      <c r="G1194" s="0" t="s">
        <v>27</v>
      </c>
      <c r="H1194" s="0" t="s">
        <v>1020</v>
      </c>
      <c r="I1194" s="0" t="s">
        <v>3301</v>
      </c>
      <c r="J1194" s="5" t="s">
        <v>3302</v>
      </c>
      <c r="K1194" s="0" t="s">
        <v>30</v>
      </c>
      <c r="O1194" s="2">
        <v>0</v>
      </c>
      <c r="P1194" s="2">
        <v>280</v>
      </c>
      <c r="Q1194" s="2">
        <f>IF(C1194="Inventario físico",O1194,P1194)</f>
      </c>
      <c r="R1194" s="2">
        <v>2</v>
      </c>
      <c r="S1194" s="0" t="s">
        <v>4250</v>
      </c>
      <c r="T1194" s="0" t="s">
        <v>4250</v>
      </c>
      <c r="U1194" s="0" t="s">
        <v>99</v>
      </c>
      <c r="V1194" s="5" t="s">
        <v>4251</v>
      </c>
      <c r="Y1194" s="5" t="s">
        <v>3309</v>
      </c>
      <c r="Z1194" s="0" t="s">
        <v>104</v>
      </c>
      <c r="AC1194" s="5" t="s">
        <v>105</v>
      </c>
      <c r="AD1194" s="3">
        <f>IF(AA1194="","Pendiente",AA1194*Q1194)</f>
      </c>
      <c r="AE1194" s="3">
        <v>191.20167857142854</v>
      </c>
      <c r="AF1194" s="3">
        <f>IF(AE1194="","",AE1194*Q1194)</f>
      </c>
      <c r="AG1194" s="0" t="s">
        <v>106</v>
      </c>
      <c r="AH1194" s="0" t="s">
        <v>107</v>
      </c>
    </row>
    <row r="1195">
      <c r="A1195" s="0">
        <v>1191</v>
      </c>
      <c r="B1195" s="0" t="s">
        <v>4253</v>
      </c>
      <c r="C1195" s="0" t="s">
        <v>13</v>
      </c>
      <c r="D1195" s="0" t="s">
        <v>16</v>
      </c>
      <c r="E1195" s="5" t="s">
        <v>3306</v>
      </c>
      <c r="G1195" s="0" t="s">
        <v>26</v>
      </c>
      <c r="H1195" s="0" t="s">
        <v>92</v>
      </c>
      <c r="I1195" s="0" t="s">
        <v>3301</v>
      </c>
      <c r="J1195" s="5" t="s">
        <v>3302</v>
      </c>
      <c r="K1195" s="0" t="s">
        <v>30</v>
      </c>
      <c r="O1195" s="2">
        <v>0</v>
      </c>
      <c r="P1195" s="2">
        <v>4</v>
      </c>
      <c r="Q1195" s="2">
        <f>IF(C1195="Inventario físico",O1195,P1195)</f>
      </c>
      <c r="R1195" s="2">
        <v>1</v>
      </c>
      <c r="S1195" s="0" t="s">
        <v>4254</v>
      </c>
      <c r="T1195" s="0" t="s">
        <v>4254</v>
      </c>
      <c r="U1195" s="0" t="s">
        <v>99</v>
      </c>
      <c r="V1195" s="5" t="s">
        <v>4255</v>
      </c>
      <c r="Y1195" s="5" t="s">
        <v>3309</v>
      </c>
      <c r="Z1195" s="0" t="s">
        <v>104</v>
      </c>
      <c r="AC1195" s="5" t="s">
        <v>105</v>
      </c>
      <c r="AD1195" s="3">
        <f>IF(AA1195="","Pendiente",AA1195*Q1195)</f>
      </c>
      <c r="AE1195" s="3">
        <v>192.66</v>
      </c>
      <c r="AF1195" s="3">
        <f>IF(AE1195="","",AE1195*Q1195)</f>
      </c>
      <c r="AG1195" s="0" t="s">
        <v>106</v>
      </c>
      <c r="AH1195" s="0" t="s">
        <v>107</v>
      </c>
    </row>
    <row r="1196">
      <c r="A1196" s="0">
        <v>1192</v>
      </c>
      <c r="B1196" s="0" t="s">
        <v>4256</v>
      </c>
      <c r="C1196" s="0" t="s">
        <v>13</v>
      </c>
      <c r="D1196" s="0" t="s">
        <v>16</v>
      </c>
      <c r="E1196" s="5" t="s">
        <v>3306</v>
      </c>
      <c r="G1196" s="0" t="s">
        <v>27</v>
      </c>
      <c r="H1196" s="0" t="s">
        <v>1020</v>
      </c>
      <c r="I1196" s="0" t="s">
        <v>3301</v>
      </c>
      <c r="J1196" s="5" t="s">
        <v>3302</v>
      </c>
      <c r="K1196" s="0" t="s">
        <v>30</v>
      </c>
      <c r="O1196" s="2">
        <v>0</v>
      </c>
      <c r="P1196" s="2">
        <v>475</v>
      </c>
      <c r="Q1196" s="2">
        <f>IF(C1196="Inventario físico",O1196,P1196)</f>
      </c>
      <c r="R1196" s="2">
        <v>3</v>
      </c>
      <c r="S1196" s="0" t="s">
        <v>4254</v>
      </c>
      <c r="T1196" s="0" t="s">
        <v>4254</v>
      </c>
      <c r="U1196" s="0" t="s">
        <v>99</v>
      </c>
      <c r="V1196" s="5" t="s">
        <v>4255</v>
      </c>
      <c r="Y1196" s="5" t="s">
        <v>3309</v>
      </c>
      <c r="Z1196" s="0" t="s">
        <v>104</v>
      </c>
      <c r="AC1196" s="5" t="s">
        <v>105</v>
      </c>
      <c r="AD1196" s="3">
        <f>IF(AA1196="","Pendiente",AA1196*Q1196)</f>
      </c>
      <c r="AE1196" s="3">
        <v>354.3432421052632</v>
      </c>
      <c r="AF1196" s="3">
        <f>IF(AE1196="","",AE1196*Q1196)</f>
      </c>
      <c r="AG1196" s="0" t="s">
        <v>106</v>
      </c>
      <c r="AH1196" s="0" t="s">
        <v>107</v>
      </c>
    </row>
    <row r="1197">
      <c r="A1197" s="0">
        <v>1193</v>
      </c>
      <c r="B1197" s="0" t="s">
        <v>4257</v>
      </c>
      <c r="C1197" s="0" t="s">
        <v>13</v>
      </c>
      <c r="D1197" s="0" t="s">
        <v>16</v>
      </c>
      <c r="E1197" s="5" t="s">
        <v>3306</v>
      </c>
      <c r="G1197" s="0" t="s">
        <v>26</v>
      </c>
      <c r="H1197" s="0" t="s">
        <v>92</v>
      </c>
      <c r="I1197" s="0" t="s">
        <v>3301</v>
      </c>
      <c r="J1197" s="5" t="s">
        <v>3302</v>
      </c>
      <c r="K1197" s="0" t="s">
        <v>30</v>
      </c>
      <c r="O1197" s="2">
        <v>0</v>
      </c>
      <c r="P1197" s="2">
        <v>4</v>
      </c>
      <c r="Q1197" s="2">
        <f>IF(C1197="Inventario físico",O1197,P1197)</f>
      </c>
      <c r="R1197" s="2">
        <v>1</v>
      </c>
      <c r="S1197" s="0" t="s">
        <v>4258</v>
      </c>
      <c r="T1197" s="0" t="s">
        <v>4258</v>
      </c>
      <c r="U1197" s="0" t="s">
        <v>99</v>
      </c>
      <c r="V1197" s="5" t="s">
        <v>4259</v>
      </c>
      <c r="Y1197" s="5" t="s">
        <v>3309</v>
      </c>
      <c r="Z1197" s="0" t="s">
        <v>104</v>
      </c>
      <c r="AC1197" s="5" t="s">
        <v>105</v>
      </c>
      <c r="AD1197" s="3">
        <f>IF(AA1197="","Pendiente",AA1197*Q1197)</f>
      </c>
      <c r="AE1197" s="3">
        <v>886.8075</v>
      </c>
      <c r="AF1197" s="3">
        <f>IF(AE1197="","",AE1197*Q1197)</f>
      </c>
      <c r="AG1197" s="0" t="s">
        <v>106</v>
      </c>
      <c r="AH1197" s="0" t="s">
        <v>107</v>
      </c>
    </row>
    <row r="1198">
      <c r="A1198" s="0">
        <v>1194</v>
      </c>
      <c r="B1198" s="0" t="s">
        <v>4260</v>
      </c>
      <c r="C1198" s="0" t="s">
        <v>13</v>
      </c>
      <c r="D1198" s="0" t="s">
        <v>16</v>
      </c>
      <c r="E1198" s="5" t="s">
        <v>3306</v>
      </c>
      <c r="G1198" s="0" t="s">
        <v>27</v>
      </c>
      <c r="H1198" s="0" t="s">
        <v>1020</v>
      </c>
      <c r="I1198" s="0" t="s">
        <v>3301</v>
      </c>
      <c r="J1198" s="5" t="s">
        <v>3302</v>
      </c>
      <c r="K1198" s="0" t="s">
        <v>30</v>
      </c>
      <c r="O1198" s="2">
        <v>0</v>
      </c>
      <c r="P1198" s="2">
        <v>270</v>
      </c>
      <c r="Q1198" s="2">
        <f>IF(C1198="Inventario físico",O1198,P1198)</f>
      </c>
      <c r="R1198" s="2">
        <v>1</v>
      </c>
      <c r="S1198" s="0" t="s">
        <v>4258</v>
      </c>
      <c r="T1198" s="0" t="s">
        <v>4258</v>
      </c>
      <c r="U1198" s="0" t="s">
        <v>99</v>
      </c>
      <c r="V1198" s="5" t="s">
        <v>4259</v>
      </c>
      <c r="Y1198" s="5" t="s">
        <v>3309</v>
      </c>
      <c r="Z1198" s="0" t="s">
        <v>104</v>
      </c>
      <c r="AC1198" s="5" t="s">
        <v>105</v>
      </c>
      <c r="AD1198" s="3">
        <f>IF(AA1198="","Pendiente",AA1198*Q1198)</f>
      </c>
      <c r="AE1198" s="3">
        <v>88.67407407407407</v>
      </c>
      <c r="AF1198" s="3">
        <f>IF(AE1198="","",AE1198*Q1198)</f>
      </c>
      <c r="AG1198" s="0" t="s">
        <v>106</v>
      </c>
      <c r="AH1198" s="0" t="s">
        <v>107</v>
      </c>
    </row>
    <row r="1199">
      <c r="A1199" s="0">
        <v>1195</v>
      </c>
      <c r="B1199" s="0" t="s">
        <v>4261</v>
      </c>
      <c r="C1199" s="0" t="s">
        <v>13</v>
      </c>
      <c r="D1199" s="0" t="s">
        <v>16</v>
      </c>
      <c r="E1199" s="5" t="s">
        <v>3306</v>
      </c>
      <c r="G1199" s="0" t="s">
        <v>28</v>
      </c>
      <c r="H1199" s="0" t="s">
        <v>2131</v>
      </c>
      <c r="I1199" s="0" t="s">
        <v>3301</v>
      </c>
      <c r="J1199" s="5" t="s">
        <v>3302</v>
      </c>
      <c r="K1199" s="0" t="s">
        <v>30</v>
      </c>
      <c r="O1199" s="2">
        <v>0</v>
      </c>
      <c r="P1199" s="2">
        <v>25</v>
      </c>
      <c r="Q1199" s="2">
        <f>IF(C1199="Inventario físico",O1199,P1199)</f>
      </c>
      <c r="R1199" s="2">
        <v>1</v>
      </c>
      <c r="S1199" s="0" t="s">
        <v>4258</v>
      </c>
      <c r="T1199" s="0" t="s">
        <v>4258</v>
      </c>
      <c r="U1199" s="0" t="s">
        <v>99</v>
      </c>
      <c r="V1199" s="5" t="s">
        <v>4259</v>
      </c>
      <c r="Y1199" s="5" t="s">
        <v>3309</v>
      </c>
      <c r="Z1199" s="0" t="s">
        <v>104</v>
      </c>
      <c r="AC1199" s="5" t="s">
        <v>105</v>
      </c>
      <c r="AD1199" s="3">
        <f>IF(AA1199="","Pendiente",AA1199*Q1199)</f>
      </c>
      <c r="AE1199" s="3">
        <v>575.0332</v>
      </c>
      <c r="AF1199" s="3">
        <f>IF(AE1199="","",AE1199*Q1199)</f>
      </c>
      <c r="AG1199" s="0" t="s">
        <v>106</v>
      </c>
      <c r="AH1199" s="0" t="s">
        <v>107</v>
      </c>
    </row>
    <row r="1200">
      <c r="A1200" s="0">
        <v>1196</v>
      </c>
      <c r="B1200" s="0" t="s">
        <v>4262</v>
      </c>
      <c r="C1200" s="0" t="s">
        <v>13</v>
      </c>
      <c r="D1200" s="0" t="s">
        <v>18</v>
      </c>
      <c r="E1200" s="5" t="s">
        <v>3500</v>
      </c>
      <c r="F1200" s="0" t="s">
        <v>3501</v>
      </c>
      <c r="G1200" s="0" t="s">
        <v>26</v>
      </c>
      <c r="H1200" s="0" t="s">
        <v>92</v>
      </c>
      <c r="I1200" s="0" t="s">
        <v>3301</v>
      </c>
      <c r="J1200" s="5" t="s">
        <v>3302</v>
      </c>
      <c r="K1200" s="0" t="s">
        <v>32</v>
      </c>
      <c r="O1200" s="2">
        <v>0</v>
      </c>
      <c r="P1200" s="2">
        <v>4</v>
      </c>
      <c r="Q1200" s="2">
        <f>IF(C1200="Inventario físico",O1200,P1200)</f>
      </c>
      <c r="R1200" s="2">
        <v>1</v>
      </c>
      <c r="S1200" s="0" t="s">
        <v>4263</v>
      </c>
      <c r="T1200" s="0" t="s">
        <v>4263</v>
      </c>
      <c r="U1200" s="0" t="s">
        <v>99</v>
      </c>
      <c r="V1200" s="5" t="s">
        <v>4264</v>
      </c>
      <c r="Y1200" s="5" t="s">
        <v>3504</v>
      </c>
      <c r="Z1200" s="0" t="s">
        <v>104</v>
      </c>
      <c r="AC1200" s="5" t="s">
        <v>105</v>
      </c>
      <c r="AD1200" s="3">
        <f>IF(AA1200="","Pendiente",AA1200*Q1200)</f>
      </c>
      <c r="AE1200" s="3">
        <v>107574.785</v>
      </c>
      <c r="AF1200" s="3">
        <f>IF(AE1200="","",AE1200*Q1200)</f>
      </c>
      <c r="AG1200" s="0" t="s">
        <v>106</v>
      </c>
      <c r="AH1200" s="0" t="s">
        <v>107</v>
      </c>
    </row>
    <row r="1201">
      <c r="A1201" s="0">
        <v>1197</v>
      </c>
      <c r="B1201" s="0" t="s">
        <v>4265</v>
      </c>
      <c r="C1201" s="0" t="s">
        <v>13</v>
      </c>
      <c r="D1201" s="0" t="s">
        <v>18</v>
      </c>
      <c r="E1201" s="5" t="s">
        <v>3500</v>
      </c>
      <c r="F1201" s="0" t="s">
        <v>3501</v>
      </c>
      <c r="G1201" s="0" t="s">
        <v>27</v>
      </c>
      <c r="H1201" s="0" t="s">
        <v>1020</v>
      </c>
      <c r="I1201" s="0" t="s">
        <v>3301</v>
      </c>
      <c r="J1201" s="5" t="s">
        <v>3302</v>
      </c>
      <c r="K1201" s="0" t="s">
        <v>32</v>
      </c>
      <c r="O1201" s="2">
        <v>0</v>
      </c>
      <c r="P1201" s="2">
        <v>31</v>
      </c>
      <c r="Q1201" s="2">
        <f>IF(C1201="Inventario físico",O1201,P1201)</f>
      </c>
      <c r="R1201" s="2">
        <v>2</v>
      </c>
      <c r="S1201" s="0" t="s">
        <v>4263</v>
      </c>
      <c r="T1201" s="0" t="s">
        <v>4263</v>
      </c>
      <c r="U1201" s="0" t="s">
        <v>99</v>
      </c>
      <c r="V1201" s="5" t="s">
        <v>4264</v>
      </c>
      <c r="Y1201" s="5" t="s">
        <v>3504</v>
      </c>
      <c r="Z1201" s="0" t="s">
        <v>104</v>
      </c>
      <c r="AC1201" s="5" t="s">
        <v>105</v>
      </c>
      <c r="AD1201" s="3">
        <f>IF(AA1201="","Pendiente",AA1201*Q1201)</f>
      </c>
      <c r="AE1201" s="3">
        <v>52543.21483870968</v>
      </c>
      <c r="AF1201" s="3">
        <f>IF(AE1201="","",AE1201*Q1201)</f>
      </c>
      <c r="AG1201" s="0" t="s">
        <v>106</v>
      </c>
      <c r="AH1201" s="0" t="s">
        <v>107</v>
      </c>
    </row>
    <row r="1202">
      <c r="A1202" s="0">
        <v>1198</v>
      </c>
      <c r="B1202" s="0" t="s">
        <v>4266</v>
      </c>
      <c r="C1202" s="0" t="s">
        <v>13</v>
      </c>
      <c r="D1202" s="0" t="s">
        <v>18</v>
      </c>
      <c r="E1202" s="5" t="s">
        <v>3500</v>
      </c>
      <c r="F1202" s="0" t="s">
        <v>3501</v>
      </c>
      <c r="G1202" s="0" t="s">
        <v>28</v>
      </c>
      <c r="H1202" s="0" t="s">
        <v>2131</v>
      </c>
      <c r="I1202" s="0" t="s">
        <v>3301</v>
      </c>
      <c r="J1202" s="5" t="s">
        <v>3302</v>
      </c>
      <c r="K1202" s="0" t="s">
        <v>32</v>
      </c>
      <c r="O1202" s="2">
        <v>0</v>
      </c>
      <c r="P1202" s="2">
        <v>6</v>
      </c>
      <c r="Q1202" s="2">
        <f>IF(C1202="Inventario físico",O1202,P1202)</f>
      </c>
      <c r="R1202" s="2">
        <v>2</v>
      </c>
      <c r="S1202" s="0" t="s">
        <v>4263</v>
      </c>
      <c r="T1202" s="0" t="s">
        <v>4263</v>
      </c>
      <c r="U1202" s="0" t="s">
        <v>99</v>
      </c>
      <c r="V1202" s="5" t="s">
        <v>4264</v>
      </c>
      <c r="Y1202" s="5" t="s">
        <v>3504</v>
      </c>
      <c r="Z1202" s="0" t="s">
        <v>104</v>
      </c>
      <c r="AC1202" s="5" t="s">
        <v>105</v>
      </c>
      <c r="AD1202" s="3">
        <f>IF(AA1202="","Pendiente",AA1202*Q1202)</f>
      </c>
      <c r="AE1202" s="3">
        <v>85884.66666666667</v>
      </c>
      <c r="AF1202" s="3">
        <f>IF(AE1202="","",AE1202*Q1202)</f>
      </c>
      <c r="AG1202" s="0" t="s">
        <v>106</v>
      </c>
      <c r="AH1202" s="0" t="s">
        <v>107</v>
      </c>
    </row>
    <row r="1203">
      <c r="A1203" s="0">
        <v>1199</v>
      </c>
      <c r="B1203" s="0" t="s">
        <v>4267</v>
      </c>
      <c r="C1203" s="0" t="s">
        <v>13</v>
      </c>
      <c r="D1203" s="0" t="s">
        <v>18</v>
      </c>
      <c r="E1203" s="5" t="s">
        <v>3500</v>
      </c>
      <c r="F1203" s="0" t="s">
        <v>3501</v>
      </c>
      <c r="G1203" s="0" t="s">
        <v>26</v>
      </c>
      <c r="H1203" s="0" t="s">
        <v>92</v>
      </c>
      <c r="I1203" s="0" t="s">
        <v>3301</v>
      </c>
      <c r="J1203" s="5" t="s">
        <v>3302</v>
      </c>
      <c r="K1203" s="0" t="s">
        <v>32</v>
      </c>
      <c r="O1203" s="2">
        <v>0</v>
      </c>
      <c r="P1203" s="2">
        <v>4</v>
      </c>
      <c r="Q1203" s="2">
        <f>IF(C1203="Inventario físico",O1203,P1203)</f>
      </c>
      <c r="R1203" s="2">
        <v>1</v>
      </c>
      <c r="S1203" s="0" t="s">
        <v>4268</v>
      </c>
      <c r="T1203" s="0" t="s">
        <v>4268</v>
      </c>
      <c r="U1203" s="0" t="s">
        <v>99</v>
      </c>
      <c r="V1203" s="5" t="s">
        <v>4269</v>
      </c>
      <c r="Y1203" s="5" t="s">
        <v>3504</v>
      </c>
      <c r="Z1203" s="0" t="s">
        <v>104</v>
      </c>
      <c r="AC1203" s="5" t="s">
        <v>105</v>
      </c>
      <c r="AD1203" s="3">
        <f>IF(AA1203="","Pendiente",AA1203*Q1203)</f>
      </c>
      <c r="AE1203" s="3">
        <v>114556.2525</v>
      </c>
      <c r="AF1203" s="3">
        <f>IF(AE1203="","",AE1203*Q1203)</f>
      </c>
      <c r="AG1203" s="0" t="s">
        <v>106</v>
      </c>
      <c r="AH1203" s="0" t="s">
        <v>107</v>
      </c>
    </row>
    <row r="1204">
      <c r="A1204" s="0">
        <v>1200</v>
      </c>
      <c r="B1204" s="0" t="s">
        <v>4270</v>
      </c>
      <c r="C1204" s="0" t="s">
        <v>13</v>
      </c>
      <c r="D1204" s="0" t="s">
        <v>18</v>
      </c>
      <c r="E1204" s="5" t="s">
        <v>3500</v>
      </c>
      <c r="F1204" s="0" t="s">
        <v>3501</v>
      </c>
      <c r="G1204" s="0" t="s">
        <v>27</v>
      </c>
      <c r="H1204" s="0" t="s">
        <v>1020</v>
      </c>
      <c r="I1204" s="0" t="s">
        <v>3301</v>
      </c>
      <c r="J1204" s="5" t="s">
        <v>3302</v>
      </c>
      <c r="K1204" s="0" t="s">
        <v>32</v>
      </c>
      <c r="O1204" s="2">
        <v>0</v>
      </c>
      <c r="P1204" s="2">
        <v>91</v>
      </c>
      <c r="Q1204" s="2">
        <f>IF(C1204="Inventario físico",O1204,P1204)</f>
      </c>
      <c r="R1204" s="2">
        <v>2</v>
      </c>
      <c r="S1204" s="0" t="s">
        <v>4268</v>
      </c>
      <c r="T1204" s="0" t="s">
        <v>4268</v>
      </c>
      <c r="U1204" s="0" t="s">
        <v>99</v>
      </c>
      <c r="V1204" s="5" t="s">
        <v>4269</v>
      </c>
      <c r="Y1204" s="5" t="s">
        <v>3504</v>
      </c>
      <c r="Z1204" s="0" t="s">
        <v>104</v>
      </c>
      <c r="AC1204" s="5" t="s">
        <v>105</v>
      </c>
      <c r="AD1204" s="3">
        <f>IF(AA1204="","Pendiente",AA1204*Q1204)</f>
      </c>
      <c r="AE1204" s="3">
        <v>49511.954945054946</v>
      </c>
      <c r="AF1204" s="3">
        <f>IF(AE1204="","",AE1204*Q1204)</f>
      </c>
      <c r="AG1204" s="0" t="s">
        <v>106</v>
      </c>
      <c r="AH1204" s="0" t="s">
        <v>107</v>
      </c>
    </row>
    <row r="1205">
      <c r="A1205" s="0">
        <v>1201</v>
      </c>
      <c r="B1205" s="0" t="s">
        <v>4271</v>
      </c>
      <c r="C1205" s="0" t="s">
        <v>13</v>
      </c>
      <c r="D1205" s="0" t="s">
        <v>18</v>
      </c>
      <c r="E1205" s="5" t="s">
        <v>3500</v>
      </c>
      <c r="F1205" s="0" t="s">
        <v>3501</v>
      </c>
      <c r="G1205" s="0" t="s">
        <v>28</v>
      </c>
      <c r="H1205" s="0" t="s">
        <v>2131</v>
      </c>
      <c r="I1205" s="0" t="s">
        <v>3301</v>
      </c>
      <c r="J1205" s="5" t="s">
        <v>3302</v>
      </c>
      <c r="K1205" s="0" t="s">
        <v>32</v>
      </c>
      <c r="O1205" s="2">
        <v>0</v>
      </c>
      <c r="P1205" s="2">
        <v>15</v>
      </c>
      <c r="Q1205" s="2">
        <f>IF(C1205="Inventario físico",O1205,P1205)</f>
      </c>
      <c r="R1205" s="2">
        <v>2</v>
      </c>
      <c r="S1205" s="0" t="s">
        <v>4268</v>
      </c>
      <c r="T1205" s="0" t="s">
        <v>4268</v>
      </c>
      <c r="U1205" s="0" t="s">
        <v>99</v>
      </c>
      <c r="V1205" s="5" t="s">
        <v>4269</v>
      </c>
      <c r="Y1205" s="5" t="s">
        <v>3504</v>
      </c>
      <c r="Z1205" s="0" t="s">
        <v>104</v>
      </c>
      <c r="AC1205" s="5" t="s">
        <v>105</v>
      </c>
      <c r="AD1205" s="3">
        <f>IF(AA1205="","Pendiente",AA1205*Q1205)</f>
      </c>
      <c r="AE1205" s="3">
        <v>85884.66666666667</v>
      </c>
      <c r="AF1205" s="3">
        <f>IF(AE1205="","",AE1205*Q1205)</f>
      </c>
      <c r="AG1205" s="0" t="s">
        <v>106</v>
      </c>
      <c r="AH1205" s="0" t="s">
        <v>107</v>
      </c>
    </row>
    <row r="1206">
      <c r="A1206" s="0">
        <v>1202</v>
      </c>
      <c r="B1206" s="0" t="s">
        <v>4272</v>
      </c>
      <c r="C1206" s="0" t="s">
        <v>13</v>
      </c>
      <c r="D1206" s="0" t="s">
        <v>18</v>
      </c>
      <c r="E1206" s="5" t="s">
        <v>3500</v>
      </c>
      <c r="F1206" s="0" t="s">
        <v>3501</v>
      </c>
      <c r="G1206" s="0" t="s">
        <v>26</v>
      </c>
      <c r="H1206" s="0" t="s">
        <v>92</v>
      </c>
      <c r="I1206" s="0" t="s">
        <v>3301</v>
      </c>
      <c r="J1206" s="5" t="s">
        <v>3302</v>
      </c>
      <c r="K1206" s="0" t="s">
        <v>32</v>
      </c>
      <c r="O1206" s="2">
        <v>0</v>
      </c>
      <c r="P1206" s="2">
        <v>4</v>
      </c>
      <c r="Q1206" s="2">
        <f>IF(C1206="Inventario físico",O1206,P1206)</f>
      </c>
      <c r="R1206" s="2">
        <v>1</v>
      </c>
      <c r="S1206" s="0" t="s">
        <v>4273</v>
      </c>
      <c r="T1206" s="0" t="s">
        <v>4273</v>
      </c>
      <c r="U1206" s="0" t="s">
        <v>99</v>
      </c>
      <c r="V1206" s="5" t="s">
        <v>4274</v>
      </c>
      <c r="Y1206" s="5" t="s">
        <v>3504</v>
      </c>
      <c r="Z1206" s="0" t="s">
        <v>104</v>
      </c>
      <c r="AC1206" s="5" t="s">
        <v>105</v>
      </c>
      <c r="AD1206" s="3">
        <f>IF(AA1206="","Pendiente",AA1206*Q1206)</f>
      </c>
      <c r="AE1206" s="3">
        <v>126441.17</v>
      </c>
      <c r="AF1206" s="3">
        <f>IF(AE1206="","",AE1206*Q1206)</f>
      </c>
      <c r="AG1206" s="0" t="s">
        <v>106</v>
      </c>
      <c r="AH1206" s="0" t="s">
        <v>107</v>
      </c>
    </row>
    <row r="1207">
      <c r="A1207" s="0">
        <v>1203</v>
      </c>
      <c r="B1207" s="0" t="s">
        <v>4275</v>
      </c>
      <c r="C1207" s="0" t="s">
        <v>13</v>
      </c>
      <c r="D1207" s="0" t="s">
        <v>18</v>
      </c>
      <c r="E1207" s="5" t="s">
        <v>3500</v>
      </c>
      <c r="F1207" s="0" t="s">
        <v>3501</v>
      </c>
      <c r="G1207" s="0" t="s">
        <v>26</v>
      </c>
      <c r="H1207" s="0" t="s">
        <v>92</v>
      </c>
      <c r="I1207" s="0" t="s">
        <v>3301</v>
      </c>
      <c r="J1207" s="5" t="s">
        <v>3302</v>
      </c>
      <c r="K1207" s="0" t="s">
        <v>32</v>
      </c>
      <c r="O1207" s="2">
        <v>0</v>
      </c>
      <c r="P1207" s="2">
        <v>4</v>
      </c>
      <c r="Q1207" s="2">
        <f>IF(C1207="Inventario físico",O1207,P1207)</f>
      </c>
      <c r="R1207" s="2">
        <v>1</v>
      </c>
      <c r="S1207" s="0" t="s">
        <v>4276</v>
      </c>
      <c r="T1207" s="0" t="s">
        <v>4276</v>
      </c>
      <c r="U1207" s="0" t="s">
        <v>99</v>
      </c>
      <c r="V1207" s="5" t="s">
        <v>4277</v>
      </c>
      <c r="Y1207" s="5" t="s">
        <v>3504</v>
      </c>
      <c r="Z1207" s="0" t="s">
        <v>104</v>
      </c>
      <c r="AC1207" s="5" t="s">
        <v>105</v>
      </c>
      <c r="AD1207" s="3">
        <f>IF(AA1207="","Pendiente",AA1207*Q1207)</f>
      </c>
      <c r="AE1207" s="3">
        <v>76803.245</v>
      </c>
      <c r="AF1207" s="3">
        <f>IF(AE1207="","",AE1207*Q1207)</f>
      </c>
      <c r="AG1207" s="0" t="s">
        <v>106</v>
      </c>
      <c r="AH1207" s="0" t="s">
        <v>107</v>
      </c>
    </row>
    <row r="1208">
      <c r="A1208" s="0">
        <v>1204</v>
      </c>
      <c r="B1208" s="0" t="s">
        <v>4278</v>
      </c>
      <c r="C1208" s="0" t="s">
        <v>13</v>
      </c>
      <c r="D1208" s="0" t="s">
        <v>18</v>
      </c>
      <c r="E1208" s="5" t="s">
        <v>3500</v>
      </c>
      <c r="F1208" s="0" t="s">
        <v>3501</v>
      </c>
      <c r="G1208" s="0" t="s">
        <v>28</v>
      </c>
      <c r="H1208" s="0" t="s">
        <v>2131</v>
      </c>
      <c r="I1208" s="0" t="s">
        <v>3301</v>
      </c>
      <c r="J1208" s="5" t="s">
        <v>3302</v>
      </c>
      <c r="K1208" s="0" t="s">
        <v>32</v>
      </c>
      <c r="O1208" s="2">
        <v>0</v>
      </c>
      <c r="P1208" s="2">
        <v>2</v>
      </c>
      <c r="Q1208" s="2">
        <f>IF(C1208="Inventario físico",O1208,P1208)</f>
      </c>
      <c r="R1208" s="2">
        <v>1</v>
      </c>
      <c r="S1208" s="0" t="s">
        <v>4276</v>
      </c>
      <c r="T1208" s="0" t="s">
        <v>4276</v>
      </c>
      <c r="U1208" s="0" t="s">
        <v>99</v>
      </c>
      <c r="V1208" s="5" t="s">
        <v>4277</v>
      </c>
      <c r="Y1208" s="5" t="s">
        <v>3504</v>
      </c>
      <c r="Z1208" s="0" t="s">
        <v>104</v>
      </c>
      <c r="AC1208" s="5" t="s">
        <v>105</v>
      </c>
      <c r="AD1208" s="3">
        <f>IF(AA1208="","Pendiente",AA1208*Q1208)</f>
      </c>
      <c r="AE1208" s="3">
        <v>79881.76</v>
      </c>
      <c r="AF1208" s="3">
        <f>IF(AE1208="","",AE1208*Q1208)</f>
      </c>
      <c r="AG1208" s="0" t="s">
        <v>106</v>
      </c>
      <c r="AH1208" s="0" t="s">
        <v>107</v>
      </c>
    </row>
    <row r="1209">
      <c r="A1209" s="0">
        <v>1205</v>
      </c>
      <c r="B1209" s="0" t="s">
        <v>4279</v>
      </c>
      <c r="C1209" s="0" t="s">
        <v>13</v>
      </c>
      <c r="D1209" s="0" t="s">
        <v>18</v>
      </c>
      <c r="E1209" s="5" t="s">
        <v>3500</v>
      </c>
      <c r="F1209" s="0" t="s">
        <v>3501</v>
      </c>
      <c r="G1209" s="0" t="s">
        <v>26</v>
      </c>
      <c r="H1209" s="0" t="s">
        <v>92</v>
      </c>
      <c r="I1209" s="0" t="s">
        <v>3301</v>
      </c>
      <c r="J1209" s="5" t="s">
        <v>3302</v>
      </c>
      <c r="K1209" s="0" t="s">
        <v>32</v>
      </c>
      <c r="O1209" s="2">
        <v>0</v>
      </c>
      <c r="P1209" s="2">
        <v>4</v>
      </c>
      <c r="Q1209" s="2">
        <f>IF(C1209="Inventario físico",O1209,P1209)</f>
      </c>
      <c r="R1209" s="2">
        <v>1</v>
      </c>
      <c r="S1209" s="0" t="s">
        <v>4280</v>
      </c>
      <c r="T1209" s="0" t="s">
        <v>4280</v>
      </c>
      <c r="U1209" s="0" t="s">
        <v>99</v>
      </c>
      <c r="V1209" s="5" t="s">
        <v>4281</v>
      </c>
      <c r="Y1209" s="5" t="s">
        <v>3504</v>
      </c>
      <c r="Z1209" s="0" t="s">
        <v>104</v>
      </c>
      <c r="AC1209" s="5" t="s">
        <v>105</v>
      </c>
      <c r="AD1209" s="3">
        <f>IF(AA1209="","Pendiente",AA1209*Q1209)</f>
      </c>
      <c r="AE1209" s="3">
        <v>22910.605</v>
      </c>
      <c r="AF1209" s="3">
        <f>IF(AE1209="","",AE1209*Q1209)</f>
      </c>
      <c r="AG1209" s="0" t="s">
        <v>106</v>
      </c>
      <c r="AH1209" s="0" t="s">
        <v>107</v>
      </c>
    </row>
    <row r="1210">
      <c r="A1210" s="0">
        <v>1206</v>
      </c>
      <c r="B1210" s="0" t="s">
        <v>4282</v>
      </c>
      <c r="C1210" s="0" t="s">
        <v>13</v>
      </c>
      <c r="D1210" s="0" t="s">
        <v>18</v>
      </c>
      <c r="E1210" s="5" t="s">
        <v>3500</v>
      </c>
      <c r="F1210" s="0" t="s">
        <v>3501</v>
      </c>
      <c r="G1210" s="0" t="s">
        <v>27</v>
      </c>
      <c r="H1210" s="0" t="s">
        <v>1020</v>
      </c>
      <c r="I1210" s="0" t="s">
        <v>3301</v>
      </c>
      <c r="J1210" s="5" t="s">
        <v>3302</v>
      </c>
      <c r="K1210" s="0" t="s">
        <v>32</v>
      </c>
      <c r="O1210" s="2">
        <v>0</v>
      </c>
      <c r="P1210" s="2">
        <v>10</v>
      </c>
      <c r="Q1210" s="2">
        <f>IF(C1210="Inventario físico",O1210,P1210)</f>
      </c>
      <c r="R1210" s="2">
        <v>1</v>
      </c>
      <c r="S1210" s="0" t="s">
        <v>4280</v>
      </c>
      <c r="T1210" s="0" t="s">
        <v>4280</v>
      </c>
      <c r="U1210" s="0" t="s">
        <v>99</v>
      </c>
      <c r="V1210" s="5" t="s">
        <v>4281</v>
      </c>
      <c r="Y1210" s="5" t="s">
        <v>3504</v>
      </c>
      <c r="Z1210" s="0" t="s">
        <v>104</v>
      </c>
      <c r="AC1210" s="5" t="s">
        <v>105</v>
      </c>
      <c r="AD1210" s="3">
        <f>IF(AA1210="","Pendiente",AA1210*Q1210)</f>
      </c>
      <c r="AE1210" s="3">
        <v>11083</v>
      </c>
      <c r="AF1210" s="3">
        <f>IF(AE1210="","",AE1210*Q1210)</f>
      </c>
      <c r="AG1210" s="0" t="s">
        <v>106</v>
      </c>
      <c r="AH1210" s="0" t="s">
        <v>107</v>
      </c>
    </row>
    <row r="1211">
      <c r="A1211" s="0">
        <v>1207</v>
      </c>
      <c r="B1211" s="0" t="s">
        <v>4283</v>
      </c>
      <c r="C1211" s="0" t="s">
        <v>13</v>
      </c>
      <c r="D1211" s="0" t="s">
        <v>18</v>
      </c>
      <c r="E1211" s="5" t="s">
        <v>3500</v>
      </c>
      <c r="F1211" s="0" t="s">
        <v>3501</v>
      </c>
      <c r="G1211" s="0" t="s">
        <v>28</v>
      </c>
      <c r="H1211" s="0" t="s">
        <v>2131</v>
      </c>
      <c r="I1211" s="0" t="s">
        <v>3301</v>
      </c>
      <c r="J1211" s="5" t="s">
        <v>3302</v>
      </c>
      <c r="K1211" s="0" t="s">
        <v>32</v>
      </c>
      <c r="O1211" s="2">
        <v>0</v>
      </c>
      <c r="P1211" s="2">
        <v>2</v>
      </c>
      <c r="Q1211" s="2">
        <f>IF(C1211="Inventario físico",O1211,P1211)</f>
      </c>
      <c r="R1211" s="2">
        <v>1</v>
      </c>
      <c r="S1211" s="0" t="s">
        <v>4280</v>
      </c>
      <c r="T1211" s="0" t="s">
        <v>4280</v>
      </c>
      <c r="U1211" s="0" t="s">
        <v>99</v>
      </c>
      <c r="V1211" s="5" t="s">
        <v>4281</v>
      </c>
      <c r="Y1211" s="5" t="s">
        <v>3504</v>
      </c>
      <c r="Z1211" s="0" t="s">
        <v>104</v>
      </c>
      <c r="AC1211" s="5" t="s">
        <v>105</v>
      </c>
      <c r="AD1211" s="3">
        <f>IF(AA1211="","Pendiente",AA1211*Q1211)</f>
      </c>
      <c r="AE1211" s="3">
        <v>15814.7</v>
      </c>
      <c r="AF1211" s="3">
        <f>IF(AE1211="","",AE1211*Q1211)</f>
      </c>
      <c r="AG1211" s="0" t="s">
        <v>106</v>
      </c>
      <c r="AH1211" s="0" t="s">
        <v>107</v>
      </c>
    </row>
    <row r="1212">
      <c r="A1212" s="0">
        <v>1208</v>
      </c>
      <c r="B1212" s="0" t="s">
        <v>4284</v>
      </c>
      <c r="C1212" s="0" t="s">
        <v>13</v>
      </c>
      <c r="D1212" s="0" t="s">
        <v>18</v>
      </c>
      <c r="E1212" s="5" t="s">
        <v>3500</v>
      </c>
      <c r="F1212" s="0" t="s">
        <v>3501</v>
      </c>
      <c r="G1212" s="0" t="s">
        <v>26</v>
      </c>
      <c r="H1212" s="0" t="s">
        <v>92</v>
      </c>
      <c r="I1212" s="0" t="s">
        <v>3301</v>
      </c>
      <c r="J1212" s="5" t="s">
        <v>3302</v>
      </c>
      <c r="K1212" s="0" t="s">
        <v>32</v>
      </c>
      <c r="O1212" s="2">
        <v>0</v>
      </c>
      <c r="P1212" s="2">
        <v>4</v>
      </c>
      <c r="Q1212" s="2">
        <f>IF(C1212="Inventario físico",O1212,P1212)</f>
      </c>
      <c r="R1212" s="2">
        <v>1</v>
      </c>
      <c r="S1212" s="0" t="s">
        <v>4285</v>
      </c>
      <c r="T1212" s="0" t="s">
        <v>4285</v>
      </c>
      <c r="U1212" s="0" t="s">
        <v>99</v>
      </c>
      <c r="V1212" s="5" t="s">
        <v>4286</v>
      </c>
      <c r="Y1212" s="5" t="s">
        <v>3504</v>
      </c>
      <c r="Z1212" s="0" t="s">
        <v>104</v>
      </c>
      <c r="AC1212" s="5" t="s">
        <v>105</v>
      </c>
      <c r="AD1212" s="3">
        <f>IF(AA1212="","Pendiente",AA1212*Q1212)</f>
      </c>
      <c r="AE1212" s="3">
        <v>29073.4475</v>
      </c>
      <c r="AF1212" s="3">
        <f>IF(AE1212="","",AE1212*Q1212)</f>
      </c>
      <c r="AG1212" s="0" t="s">
        <v>106</v>
      </c>
      <c r="AH1212" s="0" t="s">
        <v>107</v>
      </c>
    </row>
    <row r="1213">
      <c r="A1213" s="0">
        <v>1209</v>
      </c>
      <c r="B1213" s="0" t="s">
        <v>4287</v>
      </c>
      <c r="C1213" s="0" t="s">
        <v>13</v>
      </c>
      <c r="D1213" s="0" t="s">
        <v>18</v>
      </c>
      <c r="E1213" s="5" t="s">
        <v>3500</v>
      </c>
      <c r="F1213" s="0" t="s">
        <v>3501</v>
      </c>
      <c r="G1213" s="0" t="s">
        <v>27</v>
      </c>
      <c r="H1213" s="0" t="s">
        <v>1020</v>
      </c>
      <c r="I1213" s="0" t="s">
        <v>3301</v>
      </c>
      <c r="J1213" s="5" t="s">
        <v>3302</v>
      </c>
      <c r="K1213" s="0" t="s">
        <v>32</v>
      </c>
      <c r="O1213" s="2">
        <v>0</v>
      </c>
      <c r="P1213" s="2">
        <v>54</v>
      </c>
      <c r="Q1213" s="2">
        <f>IF(C1213="Inventario físico",O1213,P1213)</f>
      </c>
      <c r="R1213" s="2">
        <v>1</v>
      </c>
      <c r="S1213" s="0" t="s">
        <v>4285</v>
      </c>
      <c r="T1213" s="0" t="s">
        <v>4285</v>
      </c>
      <c r="U1213" s="0" t="s">
        <v>99</v>
      </c>
      <c r="V1213" s="5" t="s">
        <v>4286</v>
      </c>
      <c r="Y1213" s="5" t="s">
        <v>3504</v>
      </c>
      <c r="Z1213" s="0" t="s">
        <v>104</v>
      </c>
      <c r="AC1213" s="5" t="s">
        <v>105</v>
      </c>
      <c r="AD1213" s="3">
        <f>IF(AA1213="","Pendiente",AA1213*Q1213)</f>
      </c>
      <c r="AE1213" s="3">
        <v>18930</v>
      </c>
      <c r="AF1213" s="3">
        <f>IF(AE1213="","",AE1213*Q1213)</f>
      </c>
      <c r="AG1213" s="0" t="s">
        <v>106</v>
      </c>
      <c r="AH1213" s="0" t="s">
        <v>107</v>
      </c>
    </row>
    <row r="1214">
      <c r="A1214" s="0">
        <v>1210</v>
      </c>
      <c r="B1214" s="0" t="s">
        <v>4288</v>
      </c>
      <c r="C1214" s="0" t="s">
        <v>13</v>
      </c>
      <c r="D1214" s="0" t="s">
        <v>18</v>
      </c>
      <c r="E1214" s="5" t="s">
        <v>3500</v>
      </c>
      <c r="F1214" s="0" t="s">
        <v>3501</v>
      </c>
      <c r="G1214" s="0" t="s">
        <v>28</v>
      </c>
      <c r="H1214" s="0" t="s">
        <v>2131</v>
      </c>
      <c r="I1214" s="0" t="s">
        <v>3301</v>
      </c>
      <c r="J1214" s="5" t="s">
        <v>3302</v>
      </c>
      <c r="K1214" s="0" t="s">
        <v>32</v>
      </c>
      <c r="O1214" s="2">
        <v>0</v>
      </c>
      <c r="P1214" s="2">
        <v>10</v>
      </c>
      <c r="Q1214" s="2">
        <f>IF(C1214="Inventario físico",O1214,P1214)</f>
      </c>
      <c r="R1214" s="2">
        <v>2</v>
      </c>
      <c r="S1214" s="0" t="s">
        <v>4285</v>
      </c>
      <c r="T1214" s="0" t="s">
        <v>4285</v>
      </c>
      <c r="U1214" s="0" t="s">
        <v>99</v>
      </c>
      <c r="V1214" s="5" t="s">
        <v>4286</v>
      </c>
      <c r="Y1214" s="5" t="s">
        <v>3504</v>
      </c>
      <c r="Z1214" s="0" t="s">
        <v>104</v>
      </c>
      <c r="AC1214" s="5" t="s">
        <v>105</v>
      </c>
      <c r="AD1214" s="3">
        <f>IF(AA1214="","Pendiente",AA1214*Q1214)</f>
      </c>
      <c r="AE1214" s="3">
        <v>23393.917999999998</v>
      </c>
      <c r="AF1214" s="3">
        <f>IF(AE1214="","",AE1214*Q1214)</f>
      </c>
      <c r="AG1214" s="0" t="s">
        <v>106</v>
      </c>
      <c r="AH1214" s="0" t="s">
        <v>107</v>
      </c>
    </row>
    <row r="1215">
      <c r="A1215" s="0">
        <v>1211</v>
      </c>
      <c r="B1215" s="0" t="s">
        <v>4289</v>
      </c>
      <c r="C1215" s="0" t="s">
        <v>13</v>
      </c>
      <c r="D1215" s="0" t="s">
        <v>18</v>
      </c>
      <c r="E1215" s="5" t="s">
        <v>3500</v>
      </c>
      <c r="F1215" s="0" t="s">
        <v>3501</v>
      </c>
      <c r="G1215" s="0" t="s">
        <v>26</v>
      </c>
      <c r="H1215" s="0" t="s">
        <v>92</v>
      </c>
      <c r="I1215" s="0" t="s">
        <v>3301</v>
      </c>
      <c r="J1215" s="5" t="s">
        <v>3302</v>
      </c>
      <c r="K1215" s="0" t="s">
        <v>32</v>
      </c>
      <c r="O1215" s="2">
        <v>0</v>
      </c>
      <c r="P1215" s="2">
        <v>4</v>
      </c>
      <c r="Q1215" s="2">
        <f>IF(C1215="Inventario físico",O1215,P1215)</f>
      </c>
      <c r="R1215" s="2">
        <v>1</v>
      </c>
      <c r="S1215" s="0" t="s">
        <v>4290</v>
      </c>
      <c r="T1215" s="0" t="s">
        <v>4290</v>
      </c>
      <c r="U1215" s="0" t="s">
        <v>99</v>
      </c>
      <c r="V1215" s="5" t="s">
        <v>4291</v>
      </c>
      <c r="Y1215" s="5" t="s">
        <v>3504</v>
      </c>
      <c r="Z1215" s="0" t="s">
        <v>104</v>
      </c>
      <c r="AC1215" s="5" t="s">
        <v>105</v>
      </c>
      <c r="AD1215" s="3">
        <f>IF(AA1215="","Pendiente",AA1215*Q1215)</f>
      </c>
      <c r="AE1215" s="3">
        <v>23569</v>
      </c>
      <c r="AF1215" s="3">
        <f>IF(AE1215="","",AE1215*Q1215)</f>
      </c>
      <c r="AG1215" s="0" t="s">
        <v>106</v>
      </c>
      <c r="AH1215" s="0" t="s">
        <v>107</v>
      </c>
    </row>
    <row r="1216">
      <c r="A1216" s="0">
        <v>1212</v>
      </c>
      <c r="B1216" s="0" t="s">
        <v>4292</v>
      </c>
      <c r="C1216" s="0" t="s">
        <v>13</v>
      </c>
      <c r="D1216" s="0" t="s">
        <v>18</v>
      </c>
      <c r="E1216" s="5" t="s">
        <v>3500</v>
      </c>
      <c r="F1216" s="0" t="s">
        <v>3501</v>
      </c>
      <c r="G1216" s="0" t="s">
        <v>27</v>
      </c>
      <c r="H1216" s="0" t="s">
        <v>1020</v>
      </c>
      <c r="I1216" s="0" t="s">
        <v>3301</v>
      </c>
      <c r="J1216" s="5" t="s">
        <v>3302</v>
      </c>
      <c r="K1216" s="0" t="s">
        <v>32</v>
      </c>
      <c r="O1216" s="2">
        <v>0</v>
      </c>
      <c r="P1216" s="2">
        <v>5</v>
      </c>
      <c r="Q1216" s="2">
        <f>IF(C1216="Inventario físico",O1216,P1216)</f>
      </c>
      <c r="R1216" s="2">
        <v>1</v>
      </c>
      <c r="S1216" s="0" t="s">
        <v>4290</v>
      </c>
      <c r="T1216" s="0" t="s">
        <v>4290</v>
      </c>
      <c r="U1216" s="0" t="s">
        <v>99</v>
      </c>
      <c r="V1216" s="5" t="s">
        <v>4291</v>
      </c>
      <c r="Y1216" s="5" t="s">
        <v>3504</v>
      </c>
      <c r="Z1216" s="0" t="s">
        <v>104</v>
      </c>
      <c r="AC1216" s="5" t="s">
        <v>105</v>
      </c>
      <c r="AD1216" s="3">
        <f>IF(AA1216="","Pendiente",AA1216*Q1216)</f>
      </c>
      <c r="AE1216" s="3">
        <v>20823</v>
      </c>
      <c r="AF1216" s="3">
        <f>IF(AE1216="","",AE1216*Q1216)</f>
      </c>
      <c r="AG1216" s="0" t="s">
        <v>106</v>
      </c>
      <c r="AH1216" s="0" t="s">
        <v>107</v>
      </c>
    </row>
    <row r="1217">
      <c r="A1217" s="0">
        <v>1213</v>
      </c>
      <c r="B1217" s="0" t="s">
        <v>4293</v>
      </c>
      <c r="C1217" s="0" t="s">
        <v>13</v>
      </c>
      <c r="D1217" s="0" t="s">
        <v>18</v>
      </c>
      <c r="E1217" s="5" t="s">
        <v>3500</v>
      </c>
      <c r="F1217" s="0" t="s">
        <v>3501</v>
      </c>
      <c r="G1217" s="0" t="s">
        <v>28</v>
      </c>
      <c r="H1217" s="0" t="s">
        <v>2131</v>
      </c>
      <c r="I1217" s="0" t="s">
        <v>3301</v>
      </c>
      <c r="J1217" s="5" t="s">
        <v>3302</v>
      </c>
      <c r="K1217" s="0" t="s">
        <v>32</v>
      </c>
      <c r="O1217" s="2">
        <v>0</v>
      </c>
      <c r="P1217" s="2">
        <v>3</v>
      </c>
      <c r="Q1217" s="2">
        <f>IF(C1217="Inventario físico",O1217,P1217)</f>
      </c>
      <c r="R1217" s="2">
        <v>1</v>
      </c>
      <c r="S1217" s="0" t="s">
        <v>4290</v>
      </c>
      <c r="T1217" s="0" t="s">
        <v>4290</v>
      </c>
      <c r="U1217" s="0" t="s">
        <v>99</v>
      </c>
      <c r="V1217" s="5" t="s">
        <v>4291</v>
      </c>
      <c r="Y1217" s="5" t="s">
        <v>3504</v>
      </c>
      <c r="Z1217" s="0" t="s">
        <v>104</v>
      </c>
      <c r="AC1217" s="5" t="s">
        <v>105</v>
      </c>
      <c r="AD1217" s="3">
        <f>IF(AA1217="","Pendiente",AA1217*Q1217)</f>
      </c>
      <c r="AE1217" s="3">
        <v>22653.666666666668</v>
      </c>
      <c r="AF1217" s="3">
        <f>IF(AE1217="","",AE1217*Q1217)</f>
      </c>
      <c r="AG1217" s="0" t="s">
        <v>106</v>
      </c>
      <c r="AH1217" s="0" t="s">
        <v>107</v>
      </c>
    </row>
    <row r="1218">
      <c r="A1218" s="0">
        <v>1214</v>
      </c>
      <c r="B1218" s="0" t="s">
        <v>4294</v>
      </c>
      <c r="C1218" s="0" t="s">
        <v>13</v>
      </c>
      <c r="D1218" s="0" t="s">
        <v>18</v>
      </c>
      <c r="E1218" s="5" t="s">
        <v>3500</v>
      </c>
      <c r="F1218" s="0" t="s">
        <v>3501</v>
      </c>
      <c r="G1218" s="0" t="s">
        <v>26</v>
      </c>
      <c r="H1218" s="0" t="s">
        <v>92</v>
      </c>
      <c r="I1218" s="0" t="s">
        <v>3301</v>
      </c>
      <c r="J1218" s="5" t="s">
        <v>3302</v>
      </c>
      <c r="K1218" s="0" t="s">
        <v>32</v>
      </c>
      <c r="O1218" s="2">
        <v>0</v>
      </c>
      <c r="P1218" s="2">
        <v>4</v>
      </c>
      <c r="Q1218" s="2">
        <f>IF(C1218="Inventario físico",O1218,P1218)</f>
      </c>
      <c r="R1218" s="2">
        <v>1</v>
      </c>
      <c r="S1218" s="0" t="s">
        <v>4295</v>
      </c>
      <c r="T1218" s="0" t="s">
        <v>4295</v>
      </c>
      <c r="U1218" s="0" t="s">
        <v>99</v>
      </c>
      <c r="V1218" s="5" t="s">
        <v>4296</v>
      </c>
      <c r="Y1218" s="5" t="s">
        <v>3504</v>
      </c>
      <c r="Z1218" s="0" t="s">
        <v>104</v>
      </c>
      <c r="AC1218" s="5" t="s">
        <v>105</v>
      </c>
      <c r="AD1218" s="3">
        <f>IF(AA1218="","Pendiente",AA1218*Q1218)</f>
      </c>
      <c r="AE1218" s="3">
        <v>430829.64</v>
      </c>
      <c r="AF1218" s="3">
        <f>IF(AE1218="","",AE1218*Q1218)</f>
      </c>
      <c r="AG1218" s="0" t="s">
        <v>106</v>
      </c>
      <c r="AH1218" s="0" t="s">
        <v>107</v>
      </c>
    </row>
    <row r="1219">
      <c r="A1219" s="0">
        <v>1215</v>
      </c>
      <c r="B1219" s="0" t="s">
        <v>4297</v>
      </c>
      <c r="C1219" s="0" t="s">
        <v>13</v>
      </c>
      <c r="D1219" s="0" t="s">
        <v>18</v>
      </c>
      <c r="E1219" s="5" t="s">
        <v>3500</v>
      </c>
      <c r="F1219" s="0" t="s">
        <v>3501</v>
      </c>
      <c r="G1219" s="0" t="s">
        <v>26</v>
      </c>
      <c r="H1219" s="0" t="s">
        <v>92</v>
      </c>
      <c r="I1219" s="0" t="s">
        <v>3301</v>
      </c>
      <c r="J1219" s="5" t="s">
        <v>3302</v>
      </c>
      <c r="K1219" s="0" t="s">
        <v>32</v>
      </c>
      <c r="O1219" s="2">
        <v>0</v>
      </c>
      <c r="P1219" s="2">
        <v>4</v>
      </c>
      <c r="Q1219" s="2">
        <f>IF(C1219="Inventario físico",O1219,P1219)</f>
      </c>
      <c r="R1219" s="2">
        <v>1</v>
      </c>
      <c r="S1219" s="0" t="s">
        <v>4298</v>
      </c>
      <c r="T1219" s="0" t="s">
        <v>4298</v>
      </c>
      <c r="U1219" s="0" t="s">
        <v>99</v>
      </c>
      <c r="V1219" s="5" t="s">
        <v>4299</v>
      </c>
      <c r="Y1219" s="5" t="s">
        <v>3504</v>
      </c>
      <c r="Z1219" s="0" t="s">
        <v>104</v>
      </c>
      <c r="AC1219" s="5" t="s">
        <v>105</v>
      </c>
      <c r="AD1219" s="3">
        <f>IF(AA1219="","Pendiente",AA1219*Q1219)</f>
      </c>
      <c r="AE1219" s="3">
        <v>430829.64</v>
      </c>
      <c r="AF1219" s="3">
        <f>IF(AE1219="","",AE1219*Q1219)</f>
      </c>
      <c r="AG1219" s="0" t="s">
        <v>106</v>
      </c>
      <c r="AH1219" s="0" t="s">
        <v>107</v>
      </c>
    </row>
    <row r="1220">
      <c r="A1220" s="0">
        <v>1216</v>
      </c>
      <c r="B1220" s="0" t="s">
        <v>4300</v>
      </c>
      <c r="C1220" s="0" t="s">
        <v>13</v>
      </c>
      <c r="D1220" s="0" t="s">
        <v>18</v>
      </c>
      <c r="E1220" s="5" t="s">
        <v>3500</v>
      </c>
      <c r="F1220" s="0" t="s">
        <v>3501</v>
      </c>
      <c r="G1220" s="0" t="s">
        <v>26</v>
      </c>
      <c r="H1220" s="0" t="s">
        <v>92</v>
      </c>
      <c r="I1220" s="0" t="s">
        <v>3301</v>
      </c>
      <c r="J1220" s="5" t="s">
        <v>3302</v>
      </c>
      <c r="K1220" s="0" t="s">
        <v>32</v>
      </c>
      <c r="O1220" s="2">
        <v>0</v>
      </c>
      <c r="P1220" s="2">
        <v>4</v>
      </c>
      <c r="Q1220" s="2">
        <f>IF(C1220="Inventario físico",O1220,P1220)</f>
      </c>
      <c r="R1220" s="2">
        <v>1</v>
      </c>
      <c r="S1220" s="0" t="s">
        <v>4301</v>
      </c>
      <c r="T1220" s="0" t="s">
        <v>4301</v>
      </c>
      <c r="U1220" s="0" t="s">
        <v>99</v>
      </c>
      <c r="V1220" s="5" t="s">
        <v>4302</v>
      </c>
      <c r="Y1220" s="5" t="s">
        <v>3504</v>
      </c>
      <c r="Z1220" s="0" t="s">
        <v>104</v>
      </c>
      <c r="AC1220" s="5" t="s">
        <v>105</v>
      </c>
      <c r="AD1220" s="3">
        <f>IF(AA1220="","Pendiente",AA1220*Q1220)</f>
      </c>
      <c r="AE1220" s="3">
        <v>353016.56</v>
      </c>
      <c r="AF1220" s="3">
        <f>IF(AE1220="","",AE1220*Q1220)</f>
      </c>
      <c r="AG1220" s="0" t="s">
        <v>106</v>
      </c>
      <c r="AH1220" s="0" t="s">
        <v>107</v>
      </c>
    </row>
    <row r="1221">
      <c r="A1221" s="0">
        <v>1217</v>
      </c>
      <c r="B1221" s="0" t="s">
        <v>4303</v>
      </c>
      <c r="C1221" s="0" t="s">
        <v>13</v>
      </c>
      <c r="D1221" s="0" t="s">
        <v>18</v>
      </c>
      <c r="E1221" s="5" t="s">
        <v>3500</v>
      </c>
      <c r="F1221" s="0" t="s">
        <v>3501</v>
      </c>
      <c r="G1221" s="0" t="s">
        <v>26</v>
      </c>
      <c r="H1221" s="0" t="s">
        <v>92</v>
      </c>
      <c r="I1221" s="0" t="s">
        <v>3301</v>
      </c>
      <c r="J1221" s="5" t="s">
        <v>3302</v>
      </c>
      <c r="K1221" s="0" t="s">
        <v>32</v>
      </c>
      <c r="O1221" s="2">
        <v>0</v>
      </c>
      <c r="P1221" s="2">
        <v>4</v>
      </c>
      <c r="Q1221" s="2">
        <f>IF(C1221="Inventario físico",O1221,P1221)</f>
      </c>
      <c r="R1221" s="2">
        <v>1</v>
      </c>
      <c r="S1221" s="0" t="s">
        <v>4304</v>
      </c>
      <c r="T1221" s="0" t="s">
        <v>4304</v>
      </c>
      <c r="U1221" s="0" t="s">
        <v>99</v>
      </c>
      <c r="V1221" s="5" t="s">
        <v>4305</v>
      </c>
      <c r="Y1221" s="5" t="s">
        <v>3504</v>
      </c>
      <c r="Z1221" s="0" t="s">
        <v>104</v>
      </c>
      <c r="AC1221" s="5" t="s">
        <v>105</v>
      </c>
      <c r="AD1221" s="3">
        <f>IF(AA1221="","Pendiente",AA1221*Q1221)</f>
      </c>
      <c r="AE1221" s="3">
        <v>353016.56</v>
      </c>
      <c r="AF1221" s="3">
        <f>IF(AE1221="","",AE1221*Q1221)</f>
      </c>
      <c r="AG1221" s="0" t="s">
        <v>106</v>
      </c>
      <c r="AH1221" s="0" t="s">
        <v>107</v>
      </c>
    </row>
    <row r="1222">
      <c r="A1222" s="0">
        <v>1218</v>
      </c>
      <c r="B1222" s="0" t="s">
        <v>4306</v>
      </c>
      <c r="C1222" s="0" t="s">
        <v>13</v>
      </c>
      <c r="D1222" s="0" t="s">
        <v>18</v>
      </c>
      <c r="E1222" s="5" t="s">
        <v>3500</v>
      </c>
      <c r="F1222" s="0" t="s">
        <v>3501</v>
      </c>
      <c r="G1222" s="0" t="s">
        <v>26</v>
      </c>
      <c r="H1222" s="0" t="s">
        <v>92</v>
      </c>
      <c r="I1222" s="0" t="s">
        <v>3301</v>
      </c>
      <c r="J1222" s="5" t="s">
        <v>3302</v>
      </c>
      <c r="K1222" s="0" t="s">
        <v>32</v>
      </c>
      <c r="O1222" s="2">
        <v>0</v>
      </c>
      <c r="P1222" s="2">
        <v>4</v>
      </c>
      <c r="Q1222" s="2">
        <f>IF(C1222="Inventario físico",O1222,P1222)</f>
      </c>
      <c r="R1222" s="2">
        <v>1</v>
      </c>
      <c r="S1222" s="0" t="s">
        <v>4307</v>
      </c>
      <c r="T1222" s="0" t="s">
        <v>4307</v>
      </c>
      <c r="U1222" s="0" t="s">
        <v>99</v>
      </c>
      <c r="V1222" s="5" t="s">
        <v>4308</v>
      </c>
      <c r="Y1222" s="5" t="s">
        <v>3504</v>
      </c>
      <c r="Z1222" s="0" t="s">
        <v>104</v>
      </c>
      <c r="AC1222" s="5" t="s">
        <v>105</v>
      </c>
      <c r="AD1222" s="3">
        <f>IF(AA1222="","Pendiente",AA1222*Q1222)</f>
      </c>
      <c r="AE1222" s="3">
        <v>133545.2</v>
      </c>
      <c r="AF1222" s="3">
        <f>IF(AE1222="","",AE1222*Q1222)</f>
      </c>
      <c r="AG1222" s="0" t="s">
        <v>106</v>
      </c>
      <c r="AH1222" s="0" t="s">
        <v>107</v>
      </c>
    </row>
    <row r="1223">
      <c r="A1223" s="0">
        <v>1219</v>
      </c>
      <c r="B1223" s="0" t="s">
        <v>4309</v>
      </c>
      <c r="C1223" s="0" t="s">
        <v>13</v>
      </c>
      <c r="D1223" s="0" t="s">
        <v>18</v>
      </c>
      <c r="E1223" s="5" t="s">
        <v>3500</v>
      </c>
      <c r="F1223" s="0" t="s">
        <v>3501</v>
      </c>
      <c r="G1223" s="0" t="s">
        <v>26</v>
      </c>
      <c r="H1223" s="0" t="s">
        <v>92</v>
      </c>
      <c r="I1223" s="0" t="s">
        <v>3301</v>
      </c>
      <c r="J1223" s="5" t="s">
        <v>3302</v>
      </c>
      <c r="K1223" s="0" t="s">
        <v>32</v>
      </c>
      <c r="O1223" s="2">
        <v>0</v>
      </c>
      <c r="P1223" s="2">
        <v>4</v>
      </c>
      <c r="Q1223" s="2">
        <f>IF(C1223="Inventario físico",O1223,P1223)</f>
      </c>
      <c r="R1223" s="2">
        <v>1</v>
      </c>
      <c r="S1223" s="0" t="s">
        <v>4310</v>
      </c>
      <c r="T1223" s="0" t="s">
        <v>4310</v>
      </c>
      <c r="U1223" s="0" t="s">
        <v>99</v>
      </c>
      <c r="V1223" s="5" t="s">
        <v>4311</v>
      </c>
      <c r="Y1223" s="5" t="s">
        <v>3504</v>
      </c>
      <c r="Z1223" s="0" t="s">
        <v>104</v>
      </c>
      <c r="AC1223" s="5" t="s">
        <v>105</v>
      </c>
      <c r="AD1223" s="3">
        <f>IF(AA1223="","Pendiente",AA1223*Q1223)</f>
      </c>
      <c r="AE1223" s="3">
        <v>133545.2</v>
      </c>
      <c r="AF1223" s="3">
        <f>IF(AE1223="","",AE1223*Q1223)</f>
      </c>
      <c r="AG1223" s="0" t="s">
        <v>106</v>
      </c>
      <c r="AH1223" s="0" t="s">
        <v>107</v>
      </c>
    </row>
    <row r="1224">
      <c r="A1224" s="0">
        <v>1220</v>
      </c>
      <c r="B1224" s="0" t="s">
        <v>4312</v>
      </c>
      <c r="C1224" s="0" t="s">
        <v>13</v>
      </c>
      <c r="D1224" s="0" t="s">
        <v>16</v>
      </c>
      <c r="E1224" s="5" t="s">
        <v>3306</v>
      </c>
      <c r="G1224" s="0" t="s">
        <v>26</v>
      </c>
      <c r="H1224" s="0" t="s">
        <v>92</v>
      </c>
      <c r="I1224" s="0" t="s">
        <v>3301</v>
      </c>
      <c r="J1224" s="5" t="s">
        <v>3302</v>
      </c>
      <c r="K1224" s="0" t="s">
        <v>33</v>
      </c>
      <c r="O1224" s="2">
        <v>0</v>
      </c>
      <c r="P1224" s="2">
        <v>3</v>
      </c>
      <c r="Q1224" s="2">
        <f>IF(C1224="Inventario físico",O1224,P1224)</f>
      </c>
      <c r="R1224" s="2">
        <v>1</v>
      </c>
      <c r="S1224" s="0" t="s">
        <v>2867</v>
      </c>
      <c r="T1224" s="0" t="s">
        <v>2867</v>
      </c>
      <c r="U1224" s="0" t="s">
        <v>99</v>
      </c>
      <c r="V1224" s="5" t="s">
        <v>2868</v>
      </c>
      <c r="Y1224" s="5" t="s">
        <v>3371</v>
      </c>
      <c r="Z1224" s="0" t="s">
        <v>104</v>
      </c>
      <c r="AC1224" s="5" t="s">
        <v>105</v>
      </c>
      <c r="AD1224" s="3">
        <f>IF(AA1224="","Pendiente",AA1224*Q1224)</f>
      </c>
      <c r="AE1224" s="3">
        <v>4261.293333333333</v>
      </c>
      <c r="AF1224" s="3">
        <f>IF(AE1224="","",AE1224*Q1224)</f>
      </c>
      <c r="AG1224" s="0" t="s">
        <v>106</v>
      </c>
      <c r="AH1224" s="0" t="s">
        <v>107</v>
      </c>
    </row>
    <row r="1225">
      <c r="A1225" s="0">
        <v>1221</v>
      </c>
      <c r="B1225" s="0" t="s">
        <v>4313</v>
      </c>
      <c r="C1225" s="0" t="s">
        <v>13</v>
      </c>
      <c r="D1225" s="0" t="s">
        <v>16</v>
      </c>
      <c r="E1225" s="5" t="s">
        <v>3306</v>
      </c>
      <c r="G1225" s="0" t="s">
        <v>27</v>
      </c>
      <c r="H1225" s="0" t="s">
        <v>1020</v>
      </c>
      <c r="I1225" s="0" t="s">
        <v>3301</v>
      </c>
      <c r="J1225" s="5" t="s">
        <v>3302</v>
      </c>
      <c r="K1225" s="0" t="s">
        <v>33</v>
      </c>
      <c r="O1225" s="2">
        <v>0</v>
      </c>
      <c r="P1225" s="2">
        <v>27</v>
      </c>
      <c r="Q1225" s="2">
        <f>IF(C1225="Inventario físico",O1225,P1225)</f>
      </c>
      <c r="R1225" s="2">
        <v>2</v>
      </c>
      <c r="S1225" s="0" t="s">
        <v>2867</v>
      </c>
      <c r="T1225" s="0" t="s">
        <v>2867</v>
      </c>
      <c r="U1225" s="0" t="s">
        <v>99</v>
      </c>
      <c r="V1225" s="5" t="s">
        <v>2868</v>
      </c>
      <c r="Y1225" s="5" t="s">
        <v>3371</v>
      </c>
      <c r="Z1225" s="0" t="s">
        <v>104</v>
      </c>
      <c r="AC1225" s="5" t="s">
        <v>105</v>
      </c>
      <c r="AD1225" s="3">
        <f>IF(AA1225="","Pendiente",AA1225*Q1225)</f>
      </c>
      <c r="AE1225" s="3">
        <v>4261.292592592593</v>
      </c>
      <c r="AF1225" s="3">
        <f>IF(AE1225="","",AE1225*Q1225)</f>
      </c>
      <c r="AG1225" s="0" t="s">
        <v>106</v>
      </c>
      <c r="AH1225" s="0" t="s">
        <v>107</v>
      </c>
    </row>
    <row r="1226">
      <c r="A1226" s="0">
        <v>1222</v>
      </c>
      <c r="B1226" s="0" t="s">
        <v>4314</v>
      </c>
      <c r="C1226" s="0" t="s">
        <v>13</v>
      </c>
      <c r="D1226" s="0" t="s">
        <v>16</v>
      </c>
      <c r="E1226" s="5" t="s">
        <v>3306</v>
      </c>
      <c r="G1226" s="0" t="s">
        <v>26</v>
      </c>
      <c r="H1226" s="0" t="s">
        <v>92</v>
      </c>
      <c r="I1226" s="0" t="s">
        <v>3301</v>
      </c>
      <c r="J1226" s="5" t="s">
        <v>3302</v>
      </c>
      <c r="K1226" s="0" t="s">
        <v>33</v>
      </c>
      <c r="O1226" s="2">
        <v>0</v>
      </c>
      <c r="P1226" s="2">
        <v>5</v>
      </c>
      <c r="Q1226" s="2">
        <f>IF(C1226="Inventario físico",O1226,P1226)</f>
      </c>
      <c r="R1226" s="2">
        <v>3</v>
      </c>
      <c r="S1226" s="0" t="s">
        <v>2772</v>
      </c>
      <c r="T1226" s="0" t="s">
        <v>2772</v>
      </c>
      <c r="U1226" s="0" t="s">
        <v>99</v>
      </c>
      <c r="V1226" s="5" t="s">
        <v>1460</v>
      </c>
      <c r="Y1226" s="5" t="s">
        <v>3371</v>
      </c>
      <c r="Z1226" s="0" t="s">
        <v>104</v>
      </c>
      <c r="AC1226" s="5" t="s">
        <v>105</v>
      </c>
      <c r="AD1226" s="3">
        <f>IF(AA1226="","Pendiente",AA1226*Q1226)</f>
      </c>
      <c r="AE1226" s="3">
        <v>7174.8279999999995</v>
      </c>
      <c r="AF1226" s="3">
        <f>IF(AE1226="","",AE1226*Q1226)</f>
      </c>
      <c r="AG1226" s="0" t="s">
        <v>106</v>
      </c>
      <c r="AH1226" s="0" t="s">
        <v>107</v>
      </c>
    </row>
    <row r="1227">
      <c r="A1227" s="0">
        <v>1223</v>
      </c>
      <c r="B1227" s="0" t="s">
        <v>4315</v>
      </c>
      <c r="C1227" s="0" t="s">
        <v>13</v>
      </c>
      <c r="D1227" s="0" t="s">
        <v>16</v>
      </c>
      <c r="E1227" s="5" t="s">
        <v>3306</v>
      </c>
      <c r="G1227" s="0" t="s">
        <v>26</v>
      </c>
      <c r="H1227" s="0" t="s">
        <v>92</v>
      </c>
      <c r="I1227" s="0" t="s">
        <v>3301</v>
      </c>
      <c r="J1227" s="5" t="s">
        <v>3302</v>
      </c>
      <c r="K1227" s="0" t="s">
        <v>33</v>
      </c>
      <c r="O1227" s="2">
        <v>0</v>
      </c>
      <c r="P1227" s="2">
        <v>3</v>
      </c>
      <c r="Q1227" s="2">
        <f>IF(C1227="Inventario físico",O1227,P1227)</f>
      </c>
      <c r="R1227" s="2">
        <v>1</v>
      </c>
      <c r="S1227" s="0" t="s">
        <v>4316</v>
      </c>
      <c r="T1227" s="0" t="s">
        <v>4316</v>
      </c>
      <c r="U1227" s="0" t="s">
        <v>99</v>
      </c>
      <c r="V1227" s="5" t="s">
        <v>4317</v>
      </c>
      <c r="Y1227" s="5" t="s">
        <v>3309</v>
      </c>
      <c r="Z1227" s="0" t="s">
        <v>104</v>
      </c>
      <c r="AC1227" s="5" t="s">
        <v>105</v>
      </c>
      <c r="AD1227" s="3">
        <f>IF(AA1227="","Pendiente",AA1227*Q1227)</f>
      </c>
      <c r="AE1227" s="3">
        <v>13616</v>
      </c>
      <c r="AF1227" s="3">
        <f>IF(AE1227="","",AE1227*Q1227)</f>
      </c>
      <c r="AG1227" s="0" t="s">
        <v>106</v>
      </c>
      <c r="AH1227" s="0" t="s">
        <v>107</v>
      </c>
    </row>
    <row r="1228">
      <c r="A1228" s="0">
        <v>1224</v>
      </c>
      <c r="B1228" s="0" t="s">
        <v>4318</v>
      </c>
      <c r="C1228" s="0" t="s">
        <v>13</v>
      </c>
      <c r="D1228" s="0" t="s">
        <v>16</v>
      </c>
      <c r="E1228" s="5" t="s">
        <v>3306</v>
      </c>
      <c r="G1228" s="0" t="s">
        <v>27</v>
      </c>
      <c r="H1228" s="0" t="s">
        <v>1020</v>
      </c>
      <c r="I1228" s="0" t="s">
        <v>3301</v>
      </c>
      <c r="J1228" s="5" t="s">
        <v>3302</v>
      </c>
      <c r="K1228" s="0" t="s">
        <v>33</v>
      </c>
      <c r="O1228" s="2">
        <v>0</v>
      </c>
      <c r="P1228" s="2">
        <v>64</v>
      </c>
      <c r="Q1228" s="2">
        <f>IF(C1228="Inventario físico",O1228,P1228)</f>
      </c>
      <c r="R1228" s="2">
        <v>1</v>
      </c>
      <c r="S1228" s="0" t="s">
        <v>4316</v>
      </c>
      <c r="T1228" s="0" t="s">
        <v>4316</v>
      </c>
      <c r="U1228" s="0" t="s">
        <v>99</v>
      </c>
      <c r="V1228" s="5" t="s">
        <v>4317</v>
      </c>
      <c r="Y1228" s="5" t="s">
        <v>3309</v>
      </c>
      <c r="Z1228" s="0" t="s">
        <v>104</v>
      </c>
      <c r="AC1228" s="5" t="s">
        <v>105</v>
      </c>
      <c r="AD1228" s="3">
        <f>IF(AA1228="","Pendiente",AA1228*Q1228)</f>
      </c>
      <c r="AE1228" s="3">
        <v>720.84</v>
      </c>
      <c r="AF1228" s="3">
        <f>IF(AE1228="","",AE1228*Q1228)</f>
      </c>
      <c r="AG1228" s="0" t="s">
        <v>106</v>
      </c>
      <c r="AH1228" s="0" t="s">
        <v>107</v>
      </c>
    </row>
    <row r="1229">
      <c r="A1229" s="0">
        <v>1225</v>
      </c>
      <c r="B1229" s="0" t="s">
        <v>4319</v>
      </c>
      <c r="C1229" s="0" t="s">
        <v>13</v>
      </c>
      <c r="D1229" s="0" t="s">
        <v>16</v>
      </c>
      <c r="E1229" s="5" t="s">
        <v>3306</v>
      </c>
      <c r="G1229" s="0" t="s">
        <v>26</v>
      </c>
      <c r="H1229" s="0" t="s">
        <v>92</v>
      </c>
      <c r="I1229" s="0" t="s">
        <v>3301</v>
      </c>
      <c r="J1229" s="5" t="s">
        <v>3302</v>
      </c>
      <c r="K1229" s="0" t="s">
        <v>33</v>
      </c>
      <c r="O1229" s="2">
        <v>0</v>
      </c>
      <c r="P1229" s="2">
        <v>3</v>
      </c>
      <c r="Q1229" s="2">
        <f>IF(C1229="Inventario físico",O1229,P1229)</f>
      </c>
      <c r="R1229" s="2">
        <v>1</v>
      </c>
      <c r="S1229" s="0" t="s">
        <v>4320</v>
      </c>
      <c r="T1229" s="0" t="s">
        <v>4320</v>
      </c>
      <c r="U1229" s="0" t="s">
        <v>99</v>
      </c>
      <c r="V1229" s="5" t="s">
        <v>2970</v>
      </c>
      <c r="Y1229" s="5" t="s">
        <v>3309</v>
      </c>
      <c r="Z1229" s="0" t="s">
        <v>104</v>
      </c>
      <c r="AC1229" s="5" t="s">
        <v>105</v>
      </c>
      <c r="AD1229" s="3">
        <f>IF(AA1229="","Pendiente",AA1229*Q1229)</f>
      </c>
      <c r="AE1229" s="3">
        <v>13475.833333333334</v>
      </c>
      <c r="AF1229" s="3">
        <f>IF(AE1229="","",AE1229*Q1229)</f>
      </c>
      <c r="AG1229" s="0" t="s">
        <v>106</v>
      </c>
      <c r="AH1229" s="0" t="s">
        <v>107</v>
      </c>
    </row>
    <row r="1230">
      <c r="A1230" s="0">
        <v>1226</v>
      </c>
      <c r="B1230" s="0" t="s">
        <v>4321</v>
      </c>
      <c r="C1230" s="0" t="s">
        <v>13</v>
      </c>
      <c r="D1230" s="0" t="s">
        <v>16</v>
      </c>
      <c r="E1230" s="5" t="s">
        <v>3306</v>
      </c>
      <c r="G1230" s="0" t="s">
        <v>27</v>
      </c>
      <c r="H1230" s="0" t="s">
        <v>1020</v>
      </c>
      <c r="I1230" s="0" t="s">
        <v>3301</v>
      </c>
      <c r="J1230" s="5" t="s">
        <v>3302</v>
      </c>
      <c r="K1230" s="0" t="s">
        <v>33</v>
      </c>
      <c r="O1230" s="2">
        <v>0</v>
      </c>
      <c r="P1230" s="2">
        <v>5398</v>
      </c>
      <c r="Q1230" s="2">
        <f>IF(C1230="Inventario físico",O1230,P1230)</f>
      </c>
      <c r="R1230" s="2">
        <v>13</v>
      </c>
      <c r="S1230" s="0" t="s">
        <v>4320</v>
      </c>
      <c r="T1230" s="0" t="s">
        <v>4320</v>
      </c>
      <c r="U1230" s="0" t="s">
        <v>99</v>
      </c>
      <c r="V1230" s="5" t="s">
        <v>2970</v>
      </c>
      <c r="Y1230" s="5" t="s">
        <v>3309</v>
      </c>
      <c r="Z1230" s="0" t="s">
        <v>104</v>
      </c>
      <c r="AC1230" s="5" t="s">
        <v>105</v>
      </c>
      <c r="AD1230" s="3">
        <f>IF(AA1230="","Pendiente",AA1230*Q1230)</f>
      </c>
      <c r="AE1230" s="3">
        <v>254.69080214894396</v>
      </c>
      <c r="AF1230" s="3">
        <f>IF(AE1230="","",AE1230*Q1230)</f>
      </c>
      <c r="AG1230" s="0" t="s">
        <v>106</v>
      </c>
      <c r="AH1230" s="0" t="s">
        <v>107</v>
      </c>
    </row>
    <row r="1231">
      <c r="A1231" s="0">
        <v>1227</v>
      </c>
      <c r="B1231" s="0" t="s">
        <v>4322</v>
      </c>
      <c r="C1231" s="0" t="s">
        <v>13</v>
      </c>
      <c r="D1231" s="0" t="s">
        <v>16</v>
      </c>
      <c r="E1231" s="5" t="s">
        <v>131</v>
      </c>
      <c r="F1231" s="0" t="s">
        <v>3300</v>
      </c>
      <c r="G1231" s="0" t="s">
        <v>28</v>
      </c>
      <c r="H1231" s="0" t="s">
        <v>2131</v>
      </c>
      <c r="I1231" s="0" t="s">
        <v>3301</v>
      </c>
      <c r="J1231" s="5" t="s">
        <v>3302</v>
      </c>
      <c r="K1231" s="0" t="s">
        <v>33</v>
      </c>
      <c r="O1231" s="2">
        <v>0</v>
      </c>
      <c r="P1231" s="2">
        <v>40</v>
      </c>
      <c r="Q1231" s="2">
        <f>IF(C1231="Inventario físico",O1231,P1231)</f>
      </c>
      <c r="R1231" s="2">
        <v>1</v>
      </c>
      <c r="S1231" s="0" t="s">
        <v>4320</v>
      </c>
      <c r="T1231" s="0" t="s">
        <v>4320</v>
      </c>
      <c r="U1231" s="0" t="s">
        <v>99</v>
      </c>
      <c r="V1231" s="5" t="s">
        <v>2970</v>
      </c>
      <c r="Y1231" s="5" t="s">
        <v>3304</v>
      </c>
      <c r="Z1231" s="0" t="s">
        <v>104</v>
      </c>
      <c r="AC1231" s="5" t="s">
        <v>105</v>
      </c>
      <c r="AD1231" s="3">
        <f>IF(AA1231="","Pendiente",AA1231*Q1231)</f>
      </c>
      <c r="AE1231" s="3">
        <v>8.75</v>
      </c>
      <c r="AF1231" s="3">
        <f>IF(AE1231="","",AE1231*Q1231)</f>
      </c>
      <c r="AG1231" s="0" t="s">
        <v>106</v>
      </c>
      <c r="AH1231" s="0" t="s">
        <v>107</v>
      </c>
    </row>
    <row r="1232">
      <c r="A1232" s="0">
        <v>1228</v>
      </c>
      <c r="B1232" s="0" t="s">
        <v>4323</v>
      </c>
      <c r="C1232" s="0" t="s">
        <v>13</v>
      </c>
      <c r="D1232" s="0" t="s">
        <v>16</v>
      </c>
      <c r="E1232" s="5" t="s">
        <v>3306</v>
      </c>
      <c r="G1232" s="0" t="s">
        <v>26</v>
      </c>
      <c r="H1232" s="0" t="s">
        <v>92</v>
      </c>
      <c r="I1232" s="0" t="s">
        <v>3301</v>
      </c>
      <c r="J1232" s="5" t="s">
        <v>3302</v>
      </c>
      <c r="K1232" s="0" t="s">
        <v>33</v>
      </c>
      <c r="O1232" s="2">
        <v>0</v>
      </c>
      <c r="P1232" s="2">
        <v>3</v>
      </c>
      <c r="Q1232" s="2">
        <f>IF(C1232="Inventario físico",O1232,P1232)</f>
      </c>
      <c r="R1232" s="2">
        <v>1</v>
      </c>
      <c r="S1232" s="0" t="s">
        <v>4324</v>
      </c>
      <c r="T1232" s="0" t="s">
        <v>4324</v>
      </c>
      <c r="U1232" s="0" t="s">
        <v>99</v>
      </c>
      <c r="V1232" s="5" t="s">
        <v>4325</v>
      </c>
      <c r="Y1232" s="5" t="s">
        <v>3309</v>
      </c>
      <c r="Z1232" s="0" t="s">
        <v>104</v>
      </c>
      <c r="AC1232" s="5" t="s">
        <v>105</v>
      </c>
      <c r="AD1232" s="3">
        <f>IF(AA1232="","Pendiente",AA1232*Q1232)</f>
      </c>
      <c r="AE1232" s="3">
        <v>10591.003333333332</v>
      </c>
      <c r="AF1232" s="3">
        <f>IF(AE1232="","",AE1232*Q1232)</f>
      </c>
      <c r="AG1232" s="0" t="s">
        <v>106</v>
      </c>
      <c r="AH1232" s="0" t="s">
        <v>107</v>
      </c>
    </row>
    <row r="1233">
      <c r="A1233" s="0">
        <v>1229</v>
      </c>
      <c r="B1233" s="0" t="s">
        <v>4326</v>
      </c>
      <c r="C1233" s="0" t="s">
        <v>13</v>
      </c>
      <c r="D1233" s="0" t="s">
        <v>16</v>
      </c>
      <c r="E1233" s="5" t="s">
        <v>3306</v>
      </c>
      <c r="G1233" s="0" t="s">
        <v>26</v>
      </c>
      <c r="H1233" s="0" t="s">
        <v>92</v>
      </c>
      <c r="I1233" s="0" t="s">
        <v>3301</v>
      </c>
      <c r="J1233" s="5" t="s">
        <v>3302</v>
      </c>
      <c r="K1233" s="0" t="s">
        <v>33</v>
      </c>
      <c r="O1233" s="2">
        <v>0</v>
      </c>
      <c r="P1233" s="2">
        <v>3</v>
      </c>
      <c r="Q1233" s="2">
        <f>IF(C1233="Inventario físico",O1233,P1233)</f>
      </c>
      <c r="R1233" s="2">
        <v>1</v>
      </c>
      <c r="S1233" s="0" t="s">
        <v>4327</v>
      </c>
      <c r="T1233" s="0" t="s">
        <v>4327</v>
      </c>
      <c r="U1233" s="0" t="s">
        <v>99</v>
      </c>
      <c r="V1233" s="5" t="s">
        <v>2820</v>
      </c>
      <c r="Y1233" s="5" t="s">
        <v>3309</v>
      </c>
      <c r="Z1233" s="0" t="s">
        <v>104</v>
      </c>
      <c r="AC1233" s="5" t="s">
        <v>105</v>
      </c>
      <c r="AD1233" s="3">
        <f>IF(AA1233="","Pendiente",AA1233*Q1233)</f>
      </c>
      <c r="AE1233" s="3">
        <v>337.5</v>
      </c>
      <c r="AF1233" s="3">
        <f>IF(AE1233="","",AE1233*Q1233)</f>
      </c>
      <c r="AG1233" s="0" t="s">
        <v>106</v>
      </c>
      <c r="AH1233" s="0" t="s">
        <v>107</v>
      </c>
    </row>
    <row r="1234">
      <c r="A1234" s="0">
        <v>1230</v>
      </c>
      <c r="B1234" s="0" t="s">
        <v>4328</v>
      </c>
      <c r="C1234" s="0" t="s">
        <v>13</v>
      </c>
      <c r="D1234" s="0" t="s">
        <v>16</v>
      </c>
      <c r="E1234" s="5" t="s">
        <v>3306</v>
      </c>
      <c r="G1234" s="0" t="s">
        <v>26</v>
      </c>
      <c r="H1234" s="0" t="s">
        <v>92</v>
      </c>
      <c r="I1234" s="0" t="s">
        <v>3301</v>
      </c>
      <c r="J1234" s="5" t="s">
        <v>3302</v>
      </c>
      <c r="K1234" s="0" t="s">
        <v>33</v>
      </c>
      <c r="O1234" s="2">
        <v>0</v>
      </c>
      <c r="P1234" s="2">
        <v>3</v>
      </c>
      <c r="Q1234" s="2">
        <f>IF(C1234="Inventario físico",O1234,P1234)</f>
      </c>
      <c r="R1234" s="2">
        <v>1</v>
      </c>
      <c r="S1234" s="0" t="s">
        <v>4329</v>
      </c>
      <c r="T1234" s="0" t="s">
        <v>4329</v>
      </c>
      <c r="U1234" s="0" t="s">
        <v>99</v>
      </c>
      <c r="V1234" s="5" t="s">
        <v>2176</v>
      </c>
      <c r="Y1234" s="5" t="s">
        <v>3309</v>
      </c>
      <c r="Z1234" s="0" t="s">
        <v>104</v>
      </c>
      <c r="AC1234" s="5" t="s">
        <v>105</v>
      </c>
      <c r="AD1234" s="3">
        <f>IF(AA1234="","Pendiente",AA1234*Q1234)</f>
      </c>
      <c r="AE1234" s="3">
        <v>18660</v>
      </c>
      <c r="AF1234" s="3">
        <f>IF(AE1234="","",AE1234*Q1234)</f>
      </c>
      <c r="AG1234" s="0" t="s">
        <v>106</v>
      </c>
      <c r="AH1234" s="0" t="s">
        <v>107</v>
      </c>
    </row>
    <row r="1235">
      <c r="A1235" s="0">
        <v>1231</v>
      </c>
      <c r="B1235" s="0" t="s">
        <v>4330</v>
      </c>
      <c r="C1235" s="0" t="s">
        <v>13</v>
      </c>
      <c r="D1235" s="0" t="s">
        <v>16</v>
      </c>
      <c r="E1235" s="5" t="s">
        <v>131</v>
      </c>
      <c r="F1235" s="0" t="s">
        <v>3300</v>
      </c>
      <c r="G1235" s="0" t="s">
        <v>28</v>
      </c>
      <c r="H1235" s="0" t="s">
        <v>2131</v>
      </c>
      <c r="I1235" s="0" t="s">
        <v>3301</v>
      </c>
      <c r="J1235" s="5" t="s">
        <v>3302</v>
      </c>
      <c r="K1235" s="0" t="s">
        <v>33</v>
      </c>
      <c r="O1235" s="2">
        <v>0</v>
      </c>
      <c r="P1235" s="2">
        <v>2</v>
      </c>
      <c r="Q1235" s="2">
        <f>IF(C1235="Inventario físico",O1235,P1235)</f>
      </c>
      <c r="R1235" s="2">
        <v>1</v>
      </c>
      <c r="S1235" s="0" t="s">
        <v>4329</v>
      </c>
      <c r="T1235" s="0" t="s">
        <v>4329</v>
      </c>
      <c r="U1235" s="0" t="s">
        <v>99</v>
      </c>
      <c r="V1235" s="5" t="s">
        <v>2176</v>
      </c>
      <c r="Y1235" s="5" t="s">
        <v>3304</v>
      </c>
      <c r="Z1235" s="0" t="s">
        <v>104</v>
      </c>
      <c r="AC1235" s="5" t="s">
        <v>105</v>
      </c>
      <c r="AD1235" s="3">
        <f>IF(AA1235="","Pendiente",AA1235*Q1235)</f>
      </c>
      <c r="AE1235" s="3">
        <v>33384</v>
      </c>
      <c r="AF1235" s="3">
        <f>IF(AE1235="","",AE1235*Q1235)</f>
      </c>
      <c r="AG1235" s="0" t="s">
        <v>106</v>
      </c>
      <c r="AH1235" s="0" t="s">
        <v>107</v>
      </c>
    </row>
    <row r="1236">
      <c r="A1236" s="0">
        <v>1232</v>
      </c>
      <c r="B1236" s="0" t="s">
        <v>4331</v>
      </c>
      <c r="C1236" s="0" t="s">
        <v>13</v>
      </c>
      <c r="D1236" s="0" t="s">
        <v>16</v>
      </c>
      <c r="E1236" s="5" t="s">
        <v>3306</v>
      </c>
      <c r="G1236" s="0" t="s">
        <v>26</v>
      </c>
      <c r="H1236" s="0" t="s">
        <v>92</v>
      </c>
      <c r="I1236" s="0" t="s">
        <v>3301</v>
      </c>
      <c r="J1236" s="5" t="s">
        <v>3302</v>
      </c>
      <c r="K1236" s="0" t="s">
        <v>33</v>
      </c>
      <c r="O1236" s="2">
        <v>0</v>
      </c>
      <c r="P1236" s="2">
        <v>3</v>
      </c>
      <c r="Q1236" s="2">
        <f>IF(C1236="Inventario físico",O1236,P1236)</f>
      </c>
      <c r="R1236" s="2">
        <v>1</v>
      </c>
      <c r="S1236" s="0" t="s">
        <v>4332</v>
      </c>
      <c r="T1236" s="0" t="s">
        <v>4332</v>
      </c>
      <c r="U1236" s="0" t="s">
        <v>99</v>
      </c>
      <c r="V1236" s="5" t="s">
        <v>4333</v>
      </c>
      <c r="Y1236" s="5" t="s">
        <v>3309</v>
      </c>
      <c r="Z1236" s="0" t="s">
        <v>104</v>
      </c>
      <c r="AC1236" s="5" t="s">
        <v>105</v>
      </c>
      <c r="AD1236" s="3">
        <f>IF(AA1236="","Pendiente",AA1236*Q1236)</f>
      </c>
      <c r="AE1236" s="3">
        <v>357.73</v>
      </c>
      <c r="AF1236" s="3">
        <f>IF(AE1236="","",AE1236*Q1236)</f>
      </c>
      <c r="AG1236" s="0" t="s">
        <v>106</v>
      </c>
      <c r="AH1236" s="0" t="s">
        <v>107</v>
      </c>
    </row>
    <row r="1237">
      <c r="A1237" s="0">
        <v>1233</v>
      </c>
      <c r="B1237" s="0" t="s">
        <v>4334</v>
      </c>
      <c r="C1237" s="0" t="s">
        <v>13</v>
      </c>
      <c r="D1237" s="0" t="s">
        <v>16</v>
      </c>
      <c r="E1237" s="5" t="s">
        <v>3306</v>
      </c>
      <c r="G1237" s="0" t="s">
        <v>28</v>
      </c>
      <c r="H1237" s="0" t="s">
        <v>2131</v>
      </c>
      <c r="I1237" s="0" t="s">
        <v>3301</v>
      </c>
      <c r="J1237" s="5" t="s">
        <v>3302</v>
      </c>
      <c r="K1237" s="0" t="s">
        <v>33</v>
      </c>
      <c r="O1237" s="2">
        <v>0</v>
      </c>
      <c r="P1237" s="2">
        <v>100</v>
      </c>
      <c r="Q1237" s="2">
        <f>IF(C1237="Inventario físico",O1237,P1237)</f>
      </c>
      <c r="R1237" s="2">
        <v>1</v>
      </c>
      <c r="S1237" s="0" t="s">
        <v>4332</v>
      </c>
      <c r="T1237" s="0" t="s">
        <v>4332</v>
      </c>
      <c r="U1237" s="0" t="s">
        <v>99</v>
      </c>
      <c r="V1237" s="5" t="s">
        <v>4333</v>
      </c>
      <c r="Y1237" s="5" t="s">
        <v>3309</v>
      </c>
      <c r="Z1237" s="0" t="s">
        <v>104</v>
      </c>
      <c r="AC1237" s="5" t="s">
        <v>105</v>
      </c>
      <c r="AD1237" s="3">
        <f>IF(AA1237="","Pendiente",AA1237*Q1237)</f>
      </c>
      <c r="AE1237" s="3">
        <v>253.16</v>
      </c>
      <c r="AF1237" s="3">
        <f>IF(AE1237="","",AE1237*Q1237)</f>
      </c>
      <c r="AG1237" s="0" t="s">
        <v>106</v>
      </c>
      <c r="AH1237" s="0" t="s">
        <v>107</v>
      </c>
    </row>
    <row r="1238">
      <c r="A1238" s="0">
        <v>1234</v>
      </c>
      <c r="B1238" s="0" t="s">
        <v>4335</v>
      </c>
      <c r="C1238" s="0" t="s">
        <v>13</v>
      </c>
      <c r="D1238" s="0" t="s">
        <v>16</v>
      </c>
      <c r="E1238" s="5" t="s">
        <v>3306</v>
      </c>
      <c r="G1238" s="0" t="s">
        <v>26</v>
      </c>
      <c r="H1238" s="0" t="s">
        <v>92</v>
      </c>
      <c r="I1238" s="0" t="s">
        <v>3301</v>
      </c>
      <c r="J1238" s="5" t="s">
        <v>3302</v>
      </c>
      <c r="K1238" s="0" t="s">
        <v>33</v>
      </c>
      <c r="O1238" s="2">
        <v>0</v>
      </c>
      <c r="P1238" s="2">
        <v>6</v>
      </c>
      <c r="Q1238" s="2">
        <f>IF(C1238="Inventario físico",O1238,P1238)</f>
      </c>
      <c r="R1238" s="2">
        <v>2</v>
      </c>
      <c r="S1238" s="0" t="s">
        <v>4336</v>
      </c>
      <c r="T1238" s="0" t="s">
        <v>4336</v>
      </c>
      <c r="U1238" s="0" t="s">
        <v>99</v>
      </c>
      <c r="V1238" s="5" t="s">
        <v>4337</v>
      </c>
      <c r="Y1238" s="5" t="s">
        <v>3309</v>
      </c>
      <c r="Z1238" s="0" t="s">
        <v>104</v>
      </c>
      <c r="AC1238" s="5" t="s">
        <v>105</v>
      </c>
      <c r="AD1238" s="3">
        <f>IF(AA1238="","Pendiente",AA1238*Q1238)</f>
      </c>
      <c r="AE1238" s="3">
        <v>11328.44</v>
      </c>
      <c r="AF1238" s="3">
        <f>IF(AE1238="","",AE1238*Q1238)</f>
      </c>
      <c r="AG1238" s="0" t="s">
        <v>106</v>
      </c>
      <c r="AH1238" s="0" t="s">
        <v>107</v>
      </c>
    </row>
    <row r="1239">
      <c r="A1239" s="0">
        <v>1235</v>
      </c>
      <c r="B1239" s="0" t="s">
        <v>4338</v>
      </c>
      <c r="C1239" s="0" t="s">
        <v>13</v>
      </c>
      <c r="D1239" s="0" t="s">
        <v>16</v>
      </c>
      <c r="E1239" s="5" t="s">
        <v>3306</v>
      </c>
      <c r="G1239" s="0" t="s">
        <v>26</v>
      </c>
      <c r="H1239" s="0" t="s">
        <v>92</v>
      </c>
      <c r="I1239" s="0" t="s">
        <v>3301</v>
      </c>
      <c r="J1239" s="5" t="s">
        <v>3302</v>
      </c>
      <c r="K1239" s="0" t="s">
        <v>33</v>
      </c>
      <c r="O1239" s="2">
        <v>0</v>
      </c>
      <c r="P1239" s="2">
        <v>4</v>
      </c>
      <c r="Q1239" s="2">
        <f>IF(C1239="Inventario físico",O1239,P1239)</f>
      </c>
      <c r="R1239" s="2">
        <v>2</v>
      </c>
      <c r="S1239" s="0" t="s">
        <v>4339</v>
      </c>
      <c r="T1239" s="0" t="s">
        <v>4339</v>
      </c>
      <c r="U1239" s="0" t="s">
        <v>99</v>
      </c>
      <c r="V1239" s="5" t="s">
        <v>4340</v>
      </c>
      <c r="Y1239" s="5" t="s">
        <v>3309</v>
      </c>
      <c r="Z1239" s="0" t="s">
        <v>104</v>
      </c>
      <c r="AC1239" s="5" t="s">
        <v>105</v>
      </c>
      <c r="AD1239" s="3">
        <f>IF(AA1239="","Pendiente",AA1239*Q1239)</f>
      </c>
      <c r="AE1239" s="3">
        <v>39047.41</v>
      </c>
      <c r="AF1239" s="3">
        <f>IF(AE1239="","",AE1239*Q1239)</f>
      </c>
      <c r="AG1239" s="0" t="s">
        <v>106</v>
      </c>
      <c r="AH1239" s="0" t="s">
        <v>107</v>
      </c>
    </row>
    <row r="1240">
      <c r="A1240" s="0">
        <v>1236</v>
      </c>
      <c r="B1240" s="0" t="s">
        <v>4341</v>
      </c>
      <c r="C1240" s="0" t="s">
        <v>13</v>
      </c>
      <c r="D1240" s="0" t="s">
        <v>16</v>
      </c>
      <c r="E1240" s="5" t="s">
        <v>3306</v>
      </c>
      <c r="G1240" s="0" t="s">
        <v>26</v>
      </c>
      <c r="H1240" s="0" t="s">
        <v>92</v>
      </c>
      <c r="I1240" s="0" t="s">
        <v>3301</v>
      </c>
      <c r="J1240" s="5" t="s">
        <v>3302</v>
      </c>
      <c r="K1240" s="0" t="s">
        <v>33</v>
      </c>
      <c r="O1240" s="2">
        <v>0</v>
      </c>
      <c r="P1240" s="2">
        <v>4</v>
      </c>
      <c r="Q1240" s="2">
        <f>IF(C1240="Inventario físico",O1240,P1240)</f>
      </c>
      <c r="R1240" s="2">
        <v>2</v>
      </c>
      <c r="S1240" s="0" t="s">
        <v>4342</v>
      </c>
      <c r="T1240" s="0" t="s">
        <v>4342</v>
      </c>
      <c r="U1240" s="0" t="s">
        <v>99</v>
      </c>
      <c r="V1240" s="5" t="s">
        <v>4343</v>
      </c>
      <c r="Y1240" s="5" t="s">
        <v>3309</v>
      </c>
      <c r="Z1240" s="0" t="s">
        <v>104</v>
      </c>
      <c r="AC1240" s="5" t="s">
        <v>105</v>
      </c>
      <c r="AD1240" s="3">
        <f>IF(AA1240="","Pendiente",AA1240*Q1240)</f>
      </c>
      <c r="AE1240" s="3">
        <v>20268.4825</v>
      </c>
      <c r="AF1240" s="3">
        <f>IF(AE1240="","",AE1240*Q1240)</f>
      </c>
      <c r="AG1240" s="0" t="s">
        <v>106</v>
      </c>
      <c r="AH1240" s="0" t="s">
        <v>107</v>
      </c>
    </row>
    <row r="1241">
      <c r="A1241" s="0">
        <v>1237</v>
      </c>
      <c r="B1241" s="0" t="s">
        <v>4344</v>
      </c>
      <c r="C1241" s="0" t="s">
        <v>13</v>
      </c>
      <c r="D1241" s="0" t="s">
        <v>16</v>
      </c>
      <c r="E1241" s="5" t="s">
        <v>131</v>
      </c>
      <c r="F1241" s="0" t="s">
        <v>3300</v>
      </c>
      <c r="G1241" s="0" t="s">
        <v>26</v>
      </c>
      <c r="H1241" s="0" t="s">
        <v>92</v>
      </c>
      <c r="I1241" s="0" t="s">
        <v>3301</v>
      </c>
      <c r="J1241" s="5" t="s">
        <v>3302</v>
      </c>
      <c r="K1241" s="0" t="s">
        <v>30</v>
      </c>
      <c r="O1241" s="2">
        <v>0</v>
      </c>
      <c r="P1241" s="2">
        <v>3</v>
      </c>
      <c r="Q1241" s="2">
        <f>IF(C1241="Inventario físico",O1241,P1241)</f>
      </c>
      <c r="R1241" s="2">
        <v>1</v>
      </c>
      <c r="S1241" s="0" t="s">
        <v>4345</v>
      </c>
      <c r="T1241" s="0" t="s">
        <v>4345</v>
      </c>
      <c r="U1241" s="0" t="s">
        <v>99</v>
      </c>
      <c r="V1241" s="5" t="s">
        <v>961</v>
      </c>
      <c r="Y1241" s="5" t="s">
        <v>3304</v>
      </c>
      <c r="Z1241" s="0" t="s">
        <v>104</v>
      </c>
      <c r="AC1241" s="5" t="s">
        <v>105</v>
      </c>
      <c r="AD1241" s="3">
        <f>IF(AA1241="","Pendiente",AA1241*Q1241)</f>
      </c>
      <c r="AE1241" s="3">
        <v>11625.480000000001</v>
      </c>
      <c r="AF1241" s="3">
        <f>IF(AE1241="","",AE1241*Q1241)</f>
      </c>
      <c r="AG1241" s="0" t="s">
        <v>106</v>
      </c>
      <c r="AH1241" s="0" t="s">
        <v>107</v>
      </c>
    </row>
    <row r="1242">
      <c r="A1242" s="0">
        <v>1238</v>
      </c>
      <c r="B1242" s="0" t="s">
        <v>4346</v>
      </c>
      <c r="C1242" s="0" t="s">
        <v>13</v>
      </c>
      <c r="D1242" s="0" t="s">
        <v>16</v>
      </c>
      <c r="E1242" s="5" t="s">
        <v>131</v>
      </c>
      <c r="F1242" s="0" t="s">
        <v>3300</v>
      </c>
      <c r="G1242" s="0" t="s">
        <v>27</v>
      </c>
      <c r="H1242" s="0" t="s">
        <v>1020</v>
      </c>
      <c r="I1242" s="0" t="s">
        <v>3301</v>
      </c>
      <c r="J1242" s="5" t="s">
        <v>3302</v>
      </c>
      <c r="K1242" s="0" t="s">
        <v>30</v>
      </c>
      <c r="O1242" s="2">
        <v>0</v>
      </c>
      <c r="P1242" s="2">
        <v>155</v>
      </c>
      <c r="Q1242" s="2">
        <f>IF(C1242="Inventario físico",O1242,P1242)</f>
      </c>
      <c r="R1242" s="2">
        <v>3</v>
      </c>
      <c r="S1242" s="0" t="s">
        <v>4345</v>
      </c>
      <c r="T1242" s="0" t="s">
        <v>4345</v>
      </c>
      <c r="U1242" s="0" t="s">
        <v>99</v>
      </c>
      <c r="V1242" s="5" t="s">
        <v>961</v>
      </c>
      <c r="Y1242" s="5" t="s">
        <v>3304</v>
      </c>
      <c r="Z1242" s="0" t="s">
        <v>104</v>
      </c>
      <c r="AC1242" s="5" t="s">
        <v>105</v>
      </c>
      <c r="AD1242" s="3">
        <f>IF(AA1242="","Pendiente",AA1242*Q1242)</f>
      </c>
      <c r="AE1242" s="3">
        <v>7684.728322580646</v>
      </c>
      <c r="AF1242" s="3">
        <f>IF(AE1242="","",AE1242*Q1242)</f>
      </c>
      <c r="AG1242" s="0" t="s">
        <v>106</v>
      </c>
      <c r="AH1242" s="0" t="s">
        <v>107</v>
      </c>
    </row>
    <row r="1243">
      <c r="A1243" s="0">
        <v>1239</v>
      </c>
      <c r="B1243" s="0" t="s">
        <v>4347</v>
      </c>
      <c r="C1243" s="0" t="s">
        <v>13</v>
      </c>
      <c r="D1243" s="0" t="s">
        <v>16</v>
      </c>
      <c r="E1243" s="5" t="s">
        <v>131</v>
      </c>
      <c r="F1243" s="0" t="s">
        <v>3300</v>
      </c>
      <c r="G1243" s="0" t="s">
        <v>28</v>
      </c>
      <c r="H1243" s="0" t="s">
        <v>2131</v>
      </c>
      <c r="I1243" s="0" t="s">
        <v>3301</v>
      </c>
      <c r="J1243" s="5" t="s">
        <v>3302</v>
      </c>
      <c r="K1243" s="0" t="s">
        <v>30</v>
      </c>
      <c r="O1243" s="2">
        <v>0</v>
      </c>
      <c r="P1243" s="2">
        <v>7</v>
      </c>
      <c r="Q1243" s="2">
        <f>IF(C1243="Inventario físico",O1243,P1243)</f>
      </c>
      <c r="R1243" s="2">
        <v>1</v>
      </c>
      <c r="S1243" s="0" t="s">
        <v>4345</v>
      </c>
      <c r="T1243" s="0" t="s">
        <v>4345</v>
      </c>
      <c r="U1243" s="0" t="s">
        <v>99</v>
      </c>
      <c r="V1243" s="5" t="s">
        <v>961</v>
      </c>
      <c r="Y1243" s="5" t="s">
        <v>3304</v>
      </c>
      <c r="Z1243" s="0" t="s">
        <v>104</v>
      </c>
      <c r="AC1243" s="5" t="s">
        <v>105</v>
      </c>
      <c r="AD1243" s="3">
        <f>IF(AA1243="","Pendiente",AA1243*Q1243)</f>
      </c>
      <c r="AE1243" s="3">
        <v>17138.617142857143</v>
      </c>
      <c r="AF1243" s="3">
        <f>IF(AE1243="","",AE1243*Q1243)</f>
      </c>
      <c r="AG1243" s="0" t="s">
        <v>106</v>
      </c>
      <c r="AH1243" s="0" t="s">
        <v>107</v>
      </c>
    </row>
    <row r="1244">
      <c r="A1244" s="0">
        <v>1240</v>
      </c>
      <c r="B1244" s="0" t="s">
        <v>4348</v>
      </c>
      <c r="C1244" s="0" t="s">
        <v>13</v>
      </c>
      <c r="D1244" s="0" t="s">
        <v>16</v>
      </c>
      <c r="E1244" s="5" t="s">
        <v>3306</v>
      </c>
      <c r="G1244" s="0" t="s">
        <v>26</v>
      </c>
      <c r="H1244" s="0" t="s">
        <v>92</v>
      </c>
      <c r="I1244" s="0" t="s">
        <v>3301</v>
      </c>
      <c r="J1244" s="5" t="s">
        <v>3302</v>
      </c>
      <c r="K1244" s="0" t="s">
        <v>30</v>
      </c>
      <c r="O1244" s="2">
        <v>0</v>
      </c>
      <c r="P1244" s="2">
        <v>3</v>
      </c>
      <c r="Q1244" s="2">
        <f>IF(C1244="Inventario físico",O1244,P1244)</f>
      </c>
      <c r="R1244" s="2">
        <v>1</v>
      </c>
      <c r="S1244" s="0" t="s">
        <v>2040</v>
      </c>
      <c r="T1244" s="0" t="s">
        <v>2040</v>
      </c>
      <c r="U1244" s="0" t="s">
        <v>99</v>
      </c>
      <c r="V1244" s="5" t="s">
        <v>1563</v>
      </c>
      <c r="Y1244" s="5" t="s">
        <v>3342</v>
      </c>
      <c r="Z1244" s="0" t="s">
        <v>104</v>
      </c>
      <c r="AC1244" s="5" t="s">
        <v>105</v>
      </c>
      <c r="AD1244" s="3">
        <f>IF(AA1244="","Pendiente",AA1244*Q1244)</f>
      </c>
      <c r="AE1244" s="3">
        <v>8935.136666666667</v>
      </c>
      <c r="AF1244" s="3">
        <f>IF(AE1244="","",AE1244*Q1244)</f>
      </c>
      <c r="AG1244" s="0" t="s">
        <v>106</v>
      </c>
      <c r="AH1244" s="0" t="s">
        <v>107</v>
      </c>
    </row>
    <row r="1245">
      <c r="A1245" s="0">
        <v>1241</v>
      </c>
      <c r="B1245" s="0" t="s">
        <v>4349</v>
      </c>
      <c r="C1245" s="0" t="s">
        <v>13</v>
      </c>
      <c r="D1245" s="0" t="s">
        <v>16</v>
      </c>
      <c r="E1245" s="5" t="s">
        <v>3306</v>
      </c>
      <c r="G1245" s="0" t="s">
        <v>26</v>
      </c>
      <c r="H1245" s="0" t="s">
        <v>92</v>
      </c>
      <c r="I1245" s="0" t="s">
        <v>3301</v>
      </c>
      <c r="J1245" s="5" t="s">
        <v>3302</v>
      </c>
      <c r="K1245" s="0" t="s">
        <v>30</v>
      </c>
      <c r="O1245" s="2">
        <v>0</v>
      </c>
      <c r="P1245" s="2">
        <v>3</v>
      </c>
      <c r="Q1245" s="2">
        <f>IF(C1245="Inventario físico",O1245,P1245)</f>
      </c>
      <c r="R1245" s="2">
        <v>1</v>
      </c>
      <c r="S1245" s="0" t="s">
        <v>4350</v>
      </c>
      <c r="T1245" s="0" t="s">
        <v>4350</v>
      </c>
      <c r="U1245" s="0" t="s">
        <v>99</v>
      </c>
      <c r="V1245" s="5" t="s">
        <v>4351</v>
      </c>
      <c r="Y1245" s="5" t="s">
        <v>3309</v>
      </c>
      <c r="Z1245" s="0" t="s">
        <v>104</v>
      </c>
      <c r="AC1245" s="5" t="s">
        <v>105</v>
      </c>
      <c r="AD1245" s="3">
        <f>IF(AA1245="","Pendiente",AA1245*Q1245)</f>
      </c>
      <c r="AE1245" s="3">
        <v>2361.28</v>
      </c>
      <c r="AF1245" s="3">
        <f>IF(AE1245="","",AE1245*Q1245)</f>
      </c>
      <c r="AG1245" s="0" t="s">
        <v>106</v>
      </c>
      <c r="AH1245" s="0" t="s">
        <v>107</v>
      </c>
    </row>
    <row r="1246">
      <c r="A1246" s="0">
        <v>1242</v>
      </c>
      <c r="B1246" s="0" t="s">
        <v>4352</v>
      </c>
      <c r="C1246" s="0" t="s">
        <v>13</v>
      </c>
      <c r="D1246" s="0" t="s">
        <v>16</v>
      </c>
      <c r="E1246" s="5" t="s">
        <v>3306</v>
      </c>
      <c r="G1246" s="0" t="s">
        <v>26</v>
      </c>
      <c r="H1246" s="0" t="s">
        <v>92</v>
      </c>
      <c r="I1246" s="0" t="s">
        <v>3301</v>
      </c>
      <c r="J1246" s="5" t="s">
        <v>3302</v>
      </c>
      <c r="K1246" s="0" t="s">
        <v>30</v>
      </c>
      <c r="O1246" s="2">
        <v>0</v>
      </c>
      <c r="P1246" s="2">
        <v>3</v>
      </c>
      <c r="Q1246" s="2">
        <f>IF(C1246="Inventario físico",O1246,P1246)</f>
      </c>
      <c r="R1246" s="2">
        <v>1</v>
      </c>
      <c r="S1246" s="0" t="s">
        <v>4353</v>
      </c>
      <c r="T1246" s="0" t="s">
        <v>4353</v>
      </c>
      <c r="U1246" s="0" t="s">
        <v>99</v>
      </c>
      <c r="V1246" s="5" t="s">
        <v>4354</v>
      </c>
      <c r="Y1246" s="5" t="s">
        <v>3309</v>
      </c>
      <c r="Z1246" s="0" t="s">
        <v>104</v>
      </c>
      <c r="AC1246" s="5" t="s">
        <v>105</v>
      </c>
      <c r="AD1246" s="3">
        <f>IF(AA1246="","Pendiente",AA1246*Q1246)</f>
      </c>
      <c r="AE1246" s="3">
        <v>1174358.3333333333</v>
      </c>
      <c r="AF1246" s="3">
        <f>IF(AE1246="","",AE1246*Q1246)</f>
      </c>
      <c r="AG1246" s="0" t="s">
        <v>106</v>
      </c>
      <c r="AH1246" s="0" t="s">
        <v>107</v>
      </c>
    </row>
    <row r="1247">
      <c r="A1247" s="0">
        <v>1243</v>
      </c>
      <c r="B1247" s="0" t="s">
        <v>4355</v>
      </c>
      <c r="C1247" s="0" t="s">
        <v>13</v>
      </c>
      <c r="D1247" s="0" t="s">
        <v>16</v>
      </c>
      <c r="E1247" s="5" t="s">
        <v>3306</v>
      </c>
      <c r="G1247" s="0" t="s">
        <v>26</v>
      </c>
      <c r="H1247" s="0" t="s">
        <v>92</v>
      </c>
      <c r="I1247" s="0" t="s">
        <v>3301</v>
      </c>
      <c r="J1247" s="5" t="s">
        <v>3302</v>
      </c>
      <c r="K1247" s="0" t="s">
        <v>33</v>
      </c>
      <c r="O1247" s="2">
        <v>0</v>
      </c>
      <c r="P1247" s="2">
        <v>3</v>
      </c>
      <c r="Q1247" s="2">
        <f>IF(C1247="Inventario físico",O1247,P1247)</f>
      </c>
      <c r="R1247" s="2">
        <v>1</v>
      </c>
      <c r="S1247" s="0" t="s">
        <v>4356</v>
      </c>
      <c r="T1247" s="0" t="s">
        <v>4356</v>
      </c>
      <c r="U1247" s="0" t="s">
        <v>99</v>
      </c>
      <c r="V1247" s="5" t="s">
        <v>4357</v>
      </c>
      <c r="Y1247" s="5" t="s">
        <v>3309</v>
      </c>
      <c r="Z1247" s="0" t="s">
        <v>104</v>
      </c>
      <c r="AC1247" s="5" t="s">
        <v>105</v>
      </c>
      <c r="AD1247" s="3">
        <f>IF(AA1247="","Pendiente",AA1247*Q1247)</f>
      </c>
      <c r="AE1247" s="3">
        <v>10918.603333333334</v>
      </c>
      <c r="AF1247" s="3">
        <f>IF(AE1247="","",AE1247*Q1247)</f>
      </c>
      <c r="AG1247" s="0" t="s">
        <v>106</v>
      </c>
      <c r="AH1247" s="0" t="s">
        <v>107</v>
      </c>
    </row>
    <row r="1248">
      <c r="A1248" s="0">
        <v>1244</v>
      </c>
      <c r="B1248" s="0" t="s">
        <v>4358</v>
      </c>
      <c r="C1248" s="0" t="s">
        <v>13</v>
      </c>
      <c r="D1248" s="0" t="s">
        <v>16</v>
      </c>
      <c r="E1248" s="5" t="s">
        <v>3306</v>
      </c>
      <c r="G1248" s="0" t="s">
        <v>28</v>
      </c>
      <c r="H1248" s="0" t="s">
        <v>2131</v>
      </c>
      <c r="I1248" s="0" t="s">
        <v>3301</v>
      </c>
      <c r="J1248" s="5" t="s">
        <v>3302</v>
      </c>
      <c r="K1248" s="0" t="s">
        <v>33</v>
      </c>
      <c r="O1248" s="2">
        <v>0</v>
      </c>
      <c r="P1248" s="2">
        <v>21</v>
      </c>
      <c r="Q1248" s="2">
        <f>IF(C1248="Inventario físico",O1248,P1248)</f>
      </c>
      <c r="R1248" s="2">
        <v>2</v>
      </c>
      <c r="S1248" s="0" t="s">
        <v>4356</v>
      </c>
      <c r="T1248" s="0" t="s">
        <v>4356</v>
      </c>
      <c r="U1248" s="0" t="s">
        <v>99</v>
      </c>
      <c r="V1248" s="5" t="s">
        <v>4357</v>
      </c>
      <c r="Y1248" s="5" t="s">
        <v>3309</v>
      </c>
      <c r="Z1248" s="0" t="s">
        <v>104</v>
      </c>
      <c r="AC1248" s="5" t="s">
        <v>105</v>
      </c>
      <c r="AD1248" s="3">
        <f>IF(AA1248="","Pendiente",AA1248*Q1248)</f>
      </c>
      <c r="AE1248" s="3">
        <v>11502.142857142857</v>
      </c>
      <c r="AF1248" s="3">
        <f>IF(AE1248="","",AE1248*Q1248)</f>
      </c>
      <c r="AG1248" s="0" t="s">
        <v>106</v>
      </c>
      <c r="AH1248" s="0" t="s">
        <v>107</v>
      </c>
    </row>
    <row r="1249">
      <c r="A1249" s="0">
        <v>1245</v>
      </c>
      <c r="B1249" s="0" t="s">
        <v>4359</v>
      </c>
      <c r="C1249" s="0" t="s">
        <v>13</v>
      </c>
      <c r="D1249" s="0" t="s">
        <v>16</v>
      </c>
      <c r="E1249" s="5" t="s">
        <v>3306</v>
      </c>
      <c r="G1249" s="0" t="s">
        <v>26</v>
      </c>
      <c r="H1249" s="0" t="s">
        <v>92</v>
      </c>
      <c r="I1249" s="0" t="s">
        <v>3301</v>
      </c>
      <c r="J1249" s="5" t="s">
        <v>3302</v>
      </c>
      <c r="K1249" s="0" t="s">
        <v>30</v>
      </c>
      <c r="O1249" s="2">
        <v>0</v>
      </c>
      <c r="P1249" s="2">
        <v>3</v>
      </c>
      <c r="Q1249" s="2">
        <f>IF(C1249="Inventario físico",O1249,P1249)</f>
      </c>
      <c r="R1249" s="2">
        <v>1</v>
      </c>
      <c r="S1249" s="0" t="s">
        <v>4360</v>
      </c>
      <c r="T1249" s="0" t="s">
        <v>4360</v>
      </c>
      <c r="U1249" s="0" t="s">
        <v>99</v>
      </c>
      <c r="V1249" s="5" t="s">
        <v>4361</v>
      </c>
      <c r="Y1249" s="5" t="s">
        <v>3309</v>
      </c>
      <c r="Z1249" s="0" t="s">
        <v>104</v>
      </c>
      <c r="AC1249" s="5" t="s">
        <v>105</v>
      </c>
      <c r="AD1249" s="3">
        <f>IF(AA1249="","Pendiente",AA1249*Q1249)</f>
      </c>
      <c r="AE1249" s="3">
        <v>6148.759999999999</v>
      </c>
      <c r="AF1249" s="3">
        <f>IF(AE1249="","",AE1249*Q1249)</f>
      </c>
      <c r="AG1249" s="0" t="s">
        <v>106</v>
      </c>
      <c r="AH1249" s="0" t="s">
        <v>107</v>
      </c>
    </row>
    <row r="1250">
      <c r="A1250" s="0">
        <v>1246</v>
      </c>
      <c r="B1250" s="0" t="s">
        <v>4362</v>
      </c>
      <c r="C1250" s="0" t="s">
        <v>13</v>
      </c>
      <c r="D1250" s="0" t="s">
        <v>18</v>
      </c>
      <c r="E1250" s="5" t="s">
        <v>3500</v>
      </c>
      <c r="F1250" s="0" t="s">
        <v>3501</v>
      </c>
      <c r="G1250" s="0" t="s">
        <v>26</v>
      </c>
      <c r="H1250" s="0" t="s">
        <v>92</v>
      </c>
      <c r="I1250" s="0" t="s">
        <v>3301</v>
      </c>
      <c r="J1250" s="5" t="s">
        <v>3302</v>
      </c>
      <c r="K1250" s="0" t="s">
        <v>32</v>
      </c>
      <c r="O1250" s="2">
        <v>0</v>
      </c>
      <c r="P1250" s="2">
        <v>3</v>
      </c>
      <c r="Q1250" s="2">
        <f>IF(C1250="Inventario físico",O1250,P1250)</f>
      </c>
      <c r="R1250" s="2">
        <v>1</v>
      </c>
      <c r="S1250" s="0" t="s">
        <v>4363</v>
      </c>
      <c r="T1250" s="0" t="s">
        <v>4363</v>
      </c>
      <c r="U1250" s="0" t="s">
        <v>99</v>
      </c>
      <c r="V1250" s="5" t="s">
        <v>4364</v>
      </c>
      <c r="Y1250" s="5" t="s">
        <v>3504</v>
      </c>
      <c r="Z1250" s="0" t="s">
        <v>104</v>
      </c>
      <c r="AC1250" s="5" t="s">
        <v>105</v>
      </c>
      <c r="AD1250" s="3">
        <f>IF(AA1250="","Pendiente",AA1250*Q1250)</f>
      </c>
      <c r="AE1250" s="3">
        <v>109311.30333333333</v>
      </c>
      <c r="AF1250" s="3">
        <f>IF(AE1250="","",AE1250*Q1250)</f>
      </c>
      <c r="AG1250" s="0" t="s">
        <v>106</v>
      </c>
      <c r="AH1250" s="0" t="s">
        <v>107</v>
      </c>
    </row>
    <row r="1251">
      <c r="A1251" s="0">
        <v>1247</v>
      </c>
      <c r="B1251" s="0" t="s">
        <v>4365</v>
      </c>
      <c r="C1251" s="0" t="s">
        <v>13</v>
      </c>
      <c r="D1251" s="0" t="s">
        <v>18</v>
      </c>
      <c r="E1251" s="5" t="s">
        <v>3500</v>
      </c>
      <c r="F1251" s="0" t="s">
        <v>3501</v>
      </c>
      <c r="G1251" s="0" t="s">
        <v>27</v>
      </c>
      <c r="H1251" s="0" t="s">
        <v>1020</v>
      </c>
      <c r="I1251" s="0" t="s">
        <v>3301</v>
      </c>
      <c r="J1251" s="5" t="s">
        <v>3302</v>
      </c>
      <c r="K1251" s="0" t="s">
        <v>32</v>
      </c>
      <c r="O1251" s="2">
        <v>0</v>
      </c>
      <c r="P1251" s="2">
        <v>30</v>
      </c>
      <c r="Q1251" s="2">
        <f>IF(C1251="Inventario físico",O1251,P1251)</f>
      </c>
      <c r="R1251" s="2">
        <v>2</v>
      </c>
      <c r="S1251" s="0" t="s">
        <v>4363</v>
      </c>
      <c r="T1251" s="0" t="s">
        <v>4363</v>
      </c>
      <c r="U1251" s="0" t="s">
        <v>99</v>
      </c>
      <c r="V1251" s="5" t="s">
        <v>4364</v>
      </c>
      <c r="Y1251" s="5" t="s">
        <v>3504</v>
      </c>
      <c r="Z1251" s="0" t="s">
        <v>104</v>
      </c>
      <c r="AC1251" s="5" t="s">
        <v>105</v>
      </c>
      <c r="AD1251" s="3">
        <f>IF(AA1251="","Pendiente",AA1251*Q1251)</f>
      </c>
      <c r="AE1251" s="3">
        <v>55347.54833333334</v>
      </c>
      <c r="AF1251" s="3">
        <f>IF(AE1251="","",AE1251*Q1251)</f>
      </c>
      <c r="AG1251" s="0" t="s">
        <v>106</v>
      </c>
      <c r="AH1251" s="0" t="s">
        <v>107</v>
      </c>
    </row>
    <row r="1252">
      <c r="A1252" s="0">
        <v>1248</v>
      </c>
      <c r="B1252" s="0" t="s">
        <v>4366</v>
      </c>
      <c r="C1252" s="0" t="s">
        <v>13</v>
      </c>
      <c r="D1252" s="0" t="s">
        <v>18</v>
      </c>
      <c r="E1252" s="5" t="s">
        <v>3500</v>
      </c>
      <c r="F1252" s="0" t="s">
        <v>3501</v>
      </c>
      <c r="G1252" s="0" t="s">
        <v>28</v>
      </c>
      <c r="H1252" s="0" t="s">
        <v>2131</v>
      </c>
      <c r="I1252" s="0" t="s">
        <v>3301</v>
      </c>
      <c r="J1252" s="5" t="s">
        <v>3302</v>
      </c>
      <c r="K1252" s="0" t="s">
        <v>32</v>
      </c>
      <c r="O1252" s="2">
        <v>0</v>
      </c>
      <c r="P1252" s="2">
        <v>2</v>
      </c>
      <c r="Q1252" s="2">
        <f>IF(C1252="Inventario físico",O1252,P1252)</f>
      </c>
      <c r="R1252" s="2">
        <v>1</v>
      </c>
      <c r="S1252" s="0" t="s">
        <v>4363</v>
      </c>
      <c r="T1252" s="0" t="s">
        <v>4363</v>
      </c>
      <c r="U1252" s="0" t="s">
        <v>99</v>
      </c>
      <c r="V1252" s="5" t="s">
        <v>4364</v>
      </c>
      <c r="Y1252" s="5" t="s">
        <v>3504</v>
      </c>
      <c r="Z1252" s="0" t="s">
        <v>104</v>
      </c>
      <c r="AC1252" s="5" t="s">
        <v>105</v>
      </c>
      <c r="AD1252" s="3">
        <f>IF(AA1252="","Pendiente",AA1252*Q1252)</f>
      </c>
      <c r="AE1252" s="3">
        <v>48000</v>
      </c>
      <c r="AF1252" s="3">
        <f>IF(AE1252="","",AE1252*Q1252)</f>
      </c>
      <c r="AG1252" s="0" t="s">
        <v>106</v>
      </c>
      <c r="AH1252" s="0" t="s">
        <v>107</v>
      </c>
    </row>
    <row r="1253">
      <c r="A1253" s="0">
        <v>1249</v>
      </c>
      <c r="B1253" s="0" t="s">
        <v>4367</v>
      </c>
      <c r="C1253" s="0" t="s">
        <v>13</v>
      </c>
      <c r="D1253" s="0" t="s">
        <v>18</v>
      </c>
      <c r="E1253" s="5" t="s">
        <v>3500</v>
      </c>
      <c r="F1253" s="0" t="s">
        <v>3501</v>
      </c>
      <c r="G1253" s="0" t="s">
        <v>26</v>
      </c>
      <c r="H1253" s="0" t="s">
        <v>92</v>
      </c>
      <c r="I1253" s="0" t="s">
        <v>3301</v>
      </c>
      <c r="J1253" s="5" t="s">
        <v>3302</v>
      </c>
      <c r="K1253" s="0" t="s">
        <v>32</v>
      </c>
      <c r="O1253" s="2">
        <v>0</v>
      </c>
      <c r="P1253" s="2">
        <v>3</v>
      </c>
      <c r="Q1253" s="2">
        <f>IF(C1253="Inventario físico",O1253,P1253)</f>
      </c>
      <c r="R1253" s="2">
        <v>1</v>
      </c>
      <c r="S1253" s="0" t="s">
        <v>4368</v>
      </c>
      <c r="T1253" s="0" t="s">
        <v>4368</v>
      </c>
      <c r="U1253" s="0" t="s">
        <v>99</v>
      </c>
      <c r="V1253" s="5" t="s">
        <v>4369</v>
      </c>
      <c r="Y1253" s="5" t="s">
        <v>3504</v>
      </c>
      <c r="Z1253" s="0" t="s">
        <v>104</v>
      </c>
      <c r="AC1253" s="5" t="s">
        <v>105</v>
      </c>
      <c r="AD1253" s="3">
        <f>IF(AA1253="","Pendiente",AA1253*Q1253)</f>
      </c>
      <c r="AE1253" s="3">
        <v>118906.11666666665</v>
      </c>
      <c r="AF1253" s="3">
        <f>IF(AE1253="","",AE1253*Q1253)</f>
      </c>
      <c r="AG1253" s="0" t="s">
        <v>106</v>
      </c>
      <c r="AH1253" s="0" t="s">
        <v>107</v>
      </c>
    </row>
    <row r="1254">
      <c r="A1254" s="0">
        <v>1250</v>
      </c>
      <c r="B1254" s="0" t="s">
        <v>4370</v>
      </c>
      <c r="C1254" s="0" t="s">
        <v>13</v>
      </c>
      <c r="D1254" s="0" t="s">
        <v>18</v>
      </c>
      <c r="E1254" s="5" t="s">
        <v>3500</v>
      </c>
      <c r="F1254" s="0" t="s">
        <v>3501</v>
      </c>
      <c r="G1254" s="0" t="s">
        <v>27</v>
      </c>
      <c r="H1254" s="0" t="s">
        <v>1020</v>
      </c>
      <c r="I1254" s="0" t="s">
        <v>3301</v>
      </c>
      <c r="J1254" s="5" t="s">
        <v>3302</v>
      </c>
      <c r="K1254" s="0" t="s">
        <v>32</v>
      </c>
      <c r="O1254" s="2">
        <v>0</v>
      </c>
      <c r="P1254" s="2">
        <v>63</v>
      </c>
      <c r="Q1254" s="2">
        <f>IF(C1254="Inventario físico",O1254,P1254)</f>
      </c>
      <c r="R1254" s="2">
        <v>2</v>
      </c>
      <c r="S1254" s="0" t="s">
        <v>4368</v>
      </c>
      <c r="T1254" s="0" t="s">
        <v>4368</v>
      </c>
      <c r="U1254" s="0" t="s">
        <v>99</v>
      </c>
      <c r="V1254" s="5" t="s">
        <v>4369</v>
      </c>
      <c r="Y1254" s="5" t="s">
        <v>3504</v>
      </c>
      <c r="Z1254" s="0" t="s">
        <v>104</v>
      </c>
      <c r="AC1254" s="5" t="s">
        <v>105</v>
      </c>
      <c r="AD1254" s="3">
        <f>IF(AA1254="","Pendiente",AA1254*Q1254)</f>
      </c>
      <c r="AE1254" s="3">
        <v>48831.17841269841</v>
      </c>
      <c r="AF1254" s="3">
        <f>IF(AE1254="","",AE1254*Q1254)</f>
      </c>
      <c r="AG1254" s="0" t="s">
        <v>106</v>
      </c>
      <c r="AH1254" s="0" t="s">
        <v>107</v>
      </c>
    </row>
    <row r="1255">
      <c r="A1255" s="0">
        <v>1251</v>
      </c>
      <c r="B1255" s="0" t="s">
        <v>4371</v>
      </c>
      <c r="C1255" s="0" t="s">
        <v>13</v>
      </c>
      <c r="D1255" s="0" t="s">
        <v>18</v>
      </c>
      <c r="E1255" s="5" t="s">
        <v>3500</v>
      </c>
      <c r="F1255" s="0" t="s">
        <v>3501</v>
      </c>
      <c r="G1255" s="0" t="s">
        <v>28</v>
      </c>
      <c r="H1255" s="0" t="s">
        <v>2131</v>
      </c>
      <c r="I1255" s="0" t="s">
        <v>3301</v>
      </c>
      <c r="J1255" s="5" t="s">
        <v>3302</v>
      </c>
      <c r="K1255" s="0" t="s">
        <v>32</v>
      </c>
      <c r="O1255" s="2">
        <v>0</v>
      </c>
      <c r="P1255" s="2">
        <v>12</v>
      </c>
      <c r="Q1255" s="2">
        <f>IF(C1255="Inventario físico",O1255,P1255)</f>
      </c>
      <c r="R1255" s="2">
        <v>2</v>
      </c>
      <c r="S1255" s="0" t="s">
        <v>4368</v>
      </c>
      <c r="T1255" s="0" t="s">
        <v>4368</v>
      </c>
      <c r="U1255" s="0" t="s">
        <v>99</v>
      </c>
      <c r="V1255" s="5" t="s">
        <v>4369</v>
      </c>
      <c r="Y1255" s="5" t="s">
        <v>3504</v>
      </c>
      <c r="Z1255" s="0" t="s">
        <v>104</v>
      </c>
      <c r="AC1255" s="5" t="s">
        <v>105</v>
      </c>
      <c r="AD1255" s="3">
        <f>IF(AA1255="","Pendiente",AA1255*Q1255)</f>
      </c>
      <c r="AE1255" s="3">
        <v>85884.66666666667</v>
      </c>
      <c r="AF1255" s="3">
        <f>IF(AE1255="","",AE1255*Q1255)</f>
      </c>
      <c r="AG1255" s="0" t="s">
        <v>106</v>
      </c>
      <c r="AH1255" s="0" t="s">
        <v>107</v>
      </c>
    </row>
    <row r="1256">
      <c r="A1256" s="0">
        <v>1252</v>
      </c>
      <c r="B1256" s="0" t="s">
        <v>4372</v>
      </c>
      <c r="C1256" s="0" t="s">
        <v>13</v>
      </c>
      <c r="D1256" s="0" t="s">
        <v>18</v>
      </c>
      <c r="E1256" s="5" t="s">
        <v>3500</v>
      </c>
      <c r="F1256" s="0" t="s">
        <v>3501</v>
      </c>
      <c r="G1256" s="0" t="s">
        <v>26</v>
      </c>
      <c r="H1256" s="0" t="s">
        <v>92</v>
      </c>
      <c r="I1256" s="0" t="s">
        <v>3301</v>
      </c>
      <c r="J1256" s="5" t="s">
        <v>3302</v>
      </c>
      <c r="K1256" s="0" t="s">
        <v>32</v>
      </c>
      <c r="O1256" s="2">
        <v>0</v>
      </c>
      <c r="P1256" s="2">
        <v>3</v>
      </c>
      <c r="Q1256" s="2">
        <f>IF(C1256="Inventario físico",O1256,P1256)</f>
      </c>
      <c r="R1256" s="2">
        <v>1</v>
      </c>
      <c r="S1256" s="0" t="s">
        <v>4373</v>
      </c>
      <c r="T1256" s="0" t="s">
        <v>4373</v>
      </c>
      <c r="U1256" s="0" t="s">
        <v>99</v>
      </c>
      <c r="V1256" s="5" t="s">
        <v>4374</v>
      </c>
      <c r="Y1256" s="5" t="s">
        <v>3504</v>
      </c>
      <c r="Z1256" s="0" t="s">
        <v>104</v>
      </c>
      <c r="AC1256" s="5" t="s">
        <v>105</v>
      </c>
      <c r="AD1256" s="3">
        <f>IF(AA1256="","Pendiente",AA1256*Q1256)</f>
      </c>
      <c r="AE1256" s="3">
        <v>182684.83333333334</v>
      </c>
      <c r="AF1256" s="3">
        <f>IF(AE1256="","",AE1256*Q1256)</f>
      </c>
      <c r="AG1256" s="0" t="s">
        <v>106</v>
      </c>
      <c r="AH1256" s="0" t="s">
        <v>107</v>
      </c>
    </row>
    <row r="1257">
      <c r="A1257" s="0">
        <v>1253</v>
      </c>
      <c r="B1257" s="0" t="s">
        <v>4375</v>
      </c>
      <c r="C1257" s="0" t="s">
        <v>13</v>
      </c>
      <c r="D1257" s="0" t="s">
        <v>18</v>
      </c>
      <c r="E1257" s="5" t="s">
        <v>3500</v>
      </c>
      <c r="F1257" s="0" t="s">
        <v>3501</v>
      </c>
      <c r="G1257" s="0" t="s">
        <v>26</v>
      </c>
      <c r="H1257" s="0" t="s">
        <v>92</v>
      </c>
      <c r="I1257" s="0" t="s">
        <v>3301</v>
      </c>
      <c r="J1257" s="5" t="s">
        <v>3302</v>
      </c>
      <c r="K1257" s="0" t="s">
        <v>32</v>
      </c>
      <c r="O1257" s="2">
        <v>0</v>
      </c>
      <c r="P1257" s="2">
        <v>3</v>
      </c>
      <c r="Q1257" s="2">
        <f>IF(C1257="Inventario físico",O1257,P1257)</f>
      </c>
      <c r="R1257" s="2">
        <v>1</v>
      </c>
      <c r="S1257" s="0" t="s">
        <v>4376</v>
      </c>
      <c r="T1257" s="0" t="s">
        <v>4376</v>
      </c>
      <c r="U1257" s="0" t="s">
        <v>99</v>
      </c>
      <c r="V1257" s="5" t="s">
        <v>4377</v>
      </c>
      <c r="Y1257" s="5" t="s">
        <v>3504</v>
      </c>
      <c r="Z1257" s="0" t="s">
        <v>104</v>
      </c>
      <c r="AC1257" s="5" t="s">
        <v>105</v>
      </c>
      <c r="AD1257" s="3">
        <f>IF(AA1257="","Pendiente",AA1257*Q1257)</f>
      </c>
      <c r="AE1257" s="3">
        <v>143657</v>
      </c>
      <c r="AF1257" s="3">
        <f>IF(AE1257="","",AE1257*Q1257)</f>
      </c>
      <c r="AG1257" s="0" t="s">
        <v>106</v>
      </c>
      <c r="AH1257" s="0" t="s">
        <v>107</v>
      </c>
    </row>
    <row r="1258">
      <c r="A1258" s="0">
        <v>1254</v>
      </c>
      <c r="B1258" s="0" t="s">
        <v>4378</v>
      </c>
      <c r="C1258" s="0" t="s">
        <v>13</v>
      </c>
      <c r="D1258" s="0" t="s">
        <v>18</v>
      </c>
      <c r="E1258" s="5" t="s">
        <v>3500</v>
      </c>
      <c r="F1258" s="0" t="s">
        <v>3501</v>
      </c>
      <c r="G1258" s="0" t="s">
        <v>26</v>
      </c>
      <c r="H1258" s="0" t="s">
        <v>92</v>
      </c>
      <c r="I1258" s="0" t="s">
        <v>3301</v>
      </c>
      <c r="J1258" s="5" t="s">
        <v>3302</v>
      </c>
      <c r="K1258" s="0" t="s">
        <v>32</v>
      </c>
      <c r="O1258" s="2">
        <v>0</v>
      </c>
      <c r="P1258" s="2">
        <v>3</v>
      </c>
      <c r="Q1258" s="2">
        <f>IF(C1258="Inventario físico",O1258,P1258)</f>
      </c>
      <c r="R1258" s="2">
        <v>1</v>
      </c>
      <c r="S1258" s="0" t="s">
        <v>4379</v>
      </c>
      <c r="T1258" s="0" t="s">
        <v>4379</v>
      </c>
      <c r="U1258" s="0" t="s">
        <v>99</v>
      </c>
      <c r="V1258" s="5" t="s">
        <v>4380</v>
      </c>
      <c r="Y1258" s="5" t="s">
        <v>3504</v>
      </c>
      <c r="Z1258" s="0" t="s">
        <v>104</v>
      </c>
      <c r="AC1258" s="5" t="s">
        <v>105</v>
      </c>
      <c r="AD1258" s="3">
        <f>IF(AA1258="","Pendiente",AA1258*Q1258)</f>
      </c>
      <c r="AE1258" s="3">
        <v>202198.75</v>
      </c>
      <c r="AF1258" s="3">
        <f>IF(AE1258="","",AE1258*Q1258)</f>
      </c>
      <c r="AG1258" s="0" t="s">
        <v>106</v>
      </c>
      <c r="AH1258" s="0" t="s">
        <v>107</v>
      </c>
    </row>
    <row r="1259">
      <c r="A1259" s="0">
        <v>1255</v>
      </c>
      <c r="B1259" s="0" t="s">
        <v>4381</v>
      </c>
      <c r="C1259" s="0" t="s">
        <v>13</v>
      </c>
      <c r="D1259" s="0" t="s">
        <v>18</v>
      </c>
      <c r="E1259" s="5" t="s">
        <v>3500</v>
      </c>
      <c r="F1259" s="0" t="s">
        <v>3501</v>
      </c>
      <c r="G1259" s="0" t="s">
        <v>26</v>
      </c>
      <c r="H1259" s="0" t="s">
        <v>92</v>
      </c>
      <c r="I1259" s="0" t="s">
        <v>3301</v>
      </c>
      <c r="J1259" s="5" t="s">
        <v>3302</v>
      </c>
      <c r="K1259" s="0" t="s">
        <v>32</v>
      </c>
      <c r="O1259" s="2">
        <v>0</v>
      </c>
      <c r="P1259" s="2">
        <v>3</v>
      </c>
      <c r="Q1259" s="2">
        <f>IF(C1259="Inventario físico",O1259,P1259)</f>
      </c>
      <c r="R1259" s="2">
        <v>1</v>
      </c>
      <c r="S1259" s="0" t="s">
        <v>4382</v>
      </c>
      <c r="T1259" s="0" t="s">
        <v>4382</v>
      </c>
      <c r="U1259" s="0" t="s">
        <v>99</v>
      </c>
      <c r="V1259" s="5" t="s">
        <v>4383</v>
      </c>
      <c r="Y1259" s="5" t="s">
        <v>3504</v>
      </c>
      <c r="Z1259" s="0" t="s">
        <v>104</v>
      </c>
      <c r="AC1259" s="5" t="s">
        <v>105</v>
      </c>
      <c r="AD1259" s="3">
        <f>IF(AA1259="","Pendiente",AA1259*Q1259)</f>
      </c>
      <c r="AE1259" s="3">
        <v>5122.84</v>
      </c>
      <c r="AF1259" s="3">
        <f>IF(AE1259="","",AE1259*Q1259)</f>
      </c>
      <c r="AG1259" s="0" t="s">
        <v>106</v>
      </c>
      <c r="AH1259" s="0" t="s">
        <v>107</v>
      </c>
    </row>
    <row r="1260">
      <c r="A1260" s="0">
        <v>1256</v>
      </c>
      <c r="B1260" s="0" t="s">
        <v>4384</v>
      </c>
      <c r="C1260" s="0" t="s">
        <v>13</v>
      </c>
      <c r="D1260" s="0" t="s">
        <v>18</v>
      </c>
      <c r="E1260" s="5" t="s">
        <v>3500</v>
      </c>
      <c r="F1260" s="0" t="s">
        <v>3501</v>
      </c>
      <c r="G1260" s="0" t="s">
        <v>28</v>
      </c>
      <c r="H1260" s="0" t="s">
        <v>2131</v>
      </c>
      <c r="I1260" s="0" t="s">
        <v>3301</v>
      </c>
      <c r="J1260" s="5" t="s">
        <v>3302</v>
      </c>
      <c r="K1260" s="0" t="s">
        <v>32</v>
      </c>
      <c r="O1260" s="2">
        <v>0</v>
      </c>
      <c r="P1260" s="2">
        <v>10</v>
      </c>
      <c r="Q1260" s="2">
        <f>IF(C1260="Inventario físico",O1260,P1260)</f>
      </c>
      <c r="R1260" s="2">
        <v>1</v>
      </c>
      <c r="S1260" s="0" t="s">
        <v>4382</v>
      </c>
      <c r="T1260" s="0" t="s">
        <v>4382</v>
      </c>
      <c r="U1260" s="0" t="s">
        <v>99</v>
      </c>
      <c r="V1260" s="5" t="s">
        <v>4383</v>
      </c>
      <c r="Y1260" s="5" t="s">
        <v>3504</v>
      </c>
      <c r="Z1260" s="0" t="s">
        <v>104</v>
      </c>
      <c r="AC1260" s="5" t="s">
        <v>105</v>
      </c>
      <c r="AD1260" s="3">
        <f>IF(AA1260="","Pendiente",AA1260*Q1260)</f>
      </c>
      <c r="AE1260" s="3">
        <v>2300</v>
      </c>
      <c r="AF1260" s="3">
        <f>IF(AE1260="","",AE1260*Q1260)</f>
      </c>
      <c r="AG1260" s="0" t="s">
        <v>106</v>
      </c>
      <c r="AH1260" s="0" t="s">
        <v>107</v>
      </c>
    </row>
    <row r="1261">
      <c r="A1261" s="0">
        <v>1257</v>
      </c>
      <c r="B1261" s="0" t="s">
        <v>4385</v>
      </c>
      <c r="C1261" s="0" t="s">
        <v>13</v>
      </c>
      <c r="D1261" s="0" t="s">
        <v>18</v>
      </c>
      <c r="E1261" s="5" t="s">
        <v>3500</v>
      </c>
      <c r="F1261" s="0" t="s">
        <v>3501</v>
      </c>
      <c r="G1261" s="0" t="s">
        <v>26</v>
      </c>
      <c r="H1261" s="0" t="s">
        <v>92</v>
      </c>
      <c r="I1261" s="0" t="s">
        <v>3301</v>
      </c>
      <c r="J1261" s="5" t="s">
        <v>3302</v>
      </c>
      <c r="K1261" s="0" t="s">
        <v>32</v>
      </c>
      <c r="O1261" s="2">
        <v>0</v>
      </c>
      <c r="P1261" s="2">
        <v>6</v>
      </c>
      <c r="Q1261" s="2">
        <f>IF(C1261="Inventario físico",O1261,P1261)</f>
      </c>
      <c r="R1261" s="2">
        <v>2</v>
      </c>
      <c r="S1261" s="0" t="s">
        <v>4386</v>
      </c>
      <c r="T1261" s="0" t="s">
        <v>4386</v>
      </c>
      <c r="U1261" s="0" t="s">
        <v>99</v>
      </c>
      <c r="V1261" s="5" t="s">
        <v>4387</v>
      </c>
      <c r="Y1261" s="5" t="s">
        <v>3504</v>
      </c>
      <c r="Z1261" s="0" t="s">
        <v>104</v>
      </c>
      <c r="AC1261" s="5" t="s">
        <v>105</v>
      </c>
      <c r="AD1261" s="3">
        <f>IF(AA1261="","Pendiente",AA1261*Q1261)</f>
      </c>
      <c r="AE1261" s="3">
        <v>4644.676666666667</v>
      </c>
      <c r="AF1261" s="3">
        <f>IF(AE1261="","",AE1261*Q1261)</f>
      </c>
      <c r="AG1261" s="0" t="s">
        <v>106</v>
      </c>
      <c r="AH1261" s="0" t="s">
        <v>107</v>
      </c>
    </row>
    <row r="1262">
      <c r="A1262" s="0">
        <v>1258</v>
      </c>
      <c r="B1262" s="0" t="s">
        <v>4388</v>
      </c>
      <c r="C1262" s="0" t="s">
        <v>13</v>
      </c>
      <c r="D1262" s="0" t="s">
        <v>18</v>
      </c>
      <c r="E1262" s="5" t="s">
        <v>3500</v>
      </c>
      <c r="F1262" s="0" t="s">
        <v>3501</v>
      </c>
      <c r="G1262" s="0" t="s">
        <v>27</v>
      </c>
      <c r="H1262" s="0" t="s">
        <v>1020</v>
      </c>
      <c r="I1262" s="0" t="s">
        <v>3301</v>
      </c>
      <c r="J1262" s="5" t="s">
        <v>3302</v>
      </c>
      <c r="K1262" s="0" t="s">
        <v>32</v>
      </c>
      <c r="O1262" s="2">
        <v>0</v>
      </c>
      <c r="P1262" s="2">
        <v>12</v>
      </c>
      <c r="Q1262" s="2">
        <f>IF(C1262="Inventario físico",O1262,P1262)</f>
      </c>
      <c r="R1262" s="2">
        <v>1</v>
      </c>
      <c r="S1262" s="0" t="s">
        <v>4386</v>
      </c>
      <c r="T1262" s="0" t="s">
        <v>4386</v>
      </c>
      <c r="U1262" s="0" t="s">
        <v>99</v>
      </c>
      <c r="V1262" s="5" t="s">
        <v>4387</v>
      </c>
      <c r="Y1262" s="5" t="s">
        <v>3504</v>
      </c>
      <c r="Z1262" s="0" t="s">
        <v>104</v>
      </c>
      <c r="AC1262" s="5" t="s">
        <v>105</v>
      </c>
      <c r="AD1262" s="3">
        <f>IF(AA1262="","Pendiente",AA1262*Q1262)</f>
      </c>
      <c r="AE1262" s="3">
        <v>5022</v>
      </c>
      <c r="AF1262" s="3">
        <f>IF(AE1262="","",AE1262*Q1262)</f>
      </c>
      <c r="AG1262" s="0" t="s">
        <v>106</v>
      </c>
      <c r="AH1262" s="0" t="s">
        <v>107</v>
      </c>
    </row>
    <row r="1263">
      <c r="A1263" s="0">
        <v>1259</v>
      </c>
      <c r="B1263" s="0" t="s">
        <v>4389</v>
      </c>
      <c r="C1263" s="0" t="s">
        <v>13</v>
      </c>
      <c r="D1263" s="0" t="s">
        <v>18</v>
      </c>
      <c r="E1263" s="5" t="s">
        <v>3500</v>
      </c>
      <c r="F1263" s="0" t="s">
        <v>3501</v>
      </c>
      <c r="G1263" s="0" t="s">
        <v>28</v>
      </c>
      <c r="H1263" s="0" t="s">
        <v>2131</v>
      </c>
      <c r="I1263" s="0" t="s">
        <v>3301</v>
      </c>
      <c r="J1263" s="5" t="s">
        <v>3302</v>
      </c>
      <c r="K1263" s="0" t="s">
        <v>32</v>
      </c>
      <c r="O1263" s="2">
        <v>0</v>
      </c>
      <c r="P1263" s="2">
        <v>2</v>
      </c>
      <c r="Q1263" s="2">
        <f>IF(C1263="Inventario físico",O1263,P1263)</f>
      </c>
      <c r="R1263" s="2">
        <v>1</v>
      </c>
      <c r="S1263" s="0" t="s">
        <v>4386</v>
      </c>
      <c r="T1263" s="0" t="s">
        <v>4386</v>
      </c>
      <c r="U1263" s="0" t="s">
        <v>99</v>
      </c>
      <c r="V1263" s="5" t="s">
        <v>4387</v>
      </c>
      <c r="Y1263" s="5" t="s">
        <v>3504</v>
      </c>
      <c r="Z1263" s="0" t="s">
        <v>104</v>
      </c>
      <c r="AC1263" s="5" t="s">
        <v>105</v>
      </c>
      <c r="AD1263" s="3">
        <f>IF(AA1263="","Pendiente",AA1263*Q1263)</f>
      </c>
      <c r="AE1263" s="3">
        <v>5950.41</v>
      </c>
      <c r="AF1263" s="3">
        <f>IF(AE1263="","",AE1263*Q1263)</f>
      </c>
      <c r="AG1263" s="0" t="s">
        <v>106</v>
      </c>
      <c r="AH1263" s="0" t="s">
        <v>107</v>
      </c>
    </row>
    <row r="1264">
      <c r="A1264" s="0">
        <v>1260</v>
      </c>
      <c r="B1264" s="0" t="s">
        <v>4390</v>
      </c>
      <c r="C1264" s="0" t="s">
        <v>13</v>
      </c>
      <c r="D1264" s="0" t="s">
        <v>18</v>
      </c>
      <c r="E1264" s="5" t="s">
        <v>3500</v>
      </c>
      <c r="F1264" s="0" t="s">
        <v>3501</v>
      </c>
      <c r="G1264" s="0" t="s">
        <v>26</v>
      </c>
      <c r="H1264" s="0" t="s">
        <v>92</v>
      </c>
      <c r="I1264" s="0" t="s">
        <v>3301</v>
      </c>
      <c r="J1264" s="5" t="s">
        <v>3302</v>
      </c>
      <c r="K1264" s="0" t="s">
        <v>32</v>
      </c>
      <c r="O1264" s="2">
        <v>0</v>
      </c>
      <c r="P1264" s="2">
        <v>3</v>
      </c>
      <c r="Q1264" s="2">
        <f>IF(C1264="Inventario físico",O1264,P1264)</f>
      </c>
      <c r="R1264" s="2">
        <v>1</v>
      </c>
      <c r="S1264" s="0" t="s">
        <v>4391</v>
      </c>
      <c r="T1264" s="0" t="s">
        <v>4391</v>
      </c>
      <c r="U1264" s="0" t="s">
        <v>99</v>
      </c>
      <c r="V1264" s="5" t="s">
        <v>4392</v>
      </c>
      <c r="Y1264" s="5" t="s">
        <v>3504</v>
      </c>
      <c r="Z1264" s="0" t="s">
        <v>104</v>
      </c>
      <c r="AC1264" s="5" t="s">
        <v>105</v>
      </c>
      <c r="AD1264" s="3">
        <f>IF(AA1264="","Pendiente",AA1264*Q1264)</f>
      </c>
      <c r="AE1264" s="3">
        <v>119028.08333333333</v>
      </c>
      <c r="AF1264" s="3">
        <f>IF(AE1264="","",AE1264*Q1264)</f>
      </c>
      <c r="AG1264" s="0" t="s">
        <v>106</v>
      </c>
      <c r="AH1264" s="0" t="s">
        <v>107</v>
      </c>
    </row>
    <row r="1265">
      <c r="A1265" s="0">
        <v>1261</v>
      </c>
      <c r="B1265" s="0" t="s">
        <v>4393</v>
      </c>
      <c r="C1265" s="0" t="s">
        <v>13</v>
      </c>
      <c r="D1265" s="0" t="s">
        <v>18</v>
      </c>
      <c r="E1265" s="5" t="s">
        <v>3500</v>
      </c>
      <c r="F1265" s="0" t="s">
        <v>3501</v>
      </c>
      <c r="G1265" s="0" t="s">
        <v>26</v>
      </c>
      <c r="H1265" s="0" t="s">
        <v>92</v>
      </c>
      <c r="I1265" s="0" t="s">
        <v>3301</v>
      </c>
      <c r="J1265" s="5" t="s">
        <v>3302</v>
      </c>
      <c r="K1265" s="0" t="s">
        <v>32</v>
      </c>
      <c r="O1265" s="2">
        <v>0</v>
      </c>
      <c r="P1265" s="2">
        <v>3</v>
      </c>
      <c r="Q1265" s="2">
        <f>IF(C1265="Inventario físico",O1265,P1265)</f>
      </c>
      <c r="R1265" s="2">
        <v>1</v>
      </c>
      <c r="S1265" s="0" t="s">
        <v>4394</v>
      </c>
      <c r="T1265" s="0" t="s">
        <v>4394</v>
      </c>
      <c r="U1265" s="0" t="s">
        <v>99</v>
      </c>
      <c r="V1265" s="5" t="s">
        <v>4395</v>
      </c>
      <c r="Y1265" s="5" t="s">
        <v>3504</v>
      </c>
      <c r="Z1265" s="0" t="s">
        <v>104</v>
      </c>
      <c r="AC1265" s="5" t="s">
        <v>105</v>
      </c>
      <c r="AD1265" s="3">
        <f>IF(AA1265="","Pendiente",AA1265*Q1265)</f>
      </c>
      <c r="AE1265" s="3">
        <v>21727.163333333334</v>
      </c>
      <c r="AF1265" s="3">
        <f>IF(AE1265="","",AE1265*Q1265)</f>
      </c>
      <c r="AG1265" s="0" t="s">
        <v>106</v>
      </c>
      <c r="AH1265" s="0" t="s">
        <v>107</v>
      </c>
    </row>
    <row r="1266">
      <c r="A1266" s="0">
        <v>1262</v>
      </c>
      <c r="B1266" s="0" t="s">
        <v>4396</v>
      </c>
      <c r="C1266" s="0" t="s">
        <v>13</v>
      </c>
      <c r="D1266" s="0" t="s">
        <v>18</v>
      </c>
      <c r="E1266" s="5" t="s">
        <v>3500</v>
      </c>
      <c r="F1266" s="0" t="s">
        <v>3501</v>
      </c>
      <c r="G1266" s="0" t="s">
        <v>27</v>
      </c>
      <c r="H1266" s="0" t="s">
        <v>1020</v>
      </c>
      <c r="I1266" s="0" t="s">
        <v>3301</v>
      </c>
      <c r="J1266" s="5" t="s">
        <v>3302</v>
      </c>
      <c r="K1266" s="0" t="s">
        <v>32</v>
      </c>
      <c r="O1266" s="2">
        <v>0</v>
      </c>
      <c r="P1266" s="2">
        <v>53</v>
      </c>
      <c r="Q1266" s="2">
        <f>IF(C1266="Inventario físico",O1266,P1266)</f>
      </c>
      <c r="R1266" s="2">
        <v>1</v>
      </c>
      <c r="S1266" s="0" t="s">
        <v>4394</v>
      </c>
      <c r="T1266" s="0" t="s">
        <v>4394</v>
      </c>
      <c r="U1266" s="0" t="s">
        <v>99</v>
      </c>
      <c r="V1266" s="5" t="s">
        <v>4395</v>
      </c>
      <c r="Y1266" s="5" t="s">
        <v>3504</v>
      </c>
      <c r="Z1266" s="0" t="s">
        <v>104</v>
      </c>
      <c r="AC1266" s="5" t="s">
        <v>105</v>
      </c>
      <c r="AD1266" s="3">
        <f>IF(AA1266="","Pendiente",AA1266*Q1266)</f>
      </c>
      <c r="AE1266" s="3">
        <v>13773.235283018867</v>
      </c>
      <c r="AF1266" s="3">
        <f>IF(AE1266="","",AE1266*Q1266)</f>
      </c>
      <c r="AG1266" s="0" t="s">
        <v>106</v>
      </c>
      <c r="AH1266" s="0" t="s">
        <v>107</v>
      </c>
    </row>
    <row r="1267">
      <c r="A1267" s="0">
        <v>1263</v>
      </c>
      <c r="B1267" s="0" t="s">
        <v>4397</v>
      </c>
      <c r="C1267" s="0" t="s">
        <v>13</v>
      </c>
      <c r="D1267" s="0" t="s">
        <v>18</v>
      </c>
      <c r="E1267" s="5" t="s">
        <v>3500</v>
      </c>
      <c r="F1267" s="0" t="s">
        <v>3501</v>
      </c>
      <c r="G1267" s="0" t="s">
        <v>28</v>
      </c>
      <c r="H1267" s="0" t="s">
        <v>2131</v>
      </c>
      <c r="I1267" s="0" t="s">
        <v>3301</v>
      </c>
      <c r="J1267" s="5" t="s">
        <v>3302</v>
      </c>
      <c r="K1267" s="0" t="s">
        <v>32</v>
      </c>
      <c r="O1267" s="2">
        <v>0</v>
      </c>
      <c r="P1267" s="2">
        <v>9</v>
      </c>
      <c r="Q1267" s="2">
        <f>IF(C1267="Inventario físico",O1267,P1267)</f>
      </c>
      <c r="R1267" s="2">
        <v>1</v>
      </c>
      <c r="S1267" s="0" t="s">
        <v>4394</v>
      </c>
      <c r="T1267" s="0" t="s">
        <v>4394</v>
      </c>
      <c r="U1267" s="0" t="s">
        <v>99</v>
      </c>
      <c r="V1267" s="5" t="s">
        <v>4395</v>
      </c>
      <c r="Y1267" s="5" t="s">
        <v>3504</v>
      </c>
      <c r="Z1267" s="0" t="s">
        <v>104</v>
      </c>
      <c r="AC1267" s="5" t="s">
        <v>105</v>
      </c>
      <c r="AD1267" s="3">
        <f>IF(AA1267="","Pendiente",AA1267*Q1267)</f>
      </c>
      <c r="AE1267" s="3">
        <v>14377</v>
      </c>
      <c r="AF1267" s="3">
        <f>IF(AE1267="","",AE1267*Q1267)</f>
      </c>
      <c r="AG1267" s="0" t="s">
        <v>106</v>
      </c>
      <c r="AH1267" s="0" t="s">
        <v>107</v>
      </c>
    </row>
    <row r="1268">
      <c r="A1268" s="0">
        <v>1264</v>
      </c>
      <c r="B1268" s="0" t="s">
        <v>4398</v>
      </c>
      <c r="C1268" s="0" t="s">
        <v>13</v>
      </c>
      <c r="D1268" s="0" t="s">
        <v>16</v>
      </c>
      <c r="E1268" s="5" t="s">
        <v>3306</v>
      </c>
      <c r="G1268" s="0" t="s">
        <v>26</v>
      </c>
      <c r="H1268" s="0" t="s">
        <v>92</v>
      </c>
      <c r="I1268" s="0" t="s">
        <v>3301</v>
      </c>
      <c r="J1268" s="5" t="s">
        <v>3302</v>
      </c>
      <c r="K1268" s="0" t="s">
        <v>33</v>
      </c>
      <c r="O1268" s="2">
        <v>0</v>
      </c>
      <c r="P1268" s="2">
        <v>5</v>
      </c>
      <c r="Q1268" s="2">
        <f>IF(C1268="Inventario físico",O1268,P1268)</f>
      </c>
      <c r="R1268" s="2">
        <v>3</v>
      </c>
      <c r="S1268" s="0" t="s">
        <v>4399</v>
      </c>
      <c r="T1268" s="0" t="s">
        <v>4399</v>
      </c>
      <c r="U1268" s="0" t="s">
        <v>99</v>
      </c>
      <c r="V1268" s="5" t="s">
        <v>4400</v>
      </c>
      <c r="Y1268" s="5" t="s">
        <v>3309</v>
      </c>
      <c r="Z1268" s="0" t="s">
        <v>104</v>
      </c>
      <c r="AC1268" s="5" t="s">
        <v>105</v>
      </c>
      <c r="AD1268" s="3">
        <f>IF(AA1268="","Pendiente",AA1268*Q1268)</f>
      </c>
      <c r="AE1268" s="3">
        <v>12528.2</v>
      </c>
      <c r="AF1268" s="3">
        <f>IF(AE1268="","",AE1268*Q1268)</f>
      </c>
      <c r="AG1268" s="0" t="s">
        <v>106</v>
      </c>
      <c r="AH1268" s="0" t="s">
        <v>107</v>
      </c>
    </row>
    <row r="1269">
      <c r="A1269" s="0">
        <v>1265</v>
      </c>
      <c r="B1269" s="0" t="s">
        <v>4401</v>
      </c>
      <c r="C1269" s="0" t="s">
        <v>13</v>
      </c>
      <c r="D1269" s="0" t="s">
        <v>16</v>
      </c>
      <c r="E1269" s="5" t="s">
        <v>3306</v>
      </c>
      <c r="G1269" s="0" t="s">
        <v>27</v>
      </c>
      <c r="H1269" s="0" t="s">
        <v>1020</v>
      </c>
      <c r="I1269" s="0" t="s">
        <v>3301</v>
      </c>
      <c r="J1269" s="5" t="s">
        <v>3302</v>
      </c>
      <c r="K1269" s="0" t="s">
        <v>33</v>
      </c>
      <c r="O1269" s="2">
        <v>0</v>
      </c>
      <c r="P1269" s="2">
        <v>534</v>
      </c>
      <c r="Q1269" s="2">
        <f>IF(C1269="Inventario físico",O1269,P1269)</f>
      </c>
      <c r="R1269" s="2">
        <v>5</v>
      </c>
      <c r="S1269" s="0" t="s">
        <v>4399</v>
      </c>
      <c r="T1269" s="0" t="s">
        <v>4399</v>
      </c>
      <c r="U1269" s="0" t="s">
        <v>99</v>
      </c>
      <c r="V1269" s="5" t="s">
        <v>4400</v>
      </c>
      <c r="Y1269" s="5" t="s">
        <v>3309</v>
      </c>
      <c r="Z1269" s="0" t="s">
        <v>104</v>
      </c>
      <c r="AC1269" s="5" t="s">
        <v>105</v>
      </c>
      <c r="AD1269" s="3">
        <f>IF(AA1269="","Pendiente",AA1269*Q1269)</f>
      </c>
      <c r="AE1269" s="3">
        <v>436.81121722846444</v>
      </c>
      <c r="AF1269" s="3">
        <f>IF(AE1269="","",AE1269*Q1269)</f>
      </c>
      <c r="AG1269" s="0" t="s">
        <v>106</v>
      </c>
      <c r="AH1269" s="0" t="s">
        <v>107</v>
      </c>
    </row>
    <row r="1270">
      <c r="A1270" s="0">
        <v>1266</v>
      </c>
      <c r="B1270" s="0" t="s">
        <v>4402</v>
      </c>
      <c r="C1270" s="0" t="s">
        <v>13</v>
      </c>
      <c r="D1270" s="0" t="s">
        <v>16</v>
      </c>
      <c r="E1270" s="5" t="s">
        <v>3306</v>
      </c>
      <c r="G1270" s="0" t="s">
        <v>26</v>
      </c>
      <c r="H1270" s="0" t="s">
        <v>92</v>
      </c>
      <c r="I1270" s="0" t="s">
        <v>3301</v>
      </c>
      <c r="J1270" s="5" t="s">
        <v>3302</v>
      </c>
      <c r="K1270" s="0" t="s">
        <v>33</v>
      </c>
      <c r="O1270" s="2">
        <v>0</v>
      </c>
      <c r="P1270" s="2">
        <v>3</v>
      </c>
      <c r="Q1270" s="2">
        <f>IF(C1270="Inventario físico",O1270,P1270)</f>
      </c>
      <c r="R1270" s="2">
        <v>2</v>
      </c>
      <c r="S1270" s="0" t="s">
        <v>4403</v>
      </c>
      <c r="T1270" s="0" t="s">
        <v>4403</v>
      </c>
      <c r="U1270" s="0" t="s">
        <v>99</v>
      </c>
      <c r="V1270" s="5" t="s">
        <v>2676</v>
      </c>
      <c r="Y1270" s="5" t="s">
        <v>3309</v>
      </c>
      <c r="Z1270" s="0" t="s">
        <v>104</v>
      </c>
      <c r="AC1270" s="5" t="s">
        <v>105</v>
      </c>
      <c r="AD1270" s="3">
        <f>IF(AA1270="","Pendiente",AA1270*Q1270)</f>
      </c>
      <c r="AE1270" s="3">
        <v>11414.373333333335</v>
      </c>
      <c r="AF1270" s="3">
        <f>IF(AE1270="","",AE1270*Q1270)</f>
      </c>
      <c r="AG1270" s="0" t="s">
        <v>106</v>
      </c>
      <c r="AH1270" s="0" t="s">
        <v>107</v>
      </c>
    </row>
    <row r="1271">
      <c r="A1271" s="0">
        <v>1267</v>
      </c>
      <c r="B1271" s="0" t="s">
        <v>4404</v>
      </c>
      <c r="C1271" s="0" t="s">
        <v>13</v>
      </c>
      <c r="D1271" s="0" t="s">
        <v>16</v>
      </c>
      <c r="E1271" s="5" t="s">
        <v>3306</v>
      </c>
      <c r="G1271" s="0" t="s">
        <v>26</v>
      </c>
      <c r="H1271" s="0" t="s">
        <v>92</v>
      </c>
      <c r="I1271" s="0" t="s">
        <v>3301</v>
      </c>
      <c r="J1271" s="5" t="s">
        <v>3302</v>
      </c>
      <c r="K1271" s="0" t="s">
        <v>33</v>
      </c>
      <c r="O1271" s="2">
        <v>0</v>
      </c>
      <c r="P1271" s="2">
        <v>2</v>
      </c>
      <c r="Q1271" s="2">
        <f>IF(C1271="Inventario físico",O1271,P1271)</f>
      </c>
      <c r="R1271" s="2">
        <v>1</v>
      </c>
      <c r="S1271" s="0" t="s">
        <v>4405</v>
      </c>
      <c r="T1271" s="0" t="s">
        <v>4405</v>
      </c>
      <c r="U1271" s="0" t="s">
        <v>99</v>
      </c>
      <c r="V1271" s="5" t="s">
        <v>2181</v>
      </c>
      <c r="Y1271" s="5" t="s">
        <v>3309</v>
      </c>
      <c r="Z1271" s="0" t="s">
        <v>104</v>
      </c>
      <c r="AC1271" s="5" t="s">
        <v>105</v>
      </c>
      <c r="AD1271" s="3">
        <f>IF(AA1271="","Pendiente",AA1271*Q1271)</f>
      </c>
      <c r="AE1271" s="3">
        <v>5460</v>
      </c>
      <c r="AF1271" s="3">
        <f>IF(AE1271="","",AE1271*Q1271)</f>
      </c>
      <c r="AG1271" s="0" t="s">
        <v>106</v>
      </c>
      <c r="AH1271" s="0" t="s">
        <v>107</v>
      </c>
    </row>
    <row r="1272">
      <c r="A1272" s="0">
        <v>1268</v>
      </c>
      <c r="B1272" s="0" t="s">
        <v>4406</v>
      </c>
      <c r="C1272" s="0" t="s">
        <v>13</v>
      </c>
      <c r="D1272" s="0" t="s">
        <v>16</v>
      </c>
      <c r="E1272" s="5" t="s">
        <v>131</v>
      </c>
      <c r="F1272" s="0" t="s">
        <v>3300</v>
      </c>
      <c r="G1272" s="0" t="s">
        <v>28</v>
      </c>
      <c r="H1272" s="0" t="s">
        <v>2131</v>
      </c>
      <c r="I1272" s="0" t="s">
        <v>3301</v>
      </c>
      <c r="J1272" s="5" t="s">
        <v>3302</v>
      </c>
      <c r="K1272" s="0" t="s">
        <v>33</v>
      </c>
      <c r="O1272" s="2">
        <v>0</v>
      </c>
      <c r="P1272" s="2">
        <v>32</v>
      </c>
      <c r="Q1272" s="2">
        <f>IF(C1272="Inventario físico",O1272,P1272)</f>
      </c>
      <c r="R1272" s="2">
        <v>1</v>
      </c>
      <c r="S1272" s="0" t="s">
        <v>4405</v>
      </c>
      <c r="T1272" s="0" t="s">
        <v>4405</v>
      </c>
      <c r="U1272" s="0" t="s">
        <v>99</v>
      </c>
      <c r="V1272" s="5" t="s">
        <v>2181</v>
      </c>
      <c r="Y1272" s="5" t="s">
        <v>3304</v>
      </c>
      <c r="Z1272" s="0" t="s">
        <v>104</v>
      </c>
      <c r="AC1272" s="5" t="s">
        <v>105</v>
      </c>
      <c r="AD1272" s="3">
        <f>IF(AA1272="","Pendiente",AA1272*Q1272)</f>
      </c>
      <c r="AE1272" s="3">
        <v>6274.9375</v>
      </c>
      <c r="AF1272" s="3">
        <f>IF(AE1272="","",AE1272*Q1272)</f>
      </c>
      <c r="AG1272" s="0" t="s">
        <v>106</v>
      </c>
      <c r="AH1272" s="0" t="s">
        <v>107</v>
      </c>
    </row>
    <row r="1273">
      <c r="A1273" s="0">
        <v>1269</v>
      </c>
      <c r="B1273" s="0" t="s">
        <v>4407</v>
      </c>
      <c r="C1273" s="0" t="s">
        <v>13</v>
      </c>
      <c r="D1273" s="0" t="s">
        <v>16</v>
      </c>
      <c r="E1273" s="5" t="s">
        <v>3306</v>
      </c>
      <c r="G1273" s="0" t="s">
        <v>26</v>
      </c>
      <c r="H1273" s="0" t="s">
        <v>92</v>
      </c>
      <c r="I1273" s="0" t="s">
        <v>3301</v>
      </c>
      <c r="J1273" s="5" t="s">
        <v>3302</v>
      </c>
      <c r="K1273" s="0" t="s">
        <v>33</v>
      </c>
      <c r="O1273" s="2">
        <v>0</v>
      </c>
      <c r="P1273" s="2">
        <v>5</v>
      </c>
      <c r="Q1273" s="2">
        <f>IF(C1273="Inventario físico",O1273,P1273)</f>
      </c>
      <c r="R1273" s="2">
        <v>4</v>
      </c>
      <c r="S1273" s="0" t="s">
        <v>4408</v>
      </c>
      <c r="T1273" s="0" t="s">
        <v>4408</v>
      </c>
      <c r="U1273" s="0" t="s">
        <v>99</v>
      </c>
      <c r="V1273" s="5" t="s">
        <v>4409</v>
      </c>
      <c r="Y1273" s="5" t="s">
        <v>3309</v>
      </c>
      <c r="Z1273" s="0" t="s">
        <v>104</v>
      </c>
      <c r="AC1273" s="5" t="s">
        <v>105</v>
      </c>
      <c r="AD1273" s="3">
        <f>IF(AA1273="","Pendiente",AA1273*Q1273)</f>
      </c>
      <c r="AE1273" s="3">
        <v>12174.67</v>
      </c>
      <c r="AF1273" s="3">
        <f>IF(AE1273="","",AE1273*Q1273)</f>
      </c>
      <c r="AG1273" s="0" t="s">
        <v>106</v>
      </c>
      <c r="AH1273" s="0" t="s">
        <v>107</v>
      </c>
    </row>
    <row r="1274">
      <c r="A1274" s="0">
        <v>1270</v>
      </c>
      <c r="B1274" s="0" t="s">
        <v>4410</v>
      </c>
      <c r="C1274" s="0" t="s">
        <v>13</v>
      </c>
      <c r="D1274" s="0" t="s">
        <v>16</v>
      </c>
      <c r="E1274" s="5" t="s">
        <v>3306</v>
      </c>
      <c r="G1274" s="0" t="s">
        <v>28</v>
      </c>
      <c r="H1274" s="0" t="s">
        <v>2131</v>
      </c>
      <c r="I1274" s="0" t="s">
        <v>3301</v>
      </c>
      <c r="J1274" s="5" t="s">
        <v>3302</v>
      </c>
      <c r="K1274" s="0" t="s">
        <v>33</v>
      </c>
      <c r="O1274" s="2">
        <v>0</v>
      </c>
      <c r="P1274" s="2">
        <v>12</v>
      </c>
      <c r="Q1274" s="2">
        <f>IF(C1274="Inventario físico",O1274,P1274)</f>
      </c>
      <c r="R1274" s="2">
        <v>1</v>
      </c>
      <c r="S1274" s="0" t="s">
        <v>4408</v>
      </c>
      <c r="T1274" s="0" t="s">
        <v>4408</v>
      </c>
      <c r="U1274" s="0" t="s">
        <v>99</v>
      </c>
      <c r="V1274" s="5" t="s">
        <v>4409</v>
      </c>
      <c r="Y1274" s="5" t="s">
        <v>3309</v>
      </c>
      <c r="Z1274" s="0" t="s">
        <v>104</v>
      </c>
      <c r="AC1274" s="5" t="s">
        <v>105</v>
      </c>
      <c r="AD1274" s="3">
        <f>IF(AA1274="","Pendiente",AA1274*Q1274)</f>
      </c>
      <c r="AE1274" s="3">
        <v>13809.373333333335</v>
      </c>
      <c r="AF1274" s="3">
        <f>IF(AE1274="","",AE1274*Q1274)</f>
      </c>
      <c r="AG1274" s="0" t="s">
        <v>106</v>
      </c>
      <c r="AH1274" s="0" t="s">
        <v>107</v>
      </c>
    </row>
    <row r="1275">
      <c r="A1275" s="0">
        <v>1271</v>
      </c>
      <c r="B1275" s="0" t="s">
        <v>4411</v>
      </c>
      <c r="C1275" s="0" t="s">
        <v>13</v>
      </c>
      <c r="D1275" s="0" t="s">
        <v>16</v>
      </c>
      <c r="E1275" s="5" t="s">
        <v>3306</v>
      </c>
      <c r="G1275" s="0" t="s">
        <v>26</v>
      </c>
      <c r="H1275" s="0" t="s">
        <v>92</v>
      </c>
      <c r="I1275" s="0" t="s">
        <v>3301</v>
      </c>
      <c r="J1275" s="5" t="s">
        <v>3302</v>
      </c>
      <c r="K1275" s="0" t="s">
        <v>33</v>
      </c>
      <c r="O1275" s="2">
        <v>0</v>
      </c>
      <c r="P1275" s="2">
        <v>3</v>
      </c>
      <c r="Q1275" s="2">
        <f>IF(C1275="Inventario físico",O1275,P1275)</f>
      </c>
      <c r="R1275" s="2">
        <v>2</v>
      </c>
      <c r="S1275" s="0" t="s">
        <v>4412</v>
      </c>
      <c r="T1275" s="0" t="s">
        <v>4412</v>
      </c>
      <c r="U1275" s="0" t="s">
        <v>99</v>
      </c>
      <c r="V1275" s="5" t="s">
        <v>4413</v>
      </c>
      <c r="Y1275" s="5" t="s">
        <v>3309</v>
      </c>
      <c r="Z1275" s="0" t="s">
        <v>104</v>
      </c>
      <c r="AC1275" s="5" t="s">
        <v>105</v>
      </c>
      <c r="AD1275" s="3">
        <f>IF(AA1275="","Pendiente",AA1275*Q1275)</f>
      </c>
      <c r="AE1275" s="3">
        <v>8525.473333333333</v>
      </c>
      <c r="AF1275" s="3">
        <f>IF(AE1275="","",AE1275*Q1275)</f>
      </c>
      <c r="AG1275" s="0" t="s">
        <v>106</v>
      </c>
      <c r="AH1275" s="0" t="s">
        <v>107</v>
      </c>
    </row>
    <row r="1276">
      <c r="A1276" s="0">
        <v>1272</v>
      </c>
      <c r="B1276" s="0" t="s">
        <v>4414</v>
      </c>
      <c r="C1276" s="0" t="s">
        <v>13</v>
      </c>
      <c r="D1276" s="0" t="s">
        <v>16</v>
      </c>
      <c r="E1276" s="5" t="s">
        <v>3306</v>
      </c>
      <c r="G1276" s="0" t="s">
        <v>26</v>
      </c>
      <c r="H1276" s="0" t="s">
        <v>92</v>
      </c>
      <c r="I1276" s="0" t="s">
        <v>3301</v>
      </c>
      <c r="J1276" s="5" t="s">
        <v>3302</v>
      </c>
      <c r="K1276" s="0" t="s">
        <v>33</v>
      </c>
      <c r="O1276" s="2">
        <v>0</v>
      </c>
      <c r="P1276" s="2">
        <v>2</v>
      </c>
      <c r="Q1276" s="2">
        <f>IF(C1276="Inventario físico",O1276,P1276)</f>
      </c>
      <c r="R1276" s="2">
        <v>1</v>
      </c>
      <c r="S1276" s="0" t="s">
        <v>4415</v>
      </c>
      <c r="T1276" s="0" t="s">
        <v>4415</v>
      </c>
      <c r="U1276" s="0" t="s">
        <v>99</v>
      </c>
      <c r="V1276" s="5" t="s">
        <v>4416</v>
      </c>
      <c r="Y1276" s="5" t="s">
        <v>3309</v>
      </c>
      <c r="Z1276" s="0" t="s">
        <v>104</v>
      </c>
      <c r="AC1276" s="5" t="s">
        <v>105</v>
      </c>
      <c r="AD1276" s="3">
        <f>IF(AA1276="","Pendiente",AA1276*Q1276)</f>
      </c>
      <c r="AE1276" s="3">
        <v>9637.18</v>
      </c>
      <c r="AF1276" s="3">
        <f>IF(AE1276="","",AE1276*Q1276)</f>
      </c>
      <c r="AG1276" s="0" t="s">
        <v>106</v>
      </c>
      <c r="AH1276" s="0" t="s">
        <v>107</v>
      </c>
    </row>
    <row r="1277">
      <c r="A1277" s="0">
        <v>1273</v>
      </c>
      <c r="B1277" s="0" t="s">
        <v>4417</v>
      </c>
      <c r="C1277" s="0" t="s">
        <v>13</v>
      </c>
      <c r="D1277" s="0" t="s">
        <v>16</v>
      </c>
      <c r="E1277" s="5" t="s">
        <v>3306</v>
      </c>
      <c r="G1277" s="0" t="s">
        <v>26</v>
      </c>
      <c r="H1277" s="0" t="s">
        <v>92</v>
      </c>
      <c r="I1277" s="0" t="s">
        <v>3301</v>
      </c>
      <c r="J1277" s="5" t="s">
        <v>3302</v>
      </c>
      <c r="K1277" s="0" t="s">
        <v>33</v>
      </c>
      <c r="O1277" s="2">
        <v>0</v>
      </c>
      <c r="P1277" s="2">
        <v>2</v>
      </c>
      <c r="Q1277" s="2">
        <f>IF(C1277="Inventario físico",O1277,P1277)</f>
      </c>
      <c r="R1277" s="2">
        <v>1</v>
      </c>
      <c r="S1277" s="0" t="s">
        <v>4418</v>
      </c>
      <c r="T1277" s="0" t="s">
        <v>4418</v>
      </c>
      <c r="U1277" s="0" t="s">
        <v>99</v>
      </c>
      <c r="V1277" s="5" t="s">
        <v>4419</v>
      </c>
      <c r="Y1277" s="5" t="s">
        <v>3309</v>
      </c>
      <c r="Z1277" s="0" t="s">
        <v>104</v>
      </c>
      <c r="AC1277" s="5" t="s">
        <v>105</v>
      </c>
      <c r="AD1277" s="3">
        <f>IF(AA1277="","Pendiente",AA1277*Q1277)</f>
      </c>
      <c r="AE1277" s="3">
        <v>13779</v>
      </c>
      <c r="AF1277" s="3">
        <f>IF(AE1277="","",AE1277*Q1277)</f>
      </c>
      <c r="AG1277" s="0" t="s">
        <v>106</v>
      </c>
      <c r="AH1277" s="0" t="s">
        <v>107</v>
      </c>
    </row>
    <row r="1278">
      <c r="A1278" s="0">
        <v>1274</v>
      </c>
      <c r="B1278" s="0" t="s">
        <v>4420</v>
      </c>
      <c r="C1278" s="0" t="s">
        <v>13</v>
      </c>
      <c r="D1278" s="0" t="s">
        <v>16</v>
      </c>
      <c r="E1278" s="5" t="s">
        <v>3306</v>
      </c>
      <c r="G1278" s="0" t="s">
        <v>26</v>
      </c>
      <c r="H1278" s="0" t="s">
        <v>92</v>
      </c>
      <c r="I1278" s="0" t="s">
        <v>3301</v>
      </c>
      <c r="J1278" s="5" t="s">
        <v>3302</v>
      </c>
      <c r="K1278" s="0" t="s">
        <v>30</v>
      </c>
      <c r="O1278" s="2">
        <v>0</v>
      </c>
      <c r="P1278" s="2">
        <v>2</v>
      </c>
      <c r="Q1278" s="2">
        <f>IF(C1278="Inventario físico",O1278,P1278)</f>
      </c>
      <c r="R1278" s="2">
        <v>1</v>
      </c>
      <c r="S1278" s="0" t="s">
        <v>4421</v>
      </c>
      <c r="T1278" s="0" t="s">
        <v>4421</v>
      </c>
      <c r="U1278" s="0" t="s">
        <v>99</v>
      </c>
      <c r="V1278" s="5" t="s">
        <v>4422</v>
      </c>
      <c r="Y1278" s="5" t="s">
        <v>3309</v>
      </c>
      <c r="Z1278" s="0" t="s">
        <v>104</v>
      </c>
      <c r="AC1278" s="5" t="s">
        <v>105</v>
      </c>
      <c r="AD1278" s="3">
        <f>IF(AA1278="","Pendiente",AA1278*Q1278)</f>
      </c>
      <c r="AE1278" s="3">
        <v>6423.245</v>
      </c>
      <c r="AF1278" s="3">
        <f>IF(AE1278="","",AE1278*Q1278)</f>
      </c>
      <c r="AG1278" s="0" t="s">
        <v>106</v>
      </c>
      <c r="AH1278" s="0" t="s">
        <v>107</v>
      </c>
    </row>
    <row r="1279">
      <c r="A1279" s="0">
        <v>1275</v>
      </c>
      <c r="B1279" s="0" t="s">
        <v>4423</v>
      </c>
      <c r="C1279" s="0" t="s">
        <v>13</v>
      </c>
      <c r="D1279" s="0" t="s">
        <v>16</v>
      </c>
      <c r="E1279" s="5" t="s">
        <v>3306</v>
      </c>
      <c r="G1279" s="0" t="s">
        <v>27</v>
      </c>
      <c r="H1279" s="0" t="s">
        <v>1020</v>
      </c>
      <c r="I1279" s="0" t="s">
        <v>3301</v>
      </c>
      <c r="J1279" s="5" t="s">
        <v>3302</v>
      </c>
      <c r="K1279" s="0" t="s">
        <v>30</v>
      </c>
      <c r="O1279" s="2">
        <v>0</v>
      </c>
      <c r="P1279" s="2">
        <v>220</v>
      </c>
      <c r="Q1279" s="2">
        <f>IF(C1279="Inventario físico",O1279,P1279)</f>
      </c>
      <c r="R1279" s="2">
        <v>2</v>
      </c>
      <c r="S1279" s="0" t="s">
        <v>4421</v>
      </c>
      <c r="T1279" s="0" t="s">
        <v>4421</v>
      </c>
      <c r="U1279" s="0" t="s">
        <v>99</v>
      </c>
      <c r="V1279" s="5" t="s">
        <v>4422</v>
      </c>
      <c r="Y1279" s="5" t="s">
        <v>3309</v>
      </c>
      <c r="Z1279" s="0" t="s">
        <v>104</v>
      </c>
      <c r="AC1279" s="5" t="s">
        <v>105</v>
      </c>
      <c r="AD1279" s="3">
        <f>IF(AA1279="","Pendiente",AA1279*Q1279)</f>
      </c>
      <c r="AE1279" s="3">
        <v>2046.3549999999998</v>
      </c>
      <c r="AF1279" s="3">
        <f>IF(AE1279="","",AE1279*Q1279)</f>
      </c>
      <c r="AG1279" s="0" t="s">
        <v>106</v>
      </c>
      <c r="AH1279" s="0" t="s">
        <v>107</v>
      </c>
    </row>
    <row r="1280">
      <c r="A1280" s="0">
        <v>1276</v>
      </c>
      <c r="B1280" s="0" t="s">
        <v>4424</v>
      </c>
      <c r="C1280" s="0" t="s">
        <v>13</v>
      </c>
      <c r="D1280" s="0" t="s">
        <v>16</v>
      </c>
      <c r="E1280" s="5" t="s">
        <v>3306</v>
      </c>
      <c r="G1280" s="0" t="s">
        <v>28</v>
      </c>
      <c r="H1280" s="0" t="s">
        <v>2131</v>
      </c>
      <c r="I1280" s="0" t="s">
        <v>3301</v>
      </c>
      <c r="J1280" s="5" t="s">
        <v>3302</v>
      </c>
      <c r="K1280" s="0" t="s">
        <v>30</v>
      </c>
      <c r="O1280" s="2">
        <v>0</v>
      </c>
      <c r="P1280" s="2">
        <v>15</v>
      </c>
      <c r="Q1280" s="2">
        <f>IF(C1280="Inventario físico",O1280,P1280)</f>
      </c>
      <c r="R1280" s="2">
        <v>2</v>
      </c>
      <c r="S1280" s="0" t="s">
        <v>4421</v>
      </c>
      <c r="T1280" s="0" t="s">
        <v>4421</v>
      </c>
      <c r="U1280" s="0" t="s">
        <v>99</v>
      </c>
      <c r="V1280" s="5" t="s">
        <v>4422</v>
      </c>
      <c r="Y1280" s="5" t="s">
        <v>3309</v>
      </c>
      <c r="Z1280" s="0" t="s">
        <v>104</v>
      </c>
      <c r="AC1280" s="5" t="s">
        <v>105</v>
      </c>
      <c r="AD1280" s="3">
        <f>IF(AA1280="","Pendiente",AA1280*Q1280)</f>
      </c>
      <c r="AE1280" s="3">
        <v>689.5066666666667</v>
      </c>
      <c r="AF1280" s="3">
        <f>IF(AE1280="","",AE1280*Q1280)</f>
      </c>
      <c r="AG1280" s="0" t="s">
        <v>106</v>
      </c>
      <c r="AH1280" s="0" t="s">
        <v>107</v>
      </c>
    </row>
    <row r="1281">
      <c r="A1281" s="0">
        <v>1277</v>
      </c>
      <c r="B1281" s="0" t="s">
        <v>4425</v>
      </c>
      <c r="C1281" s="0" t="s">
        <v>13</v>
      </c>
      <c r="D1281" s="0" t="s">
        <v>16</v>
      </c>
      <c r="E1281" s="5" t="s">
        <v>3306</v>
      </c>
      <c r="G1281" s="0" t="s">
        <v>26</v>
      </c>
      <c r="H1281" s="0" t="s">
        <v>92</v>
      </c>
      <c r="I1281" s="0" t="s">
        <v>3301</v>
      </c>
      <c r="J1281" s="5" t="s">
        <v>3302</v>
      </c>
      <c r="K1281" s="0" t="s">
        <v>30</v>
      </c>
      <c r="O1281" s="2">
        <v>0</v>
      </c>
      <c r="P1281" s="2">
        <v>2</v>
      </c>
      <c r="Q1281" s="2">
        <f>IF(C1281="Inventario físico",O1281,P1281)</f>
      </c>
      <c r="R1281" s="2">
        <v>1</v>
      </c>
      <c r="S1281" s="0" t="s">
        <v>4426</v>
      </c>
      <c r="T1281" s="0" t="s">
        <v>4426</v>
      </c>
      <c r="U1281" s="0" t="s">
        <v>99</v>
      </c>
      <c r="V1281" s="5" t="s">
        <v>1134</v>
      </c>
      <c r="Y1281" s="5" t="s">
        <v>3309</v>
      </c>
      <c r="Z1281" s="0" t="s">
        <v>104</v>
      </c>
      <c r="AC1281" s="5" t="s">
        <v>105</v>
      </c>
      <c r="AD1281" s="3">
        <f>IF(AA1281="","Pendiente",AA1281*Q1281)</f>
      </c>
      <c r="AE1281" s="3">
        <v>32059.525</v>
      </c>
      <c r="AF1281" s="3">
        <f>IF(AE1281="","",AE1281*Q1281)</f>
      </c>
      <c r="AG1281" s="0" t="s">
        <v>106</v>
      </c>
      <c r="AH1281" s="0" t="s">
        <v>107</v>
      </c>
    </row>
    <row r="1282">
      <c r="A1282" s="0">
        <v>1278</v>
      </c>
      <c r="B1282" s="0" t="s">
        <v>4427</v>
      </c>
      <c r="C1282" s="0" t="s">
        <v>13</v>
      </c>
      <c r="D1282" s="0" t="s">
        <v>16</v>
      </c>
      <c r="E1282" s="5" t="s">
        <v>131</v>
      </c>
      <c r="F1282" s="0" t="s">
        <v>3300</v>
      </c>
      <c r="G1282" s="0" t="s">
        <v>27</v>
      </c>
      <c r="H1282" s="0" t="s">
        <v>1020</v>
      </c>
      <c r="I1282" s="0" t="s">
        <v>3301</v>
      </c>
      <c r="J1282" s="5" t="s">
        <v>3302</v>
      </c>
      <c r="K1282" s="0" t="s">
        <v>30</v>
      </c>
      <c r="O1282" s="2">
        <v>0</v>
      </c>
      <c r="P1282" s="2">
        <v>51</v>
      </c>
      <c r="Q1282" s="2">
        <f>IF(C1282="Inventario físico",O1282,P1282)</f>
      </c>
      <c r="R1282" s="2">
        <v>2</v>
      </c>
      <c r="S1282" s="0" t="s">
        <v>4426</v>
      </c>
      <c r="T1282" s="0" t="s">
        <v>4426</v>
      </c>
      <c r="U1282" s="0" t="s">
        <v>99</v>
      </c>
      <c r="V1282" s="5" t="s">
        <v>1134</v>
      </c>
      <c r="Y1282" s="5" t="s">
        <v>3304</v>
      </c>
      <c r="Z1282" s="0" t="s">
        <v>104</v>
      </c>
      <c r="AC1282" s="5" t="s">
        <v>105</v>
      </c>
      <c r="AD1282" s="3">
        <f>IF(AA1282="","Pendiente",AA1282*Q1282)</f>
      </c>
      <c r="AE1282" s="3">
        <v>24017.08176470588</v>
      </c>
      <c r="AF1282" s="3">
        <f>IF(AE1282="","",AE1282*Q1282)</f>
      </c>
      <c r="AG1282" s="0" t="s">
        <v>106</v>
      </c>
      <c r="AH1282" s="0" t="s">
        <v>107</v>
      </c>
    </row>
    <row r="1283">
      <c r="A1283" s="0">
        <v>1279</v>
      </c>
      <c r="B1283" s="0" t="s">
        <v>4428</v>
      </c>
      <c r="C1283" s="0" t="s">
        <v>13</v>
      </c>
      <c r="D1283" s="0" t="s">
        <v>16</v>
      </c>
      <c r="E1283" s="5" t="s">
        <v>3306</v>
      </c>
      <c r="G1283" s="0" t="s">
        <v>28</v>
      </c>
      <c r="H1283" s="0" t="s">
        <v>2131</v>
      </c>
      <c r="I1283" s="0" t="s">
        <v>3301</v>
      </c>
      <c r="J1283" s="5" t="s">
        <v>3302</v>
      </c>
      <c r="K1283" s="0" t="s">
        <v>30</v>
      </c>
      <c r="O1283" s="2">
        <v>0</v>
      </c>
      <c r="P1283" s="2">
        <v>5</v>
      </c>
      <c r="Q1283" s="2">
        <f>IF(C1283="Inventario físico",O1283,P1283)</f>
      </c>
      <c r="R1283" s="2">
        <v>2</v>
      </c>
      <c r="S1283" s="0" t="s">
        <v>4426</v>
      </c>
      <c r="T1283" s="0" t="s">
        <v>4426</v>
      </c>
      <c r="U1283" s="0" t="s">
        <v>99</v>
      </c>
      <c r="V1283" s="5" t="s">
        <v>1134</v>
      </c>
      <c r="Y1283" s="5" t="s">
        <v>3309</v>
      </c>
      <c r="Z1283" s="0" t="s">
        <v>104</v>
      </c>
      <c r="AC1283" s="5" t="s">
        <v>105</v>
      </c>
      <c r="AD1283" s="3">
        <f>IF(AA1283="","Pendiente",AA1283*Q1283)</f>
      </c>
      <c r="AE1283" s="3">
        <v>32059.523999999998</v>
      </c>
      <c r="AF1283" s="3">
        <f>IF(AE1283="","",AE1283*Q1283)</f>
      </c>
      <c r="AG1283" s="0" t="s">
        <v>106</v>
      </c>
      <c r="AH1283" s="0" t="s">
        <v>107</v>
      </c>
    </row>
    <row r="1284">
      <c r="A1284" s="0">
        <v>1280</v>
      </c>
      <c r="B1284" s="0" t="s">
        <v>4429</v>
      </c>
      <c r="C1284" s="0" t="s">
        <v>13</v>
      </c>
      <c r="D1284" s="0" t="s">
        <v>16</v>
      </c>
      <c r="E1284" s="5" t="s">
        <v>3306</v>
      </c>
      <c r="G1284" s="0" t="s">
        <v>26</v>
      </c>
      <c r="H1284" s="0" t="s">
        <v>92</v>
      </c>
      <c r="I1284" s="0" t="s">
        <v>3301</v>
      </c>
      <c r="J1284" s="5" t="s">
        <v>3302</v>
      </c>
      <c r="K1284" s="0" t="s">
        <v>30</v>
      </c>
      <c r="O1284" s="2">
        <v>0</v>
      </c>
      <c r="P1284" s="2">
        <v>2</v>
      </c>
      <c r="Q1284" s="2">
        <f>IF(C1284="Inventario físico",O1284,P1284)</f>
      </c>
      <c r="R1284" s="2">
        <v>1</v>
      </c>
      <c r="S1284" s="0" t="s">
        <v>4430</v>
      </c>
      <c r="T1284" s="0" t="s">
        <v>4430</v>
      </c>
      <c r="U1284" s="0" t="s">
        <v>99</v>
      </c>
      <c r="V1284" s="5" t="s">
        <v>4431</v>
      </c>
      <c r="Y1284" s="5" t="s">
        <v>3309</v>
      </c>
      <c r="Z1284" s="0" t="s">
        <v>104</v>
      </c>
      <c r="AC1284" s="5" t="s">
        <v>105</v>
      </c>
      <c r="AD1284" s="3">
        <f>IF(AA1284="","Pendiente",AA1284*Q1284)</f>
      </c>
      <c r="AE1284" s="3">
        <v>172000</v>
      </c>
      <c r="AF1284" s="3">
        <f>IF(AE1284="","",AE1284*Q1284)</f>
      </c>
      <c r="AG1284" s="0" t="s">
        <v>106</v>
      </c>
      <c r="AH1284" s="0" t="s">
        <v>107</v>
      </c>
    </row>
    <row r="1285">
      <c r="A1285" s="0">
        <v>1281</v>
      </c>
      <c r="B1285" s="0" t="s">
        <v>4432</v>
      </c>
      <c r="C1285" s="0" t="s">
        <v>13</v>
      </c>
      <c r="D1285" s="0" t="s">
        <v>16</v>
      </c>
      <c r="E1285" s="5" t="s">
        <v>3306</v>
      </c>
      <c r="G1285" s="0" t="s">
        <v>27</v>
      </c>
      <c r="H1285" s="0" t="s">
        <v>1020</v>
      </c>
      <c r="I1285" s="0" t="s">
        <v>3301</v>
      </c>
      <c r="J1285" s="5" t="s">
        <v>3302</v>
      </c>
      <c r="K1285" s="0" t="s">
        <v>30</v>
      </c>
      <c r="O1285" s="2">
        <v>0</v>
      </c>
      <c r="P1285" s="2">
        <v>6</v>
      </c>
      <c r="Q1285" s="2">
        <f>IF(C1285="Inventario físico",O1285,P1285)</f>
      </c>
      <c r="R1285" s="2">
        <v>1</v>
      </c>
      <c r="S1285" s="0" t="s">
        <v>4430</v>
      </c>
      <c r="T1285" s="0" t="s">
        <v>4430</v>
      </c>
      <c r="U1285" s="0" t="s">
        <v>99</v>
      </c>
      <c r="V1285" s="5" t="s">
        <v>4431</v>
      </c>
      <c r="Y1285" s="5" t="s">
        <v>3309</v>
      </c>
      <c r="Z1285" s="0" t="s">
        <v>104</v>
      </c>
      <c r="AC1285" s="5" t="s">
        <v>105</v>
      </c>
      <c r="AD1285" s="3">
        <f>IF(AA1285="","Pendiente",AA1285*Q1285)</f>
      </c>
      <c r="AE1285" s="3">
        <v>25000</v>
      </c>
      <c r="AF1285" s="3">
        <f>IF(AE1285="","",AE1285*Q1285)</f>
      </c>
      <c r="AG1285" s="0" t="s">
        <v>106</v>
      </c>
      <c r="AH1285" s="0" t="s">
        <v>107</v>
      </c>
    </row>
    <row r="1286">
      <c r="A1286" s="0">
        <v>1282</v>
      </c>
      <c r="B1286" s="0" t="s">
        <v>4433</v>
      </c>
      <c r="C1286" s="0" t="s">
        <v>13</v>
      </c>
      <c r="D1286" s="0" t="s">
        <v>18</v>
      </c>
      <c r="E1286" s="5" t="s">
        <v>3500</v>
      </c>
      <c r="F1286" s="0" t="s">
        <v>3501</v>
      </c>
      <c r="G1286" s="0" t="s">
        <v>26</v>
      </c>
      <c r="H1286" s="0" t="s">
        <v>92</v>
      </c>
      <c r="I1286" s="0" t="s">
        <v>3301</v>
      </c>
      <c r="J1286" s="5" t="s">
        <v>3302</v>
      </c>
      <c r="K1286" s="0" t="s">
        <v>32</v>
      </c>
      <c r="O1286" s="2">
        <v>0</v>
      </c>
      <c r="P1286" s="2">
        <v>2</v>
      </c>
      <c r="Q1286" s="2">
        <f>IF(C1286="Inventario físico",O1286,P1286)</f>
      </c>
      <c r="R1286" s="2">
        <v>1</v>
      </c>
      <c r="S1286" s="0" t="s">
        <v>4434</v>
      </c>
      <c r="T1286" s="0" t="s">
        <v>4434</v>
      </c>
      <c r="U1286" s="0" t="s">
        <v>99</v>
      </c>
      <c r="V1286" s="5" t="s">
        <v>4435</v>
      </c>
      <c r="Y1286" s="5" t="s">
        <v>3504</v>
      </c>
      <c r="Z1286" s="0" t="s">
        <v>104</v>
      </c>
      <c r="AC1286" s="5" t="s">
        <v>105</v>
      </c>
      <c r="AD1286" s="3">
        <f>IF(AA1286="","Pendiente",AA1286*Q1286)</f>
      </c>
      <c r="AE1286" s="3">
        <v>11685.96</v>
      </c>
      <c r="AF1286" s="3">
        <f>IF(AE1286="","",AE1286*Q1286)</f>
      </c>
      <c r="AG1286" s="0" t="s">
        <v>106</v>
      </c>
      <c r="AH1286" s="0" t="s">
        <v>107</v>
      </c>
    </row>
    <row r="1287">
      <c r="A1287" s="0">
        <v>1283</v>
      </c>
      <c r="B1287" s="0" t="s">
        <v>4436</v>
      </c>
      <c r="C1287" s="0" t="s">
        <v>13</v>
      </c>
      <c r="D1287" s="0" t="s">
        <v>18</v>
      </c>
      <c r="E1287" s="5" t="s">
        <v>3500</v>
      </c>
      <c r="F1287" s="0" t="s">
        <v>3501</v>
      </c>
      <c r="G1287" s="0" t="s">
        <v>27</v>
      </c>
      <c r="H1287" s="0" t="s">
        <v>1020</v>
      </c>
      <c r="I1287" s="0" t="s">
        <v>3301</v>
      </c>
      <c r="J1287" s="5" t="s">
        <v>3302</v>
      </c>
      <c r="K1287" s="0" t="s">
        <v>32</v>
      </c>
      <c r="O1287" s="2">
        <v>0</v>
      </c>
      <c r="P1287" s="2">
        <v>32</v>
      </c>
      <c r="Q1287" s="2">
        <f>IF(C1287="Inventario físico",O1287,P1287)</f>
      </c>
      <c r="R1287" s="2">
        <v>1</v>
      </c>
      <c r="S1287" s="0" t="s">
        <v>4434</v>
      </c>
      <c r="T1287" s="0" t="s">
        <v>4434</v>
      </c>
      <c r="U1287" s="0" t="s">
        <v>99</v>
      </c>
      <c r="V1287" s="5" t="s">
        <v>4435</v>
      </c>
      <c r="Y1287" s="5" t="s">
        <v>3504</v>
      </c>
      <c r="Z1287" s="0" t="s">
        <v>104</v>
      </c>
      <c r="AC1287" s="5" t="s">
        <v>105</v>
      </c>
      <c r="AD1287" s="3">
        <f>IF(AA1287="","Pendiente",AA1287*Q1287)</f>
      </c>
      <c r="AE1287" s="3">
        <v>14002.66375</v>
      </c>
      <c r="AF1287" s="3">
        <f>IF(AE1287="","",AE1287*Q1287)</f>
      </c>
      <c r="AG1287" s="0" t="s">
        <v>106</v>
      </c>
      <c r="AH1287" s="0" t="s">
        <v>107</v>
      </c>
    </row>
    <row r="1288">
      <c r="A1288" s="0">
        <v>1284</v>
      </c>
      <c r="B1288" s="0" t="s">
        <v>4437</v>
      </c>
      <c r="C1288" s="0" t="s">
        <v>13</v>
      </c>
      <c r="D1288" s="0" t="s">
        <v>18</v>
      </c>
      <c r="E1288" s="5" t="s">
        <v>3500</v>
      </c>
      <c r="F1288" s="0" t="s">
        <v>3501</v>
      </c>
      <c r="G1288" s="0" t="s">
        <v>28</v>
      </c>
      <c r="H1288" s="0" t="s">
        <v>2131</v>
      </c>
      <c r="I1288" s="0" t="s">
        <v>3301</v>
      </c>
      <c r="J1288" s="5" t="s">
        <v>3302</v>
      </c>
      <c r="K1288" s="0" t="s">
        <v>32</v>
      </c>
      <c r="O1288" s="2">
        <v>0</v>
      </c>
      <c r="P1288" s="2">
        <v>13</v>
      </c>
      <c r="Q1288" s="2">
        <f>IF(C1288="Inventario físico",O1288,P1288)</f>
      </c>
      <c r="R1288" s="2">
        <v>2</v>
      </c>
      <c r="S1288" s="0" t="s">
        <v>4434</v>
      </c>
      <c r="T1288" s="0" t="s">
        <v>4434</v>
      </c>
      <c r="U1288" s="0" t="s">
        <v>99</v>
      </c>
      <c r="V1288" s="5" t="s">
        <v>4435</v>
      </c>
      <c r="Y1288" s="5" t="s">
        <v>3504</v>
      </c>
      <c r="Z1288" s="0" t="s">
        <v>104</v>
      </c>
      <c r="AC1288" s="5" t="s">
        <v>105</v>
      </c>
      <c r="AD1288" s="3">
        <f>IF(AA1288="","Pendiente",AA1288*Q1288)</f>
      </c>
      <c r="AE1288" s="3">
        <v>11095</v>
      </c>
      <c r="AF1288" s="3">
        <f>IF(AE1288="","",AE1288*Q1288)</f>
      </c>
      <c r="AG1288" s="0" t="s">
        <v>106</v>
      </c>
      <c r="AH1288" s="0" t="s">
        <v>107</v>
      </c>
    </row>
    <row r="1289">
      <c r="A1289" s="0">
        <v>1285</v>
      </c>
      <c r="B1289" s="0" t="s">
        <v>4438</v>
      </c>
      <c r="C1289" s="0" t="s">
        <v>13</v>
      </c>
      <c r="D1289" s="0" t="s">
        <v>18</v>
      </c>
      <c r="E1289" s="5" t="s">
        <v>3500</v>
      </c>
      <c r="F1289" s="0" t="s">
        <v>3501</v>
      </c>
      <c r="G1289" s="0" t="s">
        <v>26</v>
      </c>
      <c r="H1289" s="0" t="s">
        <v>92</v>
      </c>
      <c r="I1289" s="0" t="s">
        <v>3301</v>
      </c>
      <c r="J1289" s="5" t="s">
        <v>3302</v>
      </c>
      <c r="K1289" s="0" t="s">
        <v>32</v>
      </c>
      <c r="O1289" s="2">
        <v>0</v>
      </c>
      <c r="P1289" s="2">
        <v>2</v>
      </c>
      <c r="Q1289" s="2">
        <f>IF(C1289="Inventario físico",O1289,P1289)</f>
      </c>
      <c r="R1289" s="2">
        <v>1</v>
      </c>
      <c r="S1289" s="0" t="s">
        <v>4439</v>
      </c>
      <c r="T1289" s="0" t="s">
        <v>4439</v>
      </c>
      <c r="U1289" s="0" t="s">
        <v>99</v>
      </c>
      <c r="V1289" s="5" t="s">
        <v>4440</v>
      </c>
      <c r="Y1289" s="5" t="s">
        <v>3504</v>
      </c>
      <c r="Z1289" s="0" t="s">
        <v>104</v>
      </c>
      <c r="AC1289" s="5" t="s">
        <v>105</v>
      </c>
      <c r="AD1289" s="3">
        <f>IF(AA1289="","Pendiente",AA1289*Q1289)</f>
      </c>
      <c r="AE1289" s="3">
        <v>49946.115</v>
      </c>
      <c r="AF1289" s="3">
        <f>IF(AE1289="","",AE1289*Q1289)</f>
      </c>
      <c r="AG1289" s="0" t="s">
        <v>106</v>
      </c>
      <c r="AH1289" s="0" t="s">
        <v>107</v>
      </c>
    </row>
    <row r="1290">
      <c r="A1290" s="0">
        <v>1286</v>
      </c>
      <c r="B1290" s="0" t="s">
        <v>4441</v>
      </c>
      <c r="C1290" s="0" t="s">
        <v>13</v>
      </c>
      <c r="D1290" s="0" t="s">
        <v>18</v>
      </c>
      <c r="E1290" s="5" t="s">
        <v>3500</v>
      </c>
      <c r="F1290" s="0" t="s">
        <v>3501</v>
      </c>
      <c r="G1290" s="0" t="s">
        <v>27</v>
      </c>
      <c r="H1290" s="0" t="s">
        <v>1020</v>
      </c>
      <c r="I1290" s="0" t="s">
        <v>3301</v>
      </c>
      <c r="J1290" s="5" t="s">
        <v>3302</v>
      </c>
      <c r="K1290" s="0" t="s">
        <v>32</v>
      </c>
      <c r="O1290" s="2">
        <v>0</v>
      </c>
      <c r="P1290" s="2">
        <v>15</v>
      </c>
      <c r="Q1290" s="2">
        <f>IF(C1290="Inventario físico",O1290,P1290)</f>
      </c>
      <c r="R1290" s="2">
        <v>1</v>
      </c>
      <c r="S1290" s="0" t="s">
        <v>4439</v>
      </c>
      <c r="T1290" s="0" t="s">
        <v>4439</v>
      </c>
      <c r="U1290" s="0" t="s">
        <v>99</v>
      </c>
      <c r="V1290" s="5" t="s">
        <v>4440</v>
      </c>
      <c r="Y1290" s="5" t="s">
        <v>3504</v>
      </c>
      <c r="Z1290" s="0" t="s">
        <v>104</v>
      </c>
      <c r="AC1290" s="5" t="s">
        <v>105</v>
      </c>
      <c r="AD1290" s="3">
        <f>IF(AA1290="","Pendiente",AA1290*Q1290)</f>
      </c>
      <c r="AE1290" s="3">
        <v>25127.12</v>
      </c>
      <c r="AF1290" s="3">
        <f>IF(AE1290="","",AE1290*Q1290)</f>
      </c>
      <c r="AG1290" s="0" t="s">
        <v>106</v>
      </c>
      <c r="AH1290" s="0" t="s">
        <v>107</v>
      </c>
    </row>
    <row r="1291">
      <c r="A1291" s="0">
        <v>1287</v>
      </c>
      <c r="B1291" s="0" t="s">
        <v>4442</v>
      </c>
      <c r="C1291" s="0" t="s">
        <v>13</v>
      </c>
      <c r="D1291" s="0" t="s">
        <v>18</v>
      </c>
      <c r="E1291" s="5" t="s">
        <v>3500</v>
      </c>
      <c r="F1291" s="0" t="s">
        <v>3501</v>
      </c>
      <c r="G1291" s="0" t="s">
        <v>28</v>
      </c>
      <c r="H1291" s="0" t="s">
        <v>2131</v>
      </c>
      <c r="I1291" s="0" t="s">
        <v>3301</v>
      </c>
      <c r="J1291" s="5" t="s">
        <v>3302</v>
      </c>
      <c r="K1291" s="0" t="s">
        <v>32</v>
      </c>
      <c r="O1291" s="2">
        <v>0</v>
      </c>
      <c r="P1291" s="2">
        <v>5</v>
      </c>
      <c r="Q1291" s="2">
        <f>IF(C1291="Inventario físico",O1291,P1291)</f>
      </c>
      <c r="R1291" s="2">
        <v>1</v>
      </c>
      <c r="S1291" s="0" t="s">
        <v>4439</v>
      </c>
      <c r="T1291" s="0" t="s">
        <v>4439</v>
      </c>
      <c r="U1291" s="0" t="s">
        <v>99</v>
      </c>
      <c r="V1291" s="5" t="s">
        <v>4440</v>
      </c>
      <c r="Y1291" s="5" t="s">
        <v>3504</v>
      </c>
      <c r="Z1291" s="0" t="s">
        <v>104</v>
      </c>
      <c r="AC1291" s="5" t="s">
        <v>105</v>
      </c>
      <c r="AD1291" s="3">
        <f>IF(AA1291="","Pendiente",AA1291*Q1291)</f>
      </c>
      <c r="AE1291" s="3">
        <v>25127.120000000003</v>
      </c>
      <c r="AF1291" s="3">
        <f>IF(AE1291="","",AE1291*Q1291)</f>
      </c>
      <c r="AG1291" s="0" t="s">
        <v>106</v>
      </c>
      <c r="AH1291" s="0" t="s">
        <v>107</v>
      </c>
    </row>
    <row r="1292">
      <c r="A1292" s="0">
        <v>1288</v>
      </c>
      <c r="B1292" s="0" t="s">
        <v>4443</v>
      </c>
      <c r="C1292" s="0" t="s">
        <v>13</v>
      </c>
      <c r="D1292" s="0" t="s">
        <v>18</v>
      </c>
      <c r="E1292" s="5" t="s">
        <v>3500</v>
      </c>
      <c r="F1292" s="0" t="s">
        <v>3501</v>
      </c>
      <c r="G1292" s="0" t="s">
        <v>26</v>
      </c>
      <c r="H1292" s="0" t="s">
        <v>92</v>
      </c>
      <c r="I1292" s="0" t="s">
        <v>3301</v>
      </c>
      <c r="J1292" s="5" t="s">
        <v>3302</v>
      </c>
      <c r="K1292" s="0" t="s">
        <v>32</v>
      </c>
      <c r="O1292" s="2">
        <v>0</v>
      </c>
      <c r="P1292" s="2">
        <v>2</v>
      </c>
      <c r="Q1292" s="2">
        <f>IF(C1292="Inventario físico",O1292,P1292)</f>
      </c>
      <c r="R1292" s="2">
        <v>1</v>
      </c>
      <c r="S1292" s="0" t="s">
        <v>4444</v>
      </c>
      <c r="T1292" s="0" t="s">
        <v>4444</v>
      </c>
      <c r="U1292" s="0" t="s">
        <v>99</v>
      </c>
      <c r="V1292" s="5" t="s">
        <v>4445</v>
      </c>
      <c r="Y1292" s="5" t="s">
        <v>3504</v>
      </c>
      <c r="Z1292" s="0" t="s">
        <v>104</v>
      </c>
      <c r="AC1292" s="5" t="s">
        <v>105</v>
      </c>
      <c r="AD1292" s="3">
        <f>IF(AA1292="","Pendiente",AA1292*Q1292)</f>
      </c>
      <c r="AE1292" s="3">
        <v>52350.685</v>
      </c>
      <c r="AF1292" s="3">
        <f>IF(AE1292="","",AE1292*Q1292)</f>
      </c>
      <c r="AG1292" s="0" t="s">
        <v>106</v>
      </c>
      <c r="AH1292" s="0" t="s">
        <v>107</v>
      </c>
    </row>
    <row r="1293">
      <c r="A1293" s="0">
        <v>1289</v>
      </c>
      <c r="B1293" s="0" t="s">
        <v>4446</v>
      </c>
      <c r="C1293" s="0" t="s">
        <v>13</v>
      </c>
      <c r="D1293" s="0" t="s">
        <v>18</v>
      </c>
      <c r="E1293" s="5" t="s">
        <v>3500</v>
      </c>
      <c r="F1293" s="0" t="s">
        <v>3501</v>
      </c>
      <c r="G1293" s="0" t="s">
        <v>27</v>
      </c>
      <c r="H1293" s="0" t="s">
        <v>1020</v>
      </c>
      <c r="I1293" s="0" t="s">
        <v>3301</v>
      </c>
      <c r="J1293" s="5" t="s">
        <v>3302</v>
      </c>
      <c r="K1293" s="0" t="s">
        <v>32</v>
      </c>
      <c r="O1293" s="2">
        <v>0</v>
      </c>
      <c r="P1293" s="2">
        <v>31</v>
      </c>
      <c r="Q1293" s="2">
        <f>IF(C1293="Inventario físico",O1293,P1293)</f>
      </c>
      <c r="R1293" s="2">
        <v>1</v>
      </c>
      <c r="S1293" s="0" t="s">
        <v>4444</v>
      </c>
      <c r="T1293" s="0" t="s">
        <v>4444</v>
      </c>
      <c r="U1293" s="0" t="s">
        <v>99</v>
      </c>
      <c r="V1293" s="5" t="s">
        <v>4445</v>
      </c>
      <c r="Y1293" s="5" t="s">
        <v>3504</v>
      </c>
      <c r="Z1293" s="0" t="s">
        <v>104</v>
      </c>
      <c r="AC1293" s="5" t="s">
        <v>105</v>
      </c>
      <c r="AD1293" s="3">
        <f>IF(AA1293="","Pendiente",AA1293*Q1293)</f>
      </c>
      <c r="AE1293" s="3">
        <v>25127.12</v>
      </c>
      <c r="AF1293" s="3">
        <f>IF(AE1293="","",AE1293*Q1293)</f>
      </c>
      <c r="AG1293" s="0" t="s">
        <v>106</v>
      </c>
      <c r="AH1293" s="0" t="s">
        <v>107</v>
      </c>
    </row>
    <row r="1294">
      <c r="A1294" s="0">
        <v>1290</v>
      </c>
      <c r="B1294" s="0" t="s">
        <v>4447</v>
      </c>
      <c r="C1294" s="0" t="s">
        <v>13</v>
      </c>
      <c r="D1294" s="0" t="s">
        <v>18</v>
      </c>
      <c r="E1294" s="5" t="s">
        <v>3500</v>
      </c>
      <c r="F1294" s="0" t="s">
        <v>3501</v>
      </c>
      <c r="G1294" s="0" t="s">
        <v>28</v>
      </c>
      <c r="H1294" s="0" t="s">
        <v>2131</v>
      </c>
      <c r="I1294" s="0" t="s">
        <v>3301</v>
      </c>
      <c r="J1294" s="5" t="s">
        <v>3302</v>
      </c>
      <c r="K1294" s="0" t="s">
        <v>32</v>
      </c>
      <c r="O1294" s="2">
        <v>0</v>
      </c>
      <c r="P1294" s="2">
        <v>6</v>
      </c>
      <c r="Q1294" s="2">
        <f>IF(C1294="Inventario físico",O1294,P1294)</f>
      </c>
      <c r="R1294" s="2">
        <v>1</v>
      </c>
      <c r="S1294" s="0" t="s">
        <v>4444</v>
      </c>
      <c r="T1294" s="0" t="s">
        <v>4444</v>
      </c>
      <c r="U1294" s="0" t="s">
        <v>99</v>
      </c>
      <c r="V1294" s="5" t="s">
        <v>4445</v>
      </c>
      <c r="Y1294" s="5" t="s">
        <v>3504</v>
      </c>
      <c r="Z1294" s="0" t="s">
        <v>104</v>
      </c>
      <c r="AC1294" s="5" t="s">
        <v>105</v>
      </c>
      <c r="AD1294" s="3">
        <f>IF(AA1294="","Pendiente",AA1294*Q1294)</f>
      </c>
      <c r="AE1294" s="3">
        <v>25127.12</v>
      </c>
      <c r="AF1294" s="3">
        <f>IF(AE1294="","",AE1294*Q1294)</f>
      </c>
      <c r="AG1294" s="0" t="s">
        <v>106</v>
      </c>
      <c r="AH1294" s="0" t="s">
        <v>107</v>
      </c>
    </row>
    <row r="1295">
      <c r="A1295" s="0">
        <v>1291</v>
      </c>
      <c r="B1295" s="0" t="s">
        <v>4448</v>
      </c>
      <c r="C1295" s="0" t="s">
        <v>13</v>
      </c>
      <c r="D1295" s="0" t="s">
        <v>18</v>
      </c>
      <c r="E1295" s="5" t="s">
        <v>3500</v>
      </c>
      <c r="F1295" s="0" t="s">
        <v>3501</v>
      </c>
      <c r="G1295" s="0" t="s">
        <v>26</v>
      </c>
      <c r="H1295" s="0" t="s">
        <v>92</v>
      </c>
      <c r="I1295" s="0" t="s">
        <v>3301</v>
      </c>
      <c r="J1295" s="5" t="s">
        <v>3302</v>
      </c>
      <c r="K1295" s="0" t="s">
        <v>32</v>
      </c>
      <c r="O1295" s="2">
        <v>0</v>
      </c>
      <c r="P1295" s="2">
        <v>2</v>
      </c>
      <c r="Q1295" s="2">
        <f>IF(C1295="Inventario físico",O1295,P1295)</f>
      </c>
      <c r="R1295" s="2">
        <v>1</v>
      </c>
      <c r="S1295" s="0" t="s">
        <v>4449</v>
      </c>
      <c r="T1295" s="0" t="s">
        <v>4449</v>
      </c>
      <c r="U1295" s="0" t="s">
        <v>99</v>
      </c>
      <c r="V1295" s="5" t="s">
        <v>4450</v>
      </c>
      <c r="Y1295" s="5" t="s">
        <v>3504</v>
      </c>
      <c r="Z1295" s="0" t="s">
        <v>104</v>
      </c>
      <c r="AC1295" s="5" t="s">
        <v>105</v>
      </c>
      <c r="AD1295" s="3">
        <f>IF(AA1295="","Pendiente",AA1295*Q1295)</f>
      </c>
      <c r="AE1295" s="3">
        <v>58932.51</v>
      </c>
      <c r="AF1295" s="3">
        <f>IF(AE1295="","",AE1295*Q1295)</f>
      </c>
      <c r="AG1295" s="0" t="s">
        <v>106</v>
      </c>
      <c r="AH1295" s="0" t="s">
        <v>107</v>
      </c>
    </row>
    <row r="1296">
      <c r="A1296" s="0">
        <v>1292</v>
      </c>
      <c r="B1296" s="0" t="s">
        <v>4451</v>
      </c>
      <c r="C1296" s="0" t="s">
        <v>13</v>
      </c>
      <c r="D1296" s="0" t="s">
        <v>18</v>
      </c>
      <c r="E1296" s="5" t="s">
        <v>3500</v>
      </c>
      <c r="F1296" s="0" t="s">
        <v>3501</v>
      </c>
      <c r="G1296" s="0" t="s">
        <v>27</v>
      </c>
      <c r="H1296" s="0" t="s">
        <v>1020</v>
      </c>
      <c r="I1296" s="0" t="s">
        <v>3301</v>
      </c>
      <c r="J1296" s="5" t="s">
        <v>3302</v>
      </c>
      <c r="K1296" s="0" t="s">
        <v>32</v>
      </c>
      <c r="O1296" s="2">
        <v>0</v>
      </c>
      <c r="P1296" s="2">
        <v>32</v>
      </c>
      <c r="Q1296" s="2">
        <f>IF(C1296="Inventario físico",O1296,P1296)</f>
      </c>
      <c r="R1296" s="2">
        <v>2</v>
      </c>
      <c r="S1296" s="0" t="s">
        <v>4449</v>
      </c>
      <c r="T1296" s="0" t="s">
        <v>4449</v>
      </c>
      <c r="U1296" s="0" t="s">
        <v>99</v>
      </c>
      <c r="V1296" s="5" t="s">
        <v>4450</v>
      </c>
      <c r="Y1296" s="5" t="s">
        <v>3504</v>
      </c>
      <c r="Z1296" s="0" t="s">
        <v>104</v>
      </c>
      <c r="AC1296" s="5" t="s">
        <v>105</v>
      </c>
      <c r="AD1296" s="3">
        <f>IF(AA1296="","Pendiente",AA1296*Q1296)</f>
      </c>
      <c r="AE1296" s="3">
        <v>24825.34</v>
      </c>
      <c r="AF1296" s="3">
        <f>IF(AE1296="","",AE1296*Q1296)</f>
      </c>
      <c r="AG1296" s="0" t="s">
        <v>106</v>
      </c>
      <c r="AH1296" s="0" t="s">
        <v>107</v>
      </c>
    </row>
    <row r="1297">
      <c r="A1297" s="0">
        <v>1293</v>
      </c>
      <c r="B1297" s="0" t="s">
        <v>4452</v>
      </c>
      <c r="C1297" s="0" t="s">
        <v>13</v>
      </c>
      <c r="D1297" s="0" t="s">
        <v>18</v>
      </c>
      <c r="E1297" s="5" t="s">
        <v>3500</v>
      </c>
      <c r="F1297" s="0" t="s">
        <v>3501</v>
      </c>
      <c r="G1297" s="0" t="s">
        <v>28</v>
      </c>
      <c r="H1297" s="0" t="s">
        <v>2131</v>
      </c>
      <c r="I1297" s="0" t="s">
        <v>3301</v>
      </c>
      <c r="J1297" s="5" t="s">
        <v>3302</v>
      </c>
      <c r="K1297" s="0" t="s">
        <v>32</v>
      </c>
      <c r="O1297" s="2">
        <v>0</v>
      </c>
      <c r="P1297" s="2">
        <v>5</v>
      </c>
      <c r="Q1297" s="2">
        <f>IF(C1297="Inventario físico",O1297,P1297)</f>
      </c>
      <c r="R1297" s="2">
        <v>1</v>
      </c>
      <c r="S1297" s="0" t="s">
        <v>4449</v>
      </c>
      <c r="T1297" s="0" t="s">
        <v>4449</v>
      </c>
      <c r="U1297" s="0" t="s">
        <v>99</v>
      </c>
      <c r="V1297" s="5" t="s">
        <v>4450</v>
      </c>
      <c r="Y1297" s="5" t="s">
        <v>3504</v>
      </c>
      <c r="Z1297" s="0" t="s">
        <v>104</v>
      </c>
      <c r="AC1297" s="5" t="s">
        <v>105</v>
      </c>
      <c r="AD1297" s="3">
        <f>IF(AA1297="","Pendiente",AA1297*Q1297)</f>
      </c>
      <c r="AE1297" s="3">
        <v>25127.120000000003</v>
      </c>
      <c r="AF1297" s="3">
        <f>IF(AE1297="","",AE1297*Q1297)</f>
      </c>
      <c r="AG1297" s="0" t="s">
        <v>106</v>
      </c>
      <c r="AH1297" s="0" t="s">
        <v>107</v>
      </c>
    </row>
    <row r="1298">
      <c r="A1298" s="0">
        <v>1294</v>
      </c>
      <c r="B1298" s="0" t="s">
        <v>4453</v>
      </c>
      <c r="C1298" s="0" t="s">
        <v>13</v>
      </c>
      <c r="D1298" s="0" t="s">
        <v>18</v>
      </c>
      <c r="E1298" s="5" t="s">
        <v>3500</v>
      </c>
      <c r="F1298" s="0" t="s">
        <v>3501</v>
      </c>
      <c r="G1298" s="0" t="s">
        <v>26</v>
      </c>
      <c r="H1298" s="0" t="s">
        <v>92</v>
      </c>
      <c r="I1298" s="0" t="s">
        <v>3301</v>
      </c>
      <c r="J1298" s="5" t="s">
        <v>3302</v>
      </c>
      <c r="K1298" s="0" t="s">
        <v>32</v>
      </c>
      <c r="O1298" s="2">
        <v>0</v>
      </c>
      <c r="P1298" s="2">
        <v>2</v>
      </c>
      <c r="Q1298" s="2">
        <f>IF(C1298="Inventario físico",O1298,P1298)</f>
      </c>
      <c r="R1298" s="2">
        <v>1</v>
      </c>
      <c r="S1298" s="0" t="s">
        <v>4454</v>
      </c>
      <c r="T1298" s="0" t="s">
        <v>4454</v>
      </c>
      <c r="U1298" s="0" t="s">
        <v>99</v>
      </c>
      <c r="V1298" s="5" t="s">
        <v>4455</v>
      </c>
      <c r="Y1298" s="5" t="s">
        <v>3504</v>
      </c>
      <c r="Z1298" s="0" t="s">
        <v>104</v>
      </c>
      <c r="AC1298" s="5" t="s">
        <v>105</v>
      </c>
      <c r="AD1298" s="3">
        <f>IF(AA1298="","Pendiente",AA1298*Q1298)</f>
      </c>
      <c r="AE1298" s="3">
        <v>57216.02</v>
      </c>
      <c r="AF1298" s="3">
        <f>IF(AE1298="","",AE1298*Q1298)</f>
      </c>
      <c r="AG1298" s="0" t="s">
        <v>106</v>
      </c>
      <c r="AH1298" s="0" t="s">
        <v>107</v>
      </c>
    </row>
    <row r="1299">
      <c r="A1299" s="0">
        <v>1295</v>
      </c>
      <c r="B1299" s="0" t="s">
        <v>4456</v>
      </c>
      <c r="C1299" s="0" t="s">
        <v>13</v>
      </c>
      <c r="D1299" s="0" t="s">
        <v>18</v>
      </c>
      <c r="E1299" s="5" t="s">
        <v>3500</v>
      </c>
      <c r="F1299" s="0" t="s">
        <v>3501</v>
      </c>
      <c r="G1299" s="0" t="s">
        <v>27</v>
      </c>
      <c r="H1299" s="0" t="s">
        <v>1020</v>
      </c>
      <c r="I1299" s="0" t="s">
        <v>3301</v>
      </c>
      <c r="J1299" s="5" t="s">
        <v>3302</v>
      </c>
      <c r="K1299" s="0" t="s">
        <v>32</v>
      </c>
      <c r="O1299" s="2">
        <v>0</v>
      </c>
      <c r="P1299" s="2">
        <v>20</v>
      </c>
      <c r="Q1299" s="2">
        <f>IF(C1299="Inventario físico",O1299,P1299)</f>
      </c>
      <c r="R1299" s="2">
        <v>1</v>
      </c>
      <c r="S1299" s="0" t="s">
        <v>4454</v>
      </c>
      <c r="T1299" s="0" t="s">
        <v>4454</v>
      </c>
      <c r="U1299" s="0" t="s">
        <v>99</v>
      </c>
      <c r="V1299" s="5" t="s">
        <v>4455</v>
      </c>
      <c r="Y1299" s="5" t="s">
        <v>3504</v>
      </c>
      <c r="Z1299" s="0" t="s">
        <v>104</v>
      </c>
      <c r="AC1299" s="5" t="s">
        <v>105</v>
      </c>
      <c r="AD1299" s="3">
        <f>IF(AA1299="","Pendiente",AA1299*Q1299)</f>
      </c>
      <c r="AE1299" s="3">
        <v>24704.628</v>
      </c>
      <c r="AF1299" s="3">
        <f>IF(AE1299="","",AE1299*Q1299)</f>
      </c>
      <c r="AG1299" s="0" t="s">
        <v>106</v>
      </c>
      <c r="AH1299" s="0" t="s">
        <v>107</v>
      </c>
    </row>
    <row r="1300">
      <c r="A1300" s="0">
        <v>1296</v>
      </c>
      <c r="B1300" s="0" t="s">
        <v>4457</v>
      </c>
      <c r="C1300" s="0" t="s">
        <v>13</v>
      </c>
      <c r="D1300" s="0" t="s">
        <v>18</v>
      </c>
      <c r="E1300" s="5" t="s">
        <v>3500</v>
      </c>
      <c r="F1300" s="0" t="s">
        <v>3501</v>
      </c>
      <c r="G1300" s="0" t="s">
        <v>28</v>
      </c>
      <c r="H1300" s="0" t="s">
        <v>2131</v>
      </c>
      <c r="I1300" s="0" t="s">
        <v>3301</v>
      </c>
      <c r="J1300" s="5" t="s">
        <v>3302</v>
      </c>
      <c r="K1300" s="0" t="s">
        <v>32</v>
      </c>
      <c r="O1300" s="2">
        <v>0</v>
      </c>
      <c r="P1300" s="2">
        <v>3</v>
      </c>
      <c r="Q1300" s="2">
        <f>IF(C1300="Inventario físico",O1300,P1300)</f>
      </c>
      <c r="R1300" s="2">
        <v>1</v>
      </c>
      <c r="S1300" s="0" t="s">
        <v>4454</v>
      </c>
      <c r="T1300" s="0" t="s">
        <v>4454</v>
      </c>
      <c r="U1300" s="0" t="s">
        <v>99</v>
      </c>
      <c r="V1300" s="5" t="s">
        <v>4455</v>
      </c>
      <c r="Y1300" s="5" t="s">
        <v>3504</v>
      </c>
      <c r="Z1300" s="0" t="s">
        <v>104</v>
      </c>
      <c r="AC1300" s="5" t="s">
        <v>105</v>
      </c>
      <c r="AD1300" s="3">
        <f>IF(AA1300="","Pendiente",AA1300*Q1300)</f>
      </c>
      <c r="AE1300" s="3">
        <v>25127.12</v>
      </c>
      <c r="AF1300" s="3">
        <f>IF(AE1300="","",AE1300*Q1300)</f>
      </c>
      <c r="AG1300" s="0" t="s">
        <v>106</v>
      </c>
      <c r="AH1300" s="0" t="s">
        <v>107</v>
      </c>
    </row>
    <row r="1301">
      <c r="A1301" s="0">
        <v>1297</v>
      </c>
      <c r="B1301" s="0" t="s">
        <v>4458</v>
      </c>
      <c r="C1301" s="0" t="s">
        <v>13</v>
      </c>
      <c r="D1301" s="0" t="s">
        <v>18</v>
      </c>
      <c r="E1301" s="5" t="s">
        <v>3500</v>
      </c>
      <c r="F1301" s="0" t="s">
        <v>3501</v>
      </c>
      <c r="G1301" s="0" t="s">
        <v>26</v>
      </c>
      <c r="H1301" s="0" t="s">
        <v>92</v>
      </c>
      <c r="I1301" s="0" t="s">
        <v>3301</v>
      </c>
      <c r="J1301" s="5" t="s">
        <v>3302</v>
      </c>
      <c r="K1301" s="0" t="s">
        <v>32</v>
      </c>
      <c r="O1301" s="2">
        <v>0</v>
      </c>
      <c r="P1301" s="2">
        <v>2</v>
      </c>
      <c r="Q1301" s="2">
        <f>IF(C1301="Inventario físico",O1301,P1301)</f>
      </c>
      <c r="R1301" s="2">
        <v>1</v>
      </c>
      <c r="S1301" s="0" t="s">
        <v>4459</v>
      </c>
      <c r="T1301" s="0" t="s">
        <v>4459</v>
      </c>
      <c r="U1301" s="0" t="s">
        <v>99</v>
      </c>
      <c r="V1301" s="5" t="s">
        <v>4460</v>
      </c>
      <c r="Y1301" s="5" t="s">
        <v>3504</v>
      </c>
      <c r="Z1301" s="0" t="s">
        <v>104</v>
      </c>
      <c r="AC1301" s="5" t="s">
        <v>105</v>
      </c>
      <c r="AD1301" s="3">
        <f>IF(AA1301="","Pendiente",AA1301*Q1301)</f>
      </c>
      <c r="AE1301" s="3">
        <v>143657</v>
      </c>
      <c r="AF1301" s="3">
        <f>IF(AE1301="","",AE1301*Q1301)</f>
      </c>
      <c r="AG1301" s="0" t="s">
        <v>106</v>
      </c>
      <c r="AH1301" s="0" t="s">
        <v>107</v>
      </c>
    </row>
    <row r="1302">
      <c r="A1302" s="0">
        <v>1298</v>
      </c>
      <c r="B1302" s="0" t="s">
        <v>4461</v>
      </c>
      <c r="C1302" s="0" t="s">
        <v>13</v>
      </c>
      <c r="D1302" s="0" t="s">
        <v>18</v>
      </c>
      <c r="E1302" s="5" t="s">
        <v>3500</v>
      </c>
      <c r="F1302" s="0" t="s">
        <v>3501</v>
      </c>
      <c r="G1302" s="0" t="s">
        <v>26</v>
      </c>
      <c r="H1302" s="0" t="s">
        <v>92</v>
      </c>
      <c r="I1302" s="0" t="s">
        <v>3301</v>
      </c>
      <c r="J1302" s="5" t="s">
        <v>3302</v>
      </c>
      <c r="K1302" s="0" t="s">
        <v>32</v>
      </c>
      <c r="O1302" s="2">
        <v>0</v>
      </c>
      <c r="P1302" s="2">
        <v>2</v>
      </c>
      <c r="Q1302" s="2">
        <f>IF(C1302="Inventario físico",O1302,P1302)</f>
      </c>
      <c r="R1302" s="2">
        <v>1</v>
      </c>
      <c r="S1302" s="0" t="s">
        <v>4462</v>
      </c>
      <c r="T1302" s="0" t="s">
        <v>4462</v>
      </c>
      <c r="U1302" s="0" t="s">
        <v>99</v>
      </c>
      <c r="V1302" s="5" t="s">
        <v>4463</v>
      </c>
      <c r="Y1302" s="5" t="s">
        <v>3504</v>
      </c>
      <c r="Z1302" s="0" t="s">
        <v>104</v>
      </c>
      <c r="AC1302" s="5" t="s">
        <v>105</v>
      </c>
      <c r="AD1302" s="3">
        <f>IF(AA1302="","Pendiente",AA1302*Q1302)</f>
      </c>
      <c r="AE1302" s="3">
        <v>143657</v>
      </c>
      <c r="AF1302" s="3">
        <f>IF(AE1302="","",AE1302*Q1302)</f>
      </c>
      <c r="AG1302" s="0" t="s">
        <v>106</v>
      </c>
      <c r="AH1302" s="0" t="s">
        <v>107</v>
      </c>
    </row>
    <row r="1303">
      <c r="A1303" s="0">
        <v>1299</v>
      </c>
      <c r="B1303" s="0" t="s">
        <v>4464</v>
      </c>
      <c r="C1303" s="0" t="s">
        <v>13</v>
      </c>
      <c r="D1303" s="0" t="s">
        <v>18</v>
      </c>
      <c r="E1303" s="5" t="s">
        <v>3500</v>
      </c>
      <c r="F1303" s="0" t="s">
        <v>3501</v>
      </c>
      <c r="G1303" s="0" t="s">
        <v>26</v>
      </c>
      <c r="H1303" s="0" t="s">
        <v>92</v>
      </c>
      <c r="I1303" s="0" t="s">
        <v>3301</v>
      </c>
      <c r="J1303" s="5" t="s">
        <v>3302</v>
      </c>
      <c r="K1303" s="0" t="s">
        <v>32</v>
      </c>
      <c r="O1303" s="2">
        <v>0</v>
      </c>
      <c r="P1303" s="2">
        <v>2</v>
      </c>
      <c r="Q1303" s="2">
        <f>IF(C1303="Inventario físico",O1303,P1303)</f>
      </c>
      <c r="R1303" s="2">
        <v>1</v>
      </c>
      <c r="S1303" s="0" t="s">
        <v>4465</v>
      </c>
      <c r="T1303" s="0" t="s">
        <v>4465</v>
      </c>
      <c r="U1303" s="0" t="s">
        <v>99</v>
      </c>
      <c r="V1303" s="5" t="s">
        <v>4466</v>
      </c>
      <c r="Y1303" s="5" t="s">
        <v>3504</v>
      </c>
      <c r="Z1303" s="0" t="s">
        <v>104</v>
      </c>
      <c r="AC1303" s="5" t="s">
        <v>105</v>
      </c>
      <c r="AD1303" s="3">
        <f>IF(AA1303="","Pendiente",AA1303*Q1303)</f>
      </c>
      <c r="AE1303" s="3">
        <v>202198.75</v>
      </c>
      <c r="AF1303" s="3">
        <f>IF(AE1303="","",AE1303*Q1303)</f>
      </c>
      <c r="AG1303" s="0" t="s">
        <v>106</v>
      </c>
      <c r="AH1303" s="0" t="s">
        <v>107</v>
      </c>
    </row>
    <row r="1304">
      <c r="A1304" s="0">
        <v>1300</v>
      </c>
      <c r="B1304" s="0" t="s">
        <v>4467</v>
      </c>
      <c r="C1304" s="0" t="s">
        <v>13</v>
      </c>
      <c r="D1304" s="0" t="s">
        <v>18</v>
      </c>
      <c r="E1304" s="5" t="s">
        <v>3500</v>
      </c>
      <c r="F1304" s="0" t="s">
        <v>3501</v>
      </c>
      <c r="G1304" s="0" t="s">
        <v>26</v>
      </c>
      <c r="H1304" s="0" t="s">
        <v>92</v>
      </c>
      <c r="I1304" s="0" t="s">
        <v>3301</v>
      </c>
      <c r="J1304" s="5" t="s">
        <v>3302</v>
      </c>
      <c r="K1304" s="0" t="s">
        <v>32</v>
      </c>
      <c r="O1304" s="2">
        <v>0</v>
      </c>
      <c r="P1304" s="2">
        <v>2</v>
      </c>
      <c r="Q1304" s="2">
        <f>IF(C1304="Inventario físico",O1304,P1304)</f>
      </c>
      <c r="R1304" s="2">
        <v>1</v>
      </c>
      <c r="S1304" s="0" t="s">
        <v>4468</v>
      </c>
      <c r="T1304" s="0" t="s">
        <v>4468</v>
      </c>
      <c r="U1304" s="0" t="s">
        <v>99</v>
      </c>
      <c r="V1304" s="5" t="s">
        <v>4469</v>
      </c>
      <c r="Y1304" s="5" t="s">
        <v>3504</v>
      </c>
      <c r="Z1304" s="0" t="s">
        <v>104</v>
      </c>
      <c r="AC1304" s="5" t="s">
        <v>105</v>
      </c>
      <c r="AD1304" s="3">
        <f>IF(AA1304="","Pendiente",AA1304*Q1304)</f>
      </c>
      <c r="AE1304" s="3">
        <v>107418.5</v>
      </c>
      <c r="AF1304" s="3">
        <f>IF(AE1304="","",AE1304*Q1304)</f>
      </c>
      <c r="AG1304" s="0" t="s">
        <v>106</v>
      </c>
      <c r="AH1304" s="0" t="s">
        <v>107</v>
      </c>
    </row>
    <row r="1305">
      <c r="A1305" s="0">
        <v>1301</v>
      </c>
      <c r="B1305" s="0" t="s">
        <v>4470</v>
      </c>
      <c r="C1305" s="0" t="s">
        <v>13</v>
      </c>
      <c r="D1305" s="0" t="s">
        <v>18</v>
      </c>
      <c r="E1305" s="5" t="s">
        <v>3500</v>
      </c>
      <c r="F1305" s="0" t="s">
        <v>3501</v>
      </c>
      <c r="G1305" s="0" t="s">
        <v>26</v>
      </c>
      <c r="H1305" s="0" t="s">
        <v>92</v>
      </c>
      <c r="I1305" s="0" t="s">
        <v>3301</v>
      </c>
      <c r="J1305" s="5" t="s">
        <v>3302</v>
      </c>
      <c r="K1305" s="0" t="s">
        <v>32</v>
      </c>
      <c r="O1305" s="2">
        <v>0</v>
      </c>
      <c r="P1305" s="2">
        <v>2</v>
      </c>
      <c r="Q1305" s="2">
        <f>IF(C1305="Inventario físico",O1305,P1305)</f>
      </c>
      <c r="R1305" s="2">
        <v>1</v>
      </c>
      <c r="S1305" s="0" t="s">
        <v>4471</v>
      </c>
      <c r="T1305" s="0" t="s">
        <v>4471</v>
      </c>
      <c r="U1305" s="0" t="s">
        <v>99</v>
      </c>
      <c r="V1305" s="5" t="s">
        <v>4472</v>
      </c>
      <c r="Y1305" s="5" t="s">
        <v>3504</v>
      </c>
      <c r="Z1305" s="0" t="s">
        <v>104</v>
      </c>
      <c r="AC1305" s="5" t="s">
        <v>105</v>
      </c>
      <c r="AD1305" s="3">
        <f>IF(AA1305="","Pendiente",AA1305*Q1305)</f>
      </c>
      <c r="AE1305" s="3">
        <v>78386.965</v>
      </c>
      <c r="AF1305" s="3">
        <f>IF(AE1305="","",AE1305*Q1305)</f>
      </c>
      <c r="AG1305" s="0" t="s">
        <v>106</v>
      </c>
      <c r="AH1305" s="0" t="s">
        <v>107</v>
      </c>
    </row>
    <row r="1306">
      <c r="A1306" s="0">
        <v>1302</v>
      </c>
      <c r="B1306" s="0" t="s">
        <v>4473</v>
      </c>
      <c r="C1306" s="0" t="s">
        <v>13</v>
      </c>
      <c r="D1306" s="0" t="s">
        <v>18</v>
      </c>
      <c r="E1306" s="5" t="s">
        <v>3500</v>
      </c>
      <c r="F1306" s="0" t="s">
        <v>3501</v>
      </c>
      <c r="G1306" s="0" t="s">
        <v>28</v>
      </c>
      <c r="H1306" s="0" t="s">
        <v>2131</v>
      </c>
      <c r="I1306" s="0" t="s">
        <v>3301</v>
      </c>
      <c r="J1306" s="5" t="s">
        <v>3302</v>
      </c>
      <c r="K1306" s="0" t="s">
        <v>32</v>
      </c>
      <c r="O1306" s="2">
        <v>0</v>
      </c>
      <c r="P1306" s="2">
        <v>3</v>
      </c>
      <c r="Q1306" s="2">
        <f>IF(C1306="Inventario físico",O1306,P1306)</f>
      </c>
      <c r="R1306" s="2">
        <v>2</v>
      </c>
      <c r="S1306" s="0" t="s">
        <v>4471</v>
      </c>
      <c r="T1306" s="0" t="s">
        <v>4471</v>
      </c>
      <c r="U1306" s="0" t="s">
        <v>99</v>
      </c>
      <c r="V1306" s="5" t="s">
        <v>4472</v>
      </c>
      <c r="Y1306" s="5" t="s">
        <v>3504</v>
      </c>
      <c r="Z1306" s="0" t="s">
        <v>104</v>
      </c>
      <c r="AC1306" s="5" t="s">
        <v>105</v>
      </c>
      <c r="AD1306" s="3">
        <f>IF(AA1306="","Pendiente",AA1306*Q1306)</f>
      </c>
      <c r="AE1306" s="3">
        <v>75682.84</v>
      </c>
      <c r="AF1306" s="3">
        <f>IF(AE1306="","",AE1306*Q1306)</f>
      </c>
      <c r="AG1306" s="0" t="s">
        <v>106</v>
      </c>
      <c r="AH1306" s="0" t="s">
        <v>107</v>
      </c>
    </row>
    <row r="1307">
      <c r="A1307" s="0">
        <v>1303</v>
      </c>
      <c r="B1307" s="0" t="s">
        <v>4474</v>
      </c>
      <c r="C1307" s="0" t="s">
        <v>13</v>
      </c>
      <c r="D1307" s="0" t="s">
        <v>18</v>
      </c>
      <c r="E1307" s="5" t="s">
        <v>3500</v>
      </c>
      <c r="F1307" s="0" t="s">
        <v>3501</v>
      </c>
      <c r="G1307" s="0" t="s">
        <v>26</v>
      </c>
      <c r="H1307" s="0" t="s">
        <v>92</v>
      </c>
      <c r="I1307" s="0" t="s">
        <v>3301</v>
      </c>
      <c r="J1307" s="5" t="s">
        <v>3302</v>
      </c>
      <c r="K1307" s="0" t="s">
        <v>32</v>
      </c>
      <c r="O1307" s="2">
        <v>0</v>
      </c>
      <c r="P1307" s="2">
        <v>2</v>
      </c>
      <c r="Q1307" s="2">
        <f>IF(C1307="Inventario físico",O1307,P1307)</f>
      </c>
      <c r="R1307" s="2">
        <v>1</v>
      </c>
      <c r="S1307" s="0" t="s">
        <v>4475</v>
      </c>
      <c r="T1307" s="0" t="s">
        <v>4475</v>
      </c>
      <c r="U1307" s="0" t="s">
        <v>99</v>
      </c>
      <c r="V1307" s="5" t="s">
        <v>4476</v>
      </c>
      <c r="Y1307" s="5" t="s">
        <v>3504</v>
      </c>
      <c r="Z1307" s="0" t="s">
        <v>104</v>
      </c>
      <c r="AC1307" s="5" t="s">
        <v>105</v>
      </c>
      <c r="AD1307" s="3">
        <f>IF(AA1307="","Pendiente",AA1307*Q1307)</f>
      </c>
      <c r="AE1307" s="3">
        <v>22272.26</v>
      </c>
      <c r="AF1307" s="3">
        <f>IF(AE1307="","",AE1307*Q1307)</f>
      </c>
      <c r="AG1307" s="0" t="s">
        <v>106</v>
      </c>
      <c r="AH1307" s="0" t="s">
        <v>107</v>
      </c>
    </row>
    <row r="1308">
      <c r="A1308" s="0">
        <v>1304</v>
      </c>
      <c r="B1308" s="0" t="s">
        <v>4477</v>
      </c>
      <c r="C1308" s="0" t="s">
        <v>13</v>
      </c>
      <c r="D1308" s="0" t="s">
        <v>18</v>
      </c>
      <c r="E1308" s="5" t="s">
        <v>3500</v>
      </c>
      <c r="F1308" s="0" t="s">
        <v>3501</v>
      </c>
      <c r="G1308" s="0" t="s">
        <v>27</v>
      </c>
      <c r="H1308" s="0" t="s">
        <v>1020</v>
      </c>
      <c r="I1308" s="0" t="s">
        <v>3301</v>
      </c>
      <c r="J1308" s="5" t="s">
        <v>3302</v>
      </c>
      <c r="K1308" s="0" t="s">
        <v>32</v>
      </c>
      <c r="O1308" s="2">
        <v>0</v>
      </c>
      <c r="P1308" s="2">
        <v>33</v>
      </c>
      <c r="Q1308" s="2">
        <f>IF(C1308="Inventario físico",O1308,P1308)</f>
      </c>
      <c r="R1308" s="2">
        <v>1</v>
      </c>
      <c r="S1308" s="0" t="s">
        <v>4475</v>
      </c>
      <c r="T1308" s="0" t="s">
        <v>4475</v>
      </c>
      <c r="U1308" s="0" t="s">
        <v>99</v>
      </c>
      <c r="V1308" s="5" t="s">
        <v>4476</v>
      </c>
      <c r="Y1308" s="5" t="s">
        <v>3504</v>
      </c>
      <c r="Z1308" s="0" t="s">
        <v>104</v>
      </c>
      <c r="AC1308" s="5" t="s">
        <v>105</v>
      </c>
      <c r="AD1308" s="3">
        <f>IF(AA1308="","Pendiente",AA1308*Q1308)</f>
      </c>
      <c r="AE1308" s="3">
        <v>14162.764848484849</v>
      </c>
      <c r="AF1308" s="3">
        <f>IF(AE1308="","",AE1308*Q1308)</f>
      </c>
      <c r="AG1308" s="0" t="s">
        <v>106</v>
      </c>
      <c r="AH1308" s="0" t="s">
        <v>107</v>
      </c>
    </row>
    <row r="1309">
      <c r="A1309" s="0">
        <v>1305</v>
      </c>
      <c r="B1309" s="0" t="s">
        <v>4478</v>
      </c>
      <c r="C1309" s="0" t="s">
        <v>13</v>
      </c>
      <c r="D1309" s="0" t="s">
        <v>18</v>
      </c>
      <c r="E1309" s="5" t="s">
        <v>3500</v>
      </c>
      <c r="F1309" s="0" t="s">
        <v>3501</v>
      </c>
      <c r="G1309" s="0" t="s">
        <v>28</v>
      </c>
      <c r="H1309" s="0" t="s">
        <v>2131</v>
      </c>
      <c r="I1309" s="0" t="s">
        <v>3301</v>
      </c>
      <c r="J1309" s="5" t="s">
        <v>3302</v>
      </c>
      <c r="K1309" s="0" t="s">
        <v>32</v>
      </c>
      <c r="O1309" s="2">
        <v>0</v>
      </c>
      <c r="P1309" s="2">
        <v>4</v>
      </c>
      <c r="Q1309" s="2">
        <f>IF(C1309="Inventario físico",O1309,P1309)</f>
      </c>
      <c r="R1309" s="2">
        <v>1</v>
      </c>
      <c r="S1309" s="0" t="s">
        <v>4475</v>
      </c>
      <c r="T1309" s="0" t="s">
        <v>4475</v>
      </c>
      <c r="U1309" s="0" t="s">
        <v>99</v>
      </c>
      <c r="V1309" s="5" t="s">
        <v>4476</v>
      </c>
      <c r="Y1309" s="5" t="s">
        <v>3504</v>
      </c>
      <c r="Z1309" s="0" t="s">
        <v>104</v>
      </c>
      <c r="AC1309" s="5" t="s">
        <v>105</v>
      </c>
      <c r="AD1309" s="3">
        <f>IF(AA1309="","Pendiente",AA1309*Q1309)</f>
      </c>
      <c r="AE1309" s="3">
        <v>15814.7</v>
      </c>
      <c r="AF1309" s="3">
        <f>IF(AE1309="","",AE1309*Q1309)</f>
      </c>
      <c r="AG1309" s="0" t="s">
        <v>106</v>
      </c>
      <c r="AH1309" s="0" t="s">
        <v>107</v>
      </c>
    </row>
    <row r="1310">
      <c r="A1310" s="0">
        <v>1306</v>
      </c>
      <c r="B1310" s="0" t="s">
        <v>4479</v>
      </c>
      <c r="C1310" s="0" t="s">
        <v>13</v>
      </c>
      <c r="D1310" s="0" t="s">
        <v>18</v>
      </c>
      <c r="E1310" s="5" t="s">
        <v>3500</v>
      </c>
      <c r="F1310" s="0" t="s">
        <v>3501</v>
      </c>
      <c r="G1310" s="0" t="s">
        <v>26</v>
      </c>
      <c r="H1310" s="0" t="s">
        <v>92</v>
      </c>
      <c r="I1310" s="0" t="s">
        <v>3301</v>
      </c>
      <c r="J1310" s="5" t="s">
        <v>3302</v>
      </c>
      <c r="K1310" s="0" t="s">
        <v>32</v>
      </c>
      <c r="O1310" s="2">
        <v>0</v>
      </c>
      <c r="P1310" s="2">
        <v>2</v>
      </c>
      <c r="Q1310" s="2">
        <f>IF(C1310="Inventario físico",O1310,P1310)</f>
      </c>
      <c r="R1310" s="2">
        <v>1</v>
      </c>
      <c r="S1310" s="0" t="s">
        <v>4480</v>
      </c>
      <c r="T1310" s="0" t="s">
        <v>4480</v>
      </c>
      <c r="U1310" s="0" t="s">
        <v>99</v>
      </c>
      <c r="V1310" s="5" t="s">
        <v>4481</v>
      </c>
      <c r="Y1310" s="5" t="s">
        <v>3504</v>
      </c>
      <c r="Z1310" s="0" t="s">
        <v>104</v>
      </c>
      <c r="AC1310" s="5" t="s">
        <v>105</v>
      </c>
      <c r="AD1310" s="3">
        <f>IF(AA1310="","Pendiente",AA1310*Q1310)</f>
      </c>
      <c r="AE1310" s="3">
        <v>25439.19</v>
      </c>
      <c r="AF1310" s="3">
        <f>IF(AE1310="","",AE1310*Q1310)</f>
      </c>
      <c r="AG1310" s="0" t="s">
        <v>106</v>
      </c>
      <c r="AH1310" s="0" t="s">
        <v>107</v>
      </c>
    </row>
    <row r="1311">
      <c r="A1311" s="0">
        <v>1307</v>
      </c>
      <c r="B1311" s="0" t="s">
        <v>4482</v>
      </c>
      <c r="C1311" s="0" t="s">
        <v>13</v>
      </c>
      <c r="D1311" s="0" t="s">
        <v>18</v>
      </c>
      <c r="E1311" s="5" t="s">
        <v>3500</v>
      </c>
      <c r="F1311" s="0" t="s">
        <v>3501</v>
      </c>
      <c r="G1311" s="0" t="s">
        <v>27</v>
      </c>
      <c r="H1311" s="0" t="s">
        <v>1020</v>
      </c>
      <c r="I1311" s="0" t="s">
        <v>3301</v>
      </c>
      <c r="J1311" s="5" t="s">
        <v>3302</v>
      </c>
      <c r="K1311" s="0" t="s">
        <v>32</v>
      </c>
      <c r="O1311" s="2">
        <v>0</v>
      </c>
      <c r="P1311" s="2">
        <v>50</v>
      </c>
      <c r="Q1311" s="2">
        <f>IF(C1311="Inventario físico",O1311,P1311)</f>
      </c>
      <c r="R1311" s="2">
        <v>1</v>
      </c>
      <c r="S1311" s="0" t="s">
        <v>4480</v>
      </c>
      <c r="T1311" s="0" t="s">
        <v>4480</v>
      </c>
      <c r="U1311" s="0" t="s">
        <v>99</v>
      </c>
      <c r="V1311" s="5" t="s">
        <v>4481</v>
      </c>
      <c r="Y1311" s="5" t="s">
        <v>3504</v>
      </c>
      <c r="Z1311" s="0" t="s">
        <v>104</v>
      </c>
      <c r="AC1311" s="5" t="s">
        <v>105</v>
      </c>
      <c r="AD1311" s="3">
        <f>IF(AA1311="","Pendiente",AA1311*Q1311)</f>
      </c>
      <c r="AE1311" s="3">
        <v>18930</v>
      </c>
      <c r="AF1311" s="3">
        <f>IF(AE1311="","",AE1311*Q1311)</f>
      </c>
      <c r="AG1311" s="0" t="s">
        <v>106</v>
      </c>
      <c r="AH1311" s="0" t="s">
        <v>107</v>
      </c>
    </row>
    <row r="1312">
      <c r="A1312" s="0">
        <v>1308</v>
      </c>
      <c r="B1312" s="0" t="s">
        <v>4483</v>
      </c>
      <c r="C1312" s="0" t="s">
        <v>13</v>
      </c>
      <c r="D1312" s="0" t="s">
        <v>18</v>
      </c>
      <c r="E1312" s="5" t="s">
        <v>3500</v>
      </c>
      <c r="F1312" s="0" t="s">
        <v>3501</v>
      </c>
      <c r="G1312" s="0" t="s">
        <v>28</v>
      </c>
      <c r="H1312" s="0" t="s">
        <v>2131</v>
      </c>
      <c r="I1312" s="0" t="s">
        <v>3301</v>
      </c>
      <c r="J1312" s="5" t="s">
        <v>3302</v>
      </c>
      <c r="K1312" s="0" t="s">
        <v>32</v>
      </c>
      <c r="O1312" s="2">
        <v>0</v>
      </c>
      <c r="P1312" s="2">
        <v>9</v>
      </c>
      <c r="Q1312" s="2">
        <f>IF(C1312="Inventario físico",O1312,P1312)</f>
      </c>
      <c r="R1312" s="2">
        <v>1</v>
      </c>
      <c r="S1312" s="0" t="s">
        <v>4480</v>
      </c>
      <c r="T1312" s="0" t="s">
        <v>4480</v>
      </c>
      <c r="U1312" s="0" t="s">
        <v>99</v>
      </c>
      <c r="V1312" s="5" t="s">
        <v>4481</v>
      </c>
      <c r="Y1312" s="5" t="s">
        <v>3504</v>
      </c>
      <c r="Z1312" s="0" t="s">
        <v>104</v>
      </c>
      <c r="AC1312" s="5" t="s">
        <v>105</v>
      </c>
      <c r="AD1312" s="3">
        <f>IF(AA1312="","Pendiente",AA1312*Q1312)</f>
      </c>
      <c r="AE1312" s="3">
        <v>23569</v>
      </c>
      <c r="AF1312" s="3">
        <f>IF(AE1312="","",AE1312*Q1312)</f>
      </c>
      <c r="AG1312" s="0" t="s">
        <v>106</v>
      </c>
      <c r="AH1312" s="0" t="s">
        <v>107</v>
      </c>
    </row>
    <row r="1313">
      <c r="A1313" s="0">
        <v>1309</v>
      </c>
      <c r="B1313" s="0" t="s">
        <v>4484</v>
      </c>
      <c r="C1313" s="0" t="s">
        <v>13</v>
      </c>
      <c r="D1313" s="0" t="s">
        <v>18</v>
      </c>
      <c r="E1313" s="5" t="s">
        <v>3500</v>
      </c>
      <c r="F1313" s="0" t="s">
        <v>3501</v>
      </c>
      <c r="G1313" s="0" t="s">
        <v>26</v>
      </c>
      <c r="H1313" s="0" t="s">
        <v>92</v>
      </c>
      <c r="I1313" s="0" t="s">
        <v>3301</v>
      </c>
      <c r="J1313" s="5" t="s">
        <v>3302</v>
      </c>
      <c r="K1313" s="0" t="s">
        <v>32</v>
      </c>
      <c r="O1313" s="2">
        <v>0</v>
      </c>
      <c r="P1313" s="2">
        <v>2</v>
      </c>
      <c r="Q1313" s="2">
        <f>IF(C1313="Inventario físico",O1313,P1313)</f>
      </c>
      <c r="R1313" s="2">
        <v>1</v>
      </c>
      <c r="S1313" s="0" t="s">
        <v>4485</v>
      </c>
      <c r="T1313" s="0" t="s">
        <v>4485</v>
      </c>
      <c r="U1313" s="0" t="s">
        <v>99</v>
      </c>
      <c r="V1313" s="5" t="s">
        <v>4486</v>
      </c>
      <c r="Y1313" s="5" t="s">
        <v>3504</v>
      </c>
      <c r="Z1313" s="0" t="s">
        <v>104</v>
      </c>
      <c r="AC1313" s="5" t="s">
        <v>105</v>
      </c>
      <c r="AD1313" s="3">
        <f>IF(AA1313="","Pendiente",AA1313*Q1313)</f>
      </c>
      <c r="AE1313" s="3">
        <v>27836.795</v>
      </c>
      <c r="AF1313" s="3">
        <f>IF(AE1313="","",AE1313*Q1313)</f>
      </c>
      <c r="AG1313" s="0" t="s">
        <v>106</v>
      </c>
      <c r="AH1313" s="0" t="s">
        <v>107</v>
      </c>
    </row>
    <row r="1314">
      <c r="A1314" s="0">
        <v>1310</v>
      </c>
      <c r="B1314" s="0" t="s">
        <v>4487</v>
      </c>
      <c r="C1314" s="0" t="s">
        <v>13</v>
      </c>
      <c r="D1314" s="0" t="s">
        <v>18</v>
      </c>
      <c r="E1314" s="5" t="s">
        <v>3500</v>
      </c>
      <c r="F1314" s="0" t="s">
        <v>3501</v>
      </c>
      <c r="G1314" s="0" t="s">
        <v>27</v>
      </c>
      <c r="H1314" s="0" t="s">
        <v>1020</v>
      </c>
      <c r="I1314" s="0" t="s">
        <v>3301</v>
      </c>
      <c r="J1314" s="5" t="s">
        <v>3302</v>
      </c>
      <c r="K1314" s="0" t="s">
        <v>32</v>
      </c>
      <c r="O1314" s="2">
        <v>0</v>
      </c>
      <c r="P1314" s="2">
        <v>60</v>
      </c>
      <c r="Q1314" s="2">
        <f>IF(C1314="Inventario físico",O1314,P1314)</f>
      </c>
      <c r="R1314" s="2">
        <v>1</v>
      </c>
      <c r="S1314" s="0" t="s">
        <v>4485</v>
      </c>
      <c r="T1314" s="0" t="s">
        <v>4485</v>
      </c>
      <c r="U1314" s="0" t="s">
        <v>99</v>
      </c>
      <c r="V1314" s="5" t="s">
        <v>4486</v>
      </c>
      <c r="Y1314" s="5" t="s">
        <v>3504</v>
      </c>
      <c r="Z1314" s="0" t="s">
        <v>104</v>
      </c>
      <c r="AC1314" s="5" t="s">
        <v>105</v>
      </c>
      <c r="AD1314" s="3">
        <f>IF(AA1314="","Pendiente",AA1314*Q1314)</f>
      </c>
      <c r="AE1314" s="3">
        <v>15875.065</v>
      </c>
      <c r="AF1314" s="3">
        <f>IF(AE1314="","",AE1314*Q1314)</f>
      </c>
      <c r="AG1314" s="0" t="s">
        <v>106</v>
      </c>
      <c r="AH1314" s="0" t="s">
        <v>107</v>
      </c>
    </row>
    <row r="1315">
      <c r="A1315" s="0">
        <v>1311</v>
      </c>
      <c r="B1315" s="0" t="s">
        <v>4488</v>
      </c>
      <c r="C1315" s="0" t="s">
        <v>13</v>
      </c>
      <c r="D1315" s="0" t="s">
        <v>18</v>
      </c>
      <c r="E1315" s="5" t="s">
        <v>3500</v>
      </c>
      <c r="F1315" s="0" t="s">
        <v>3501</v>
      </c>
      <c r="G1315" s="0" t="s">
        <v>28</v>
      </c>
      <c r="H1315" s="0" t="s">
        <v>2131</v>
      </c>
      <c r="I1315" s="0" t="s">
        <v>3301</v>
      </c>
      <c r="J1315" s="5" t="s">
        <v>3302</v>
      </c>
      <c r="K1315" s="0" t="s">
        <v>32</v>
      </c>
      <c r="O1315" s="2">
        <v>0</v>
      </c>
      <c r="P1315" s="2">
        <v>9</v>
      </c>
      <c r="Q1315" s="2">
        <f>IF(C1315="Inventario físico",O1315,P1315)</f>
      </c>
      <c r="R1315" s="2">
        <v>1</v>
      </c>
      <c r="S1315" s="0" t="s">
        <v>4485</v>
      </c>
      <c r="T1315" s="0" t="s">
        <v>4485</v>
      </c>
      <c r="U1315" s="0" t="s">
        <v>99</v>
      </c>
      <c r="V1315" s="5" t="s">
        <v>4486</v>
      </c>
      <c r="Y1315" s="5" t="s">
        <v>3504</v>
      </c>
      <c r="Z1315" s="0" t="s">
        <v>104</v>
      </c>
      <c r="AC1315" s="5" t="s">
        <v>105</v>
      </c>
      <c r="AD1315" s="3">
        <f>IF(AA1315="","Pendiente",AA1315*Q1315)</f>
      </c>
      <c r="AE1315" s="3">
        <v>23569</v>
      </c>
      <c r="AF1315" s="3">
        <f>IF(AE1315="","",AE1315*Q1315)</f>
      </c>
      <c r="AG1315" s="0" t="s">
        <v>106</v>
      </c>
      <c r="AH1315" s="0" t="s">
        <v>107</v>
      </c>
    </row>
    <row r="1316">
      <c r="A1316" s="0">
        <v>1312</v>
      </c>
      <c r="B1316" s="0" t="s">
        <v>4489</v>
      </c>
      <c r="C1316" s="0" t="s">
        <v>13</v>
      </c>
      <c r="D1316" s="0" t="s">
        <v>18</v>
      </c>
      <c r="E1316" s="5" t="s">
        <v>3500</v>
      </c>
      <c r="F1316" s="0" t="s">
        <v>3501</v>
      </c>
      <c r="G1316" s="0" t="s">
        <v>26</v>
      </c>
      <c r="H1316" s="0" t="s">
        <v>92</v>
      </c>
      <c r="I1316" s="0" t="s">
        <v>3301</v>
      </c>
      <c r="J1316" s="5" t="s">
        <v>3302</v>
      </c>
      <c r="K1316" s="0" t="s">
        <v>32</v>
      </c>
      <c r="O1316" s="2">
        <v>0</v>
      </c>
      <c r="P1316" s="2">
        <v>2</v>
      </c>
      <c r="Q1316" s="2">
        <f>IF(C1316="Inventario físico",O1316,P1316)</f>
      </c>
      <c r="R1316" s="2">
        <v>1</v>
      </c>
      <c r="S1316" s="0" t="s">
        <v>4490</v>
      </c>
      <c r="T1316" s="0" t="s">
        <v>4490</v>
      </c>
      <c r="U1316" s="0" t="s">
        <v>99</v>
      </c>
      <c r="V1316" s="5" t="s">
        <v>4491</v>
      </c>
      <c r="Y1316" s="5" t="s">
        <v>3504</v>
      </c>
      <c r="Z1316" s="0" t="s">
        <v>104</v>
      </c>
      <c r="AC1316" s="5" t="s">
        <v>105</v>
      </c>
      <c r="AD1316" s="3">
        <f>IF(AA1316="","Pendiente",AA1316*Q1316)</f>
      </c>
      <c r="AE1316" s="3">
        <v>430829.64</v>
      </c>
      <c r="AF1316" s="3">
        <f>IF(AE1316="","",AE1316*Q1316)</f>
      </c>
      <c r="AG1316" s="0" t="s">
        <v>106</v>
      </c>
      <c r="AH1316" s="0" t="s">
        <v>107</v>
      </c>
    </row>
    <row r="1317">
      <c r="A1317" s="0">
        <v>1313</v>
      </c>
      <c r="B1317" s="0" t="s">
        <v>4492</v>
      </c>
      <c r="C1317" s="0" t="s">
        <v>13</v>
      </c>
      <c r="D1317" s="0" t="s">
        <v>18</v>
      </c>
      <c r="E1317" s="5" t="s">
        <v>3500</v>
      </c>
      <c r="F1317" s="0" t="s">
        <v>3501</v>
      </c>
      <c r="G1317" s="0" t="s">
        <v>26</v>
      </c>
      <c r="H1317" s="0" t="s">
        <v>92</v>
      </c>
      <c r="I1317" s="0" t="s">
        <v>3301</v>
      </c>
      <c r="J1317" s="5" t="s">
        <v>3302</v>
      </c>
      <c r="K1317" s="0" t="s">
        <v>32</v>
      </c>
      <c r="O1317" s="2">
        <v>0</v>
      </c>
      <c r="P1317" s="2">
        <v>2</v>
      </c>
      <c r="Q1317" s="2">
        <f>IF(C1317="Inventario físico",O1317,P1317)</f>
      </c>
      <c r="R1317" s="2">
        <v>1</v>
      </c>
      <c r="S1317" s="0" t="s">
        <v>4493</v>
      </c>
      <c r="T1317" s="0" t="s">
        <v>4493</v>
      </c>
      <c r="U1317" s="0" t="s">
        <v>99</v>
      </c>
      <c r="V1317" s="5" t="s">
        <v>4494</v>
      </c>
      <c r="Y1317" s="5" t="s">
        <v>3504</v>
      </c>
      <c r="Z1317" s="0" t="s">
        <v>104</v>
      </c>
      <c r="AC1317" s="5" t="s">
        <v>105</v>
      </c>
      <c r="AD1317" s="3">
        <f>IF(AA1317="","Pendiente",AA1317*Q1317)</f>
      </c>
      <c r="AE1317" s="3">
        <v>353016.56</v>
      </c>
      <c r="AF1317" s="3">
        <f>IF(AE1317="","",AE1317*Q1317)</f>
      </c>
      <c r="AG1317" s="0" t="s">
        <v>106</v>
      </c>
      <c r="AH1317" s="0" t="s">
        <v>107</v>
      </c>
    </row>
    <row r="1318">
      <c r="A1318" s="0">
        <v>1314</v>
      </c>
      <c r="B1318" s="0" t="s">
        <v>4495</v>
      </c>
      <c r="C1318" s="0" t="s">
        <v>13</v>
      </c>
      <c r="D1318" s="0" t="s">
        <v>18</v>
      </c>
      <c r="E1318" s="5" t="s">
        <v>3500</v>
      </c>
      <c r="F1318" s="0" t="s">
        <v>3501</v>
      </c>
      <c r="G1318" s="0" t="s">
        <v>26</v>
      </c>
      <c r="H1318" s="0" t="s">
        <v>92</v>
      </c>
      <c r="I1318" s="0" t="s">
        <v>3301</v>
      </c>
      <c r="J1318" s="5" t="s">
        <v>3302</v>
      </c>
      <c r="K1318" s="0" t="s">
        <v>32</v>
      </c>
      <c r="O1318" s="2">
        <v>0</v>
      </c>
      <c r="P1318" s="2">
        <v>2</v>
      </c>
      <c r="Q1318" s="2">
        <f>IF(C1318="Inventario físico",O1318,P1318)</f>
      </c>
      <c r="R1318" s="2">
        <v>1</v>
      </c>
      <c r="S1318" s="0" t="s">
        <v>4496</v>
      </c>
      <c r="T1318" s="0" t="s">
        <v>4496</v>
      </c>
      <c r="U1318" s="0" t="s">
        <v>99</v>
      </c>
      <c r="V1318" s="5" t="s">
        <v>4497</v>
      </c>
      <c r="Y1318" s="5" t="s">
        <v>3504</v>
      </c>
      <c r="Z1318" s="0" t="s">
        <v>104</v>
      </c>
      <c r="AC1318" s="5" t="s">
        <v>105</v>
      </c>
      <c r="AD1318" s="3">
        <f>IF(AA1318="","Pendiente",AA1318*Q1318)</f>
      </c>
      <c r="AE1318" s="3">
        <v>133545.2</v>
      </c>
      <c r="AF1318" s="3">
        <f>IF(AE1318="","",AE1318*Q1318)</f>
      </c>
      <c r="AG1318" s="0" t="s">
        <v>106</v>
      </c>
      <c r="AH1318" s="0" t="s">
        <v>107</v>
      </c>
    </row>
    <row r="1319">
      <c r="A1319" s="0">
        <v>1315</v>
      </c>
      <c r="B1319" s="0" t="s">
        <v>4498</v>
      </c>
      <c r="C1319" s="0" t="s">
        <v>13</v>
      </c>
      <c r="D1319" s="0" t="s">
        <v>16</v>
      </c>
      <c r="E1319" s="5" t="s">
        <v>3306</v>
      </c>
      <c r="G1319" s="0" t="s">
        <v>26</v>
      </c>
      <c r="H1319" s="0" t="s">
        <v>92</v>
      </c>
      <c r="I1319" s="0" t="s">
        <v>3301</v>
      </c>
      <c r="J1319" s="5" t="s">
        <v>3302</v>
      </c>
      <c r="K1319" s="0" t="s">
        <v>33</v>
      </c>
      <c r="O1319" s="2">
        <v>0</v>
      </c>
      <c r="P1319" s="2">
        <v>1</v>
      </c>
      <c r="Q1319" s="2">
        <f>IF(C1319="Inventario físico",O1319,P1319)</f>
      </c>
      <c r="R1319" s="2">
        <v>1</v>
      </c>
      <c r="S1319" s="0" t="s">
        <v>4499</v>
      </c>
      <c r="T1319" s="0" t="s">
        <v>4499</v>
      </c>
      <c r="U1319" s="0" t="s">
        <v>99</v>
      </c>
      <c r="V1319" s="5" t="s">
        <v>1240</v>
      </c>
      <c r="Y1319" s="5" t="s">
        <v>3309</v>
      </c>
      <c r="Z1319" s="0" t="s">
        <v>104</v>
      </c>
      <c r="AC1319" s="5" t="s">
        <v>105</v>
      </c>
      <c r="AD1319" s="3">
        <f>IF(AA1319="","Pendiente",AA1319*Q1319)</f>
      </c>
      <c r="AE1319" s="3">
        <v>1320</v>
      </c>
      <c r="AF1319" s="3">
        <f>IF(AE1319="","",AE1319*Q1319)</f>
      </c>
      <c r="AG1319" s="0" t="s">
        <v>106</v>
      </c>
      <c r="AH1319" s="0" t="s">
        <v>107</v>
      </c>
    </row>
    <row r="1320">
      <c r="A1320" s="0">
        <v>1316</v>
      </c>
      <c r="B1320" s="0" t="s">
        <v>4500</v>
      </c>
      <c r="C1320" s="0" t="s">
        <v>13</v>
      </c>
      <c r="D1320" s="0" t="s">
        <v>16</v>
      </c>
      <c r="E1320" s="5" t="s">
        <v>131</v>
      </c>
      <c r="F1320" s="0" t="s">
        <v>3300</v>
      </c>
      <c r="G1320" s="0" t="s">
        <v>27</v>
      </c>
      <c r="H1320" s="0" t="s">
        <v>1020</v>
      </c>
      <c r="I1320" s="0" t="s">
        <v>3301</v>
      </c>
      <c r="J1320" s="5" t="s">
        <v>3302</v>
      </c>
      <c r="K1320" s="0" t="s">
        <v>33</v>
      </c>
      <c r="O1320" s="2">
        <v>0</v>
      </c>
      <c r="P1320" s="2">
        <v>140</v>
      </c>
      <c r="Q1320" s="2">
        <f>IF(C1320="Inventario físico",O1320,P1320)</f>
      </c>
      <c r="R1320" s="2">
        <v>5</v>
      </c>
      <c r="S1320" s="0" t="s">
        <v>4499</v>
      </c>
      <c r="T1320" s="0" t="s">
        <v>4499</v>
      </c>
      <c r="U1320" s="0" t="s">
        <v>99</v>
      </c>
      <c r="V1320" s="5" t="s">
        <v>1240</v>
      </c>
      <c r="Y1320" s="5" t="s">
        <v>3304</v>
      </c>
      <c r="Z1320" s="0" t="s">
        <v>104</v>
      </c>
      <c r="AC1320" s="5" t="s">
        <v>105</v>
      </c>
      <c r="AD1320" s="3">
        <f>IF(AA1320="","Pendiente",AA1320*Q1320)</f>
      </c>
      <c r="AE1320" s="3">
        <v>1698.5554285714286</v>
      </c>
      <c r="AF1320" s="3">
        <f>IF(AE1320="","",AE1320*Q1320)</f>
      </c>
      <c r="AG1320" s="0" t="s">
        <v>106</v>
      </c>
      <c r="AH1320" s="0" t="s">
        <v>107</v>
      </c>
    </row>
    <row r="1321">
      <c r="A1321" s="0">
        <v>1317</v>
      </c>
      <c r="B1321" s="0" t="s">
        <v>4501</v>
      </c>
      <c r="C1321" s="0" t="s">
        <v>13</v>
      </c>
      <c r="D1321" s="0" t="s">
        <v>16</v>
      </c>
      <c r="E1321" s="5" t="s">
        <v>3306</v>
      </c>
      <c r="G1321" s="0" t="s">
        <v>26</v>
      </c>
      <c r="H1321" s="0" t="s">
        <v>92</v>
      </c>
      <c r="I1321" s="0" t="s">
        <v>3301</v>
      </c>
      <c r="J1321" s="5" t="s">
        <v>3302</v>
      </c>
      <c r="K1321" s="0" t="s">
        <v>33</v>
      </c>
      <c r="O1321" s="2">
        <v>0</v>
      </c>
      <c r="P1321" s="2">
        <v>1</v>
      </c>
      <c r="Q1321" s="2">
        <f>IF(C1321="Inventario físico",O1321,P1321)</f>
      </c>
      <c r="R1321" s="2">
        <v>1</v>
      </c>
      <c r="S1321" s="0" t="s">
        <v>4502</v>
      </c>
      <c r="T1321" s="0" t="s">
        <v>4502</v>
      </c>
      <c r="U1321" s="0" t="s">
        <v>99</v>
      </c>
      <c r="V1321" s="5" t="s">
        <v>4503</v>
      </c>
      <c r="Y1321" s="5" t="s">
        <v>3309</v>
      </c>
      <c r="Z1321" s="0" t="s">
        <v>104</v>
      </c>
      <c r="AC1321" s="5" t="s">
        <v>105</v>
      </c>
      <c r="AD1321" s="3">
        <f>IF(AA1321="","Pendiente",AA1321*Q1321)</f>
      </c>
      <c r="AE1321" s="3">
        <v>955</v>
      </c>
      <c r="AF1321" s="3">
        <f>IF(AE1321="","",AE1321*Q1321)</f>
      </c>
      <c r="AG1321" s="0" t="s">
        <v>106</v>
      </c>
      <c r="AH1321" s="0" t="s">
        <v>107</v>
      </c>
    </row>
    <row r="1322">
      <c r="A1322" s="0">
        <v>1318</v>
      </c>
      <c r="B1322" s="0" t="s">
        <v>4504</v>
      </c>
      <c r="C1322" s="0" t="s">
        <v>13</v>
      </c>
      <c r="D1322" s="0" t="s">
        <v>16</v>
      </c>
      <c r="E1322" s="5" t="s">
        <v>3306</v>
      </c>
      <c r="G1322" s="0" t="s">
        <v>27</v>
      </c>
      <c r="H1322" s="0" t="s">
        <v>1020</v>
      </c>
      <c r="I1322" s="0" t="s">
        <v>3301</v>
      </c>
      <c r="J1322" s="5" t="s">
        <v>3302</v>
      </c>
      <c r="K1322" s="0" t="s">
        <v>33</v>
      </c>
      <c r="O1322" s="2">
        <v>0</v>
      </c>
      <c r="P1322" s="2">
        <v>177</v>
      </c>
      <c r="Q1322" s="2">
        <f>IF(C1322="Inventario físico",O1322,P1322)</f>
      </c>
      <c r="R1322" s="2">
        <v>6</v>
      </c>
      <c r="S1322" s="0" t="s">
        <v>4502</v>
      </c>
      <c r="T1322" s="0" t="s">
        <v>4502</v>
      </c>
      <c r="U1322" s="0" t="s">
        <v>99</v>
      </c>
      <c r="V1322" s="5" t="s">
        <v>4503</v>
      </c>
      <c r="Y1322" s="5" t="s">
        <v>3309</v>
      </c>
      <c r="Z1322" s="0" t="s">
        <v>104</v>
      </c>
      <c r="AC1322" s="5" t="s">
        <v>105</v>
      </c>
      <c r="AD1322" s="3">
        <f>IF(AA1322="","Pendiente",AA1322*Q1322)</f>
      </c>
      <c r="AE1322" s="3">
        <v>378.11717514124297</v>
      </c>
      <c r="AF1322" s="3">
        <f>IF(AE1322="","",AE1322*Q1322)</f>
      </c>
      <c r="AG1322" s="0" t="s">
        <v>106</v>
      </c>
      <c r="AH1322" s="0" t="s">
        <v>107</v>
      </c>
    </row>
    <row r="1323">
      <c r="A1323" s="0">
        <v>1319</v>
      </c>
      <c r="B1323" s="0" t="s">
        <v>4505</v>
      </c>
      <c r="C1323" s="0" t="s">
        <v>13</v>
      </c>
      <c r="D1323" s="0" t="s">
        <v>16</v>
      </c>
      <c r="E1323" s="5" t="s">
        <v>3306</v>
      </c>
      <c r="G1323" s="0" t="s">
        <v>26</v>
      </c>
      <c r="H1323" s="0" t="s">
        <v>92</v>
      </c>
      <c r="I1323" s="0" t="s">
        <v>3301</v>
      </c>
      <c r="J1323" s="5" t="s">
        <v>3302</v>
      </c>
      <c r="K1323" s="0" t="s">
        <v>33</v>
      </c>
      <c r="O1323" s="2">
        <v>0</v>
      </c>
      <c r="P1323" s="2">
        <v>1</v>
      </c>
      <c r="Q1323" s="2">
        <f>IF(C1323="Inventario físico",O1323,P1323)</f>
      </c>
      <c r="R1323" s="2">
        <v>1</v>
      </c>
      <c r="S1323" s="0" t="s">
        <v>2959</v>
      </c>
      <c r="T1323" s="0" t="s">
        <v>2959</v>
      </c>
      <c r="U1323" s="0" t="s">
        <v>99</v>
      </c>
      <c r="V1323" s="5" t="s">
        <v>2960</v>
      </c>
      <c r="Y1323" s="5" t="s">
        <v>3371</v>
      </c>
      <c r="Z1323" s="0" t="s">
        <v>104</v>
      </c>
      <c r="AC1323" s="5" t="s">
        <v>105</v>
      </c>
      <c r="AD1323" s="3">
        <f>IF(AA1323="","Pendiente",AA1323*Q1323)</f>
      </c>
      <c r="AE1323" s="3">
        <v>17230.45</v>
      </c>
      <c r="AF1323" s="3">
        <f>IF(AE1323="","",AE1323*Q1323)</f>
      </c>
      <c r="AG1323" s="0" t="s">
        <v>106</v>
      </c>
      <c r="AH1323" s="0" t="s">
        <v>107</v>
      </c>
    </row>
    <row r="1324">
      <c r="A1324" s="0">
        <v>1320</v>
      </c>
      <c r="B1324" s="0" t="s">
        <v>4506</v>
      </c>
      <c r="C1324" s="0" t="s">
        <v>13</v>
      </c>
      <c r="D1324" s="0" t="s">
        <v>16</v>
      </c>
      <c r="E1324" s="5" t="s">
        <v>3306</v>
      </c>
      <c r="G1324" s="0" t="s">
        <v>27</v>
      </c>
      <c r="H1324" s="0" t="s">
        <v>1020</v>
      </c>
      <c r="I1324" s="0" t="s">
        <v>3301</v>
      </c>
      <c r="J1324" s="5" t="s">
        <v>3302</v>
      </c>
      <c r="K1324" s="0" t="s">
        <v>33</v>
      </c>
      <c r="O1324" s="2">
        <v>0</v>
      </c>
      <c r="P1324" s="2">
        <v>3721</v>
      </c>
      <c r="Q1324" s="2">
        <f>IF(C1324="Inventario físico",O1324,P1324)</f>
      </c>
      <c r="R1324" s="2">
        <v>13</v>
      </c>
      <c r="S1324" s="0" t="s">
        <v>2959</v>
      </c>
      <c r="T1324" s="0" t="s">
        <v>2959</v>
      </c>
      <c r="U1324" s="0" t="s">
        <v>99</v>
      </c>
      <c r="V1324" s="5" t="s">
        <v>2960</v>
      </c>
      <c r="Y1324" s="5" t="s">
        <v>3371</v>
      </c>
      <c r="Z1324" s="0" t="s">
        <v>104</v>
      </c>
      <c r="AC1324" s="5" t="s">
        <v>105</v>
      </c>
      <c r="AD1324" s="3">
        <f>IF(AA1324="","Pendiente",AA1324*Q1324)</f>
      </c>
      <c r="AE1324" s="3">
        <v>131.734165546896</v>
      </c>
      <c r="AF1324" s="3">
        <f>IF(AE1324="","",AE1324*Q1324)</f>
      </c>
      <c r="AG1324" s="0" t="s">
        <v>106</v>
      </c>
      <c r="AH1324" s="0" t="s">
        <v>107</v>
      </c>
    </row>
    <row r="1325">
      <c r="A1325" s="0">
        <v>1321</v>
      </c>
      <c r="B1325" s="0" t="s">
        <v>4507</v>
      </c>
      <c r="C1325" s="0" t="s">
        <v>13</v>
      </c>
      <c r="D1325" s="0" t="s">
        <v>16</v>
      </c>
      <c r="E1325" s="5" t="s">
        <v>3306</v>
      </c>
      <c r="G1325" s="0" t="s">
        <v>26</v>
      </c>
      <c r="H1325" s="0" t="s">
        <v>92</v>
      </c>
      <c r="I1325" s="0" t="s">
        <v>3301</v>
      </c>
      <c r="J1325" s="5" t="s">
        <v>3302</v>
      </c>
      <c r="K1325" s="0" t="s">
        <v>33</v>
      </c>
      <c r="O1325" s="2">
        <v>0</v>
      </c>
      <c r="P1325" s="2">
        <v>1</v>
      </c>
      <c r="Q1325" s="2">
        <f>IF(C1325="Inventario físico",O1325,P1325)</f>
      </c>
      <c r="R1325" s="2">
        <v>1</v>
      </c>
      <c r="S1325" s="0" t="s">
        <v>2163</v>
      </c>
      <c r="T1325" s="0" t="s">
        <v>2163</v>
      </c>
      <c r="U1325" s="0" t="s">
        <v>99</v>
      </c>
      <c r="V1325" s="5" t="s">
        <v>2164</v>
      </c>
      <c r="Y1325" s="5" t="s">
        <v>3371</v>
      </c>
      <c r="Z1325" s="0" t="s">
        <v>104</v>
      </c>
      <c r="AC1325" s="5" t="s">
        <v>105</v>
      </c>
      <c r="AD1325" s="3">
        <f>IF(AA1325="","Pendiente",AA1325*Q1325)</f>
      </c>
      <c r="AE1325" s="3">
        <v>19800</v>
      </c>
      <c r="AF1325" s="3">
        <f>IF(AE1325="","",AE1325*Q1325)</f>
      </c>
      <c r="AG1325" s="0" t="s">
        <v>106</v>
      </c>
      <c r="AH1325" s="0" t="s">
        <v>107</v>
      </c>
    </row>
    <row r="1326">
      <c r="A1326" s="0">
        <v>1322</v>
      </c>
      <c r="B1326" s="0" t="s">
        <v>4508</v>
      </c>
      <c r="C1326" s="0" t="s">
        <v>13</v>
      </c>
      <c r="D1326" s="0" t="s">
        <v>16</v>
      </c>
      <c r="E1326" s="5" t="s">
        <v>3306</v>
      </c>
      <c r="G1326" s="0" t="s">
        <v>26</v>
      </c>
      <c r="H1326" s="0" t="s">
        <v>92</v>
      </c>
      <c r="I1326" s="0" t="s">
        <v>3301</v>
      </c>
      <c r="J1326" s="5" t="s">
        <v>3302</v>
      </c>
      <c r="K1326" s="0" t="s">
        <v>33</v>
      </c>
      <c r="O1326" s="2">
        <v>0</v>
      </c>
      <c r="P1326" s="2">
        <v>1</v>
      </c>
      <c r="Q1326" s="2">
        <f>IF(C1326="Inventario físico",O1326,P1326)</f>
      </c>
      <c r="R1326" s="2">
        <v>1</v>
      </c>
      <c r="S1326" s="0" t="s">
        <v>4509</v>
      </c>
      <c r="T1326" s="0" t="s">
        <v>4509</v>
      </c>
      <c r="U1326" s="0" t="s">
        <v>99</v>
      </c>
      <c r="V1326" s="5" t="s">
        <v>1234</v>
      </c>
      <c r="Y1326" s="5" t="s">
        <v>3309</v>
      </c>
      <c r="Z1326" s="0" t="s">
        <v>104</v>
      </c>
      <c r="AC1326" s="5" t="s">
        <v>105</v>
      </c>
      <c r="AD1326" s="3">
        <f>IF(AA1326="","Pendiente",AA1326*Q1326)</f>
      </c>
      <c r="AE1326" s="3">
        <v>15000</v>
      </c>
      <c r="AF1326" s="3">
        <f>IF(AE1326="","",AE1326*Q1326)</f>
      </c>
      <c r="AG1326" s="0" t="s">
        <v>106</v>
      </c>
      <c r="AH1326" s="0" t="s">
        <v>107</v>
      </c>
    </row>
    <row r="1327">
      <c r="A1327" s="0">
        <v>1323</v>
      </c>
      <c r="B1327" s="0" t="s">
        <v>4510</v>
      </c>
      <c r="C1327" s="0" t="s">
        <v>13</v>
      </c>
      <c r="D1327" s="0" t="s">
        <v>16</v>
      </c>
      <c r="E1327" s="5" t="s">
        <v>131</v>
      </c>
      <c r="F1327" s="0" t="s">
        <v>3300</v>
      </c>
      <c r="G1327" s="0" t="s">
        <v>27</v>
      </c>
      <c r="H1327" s="0" t="s">
        <v>1020</v>
      </c>
      <c r="I1327" s="0" t="s">
        <v>3301</v>
      </c>
      <c r="J1327" s="5" t="s">
        <v>3302</v>
      </c>
      <c r="K1327" s="0" t="s">
        <v>33</v>
      </c>
      <c r="O1327" s="2">
        <v>0</v>
      </c>
      <c r="P1327" s="2">
        <v>316</v>
      </c>
      <c r="Q1327" s="2">
        <f>IF(C1327="Inventario físico",O1327,P1327)</f>
      </c>
      <c r="R1327" s="2">
        <v>2</v>
      </c>
      <c r="S1327" s="0" t="s">
        <v>4509</v>
      </c>
      <c r="T1327" s="0" t="s">
        <v>4509</v>
      </c>
      <c r="U1327" s="0" t="s">
        <v>99</v>
      </c>
      <c r="V1327" s="5" t="s">
        <v>1234</v>
      </c>
      <c r="Y1327" s="5" t="s">
        <v>3304</v>
      </c>
      <c r="Z1327" s="0" t="s">
        <v>104</v>
      </c>
      <c r="AC1327" s="5" t="s">
        <v>105</v>
      </c>
      <c r="AD1327" s="3">
        <f>IF(AA1327="","Pendiente",AA1327*Q1327)</f>
      </c>
      <c r="AE1327" s="3">
        <v>173.71544303797467</v>
      </c>
      <c r="AF1327" s="3">
        <f>IF(AE1327="","",AE1327*Q1327)</f>
      </c>
      <c r="AG1327" s="0" t="s">
        <v>106</v>
      </c>
      <c r="AH1327" s="0" t="s">
        <v>107</v>
      </c>
    </row>
    <row r="1328">
      <c r="A1328" s="0">
        <v>1324</v>
      </c>
      <c r="B1328" s="0" t="s">
        <v>4511</v>
      </c>
      <c r="C1328" s="0" t="s">
        <v>13</v>
      </c>
      <c r="D1328" s="0" t="s">
        <v>16</v>
      </c>
      <c r="E1328" s="5" t="s">
        <v>3306</v>
      </c>
      <c r="G1328" s="0" t="s">
        <v>28</v>
      </c>
      <c r="H1328" s="0" t="s">
        <v>2131</v>
      </c>
      <c r="I1328" s="0" t="s">
        <v>3301</v>
      </c>
      <c r="J1328" s="5" t="s">
        <v>3302</v>
      </c>
      <c r="K1328" s="0" t="s">
        <v>33</v>
      </c>
      <c r="O1328" s="2">
        <v>0</v>
      </c>
      <c r="P1328" s="2">
        <v>1</v>
      </c>
      <c r="Q1328" s="2">
        <f>IF(C1328="Inventario físico",O1328,P1328)</f>
      </c>
      <c r="R1328" s="2">
        <v>1</v>
      </c>
      <c r="S1328" s="0" t="s">
        <v>4509</v>
      </c>
      <c r="T1328" s="0" t="s">
        <v>4509</v>
      </c>
      <c r="U1328" s="0" t="s">
        <v>99</v>
      </c>
      <c r="V1328" s="5" t="s">
        <v>1234</v>
      </c>
      <c r="Y1328" s="5" t="s">
        <v>3309</v>
      </c>
      <c r="Z1328" s="0" t="s">
        <v>104</v>
      </c>
      <c r="AC1328" s="5" t="s">
        <v>105</v>
      </c>
      <c r="AD1328" s="3">
        <f>IF(AA1328="","Pendiente",AA1328*Q1328)</f>
      </c>
      <c r="AE1328" s="3">
        <v>14536</v>
      </c>
      <c r="AF1328" s="3">
        <f>IF(AE1328="","",AE1328*Q1328)</f>
      </c>
      <c r="AG1328" s="0" t="s">
        <v>106</v>
      </c>
      <c r="AH1328" s="0" t="s">
        <v>107</v>
      </c>
    </row>
    <row r="1329">
      <c r="A1329" s="0">
        <v>1325</v>
      </c>
      <c r="B1329" s="0" t="s">
        <v>4512</v>
      </c>
      <c r="C1329" s="0" t="s">
        <v>13</v>
      </c>
      <c r="D1329" s="0" t="s">
        <v>16</v>
      </c>
      <c r="E1329" s="5" t="s">
        <v>3306</v>
      </c>
      <c r="G1329" s="0" t="s">
        <v>26</v>
      </c>
      <c r="H1329" s="0" t="s">
        <v>92</v>
      </c>
      <c r="I1329" s="0" t="s">
        <v>3301</v>
      </c>
      <c r="J1329" s="5" t="s">
        <v>3302</v>
      </c>
      <c r="K1329" s="0" t="s">
        <v>33</v>
      </c>
      <c r="O1329" s="2">
        <v>0</v>
      </c>
      <c r="P1329" s="2">
        <v>1</v>
      </c>
      <c r="Q1329" s="2">
        <f>IF(C1329="Inventario físico",O1329,P1329)</f>
      </c>
      <c r="R1329" s="2">
        <v>1</v>
      </c>
      <c r="S1329" s="0" t="s">
        <v>4513</v>
      </c>
      <c r="T1329" s="0" t="s">
        <v>4513</v>
      </c>
      <c r="U1329" s="0" t="s">
        <v>99</v>
      </c>
      <c r="V1329" s="5" t="s">
        <v>4514</v>
      </c>
      <c r="Y1329" s="5" t="s">
        <v>3309</v>
      </c>
      <c r="Z1329" s="0" t="s">
        <v>104</v>
      </c>
      <c r="AC1329" s="5" t="s">
        <v>105</v>
      </c>
      <c r="AD1329" s="3">
        <f>IF(AA1329="","Pendiente",AA1329*Q1329)</f>
      </c>
      <c r="AE1329" s="3">
        <v>386.59</v>
      </c>
      <c r="AF1329" s="3">
        <f>IF(AE1329="","",AE1329*Q1329)</f>
      </c>
      <c r="AG1329" s="0" t="s">
        <v>106</v>
      </c>
      <c r="AH1329" s="0" t="s">
        <v>107</v>
      </c>
    </row>
    <row r="1330">
      <c r="A1330" s="0">
        <v>1326</v>
      </c>
      <c r="B1330" s="0" t="s">
        <v>4515</v>
      </c>
      <c r="C1330" s="0" t="s">
        <v>13</v>
      </c>
      <c r="D1330" s="0" t="s">
        <v>16</v>
      </c>
      <c r="E1330" s="5" t="s">
        <v>3306</v>
      </c>
      <c r="G1330" s="0" t="s">
        <v>27</v>
      </c>
      <c r="H1330" s="0" t="s">
        <v>1020</v>
      </c>
      <c r="I1330" s="0" t="s">
        <v>3301</v>
      </c>
      <c r="J1330" s="5" t="s">
        <v>3302</v>
      </c>
      <c r="K1330" s="0" t="s">
        <v>33</v>
      </c>
      <c r="O1330" s="2">
        <v>0</v>
      </c>
      <c r="P1330" s="2">
        <v>1444</v>
      </c>
      <c r="Q1330" s="2">
        <f>IF(C1330="Inventario físico",O1330,P1330)</f>
      </c>
      <c r="R1330" s="2">
        <v>16</v>
      </c>
      <c r="S1330" s="0" t="s">
        <v>4513</v>
      </c>
      <c r="T1330" s="0" t="s">
        <v>4513</v>
      </c>
      <c r="U1330" s="0" t="s">
        <v>99</v>
      </c>
      <c r="V1330" s="5" t="s">
        <v>4514</v>
      </c>
      <c r="Y1330" s="5" t="s">
        <v>3309</v>
      </c>
      <c r="Z1330" s="0" t="s">
        <v>104</v>
      </c>
      <c r="AC1330" s="5" t="s">
        <v>105</v>
      </c>
      <c r="AD1330" s="3">
        <f>IF(AA1330="","Pendiente",AA1330*Q1330)</f>
      </c>
      <c r="AE1330" s="3">
        <v>398.93280470914124</v>
      </c>
      <c r="AF1330" s="3">
        <f>IF(AE1330="","",AE1330*Q1330)</f>
      </c>
      <c r="AG1330" s="0" t="s">
        <v>106</v>
      </c>
      <c r="AH1330" s="0" t="s">
        <v>107</v>
      </c>
    </row>
    <row r="1331">
      <c r="A1331" s="0">
        <v>1327</v>
      </c>
      <c r="B1331" s="0" t="s">
        <v>4516</v>
      </c>
      <c r="C1331" s="0" t="s">
        <v>13</v>
      </c>
      <c r="D1331" s="0" t="s">
        <v>16</v>
      </c>
      <c r="E1331" s="5" t="s">
        <v>3306</v>
      </c>
      <c r="G1331" s="0" t="s">
        <v>26</v>
      </c>
      <c r="H1331" s="0" t="s">
        <v>92</v>
      </c>
      <c r="I1331" s="0" t="s">
        <v>3301</v>
      </c>
      <c r="J1331" s="5" t="s">
        <v>3302</v>
      </c>
      <c r="K1331" s="0" t="s">
        <v>33</v>
      </c>
      <c r="O1331" s="2">
        <v>0</v>
      </c>
      <c r="P1331" s="2">
        <v>1</v>
      </c>
      <c r="Q1331" s="2">
        <f>IF(C1331="Inventario físico",O1331,P1331)</f>
      </c>
      <c r="R1331" s="2">
        <v>1</v>
      </c>
      <c r="S1331" s="0" t="s">
        <v>2555</v>
      </c>
      <c r="T1331" s="0" t="s">
        <v>2555</v>
      </c>
      <c r="U1331" s="0" t="s">
        <v>99</v>
      </c>
      <c r="V1331" s="5" t="s">
        <v>2556</v>
      </c>
      <c r="Y1331" s="5" t="s">
        <v>3371</v>
      </c>
      <c r="Z1331" s="0" t="s">
        <v>104</v>
      </c>
      <c r="AC1331" s="5" t="s">
        <v>105</v>
      </c>
      <c r="AD1331" s="3">
        <f>IF(AA1331="","Pendiente",AA1331*Q1331)</f>
      </c>
      <c r="AE1331" s="3">
        <v>7877.5</v>
      </c>
      <c r="AF1331" s="3">
        <f>IF(AE1331="","",AE1331*Q1331)</f>
      </c>
      <c r="AG1331" s="0" t="s">
        <v>106</v>
      </c>
      <c r="AH1331" s="0" t="s">
        <v>107</v>
      </c>
    </row>
    <row r="1332">
      <c r="A1332" s="0">
        <v>1328</v>
      </c>
      <c r="B1332" s="0" t="s">
        <v>4517</v>
      </c>
      <c r="C1332" s="0" t="s">
        <v>13</v>
      </c>
      <c r="D1332" s="0" t="s">
        <v>16</v>
      </c>
      <c r="E1332" s="5" t="s">
        <v>3306</v>
      </c>
      <c r="G1332" s="0" t="s">
        <v>26</v>
      </c>
      <c r="H1332" s="0" t="s">
        <v>92</v>
      </c>
      <c r="I1332" s="0" t="s">
        <v>3301</v>
      </c>
      <c r="J1332" s="5" t="s">
        <v>3302</v>
      </c>
      <c r="K1332" s="0" t="s">
        <v>33</v>
      </c>
      <c r="O1332" s="2">
        <v>0</v>
      </c>
      <c r="P1332" s="2">
        <v>4</v>
      </c>
      <c r="Q1332" s="2">
        <f>IF(C1332="Inventario físico",O1332,P1332)</f>
      </c>
      <c r="R1332" s="2">
        <v>4</v>
      </c>
      <c r="S1332" s="0" t="s">
        <v>4518</v>
      </c>
      <c r="T1332" s="0" t="s">
        <v>4518</v>
      </c>
      <c r="U1332" s="0" t="s">
        <v>99</v>
      </c>
      <c r="V1332" s="5" t="s">
        <v>4519</v>
      </c>
      <c r="Y1332" s="5" t="s">
        <v>3309</v>
      </c>
      <c r="Z1332" s="0" t="s">
        <v>104</v>
      </c>
      <c r="AC1332" s="5" t="s">
        <v>105</v>
      </c>
      <c r="AD1332" s="3">
        <f>IF(AA1332="","Pendiente",AA1332*Q1332)</f>
      </c>
      <c r="AE1332" s="3">
        <v>68814.26</v>
      </c>
      <c r="AF1332" s="3">
        <f>IF(AE1332="","",AE1332*Q1332)</f>
      </c>
      <c r="AG1332" s="0" t="s">
        <v>106</v>
      </c>
      <c r="AH1332" s="0" t="s">
        <v>107</v>
      </c>
    </row>
    <row r="1333">
      <c r="A1333" s="0">
        <v>1329</v>
      </c>
      <c r="B1333" s="0" t="s">
        <v>4520</v>
      </c>
      <c r="C1333" s="0" t="s">
        <v>13</v>
      </c>
      <c r="D1333" s="0" t="s">
        <v>16</v>
      </c>
      <c r="E1333" s="5" t="s">
        <v>3306</v>
      </c>
      <c r="G1333" s="0" t="s">
        <v>26</v>
      </c>
      <c r="H1333" s="0" t="s">
        <v>92</v>
      </c>
      <c r="I1333" s="0" t="s">
        <v>3301</v>
      </c>
      <c r="J1333" s="5" t="s">
        <v>3302</v>
      </c>
      <c r="K1333" s="0" t="s">
        <v>33</v>
      </c>
      <c r="O1333" s="2">
        <v>0</v>
      </c>
      <c r="P1333" s="2">
        <v>1</v>
      </c>
      <c r="Q1333" s="2">
        <f>IF(C1333="Inventario físico",O1333,P1333)</f>
      </c>
      <c r="R1333" s="2">
        <v>1</v>
      </c>
      <c r="S1333" s="0" t="s">
        <v>4521</v>
      </c>
      <c r="T1333" s="0" t="s">
        <v>4521</v>
      </c>
      <c r="U1333" s="0" t="s">
        <v>99</v>
      </c>
      <c r="V1333" s="5" t="s">
        <v>4522</v>
      </c>
      <c r="Y1333" s="5" t="s">
        <v>3309</v>
      </c>
      <c r="Z1333" s="0" t="s">
        <v>104</v>
      </c>
      <c r="AC1333" s="5" t="s">
        <v>105</v>
      </c>
      <c r="AD1333" s="3">
        <f>IF(AA1333="","Pendiente",AA1333*Q1333)</f>
      </c>
      <c r="AE1333" s="3">
        <v>37452.4</v>
      </c>
      <c r="AF1333" s="3">
        <f>IF(AE1333="","",AE1333*Q1333)</f>
      </c>
      <c r="AG1333" s="0" t="s">
        <v>106</v>
      </c>
      <c r="AH1333" s="0" t="s">
        <v>107</v>
      </c>
    </row>
    <row r="1334">
      <c r="A1334" s="0">
        <v>1330</v>
      </c>
      <c r="B1334" s="0" t="s">
        <v>4523</v>
      </c>
      <c r="C1334" s="0" t="s">
        <v>13</v>
      </c>
      <c r="D1334" s="0" t="s">
        <v>16</v>
      </c>
      <c r="E1334" s="5" t="s">
        <v>3306</v>
      </c>
      <c r="G1334" s="0" t="s">
        <v>26</v>
      </c>
      <c r="H1334" s="0" t="s">
        <v>92</v>
      </c>
      <c r="I1334" s="0" t="s">
        <v>3301</v>
      </c>
      <c r="J1334" s="5" t="s">
        <v>3302</v>
      </c>
      <c r="K1334" s="0" t="s">
        <v>33</v>
      </c>
      <c r="O1334" s="2">
        <v>0</v>
      </c>
      <c r="P1334" s="2">
        <v>1</v>
      </c>
      <c r="Q1334" s="2">
        <f>IF(C1334="Inventario físico",O1334,P1334)</f>
      </c>
      <c r="R1334" s="2">
        <v>1</v>
      </c>
      <c r="S1334" s="0" t="s">
        <v>4524</v>
      </c>
      <c r="T1334" s="0" t="s">
        <v>4524</v>
      </c>
      <c r="U1334" s="0" t="s">
        <v>99</v>
      </c>
      <c r="V1334" s="5" t="s">
        <v>4525</v>
      </c>
      <c r="Y1334" s="5" t="s">
        <v>3309</v>
      </c>
      <c r="Z1334" s="0" t="s">
        <v>104</v>
      </c>
      <c r="AC1334" s="5" t="s">
        <v>105</v>
      </c>
      <c r="AD1334" s="3">
        <f>IF(AA1334="","Pendiente",AA1334*Q1334)</f>
      </c>
      <c r="AE1334" s="3">
        <v>1822.83</v>
      </c>
      <c r="AF1334" s="3">
        <f>IF(AE1334="","",AE1334*Q1334)</f>
      </c>
      <c r="AG1334" s="0" t="s">
        <v>106</v>
      </c>
      <c r="AH1334" s="0" t="s">
        <v>107</v>
      </c>
    </row>
    <row r="1335">
      <c r="A1335" s="0">
        <v>1331</v>
      </c>
      <c r="B1335" s="0" t="s">
        <v>4526</v>
      </c>
      <c r="C1335" s="0" t="s">
        <v>13</v>
      </c>
      <c r="D1335" s="0" t="s">
        <v>16</v>
      </c>
      <c r="E1335" s="5" t="s">
        <v>3306</v>
      </c>
      <c r="G1335" s="0" t="s">
        <v>26</v>
      </c>
      <c r="H1335" s="0" t="s">
        <v>92</v>
      </c>
      <c r="I1335" s="0" t="s">
        <v>3301</v>
      </c>
      <c r="J1335" s="5" t="s">
        <v>3302</v>
      </c>
      <c r="K1335" s="0" t="s">
        <v>33</v>
      </c>
      <c r="O1335" s="2">
        <v>0</v>
      </c>
      <c r="P1335" s="2">
        <v>1</v>
      </c>
      <c r="Q1335" s="2">
        <f>IF(C1335="Inventario físico",O1335,P1335)</f>
      </c>
      <c r="R1335" s="2">
        <v>1</v>
      </c>
      <c r="S1335" s="0" t="s">
        <v>4527</v>
      </c>
      <c r="T1335" s="0" t="s">
        <v>4527</v>
      </c>
      <c r="U1335" s="0" t="s">
        <v>99</v>
      </c>
      <c r="V1335" s="5" t="s">
        <v>1476</v>
      </c>
      <c r="Y1335" s="5" t="s">
        <v>3309</v>
      </c>
      <c r="Z1335" s="0" t="s">
        <v>104</v>
      </c>
      <c r="AC1335" s="5" t="s">
        <v>105</v>
      </c>
      <c r="AD1335" s="3">
        <f>IF(AA1335="","Pendiente",AA1335*Q1335)</f>
      </c>
      <c r="AE1335" s="3">
        <v>1594.68</v>
      </c>
      <c r="AF1335" s="3">
        <f>IF(AE1335="","",AE1335*Q1335)</f>
      </c>
      <c r="AG1335" s="0" t="s">
        <v>106</v>
      </c>
      <c r="AH1335" s="0" t="s">
        <v>107</v>
      </c>
    </row>
    <row r="1336">
      <c r="A1336" s="0">
        <v>1332</v>
      </c>
      <c r="B1336" s="0" t="s">
        <v>4528</v>
      </c>
      <c r="C1336" s="0" t="s">
        <v>13</v>
      </c>
      <c r="D1336" s="0" t="s">
        <v>16</v>
      </c>
      <c r="E1336" s="5" t="s">
        <v>3306</v>
      </c>
      <c r="G1336" s="0" t="s">
        <v>26</v>
      </c>
      <c r="H1336" s="0" t="s">
        <v>92</v>
      </c>
      <c r="I1336" s="0" t="s">
        <v>3301</v>
      </c>
      <c r="J1336" s="5" t="s">
        <v>3302</v>
      </c>
      <c r="K1336" s="0" t="s">
        <v>33</v>
      </c>
      <c r="O1336" s="2">
        <v>0</v>
      </c>
      <c r="P1336" s="2">
        <v>1</v>
      </c>
      <c r="Q1336" s="2">
        <f>IF(C1336="Inventario físico",O1336,P1336)</f>
      </c>
      <c r="R1336" s="2">
        <v>1</v>
      </c>
      <c r="S1336" s="0" t="s">
        <v>4529</v>
      </c>
      <c r="T1336" s="0" t="s">
        <v>4529</v>
      </c>
      <c r="U1336" s="0" t="s">
        <v>99</v>
      </c>
      <c r="V1336" s="5" t="s">
        <v>4530</v>
      </c>
      <c r="Y1336" s="5" t="s">
        <v>3309</v>
      </c>
      <c r="Z1336" s="0" t="s">
        <v>104</v>
      </c>
      <c r="AC1336" s="5" t="s">
        <v>105</v>
      </c>
      <c r="AD1336" s="3">
        <f>IF(AA1336="","Pendiente",AA1336*Q1336)</f>
      </c>
      <c r="AE1336" s="3">
        <v>2450.61</v>
      </c>
      <c r="AF1336" s="3">
        <f>IF(AE1336="","",AE1336*Q1336)</f>
      </c>
      <c r="AG1336" s="0" t="s">
        <v>106</v>
      </c>
      <c r="AH1336" s="0" t="s">
        <v>107</v>
      </c>
    </row>
    <row r="1337">
      <c r="A1337" s="0">
        <v>1333</v>
      </c>
      <c r="B1337" s="0" t="s">
        <v>4531</v>
      </c>
      <c r="C1337" s="0" t="s">
        <v>13</v>
      </c>
      <c r="D1337" s="0" t="s">
        <v>16</v>
      </c>
      <c r="E1337" s="5" t="s">
        <v>3306</v>
      </c>
      <c r="G1337" s="0" t="s">
        <v>28</v>
      </c>
      <c r="H1337" s="0" t="s">
        <v>2131</v>
      </c>
      <c r="I1337" s="0" t="s">
        <v>3301</v>
      </c>
      <c r="J1337" s="5" t="s">
        <v>3302</v>
      </c>
      <c r="K1337" s="0" t="s">
        <v>33</v>
      </c>
      <c r="O1337" s="2">
        <v>0</v>
      </c>
      <c r="P1337" s="2">
        <v>10</v>
      </c>
      <c r="Q1337" s="2">
        <f>IF(C1337="Inventario físico",O1337,P1337)</f>
      </c>
      <c r="R1337" s="2">
        <v>1</v>
      </c>
      <c r="S1337" s="0" t="s">
        <v>4529</v>
      </c>
      <c r="T1337" s="0" t="s">
        <v>4529</v>
      </c>
      <c r="U1337" s="0" t="s">
        <v>99</v>
      </c>
      <c r="V1337" s="5" t="s">
        <v>4530</v>
      </c>
      <c r="Y1337" s="5" t="s">
        <v>3309</v>
      </c>
      <c r="Z1337" s="0" t="s">
        <v>104</v>
      </c>
      <c r="AC1337" s="5" t="s">
        <v>105</v>
      </c>
      <c r="AD1337" s="3">
        <f>IF(AA1337="","Pendiente",AA1337*Q1337)</f>
      </c>
      <c r="AE1337" s="3">
        <v>2430</v>
      </c>
      <c r="AF1337" s="3">
        <f>IF(AE1337="","",AE1337*Q1337)</f>
      </c>
      <c r="AG1337" s="0" t="s">
        <v>106</v>
      </c>
      <c r="AH1337" s="0" t="s">
        <v>107</v>
      </c>
    </row>
    <row r="1338">
      <c r="A1338" s="0">
        <v>1334</v>
      </c>
      <c r="B1338" s="0" t="s">
        <v>4532</v>
      </c>
      <c r="C1338" s="0" t="s">
        <v>13</v>
      </c>
      <c r="D1338" s="0" t="s">
        <v>16</v>
      </c>
      <c r="E1338" s="5" t="s">
        <v>3306</v>
      </c>
      <c r="G1338" s="0" t="s">
        <v>26</v>
      </c>
      <c r="H1338" s="0" t="s">
        <v>92</v>
      </c>
      <c r="I1338" s="0" t="s">
        <v>3301</v>
      </c>
      <c r="J1338" s="5" t="s">
        <v>3302</v>
      </c>
      <c r="K1338" s="0" t="s">
        <v>33</v>
      </c>
      <c r="O1338" s="2">
        <v>0</v>
      </c>
      <c r="P1338" s="2">
        <v>2</v>
      </c>
      <c r="Q1338" s="2">
        <f>IF(C1338="Inventario físico",O1338,P1338)</f>
      </c>
      <c r="R1338" s="2">
        <v>2</v>
      </c>
      <c r="S1338" s="0" t="s">
        <v>4533</v>
      </c>
      <c r="T1338" s="0" t="s">
        <v>4533</v>
      </c>
      <c r="U1338" s="0" t="s">
        <v>99</v>
      </c>
      <c r="V1338" s="5" t="s">
        <v>4534</v>
      </c>
      <c r="Y1338" s="5" t="s">
        <v>3309</v>
      </c>
      <c r="Z1338" s="0" t="s">
        <v>104</v>
      </c>
      <c r="AC1338" s="5" t="s">
        <v>105</v>
      </c>
      <c r="AD1338" s="3">
        <f>IF(AA1338="","Pendiente",AA1338*Q1338)</f>
      </c>
      <c r="AE1338" s="3">
        <v>15903.33</v>
      </c>
      <c r="AF1338" s="3">
        <f>IF(AE1338="","",AE1338*Q1338)</f>
      </c>
      <c r="AG1338" s="0" t="s">
        <v>106</v>
      </c>
      <c r="AH1338" s="0" t="s">
        <v>107</v>
      </c>
    </row>
    <row r="1339">
      <c r="A1339" s="0">
        <v>1335</v>
      </c>
      <c r="B1339" s="0" t="s">
        <v>4535</v>
      </c>
      <c r="C1339" s="0" t="s">
        <v>13</v>
      </c>
      <c r="D1339" s="0" t="s">
        <v>16</v>
      </c>
      <c r="E1339" s="5" t="s">
        <v>3306</v>
      </c>
      <c r="G1339" s="0" t="s">
        <v>26</v>
      </c>
      <c r="H1339" s="0" t="s">
        <v>92</v>
      </c>
      <c r="I1339" s="0" t="s">
        <v>3301</v>
      </c>
      <c r="J1339" s="5" t="s">
        <v>3302</v>
      </c>
      <c r="K1339" s="0" t="s">
        <v>33</v>
      </c>
      <c r="O1339" s="2">
        <v>0</v>
      </c>
      <c r="P1339" s="2">
        <v>1</v>
      </c>
      <c r="Q1339" s="2">
        <f>IF(C1339="Inventario físico",O1339,P1339)</f>
      </c>
      <c r="R1339" s="2">
        <v>1</v>
      </c>
      <c r="S1339" s="0" t="s">
        <v>4536</v>
      </c>
      <c r="T1339" s="0" t="s">
        <v>4536</v>
      </c>
      <c r="U1339" s="0" t="s">
        <v>99</v>
      </c>
      <c r="V1339" s="5" t="s">
        <v>4537</v>
      </c>
      <c r="Y1339" s="5" t="s">
        <v>3309</v>
      </c>
      <c r="Z1339" s="0" t="s">
        <v>104</v>
      </c>
      <c r="AC1339" s="5" t="s">
        <v>105</v>
      </c>
      <c r="AD1339" s="3">
        <f>IF(AA1339="","Pendiente",AA1339*Q1339)</f>
      </c>
      <c r="AE1339" s="3">
        <v>22884.48</v>
      </c>
      <c r="AF1339" s="3">
        <f>IF(AE1339="","",AE1339*Q1339)</f>
      </c>
      <c r="AG1339" s="0" t="s">
        <v>106</v>
      </c>
      <c r="AH1339" s="0" t="s">
        <v>107</v>
      </c>
    </row>
    <row r="1340">
      <c r="A1340" s="0">
        <v>1336</v>
      </c>
      <c r="B1340" s="0" t="s">
        <v>4538</v>
      </c>
      <c r="C1340" s="0" t="s">
        <v>13</v>
      </c>
      <c r="D1340" s="0" t="s">
        <v>16</v>
      </c>
      <c r="E1340" s="5" t="s">
        <v>3306</v>
      </c>
      <c r="G1340" s="0" t="s">
        <v>26</v>
      </c>
      <c r="H1340" s="0" t="s">
        <v>92</v>
      </c>
      <c r="I1340" s="0" t="s">
        <v>3301</v>
      </c>
      <c r="J1340" s="5" t="s">
        <v>3302</v>
      </c>
      <c r="K1340" s="0" t="s">
        <v>33</v>
      </c>
      <c r="O1340" s="2">
        <v>0</v>
      </c>
      <c r="P1340" s="2">
        <v>1</v>
      </c>
      <c r="Q1340" s="2">
        <f>IF(C1340="Inventario físico",O1340,P1340)</f>
      </c>
      <c r="R1340" s="2">
        <v>1</v>
      </c>
      <c r="S1340" s="0" t="s">
        <v>4539</v>
      </c>
      <c r="T1340" s="0" t="s">
        <v>4539</v>
      </c>
      <c r="U1340" s="0" t="s">
        <v>99</v>
      </c>
      <c r="V1340" s="5" t="s">
        <v>4540</v>
      </c>
      <c r="Y1340" s="5" t="s">
        <v>3309</v>
      </c>
      <c r="Z1340" s="0" t="s">
        <v>104</v>
      </c>
      <c r="AC1340" s="5" t="s">
        <v>105</v>
      </c>
      <c r="AD1340" s="3">
        <f>IF(AA1340="","Pendiente",AA1340*Q1340)</f>
      </c>
      <c r="AE1340" s="3">
        <v>8994.03</v>
      </c>
      <c r="AF1340" s="3">
        <f>IF(AE1340="","",AE1340*Q1340)</f>
      </c>
      <c r="AG1340" s="0" t="s">
        <v>106</v>
      </c>
      <c r="AH1340" s="0" t="s">
        <v>107</v>
      </c>
    </row>
    <row r="1341">
      <c r="A1341" s="0">
        <v>1337</v>
      </c>
      <c r="B1341" s="0" t="s">
        <v>4541</v>
      </c>
      <c r="C1341" s="0" t="s">
        <v>13</v>
      </c>
      <c r="D1341" s="0" t="s">
        <v>16</v>
      </c>
      <c r="E1341" s="5" t="s">
        <v>3306</v>
      </c>
      <c r="G1341" s="0" t="s">
        <v>27</v>
      </c>
      <c r="H1341" s="0" t="s">
        <v>1020</v>
      </c>
      <c r="I1341" s="0" t="s">
        <v>3301</v>
      </c>
      <c r="J1341" s="5" t="s">
        <v>3302</v>
      </c>
      <c r="K1341" s="0" t="s">
        <v>33</v>
      </c>
      <c r="O1341" s="2">
        <v>0</v>
      </c>
      <c r="P1341" s="2">
        <v>40</v>
      </c>
      <c r="Q1341" s="2">
        <f>IF(C1341="Inventario físico",O1341,P1341)</f>
      </c>
      <c r="R1341" s="2">
        <v>2</v>
      </c>
      <c r="S1341" s="0" t="s">
        <v>4539</v>
      </c>
      <c r="T1341" s="0" t="s">
        <v>4539</v>
      </c>
      <c r="U1341" s="0" t="s">
        <v>99</v>
      </c>
      <c r="V1341" s="5" t="s">
        <v>4540</v>
      </c>
      <c r="Y1341" s="5" t="s">
        <v>3309</v>
      </c>
      <c r="Z1341" s="0" t="s">
        <v>104</v>
      </c>
      <c r="AC1341" s="5" t="s">
        <v>105</v>
      </c>
      <c r="AD1341" s="3">
        <f>IF(AA1341="","Pendiente",AA1341*Q1341)</f>
      </c>
      <c r="AE1341" s="3">
        <v>12583.687750000001</v>
      </c>
      <c r="AF1341" s="3">
        <f>IF(AE1341="","",AE1341*Q1341)</f>
      </c>
      <c r="AG1341" s="0" t="s">
        <v>106</v>
      </c>
      <c r="AH1341" s="0" t="s">
        <v>107</v>
      </c>
    </row>
    <row r="1342">
      <c r="A1342" s="0">
        <v>1338</v>
      </c>
      <c r="B1342" s="0" t="s">
        <v>4542</v>
      </c>
      <c r="C1342" s="0" t="s">
        <v>13</v>
      </c>
      <c r="D1342" s="0" t="s">
        <v>16</v>
      </c>
      <c r="E1342" s="5" t="s">
        <v>3306</v>
      </c>
      <c r="G1342" s="0" t="s">
        <v>26</v>
      </c>
      <c r="H1342" s="0" t="s">
        <v>92</v>
      </c>
      <c r="I1342" s="0" t="s">
        <v>3301</v>
      </c>
      <c r="J1342" s="5" t="s">
        <v>3302</v>
      </c>
      <c r="K1342" s="0" t="s">
        <v>33</v>
      </c>
      <c r="O1342" s="2">
        <v>0</v>
      </c>
      <c r="P1342" s="2">
        <v>1</v>
      </c>
      <c r="Q1342" s="2">
        <f>IF(C1342="Inventario físico",O1342,P1342)</f>
      </c>
      <c r="R1342" s="2">
        <v>1</v>
      </c>
      <c r="S1342" s="0" t="s">
        <v>4543</v>
      </c>
      <c r="T1342" s="0" t="s">
        <v>4543</v>
      </c>
      <c r="U1342" s="0" t="s">
        <v>99</v>
      </c>
      <c r="V1342" s="5" t="s">
        <v>4544</v>
      </c>
      <c r="Y1342" s="5" t="s">
        <v>3309</v>
      </c>
      <c r="Z1342" s="0" t="s">
        <v>104</v>
      </c>
      <c r="AC1342" s="5" t="s">
        <v>105</v>
      </c>
      <c r="AD1342" s="3">
        <f>IF(AA1342="","Pendiente",AA1342*Q1342)</f>
      </c>
      <c r="AE1342" s="3">
        <v>11446.16</v>
      </c>
      <c r="AF1342" s="3">
        <f>IF(AE1342="","",AE1342*Q1342)</f>
      </c>
      <c r="AG1342" s="0" t="s">
        <v>106</v>
      </c>
      <c r="AH1342" s="0" t="s">
        <v>107</v>
      </c>
    </row>
    <row r="1343">
      <c r="A1343" s="0">
        <v>1339</v>
      </c>
      <c r="B1343" s="0" t="s">
        <v>4545</v>
      </c>
      <c r="C1343" s="0" t="s">
        <v>13</v>
      </c>
      <c r="D1343" s="0" t="s">
        <v>16</v>
      </c>
      <c r="E1343" s="5" t="s">
        <v>3306</v>
      </c>
      <c r="G1343" s="0" t="s">
        <v>26</v>
      </c>
      <c r="H1343" s="0" t="s">
        <v>92</v>
      </c>
      <c r="I1343" s="0" t="s">
        <v>3301</v>
      </c>
      <c r="J1343" s="5" t="s">
        <v>3302</v>
      </c>
      <c r="K1343" s="0" t="s">
        <v>33</v>
      </c>
      <c r="O1343" s="2">
        <v>0</v>
      </c>
      <c r="P1343" s="2">
        <v>1</v>
      </c>
      <c r="Q1343" s="2">
        <f>IF(C1343="Inventario físico",O1343,P1343)</f>
      </c>
      <c r="R1343" s="2">
        <v>1</v>
      </c>
      <c r="S1343" s="0" t="s">
        <v>4546</v>
      </c>
      <c r="T1343" s="0" t="s">
        <v>4546</v>
      </c>
      <c r="U1343" s="0" t="s">
        <v>99</v>
      </c>
      <c r="V1343" s="5" t="s">
        <v>4547</v>
      </c>
      <c r="Y1343" s="5" t="s">
        <v>3309</v>
      </c>
      <c r="Z1343" s="0" t="s">
        <v>104</v>
      </c>
      <c r="AC1343" s="5" t="s">
        <v>105</v>
      </c>
      <c r="AD1343" s="3">
        <f>IF(AA1343="","Pendiente",AA1343*Q1343)</f>
      </c>
      <c r="AE1343" s="3">
        <v>21070.52</v>
      </c>
      <c r="AF1343" s="3">
        <f>IF(AE1343="","",AE1343*Q1343)</f>
      </c>
      <c r="AG1343" s="0" t="s">
        <v>106</v>
      </c>
      <c r="AH1343" s="0" t="s">
        <v>107</v>
      </c>
    </row>
    <row r="1344">
      <c r="A1344" s="0">
        <v>1340</v>
      </c>
      <c r="B1344" s="0" t="s">
        <v>4548</v>
      </c>
      <c r="C1344" s="0" t="s">
        <v>13</v>
      </c>
      <c r="D1344" s="0" t="s">
        <v>16</v>
      </c>
      <c r="E1344" s="5" t="s">
        <v>3306</v>
      </c>
      <c r="G1344" s="0" t="s">
        <v>26</v>
      </c>
      <c r="H1344" s="0" t="s">
        <v>92</v>
      </c>
      <c r="I1344" s="0" t="s">
        <v>3301</v>
      </c>
      <c r="J1344" s="5" t="s">
        <v>3302</v>
      </c>
      <c r="K1344" s="0" t="s">
        <v>33</v>
      </c>
      <c r="O1344" s="2">
        <v>0</v>
      </c>
      <c r="P1344" s="2">
        <v>1</v>
      </c>
      <c r="Q1344" s="2">
        <f>IF(C1344="Inventario físico",O1344,P1344)</f>
      </c>
      <c r="R1344" s="2">
        <v>1</v>
      </c>
      <c r="S1344" s="0" t="s">
        <v>2505</v>
      </c>
      <c r="T1344" s="0" t="s">
        <v>2505</v>
      </c>
      <c r="U1344" s="0" t="s">
        <v>99</v>
      </c>
      <c r="V1344" s="5" t="s">
        <v>2506</v>
      </c>
      <c r="Y1344" s="5" t="s">
        <v>3371</v>
      </c>
      <c r="Z1344" s="0" t="s">
        <v>104</v>
      </c>
      <c r="AC1344" s="5" t="s">
        <v>105</v>
      </c>
      <c r="AD1344" s="3">
        <f>IF(AA1344="","Pendiente",AA1344*Q1344)</f>
      </c>
      <c r="AE1344" s="3">
        <v>4025.97</v>
      </c>
      <c r="AF1344" s="3">
        <f>IF(AE1344="","",AE1344*Q1344)</f>
      </c>
      <c r="AG1344" s="0" t="s">
        <v>106</v>
      </c>
      <c r="AH1344" s="0" t="s">
        <v>107</v>
      </c>
    </row>
    <row r="1345">
      <c r="A1345" s="0">
        <v>1341</v>
      </c>
      <c r="B1345" s="0" t="s">
        <v>4549</v>
      </c>
      <c r="C1345" s="0" t="s">
        <v>13</v>
      </c>
      <c r="D1345" s="0" t="s">
        <v>16</v>
      </c>
      <c r="E1345" s="5" t="s">
        <v>3306</v>
      </c>
      <c r="G1345" s="0" t="s">
        <v>26</v>
      </c>
      <c r="H1345" s="0" t="s">
        <v>92</v>
      </c>
      <c r="I1345" s="0" t="s">
        <v>3301</v>
      </c>
      <c r="J1345" s="5" t="s">
        <v>3302</v>
      </c>
      <c r="K1345" s="0" t="s">
        <v>33</v>
      </c>
      <c r="O1345" s="2">
        <v>0</v>
      </c>
      <c r="P1345" s="2">
        <v>1</v>
      </c>
      <c r="Q1345" s="2">
        <f>IF(C1345="Inventario físico",O1345,P1345)</f>
      </c>
      <c r="R1345" s="2">
        <v>1</v>
      </c>
      <c r="S1345" s="0" t="s">
        <v>4550</v>
      </c>
      <c r="T1345" s="0" t="s">
        <v>4550</v>
      </c>
      <c r="U1345" s="0" t="s">
        <v>99</v>
      </c>
      <c r="V1345" s="5" t="s">
        <v>4551</v>
      </c>
      <c r="Y1345" s="5" t="s">
        <v>3309</v>
      </c>
      <c r="Z1345" s="0" t="s">
        <v>104</v>
      </c>
      <c r="AC1345" s="5" t="s">
        <v>105</v>
      </c>
      <c r="AD1345" s="3">
        <f>IF(AA1345="","Pendiente",AA1345*Q1345)</f>
      </c>
      <c r="AE1345" s="3">
        <v>9478800</v>
      </c>
      <c r="AF1345" s="3">
        <f>IF(AE1345="","",AE1345*Q1345)</f>
      </c>
      <c r="AG1345" s="0" t="s">
        <v>106</v>
      </c>
      <c r="AH1345" s="0" t="s">
        <v>107</v>
      </c>
    </row>
    <row r="1346">
      <c r="A1346" s="0">
        <v>1342</v>
      </c>
      <c r="B1346" s="0" t="s">
        <v>4552</v>
      </c>
      <c r="C1346" s="0" t="s">
        <v>13</v>
      </c>
      <c r="D1346" s="0" t="s">
        <v>16</v>
      </c>
      <c r="E1346" s="5" t="s">
        <v>3306</v>
      </c>
      <c r="G1346" s="0" t="s">
        <v>26</v>
      </c>
      <c r="H1346" s="0" t="s">
        <v>92</v>
      </c>
      <c r="I1346" s="0" t="s">
        <v>3301</v>
      </c>
      <c r="J1346" s="5" t="s">
        <v>3302</v>
      </c>
      <c r="K1346" s="0" t="s">
        <v>33</v>
      </c>
      <c r="O1346" s="2">
        <v>0</v>
      </c>
      <c r="P1346" s="2">
        <v>1</v>
      </c>
      <c r="Q1346" s="2">
        <f>IF(C1346="Inventario físico",O1346,P1346)</f>
      </c>
      <c r="R1346" s="2">
        <v>1</v>
      </c>
      <c r="S1346" s="0" t="s">
        <v>4553</v>
      </c>
      <c r="T1346" s="0" t="s">
        <v>4553</v>
      </c>
      <c r="U1346" s="0" t="s">
        <v>99</v>
      </c>
      <c r="V1346" s="5" t="s">
        <v>2902</v>
      </c>
      <c r="Y1346" s="5" t="s">
        <v>3309</v>
      </c>
      <c r="Z1346" s="0" t="s">
        <v>104</v>
      </c>
      <c r="AC1346" s="5" t="s">
        <v>105</v>
      </c>
      <c r="AD1346" s="3">
        <f>IF(AA1346="","Pendiente",AA1346*Q1346)</f>
      </c>
      <c r="AE1346" s="3">
        <v>15525.74</v>
      </c>
      <c r="AF1346" s="3">
        <f>IF(AE1346="","",AE1346*Q1346)</f>
      </c>
      <c r="AG1346" s="0" t="s">
        <v>106</v>
      </c>
      <c r="AH1346" s="0" t="s">
        <v>107</v>
      </c>
    </row>
    <row r="1347">
      <c r="A1347" s="0">
        <v>1343</v>
      </c>
      <c r="B1347" s="0" t="s">
        <v>4554</v>
      </c>
      <c r="C1347" s="0" t="s">
        <v>13</v>
      </c>
      <c r="D1347" s="0" t="s">
        <v>16</v>
      </c>
      <c r="E1347" s="5" t="s">
        <v>3306</v>
      </c>
      <c r="G1347" s="0" t="s">
        <v>26</v>
      </c>
      <c r="H1347" s="0" t="s">
        <v>92</v>
      </c>
      <c r="I1347" s="0" t="s">
        <v>3301</v>
      </c>
      <c r="J1347" s="5" t="s">
        <v>3302</v>
      </c>
      <c r="K1347" s="0" t="s">
        <v>33</v>
      </c>
      <c r="O1347" s="2">
        <v>0</v>
      </c>
      <c r="P1347" s="2">
        <v>1</v>
      </c>
      <c r="Q1347" s="2">
        <f>IF(C1347="Inventario físico",O1347,P1347)</f>
      </c>
      <c r="R1347" s="2">
        <v>1</v>
      </c>
      <c r="S1347" s="0" t="s">
        <v>4555</v>
      </c>
      <c r="T1347" s="0" t="s">
        <v>4555</v>
      </c>
      <c r="U1347" s="0" t="s">
        <v>99</v>
      </c>
      <c r="V1347" s="5" t="s">
        <v>4556</v>
      </c>
      <c r="Y1347" s="5" t="s">
        <v>3309</v>
      </c>
      <c r="Z1347" s="0" t="s">
        <v>104</v>
      </c>
      <c r="AC1347" s="5" t="s">
        <v>105</v>
      </c>
      <c r="AD1347" s="3">
        <f>IF(AA1347="","Pendiente",AA1347*Q1347)</f>
      </c>
      <c r="AE1347" s="3">
        <v>107832</v>
      </c>
      <c r="AF1347" s="3">
        <f>IF(AE1347="","",AE1347*Q1347)</f>
      </c>
      <c r="AG1347" s="0" t="s">
        <v>106</v>
      </c>
      <c r="AH1347" s="0" t="s">
        <v>107</v>
      </c>
    </row>
    <row r="1348">
      <c r="A1348" s="0">
        <v>1344</v>
      </c>
      <c r="B1348" s="0" t="s">
        <v>4557</v>
      </c>
      <c r="C1348" s="0" t="s">
        <v>13</v>
      </c>
      <c r="D1348" s="0" t="s">
        <v>16</v>
      </c>
      <c r="E1348" s="5" t="s">
        <v>3306</v>
      </c>
      <c r="G1348" s="0" t="s">
        <v>26</v>
      </c>
      <c r="H1348" s="0" t="s">
        <v>92</v>
      </c>
      <c r="I1348" s="0" t="s">
        <v>3301</v>
      </c>
      <c r="J1348" s="5" t="s">
        <v>3302</v>
      </c>
      <c r="K1348" s="0" t="s">
        <v>33</v>
      </c>
      <c r="O1348" s="2">
        <v>0</v>
      </c>
      <c r="P1348" s="2">
        <v>1</v>
      </c>
      <c r="Q1348" s="2">
        <f>IF(C1348="Inventario físico",O1348,P1348)</f>
      </c>
      <c r="R1348" s="2">
        <v>1</v>
      </c>
      <c r="S1348" s="0" t="s">
        <v>4558</v>
      </c>
      <c r="T1348" s="0" t="s">
        <v>4558</v>
      </c>
      <c r="U1348" s="0" t="s">
        <v>99</v>
      </c>
      <c r="V1348" s="5" t="s">
        <v>4559</v>
      </c>
      <c r="Y1348" s="5" t="s">
        <v>3309</v>
      </c>
      <c r="Z1348" s="0" t="s">
        <v>104</v>
      </c>
      <c r="AC1348" s="5" t="s">
        <v>105</v>
      </c>
      <c r="AD1348" s="3">
        <f>IF(AA1348="","Pendiente",AA1348*Q1348)</f>
      </c>
      <c r="AE1348" s="3">
        <v>356499.91</v>
      </c>
      <c r="AF1348" s="3">
        <f>IF(AE1348="","",AE1348*Q1348)</f>
      </c>
      <c r="AG1348" s="0" t="s">
        <v>106</v>
      </c>
      <c r="AH1348" s="0" t="s">
        <v>107</v>
      </c>
    </row>
    <row r="1349">
      <c r="A1349" s="0">
        <v>1345</v>
      </c>
      <c r="B1349" s="0" t="s">
        <v>4560</v>
      </c>
      <c r="C1349" s="0" t="s">
        <v>13</v>
      </c>
      <c r="D1349" s="0" t="s">
        <v>16</v>
      </c>
      <c r="E1349" s="5" t="s">
        <v>3306</v>
      </c>
      <c r="G1349" s="0" t="s">
        <v>26</v>
      </c>
      <c r="H1349" s="0" t="s">
        <v>92</v>
      </c>
      <c r="I1349" s="0" t="s">
        <v>3301</v>
      </c>
      <c r="J1349" s="5" t="s">
        <v>3302</v>
      </c>
      <c r="K1349" s="0" t="s">
        <v>30</v>
      </c>
      <c r="O1349" s="2">
        <v>0</v>
      </c>
      <c r="P1349" s="2">
        <v>1</v>
      </c>
      <c r="Q1349" s="2">
        <f>IF(C1349="Inventario físico",O1349,P1349)</f>
      </c>
      <c r="R1349" s="2">
        <v>1</v>
      </c>
      <c r="S1349" s="0" t="s">
        <v>4561</v>
      </c>
      <c r="T1349" s="0" t="s">
        <v>4561</v>
      </c>
      <c r="U1349" s="0" t="s">
        <v>99</v>
      </c>
      <c r="V1349" s="5" t="s">
        <v>4562</v>
      </c>
      <c r="Y1349" s="5" t="s">
        <v>3309</v>
      </c>
      <c r="Z1349" s="0" t="s">
        <v>104</v>
      </c>
      <c r="AC1349" s="5" t="s">
        <v>105</v>
      </c>
      <c r="AD1349" s="3">
        <f>IF(AA1349="","Pendiente",AA1349*Q1349)</f>
      </c>
      <c r="AE1349" s="3">
        <v>97157.05</v>
      </c>
      <c r="AF1349" s="3">
        <f>IF(AE1349="","",AE1349*Q1349)</f>
      </c>
      <c r="AG1349" s="0" t="s">
        <v>106</v>
      </c>
      <c r="AH1349" s="0" t="s">
        <v>107</v>
      </c>
    </row>
    <row r="1350">
      <c r="A1350" s="0">
        <v>1346</v>
      </c>
      <c r="B1350" s="0" t="s">
        <v>4563</v>
      </c>
      <c r="C1350" s="0" t="s">
        <v>13</v>
      </c>
      <c r="D1350" s="0" t="s">
        <v>16</v>
      </c>
      <c r="E1350" s="5" t="s">
        <v>3306</v>
      </c>
      <c r="G1350" s="0" t="s">
        <v>27</v>
      </c>
      <c r="H1350" s="0" t="s">
        <v>1020</v>
      </c>
      <c r="I1350" s="0" t="s">
        <v>3301</v>
      </c>
      <c r="J1350" s="5" t="s">
        <v>3302</v>
      </c>
      <c r="K1350" s="0" t="s">
        <v>30</v>
      </c>
      <c r="O1350" s="2">
        <v>0</v>
      </c>
      <c r="P1350" s="2">
        <v>2</v>
      </c>
      <c r="Q1350" s="2">
        <f>IF(C1350="Inventario físico",O1350,P1350)</f>
      </c>
      <c r="R1350" s="2">
        <v>1</v>
      </c>
      <c r="S1350" s="0" t="s">
        <v>4561</v>
      </c>
      <c r="T1350" s="0" t="s">
        <v>4561</v>
      </c>
      <c r="U1350" s="0" t="s">
        <v>99</v>
      </c>
      <c r="V1350" s="5" t="s">
        <v>4562</v>
      </c>
      <c r="Y1350" s="5" t="s">
        <v>3309</v>
      </c>
      <c r="Z1350" s="0" t="s">
        <v>104</v>
      </c>
      <c r="AC1350" s="5" t="s">
        <v>105</v>
      </c>
      <c r="AD1350" s="3">
        <f>IF(AA1350="","Pendiente",AA1350*Q1350)</f>
      </c>
      <c r="AE1350" s="3">
        <v>65600</v>
      </c>
      <c r="AF1350" s="3">
        <f>IF(AE1350="","",AE1350*Q1350)</f>
      </c>
      <c r="AG1350" s="0" t="s">
        <v>106</v>
      </c>
      <c r="AH1350" s="0" t="s">
        <v>107</v>
      </c>
    </row>
    <row r="1351">
      <c r="A1351" s="0">
        <v>1347</v>
      </c>
      <c r="B1351" s="0" t="s">
        <v>4564</v>
      </c>
      <c r="C1351" s="0" t="s">
        <v>13</v>
      </c>
      <c r="D1351" s="0" t="s">
        <v>16</v>
      </c>
      <c r="E1351" s="5" t="s">
        <v>3306</v>
      </c>
      <c r="G1351" s="0" t="s">
        <v>28</v>
      </c>
      <c r="H1351" s="0" t="s">
        <v>2131</v>
      </c>
      <c r="I1351" s="0" t="s">
        <v>3301</v>
      </c>
      <c r="J1351" s="5" t="s">
        <v>3302</v>
      </c>
      <c r="K1351" s="0" t="s">
        <v>30</v>
      </c>
      <c r="O1351" s="2">
        <v>0</v>
      </c>
      <c r="P1351" s="2">
        <v>1</v>
      </c>
      <c r="Q1351" s="2">
        <f>IF(C1351="Inventario físico",O1351,P1351)</f>
      </c>
      <c r="R1351" s="2">
        <v>1</v>
      </c>
      <c r="S1351" s="0" t="s">
        <v>4561</v>
      </c>
      <c r="T1351" s="0" t="s">
        <v>4561</v>
      </c>
      <c r="U1351" s="0" t="s">
        <v>99</v>
      </c>
      <c r="V1351" s="5" t="s">
        <v>4562</v>
      </c>
      <c r="Y1351" s="5" t="s">
        <v>3309</v>
      </c>
      <c r="Z1351" s="0" t="s">
        <v>104</v>
      </c>
      <c r="AC1351" s="5" t="s">
        <v>105</v>
      </c>
      <c r="AD1351" s="3">
        <f>IF(AA1351="","Pendiente",AA1351*Q1351)</f>
      </c>
      <c r="AE1351" s="3">
        <v>19634</v>
      </c>
      <c r="AF1351" s="3">
        <f>IF(AE1351="","",AE1351*Q1351)</f>
      </c>
      <c r="AG1351" s="0" t="s">
        <v>106</v>
      </c>
      <c r="AH1351" s="0" t="s">
        <v>107</v>
      </c>
    </row>
    <row r="1352">
      <c r="A1352" s="0">
        <v>1348</v>
      </c>
      <c r="B1352" s="0" t="s">
        <v>4565</v>
      </c>
      <c r="C1352" s="0" t="s">
        <v>13</v>
      </c>
      <c r="D1352" s="0" t="s">
        <v>16</v>
      </c>
      <c r="E1352" s="5" t="s">
        <v>3306</v>
      </c>
      <c r="G1352" s="0" t="s">
        <v>26</v>
      </c>
      <c r="H1352" s="0" t="s">
        <v>92</v>
      </c>
      <c r="I1352" s="0" t="s">
        <v>3301</v>
      </c>
      <c r="J1352" s="5" t="s">
        <v>3302</v>
      </c>
      <c r="K1352" s="0" t="s">
        <v>30</v>
      </c>
      <c r="O1352" s="2">
        <v>0</v>
      </c>
      <c r="P1352" s="2">
        <v>1</v>
      </c>
      <c r="Q1352" s="2">
        <f>IF(C1352="Inventario físico",O1352,P1352)</f>
      </c>
      <c r="R1352" s="2">
        <v>1</v>
      </c>
      <c r="S1352" s="0" t="s">
        <v>4566</v>
      </c>
      <c r="T1352" s="0" t="s">
        <v>4566</v>
      </c>
      <c r="U1352" s="0" t="s">
        <v>99</v>
      </c>
      <c r="V1352" s="5" t="s">
        <v>2791</v>
      </c>
      <c r="Y1352" s="5" t="s">
        <v>3309</v>
      </c>
      <c r="Z1352" s="0" t="s">
        <v>104</v>
      </c>
      <c r="AC1352" s="5" t="s">
        <v>105</v>
      </c>
      <c r="AD1352" s="3">
        <f>IF(AA1352="","Pendiente",AA1352*Q1352)</f>
      </c>
      <c r="AE1352" s="3">
        <v>458.13</v>
      </c>
      <c r="AF1352" s="3">
        <f>IF(AE1352="","",AE1352*Q1352)</f>
      </c>
      <c r="AG1352" s="0" t="s">
        <v>106</v>
      </c>
      <c r="AH1352" s="0" t="s">
        <v>107</v>
      </c>
    </row>
    <row r="1353">
      <c r="A1353" s="0">
        <v>1349</v>
      </c>
      <c r="B1353" s="0" t="s">
        <v>4567</v>
      </c>
      <c r="C1353" s="0" t="s">
        <v>13</v>
      </c>
      <c r="D1353" s="0" t="s">
        <v>16</v>
      </c>
      <c r="E1353" s="5" t="s">
        <v>131</v>
      </c>
      <c r="F1353" s="0" t="s">
        <v>3300</v>
      </c>
      <c r="G1353" s="0" t="s">
        <v>28</v>
      </c>
      <c r="H1353" s="0" t="s">
        <v>2131</v>
      </c>
      <c r="I1353" s="0" t="s">
        <v>3301</v>
      </c>
      <c r="J1353" s="5" t="s">
        <v>3302</v>
      </c>
      <c r="K1353" s="0" t="s">
        <v>30</v>
      </c>
      <c r="O1353" s="2">
        <v>0</v>
      </c>
      <c r="P1353" s="2">
        <v>18</v>
      </c>
      <c r="Q1353" s="2">
        <f>IF(C1353="Inventario físico",O1353,P1353)</f>
      </c>
      <c r="R1353" s="2">
        <v>1</v>
      </c>
      <c r="S1353" s="0" t="s">
        <v>4566</v>
      </c>
      <c r="T1353" s="0" t="s">
        <v>4566</v>
      </c>
      <c r="U1353" s="0" t="s">
        <v>99</v>
      </c>
      <c r="V1353" s="5" t="s">
        <v>2791</v>
      </c>
      <c r="Y1353" s="5" t="s">
        <v>3304</v>
      </c>
      <c r="Z1353" s="0" t="s">
        <v>104</v>
      </c>
      <c r="AC1353" s="5" t="s">
        <v>105</v>
      </c>
      <c r="AD1353" s="3">
        <f>IF(AA1353="","Pendiente",AA1353*Q1353)</f>
      </c>
      <c r="AE1353" s="3">
        <v>679.9777777777778</v>
      </c>
      <c r="AF1353" s="3">
        <f>IF(AE1353="","",AE1353*Q1353)</f>
      </c>
      <c r="AG1353" s="0" t="s">
        <v>106</v>
      </c>
      <c r="AH1353" s="0" t="s">
        <v>107</v>
      </c>
    </row>
    <row r="1354">
      <c r="A1354" s="0">
        <v>1350</v>
      </c>
      <c r="B1354" s="0" t="s">
        <v>4568</v>
      </c>
      <c r="C1354" s="0" t="s">
        <v>13</v>
      </c>
      <c r="D1354" s="0" t="s">
        <v>16</v>
      </c>
      <c r="E1354" s="5" t="s">
        <v>3306</v>
      </c>
      <c r="G1354" s="0" t="s">
        <v>26</v>
      </c>
      <c r="H1354" s="0" t="s">
        <v>92</v>
      </c>
      <c r="I1354" s="0" t="s">
        <v>3301</v>
      </c>
      <c r="J1354" s="5" t="s">
        <v>3302</v>
      </c>
      <c r="K1354" s="0" t="s">
        <v>30</v>
      </c>
      <c r="O1354" s="2">
        <v>0</v>
      </c>
      <c r="P1354" s="2">
        <v>1</v>
      </c>
      <c r="Q1354" s="2">
        <f>IF(C1354="Inventario físico",O1354,P1354)</f>
      </c>
      <c r="R1354" s="2">
        <v>1</v>
      </c>
      <c r="S1354" s="0" t="s">
        <v>4569</v>
      </c>
      <c r="T1354" s="0" t="s">
        <v>4569</v>
      </c>
      <c r="U1354" s="0" t="s">
        <v>99</v>
      </c>
      <c r="V1354" s="5" t="s">
        <v>4570</v>
      </c>
      <c r="Y1354" s="5" t="s">
        <v>3309</v>
      </c>
      <c r="Z1354" s="0" t="s">
        <v>104</v>
      </c>
      <c r="AC1354" s="5" t="s">
        <v>105</v>
      </c>
      <c r="AD1354" s="3">
        <f>IF(AA1354="","Pendiente",AA1354*Q1354)</f>
      </c>
      <c r="AE1354" s="3">
        <v>165289.26</v>
      </c>
      <c r="AF1354" s="3">
        <f>IF(AE1354="","",AE1354*Q1354)</f>
      </c>
      <c r="AG1354" s="0" t="s">
        <v>106</v>
      </c>
      <c r="AH1354" s="0" t="s">
        <v>107</v>
      </c>
    </row>
    <row r="1355">
      <c r="A1355" s="0">
        <v>1351</v>
      </c>
      <c r="B1355" s="0" t="s">
        <v>4571</v>
      </c>
      <c r="C1355" s="0" t="s">
        <v>13</v>
      </c>
      <c r="D1355" s="0" t="s">
        <v>16</v>
      </c>
      <c r="E1355" s="5" t="s">
        <v>3306</v>
      </c>
      <c r="G1355" s="0" t="s">
        <v>26</v>
      </c>
      <c r="H1355" s="0" t="s">
        <v>92</v>
      </c>
      <c r="I1355" s="0" t="s">
        <v>3301</v>
      </c>
      <c r="J1355" s="5" t="s">
        <v>3302</v>
      </c>
      <c r="K1355" s="0" t="s">
        <v>30</v>
      </c>
      <c r="O1355" s="2">
        <v>0</v>
      </c>
      <c r="P1355" s="2">
        <v>1</v>
      </c>
      <c r="Q1355" s="2">
        <f>IF(C1355="Inventario físico",O1355,P1355)</f>
      </c>
      <c r="R1355" s="2">
        <v>1</v>
      </c>
      <c r="S1355" s="0" t="s">
        <v>4572</v>
      </c>
      <c r="T1355" s="0" t="s">
        <v>4572</v>
      </c>
      <c r="U1355" s="0" t="s">
        <v>99</v>
      </c>
      <c r="V1355" s="5" t="s">
        <v>4573</v>
      </c>
      <c r="Y1355" s="5" t="s">
        <v>3309</v>
      </c>
      <c r="Z1355" s="0" t="s">
        <v>104</v>
      </c>
      <c r="AC1355" s="5" t="s">
        <v>105</v>
      </c>
      <c r="AD1355" s="3">
        <f>IF(AA1355="","Pendiente",AA1355*Q1355)</f>
      </c>
      <c r="AE1355" s="3">
        <v>555750</v>
      </c>
      <c r="AF1355" s="3">
        <f>IF(AE1355="","",AE1355*Q1355)</f>
      </c>
      <c r="AG1355" s="0" t="s">
        <v>106</v>
      </c>
      <c r="AH1355" s="0" t="s">
        <v>107</v>
      </c>
    </row>
    <row r="1356">
      <c r="A1356" s="0">
        <v>1352</v>
      </c>
      <c r="B1356" s="0" t="s">
        <v>4574</v>
      </c>
      <c r="C1356" s="0" t="s">
        <v>13</v>
      </c>
      <c r="D1356" s="0" t="s">
        <v>16</v>
      </c>
      <c r="E1356" s="5" t="s">
        <v>3306</v>
      </c>
      <c r="G1356" s="0" t="s">
        <v>26</v>
      </c>
      <c r="H1356" s="0" t="s">
        <v>92</v>
      </c>
      <c r="I1356" s="0" t="s">
        <v>3301</v>
      </c>
      <c r="J1356" s="5" t="s">
        <v>3302</v>
      </c>
      <c r="K1356" s="0" t="s">
        <v>30</v>
      </c>
      <c r="O1356" s="2">
        <v>0</v>
      </c>
      <c r="P1356" s="2">
        <v>1</v>
      </c>
      <c r="Q1356" s="2">
        <f>IF(C1356="Inventario físico",O1356,P1356)</f>
      </c>
      <c r="R1356" s="2">
        <v>1</v>
      </c>
      <c r="S1356" s="0" t="s">
        <v>4575</v>
      </c>
      <c r="T1356" s="0" t="s">
        <v>4575</v>
      </c>
      <c r="U1356" s="0" t="s">
        <v>99</v>
      </c>
      <c r="V1356" s="5" t="s">
        <v>4576</v>
      </c>
      <c r="Y1356" s="5" t="s">
        <v>3309</v>
      </c>
      <c r="Z1356" s="0" t="s">
        <v>104</v>
      </c>
      <c r="AC1356" s="5" t="s">
        <v>105</v>
      </c>
      <c r="AD1356" s="3">
        <f>IF(AA1356="","Pendiente",AA1356*Q1356)</f>
      </c>
      <c r="AE1356" s="3">
        <v>1661.33</v>
      </c>
      <c r="AF1356" s="3">
        <f>IF(AE1356="","",AE1356*Q1356)</f>
      </c>
      <c r="AG1356" s="0" t="s">
        <v>106</v>
      </c>
      <c r="AH1356" s="0" t="s">
        <v>107</v>
      </c>
    </row>
    <row r="1357">
      <c r="A1357" s="0">
        <v>1353</v>
      </c>
      <c r="B1357" s="0" t="s">
        <v>4577</v>
      </c>
      <c r="C1357" s="0" t="s">
        <v>13</v>
      </c>
      <c r="D1357" s="0" t="s">
        <v>16</v>
      </c>
      <c r="E1357" s="5" t="s">
        <v>3306</v>
      </c>
      <c r="G1357" s="0" t="s">
        <v>26</v>
      </c>
      <c r="H1357" s="0" t="s">
        <v>92</v>
      </c>
      <c r="I1357" s="0" t="s">
        <v>3301</v>
      </c>
      <c r="J1357" s="5" t="s">
        <v>3302</v>
      </c>
      <c r="K1357" s="0" t="s">
        <v>30</v>
      </c>
      <c r="O1357" s="2">
        <v>0</v>
      </c>
      <c r="P1357" s="2">
        <v>1</v>
      </c>
      <c r="Q1357" s="2">
        <f>IF(C1357="Inventario físico",O1357,P1357)</f>
      </c>
      <c r="R1357" s="2">
        <v>1</v>
      </c>
      <c r="S1357" s="0" t="s">
        <v>4578</v>
      </c>
      <c r="T1357" s="0" t="s">
        <v>4578</v>
      </c>
      <c r="U1357" s="0" t="s">
        <v>99</v>
      </c>
      <c r="V1357" s="5" t="s">
        <v>4579</v>
      </c>
      <c r="Y1357" s="5" t="s">
        <v>3309</v>
      </c>
      <c r="Z1357" s="0" t="s">
        <v>104</v>
      </c>
      <c r="AC1357" s="5" t="s">
        <v>105</v>
      </c>
      <c r="AD1357" s="3">
        <f>IF(AA1357="","Pendiente",AA1357*Q1357)</f>
      </c>
      <c r="AE1357" s="3">
        <v>60180</v>
      </c>
      <c r="AF1357" s="3">
        <f>IF(AE1357="","",AE1357*Q1357)</f>
      </c>
      <c r="AG1357" s="0" t="s">
        <v>106</v>
      </c>
      <c r="AH1357" s="0" t="s">
        <v>107</v>
      </c>
    </row>
    <row r="1358">
      <c r="A1358" s="0">
        <v>1354</v>
      </c>
      <c r="B1358" s="0" t="s">
        <v>4580</v>
      </c>
      <c r="C1358" s="0" t="s">
        <v>13</v>
      </c>
      <c r="D1358" s="0" t="s">
        <v>16</v>
      </c>
      <c r="E1358" s="5" t="s">
        <v>3306</v>
      </c>
      <c r="G1358" s="0" t="s">
        <v>26</v>
      </c>
      <c r="H1358" s="0" t="s">
        <v>92</v>
      </c>
      <c r="I1358" s="0" t="s">
        <v>3301</v>
      </c>
      <c r="J1358" s="5" t="s">
        <v>3302</v>
      </c>
      <c r="K1358" s="0" t="s">
        <v>30</v>
      </c>
      <c r="O1358" s="2">
        <v>0</v>
      </c>
      <c r="P1358" s="2">
        <v>1</v>
      </c>
      <c r="Q1358" s="2">
        <f>IF(C1358="Inventario físico",O1358,P1358)</f>
      </c>
      <c r="R1358" s="2">
        <v>1</v>
      </c>
      <c r="S1358" s="0" t="s">
        <v>4581</v>
      </c>
      <c r="T1358" s="0" t="s">
        <v>4581</v>
      </c>
      <c r="U1358" s="0" t="s">
        <v>99</v>
      </c>
      <c r="V1358" s="5" t="s">
        <v>4582</v>
      </c>
      <c r="Y1358" s="5" t="s">
        <v>3309</v>
      </c>
      <c r="Z1358" s="0" t="s">
        <v>104</v>
      </c>
      <c r="AC1358" s="5" t="s">
        <v>105</v>
      </c>
      <c r="AD1358" s="3">
        <f>IF(AA1358="","Pendiente",AA1358*Q1358)</f>
      </c>
      <c r="AE1358" s="3">
        <v>58144</v>
      </c>
      <c r="AF1358" s="3">
        <f>IF(AE1358="","",AE1358*Q1358)</f>
      </c>
      <c r="AG1358" s="0" t="s">
        <v>106</v>
      </c>
      <c r="AH1358" s="0" t="s">
        <v>107</v>
      </c>
    </row>
    <row r="1359">
      <c r="A1359" s="0">
        <v>1355</v>
      </c>
      <c r="B1359" s="0" t="s">
        <v>4583</v>
      </c>
      <c r="C1359" s="0" t="s">
        <v>13</v>
      </c>
      <c r="D1359" s="0" t="s">
        <v>18</v>
      </c>
      <c r="E1359" s="5" t="s">
        <v>3500</v>
      </c>
      <c r="F1359" s="0" t="s">
        <v>3501</v>
      </c>
      <c r="G1359" s="0" t="s">
        <v>26</v>
      </c>
      <c r="H1359" s="0" t="s">
        <v>92</v>
      </c>
      <c r="I1359" s="0" t="s">
        <v>3301</v>
      </c>
      <c r="J1359" s="5" t="s">
        <v>3302</v>
      </c>
      <c r="K1359" s="0" t="s">
        <v>32</v>
      </c>
      <c r="O1359" s="2">
        <v>0</v>
      </c>
      <c r="P1359" s="2">
        <v>1</v>
      </c>
      <c r="Q1359" s="2">
        <f>IF(C1359="Inventario físico",O1359,P1359)</f>
      </c>
      <c r="R1359" s="2">
        <v>1</v>
      </c>
      <c r="S1359" s="0" t="s">
        <v>4584</v>
      </c>
      <c r="T1359" s="0" t="s">
        <v>4584</v>
      </c>
      <c r="U1359" s="0" t="s">
        <v>99</v>
      </c>
      <c r="V1359" s="5" t="s">
        <v>4585</v>
      </c>
      <c r="Y1359" s="5" t="s">
        <v>3504</v>
      </c>
      <c r="Z1359" s="0" t="s">
        <v>104</v>
      </c>
      <c r="AC1359" s="5" t="s">
        <v>105</v>
      </c>
      <c r="AD1359" s="3">
        <f>IF(AA1359="","Pendiente",AA1359*Q1359)</f>
      </c>
      <c r="AE1359" s="3">
        <v>43990.88</v>
      </c>
      <c r="AF1359" s="3">
        <f>IF(AE1359="","",AE1359*Q1359)</f>
      </c>
      <c r="AG1359" s="0" t="s">
        <v>106</v>
      </c>
      <c r="AH1359" s="0" t="s">
        <v>107</v>
      </c>
    </row>
    <row r="1360">
      <c r="A1360" s="0">
        <v>1356</v>
      </c>
      <c r="B1360" s="0" t="s">
        <v>4586</v>
      </c>
      <c r="C1360" s="0" t="s">
        <v>13</v>
      </c>
      <c r="D1360" s="0" t="s">
        <v>18</v>
      </c>
      <c r="E1360" s="5" t="s">
        <v>3500</v>
      </c>
      <c r="F1360" s="0" t="s">
        <v>3501</v>
      </c>
      <c r="G1360" s="0" t="s">
        <v>27</v>
      </c>
      <c r="H1360" s="0" t="s">
        <v>1020</v>
      </c>
      <c r="I1360" s="0" t="s">
        <v>3301</v>
      </c>
      <c r="J1360" s="5" t="s">
        <v>3302</v>
      </c>
      <c r="K1360" s="0" t="s">
        <v>32</v>
      </c>
      <c r="O1360" s="2">
        <v>0</v>
      </c>
      <c r="P1360" s="2">
        <v>24</v>
      </c>
      <c r="Q1360" s="2">
        <f>IF(C1360="Inventario físico",O1360,P1360)</f>
      </c>
      <c r="R1360" s="2">
        <v>1</v>
      </c>
      <c r="S1360" s="0" t="s">
        <v>4584</v>
      </c>
      <c r="T1360" s="0" t="s">
        <v>4584</v>
      </c>
      <c r="U1360" s="0" t="s">
        <v>99</v>
      </c>
      <c r="V1360" s="5" t="s">
        <v>4585</v>
      </c>
      <c r="Y1360" s="5" t="s">
        <v>3504</v>
      </c>
      <c r="Z1360" s="0" t="s">
        <v>104</v>
      </c>
      <c r="AC1360" s="5" t="s">
        <v>105</v>
      </c>
      <c r="AD1360" s="3">
        <f>IF(AA1360="","Pendiente",AA1360*Q1360)</f>
      </c>
      <c r="AE1360" s="3">
        <v>25127.12</v>
      </c>
      <c r="AF1360" s="3">
        <f>IF(AE1360="","",AE1360*Q1360)</f>
      </c>
      <c r="AG1360" s="0" t="s">
        <v>106</v>
      </c>
      <c r="AH1360" s="0" t="s">
        <v>107</v>
      </c>
    </row>
    <row r="1361">
      <c r="A1361" s="0">
        <v>1357</v>
      </c>
      <c r="B1361" s="0" t="s">
        <v>4587</v>
      </c>
      <c r="C1361" s="0" t="s">
        <v>13</v>
      </c>
      <c r="D1361" s="0" t="s">
        <v>18</v>
      </c>
      <c r="E1361" s="5" t="s">
        <v>3500</v>
      </c>
      <c r="F1361" s="0" t="s">
        <v>3501</v>
      </c>
      <c r="G1361" s="0" t="s">
        <v>28</v>
      </c>
      <c r="H1361" s="0" t="s">
        <v>2131</v>
      </c>
      <c r="I1361" s="0" t="s">
        <v>3301</v>
      </c>
      <c r="J1361" s="5" t="s">
        <v>3302</v>
      </c>
      <c r="K1361" s="0" t="s">
        <v>32</v>
      </c>
      <c r="O1361" s="2">
        <v>0</v>
      </c>
      <c r="P1361" s="2">
        <v>12</v>
      </c>
      <c r="Q1361" s="2">
        <f>IF(C1361="Inventario físico",O1361,P1361)</f>
      </c>
      <c r="R1361" s="2">
        <v>1</v>
      </c>
      <c r="S1361" s="0" t="s">
        <v>4584</v>
      </c>
      <c r="T1361" s="0" t="s">
        <v>4584</v>
      </c>
      <c r="U1361" s="0" t="s">
        <v>99</v>
      </c>
      <c r="V1361" s="5" t="s">
        <v>4585</v>
      </c>
      <c r="Y1361" s="5" t="s">
        <v>3504</v>
      </c>
      <c r="Z1361" s="0" t="s">
        <v>104</v>
      </c>
      <c r="AC1361" s="5" t="s">
        <v>105</v>
      </c>
      <c r="AD1361" s="3">
        <f>IF(AA1361="","Pendiente",AA1361*Q1361)</f>
      </c>
      <c r="AE1361" s="3">
        <v>25127.12</v>
      </c>
      <c r="AF1361" s="3">
        <f>IF(AE1361="","",AE1361*Q1361)</f>
      </c>
      <c r="AG1361" s="0" t="s">
        <v>106</v>
      </c>
      <c r="AH1361" s="0" t="s">
        <v>107</v>
      </c>
    </row>
    <row r="1362">
      <c r="A1362" s="0">
        <v>1358</v>
      </c>
      <c r="B1362" s="0" t="s">
        <v>4588</v>
      </c>
      <c r="C1362" s="0" t="s">
        <v>13</v>
      </c>
      <c r="D1362" s="0" t="s">
        <v>18</v>
      </c>
      <c r="E1362" s="5" t="s">
        <v>3500</v>
      </c>
      <c r="F1362" s="0" t="s">
        <v>3501</v>
      </c>
      <c r="G1362" s="0" t="s">
        <v>26</v>
      </c>
      <c r="H1362" s="0" t="s">
        <v>92</v>
      </c>
      <c r="I1362" s="0" t="s">
        <v>3301</v>
      </c>
      <c r="J1362" s="5" t="s">
        <v>3302</v>
      </c>
      <c r="K1362" s="0" t="s">
        <v>32</v>
      </c>
      <c r="O1362" s="2">
        <v>0</v>
      </c>
      <c r="P1362" s="2">
        <v>1</v>
      </c>
      <c r="Q1362" s="2">
        <f>IF(C1362="Inventario físico",O1362,P1362)</f>
      </c>
      <c r="R1362" s="2">
        <v>1</v>
      </c>
      <c r="S1362" s="0" t="s">
        <v>4589</v>
      </c>
      <c r="T1362" s="0" t="s">
        <v>4589</v>
      </c>
      <c r="U1362" s="0" t="s">
        <v>99</v>
      </c>
      <c r="V1362" s="5" t="s">
        <v>4590</v>
      </c>
      <c r="Y1362" s="5" t="s">
        <v>3504</v>
      </c>
      <c r="Z1362" s="0" t="s">
        <v>104</v>
      </c>
      <c r="AC1362" s="5" t="s">
        <v>105</v>
      </c>
      <c r="AD1362" s="3">
        <f>IF(AA1362="","Pendiente",AA1362*Q1362)</f>
      </c>
      <c r="AE1362" s="3">
        <v>126441.67</v>
      </c>
      <c r="AF1362" s="3">
        <f>IF(AE1362="","",AE1362*Q1362)</f>
      </c>
      <c r="AG1362" s="0" t="s">
        <v>106</v>
      </c>
      <c r="AH1362" s="0" t="s">
        <v>107</v>
      </c>
    </row>
    <row r="1363">
      <c r="A1363" s="0">
        <v>1359</v>
      </c>
      <c r="B1363" s="0" t="s">
        <v>4591</v>
      </c>
      <c r="C1363" s="0" t="s">
        <v>13</v>
      </c>
      <c r="D1363" s="0" t="s">
        <v>16</v>
      </c>
      <c r="E1363" s="5" t="s">
        <v>3306</v>
      </c>
      <c r="G1363" s="0" t="s">
        <v>26</v>
      </c>
      <c r="H1363" s="0" t="s">
        <v>92</v>
      </c>
      <c r="I1363" s="0" t="s">
        <v>3301</v>
      </c>
      <c r="J1363" s="5" t="s">
        <v>3302</v>
      </c>
      <c r="K1363" s="0" t="s">
        <v>33</v>
      </c>
      <c r="O1363" s="2">
        <v>0</v>
      </c>
      <c r="P1363" s="2">
        <v>0</v>
      </c>
      <c r="Q1363" s="2">
        <f>IF(C1363="Inventario físico",O1363,P1363)</f>
      </c>
      <c r="R1363" s="2">
        <v>1</v>
      </c>
      <c r="S1363" s="0" t="s">
        <v>4592</v>
      </c>
      <c r="T1363" s="0" t="s">
        <v>4592</v>
      </c>
      <c r="U1363" s="0" t="s">
        <v>99</v>
      </c>
      <c r="V1363" s="5" t="s">
        <v>4593</v>
      </c>
      <c r="Y1363" s="5" t="s">
        <v>3309</v>
      </c>
      <c r="Z1363" s="0" t="s">
        <v>104</v>
      </c>
      <c r="AC1363" s="5" t="s">
        <v>105</v>
      </c>
      <c r="AD1363" s="3">
        <f>IF(AA1363="","Pendiente",AA1363*Q1363)</f>
      </c>
      <c r="AE1363" s="3">
        <v>25538.6375</v>
      </c>
      <c r="AF1363" s="3">
        <f>IF(AE1363="","",AE1363*Q1363)</f>
      </c>
      <c r="AG1363" s="0" t="s">
        <v>106</v>
      </c>
      <c r="AH1363" s="0" t="s">
        <v>107</v>
      </c>
    </row>
    <row r="1364">
      <c r="A1364" s="0">
        <v>1360</v>
      </c>
      <c r="B1364" s="0" t="s">
        <v>4594</v>
      </c>
      <c r="C1364" s="0" t="s">
        <v>13</v>
      </c>
      <c r="D1364" s="0" t="s">
        <v>16</v>
      </c>
      <c r="E1364" s="5" t="s">
        <v>3306</v>
      </c>
      <c r="G1364" s="0" t="s">
        <v>27</v>
      </c>
      <c r="H1364" s="0" t="s">
        <v>1020</v>
      </c>
      <c r="I1364" s="0" t="s">
        <v>3301</v>
      </c>
      <c r="J1364" s="5" t="s">
        <v>3302</v>
      </c>
      <c r="K1364" s="0" t="s">
        <v>33</v>
      </c>
      <c r="O1364" s="2">
        <v>0</v>
      </c>
      <c r="P1364" s="2">
        <v>80</v>
      </c>
      <c r="Q1364" s="2">
        <f>IF(C1364="Inventario físico",O1364,P1364)</f>
      </c>
      <c r="R1364" s="2">
        <v>2</v>
      </c>
      <c r="S1364" s="0" t="s">
        <v>4592</v>
      </c>
      <c r="T1364" s="0" t="s">
        <v>4592</v>
      </c>
      <c r="U1364" s="0" t="s">
        <v>99</v>
      </c>
      <c r="V1364" s="5" t="s">
        <v>4593</v>
      </c>
      <c r="Y1364" s="5" t="s">
        <v>3309</v>
      </c>
      <c r="Z1364" s="0" t="s">
        <v>104</v>
      </c>
      <c r="AC1364" s="5" t="s">
        <v>105</v>
      </c>
      <c r="AD1364" s="3">
        <f>IF(AA1364="","Pendiente",AA1364*Q1364)</f>
      </c>
      <c r="AE1364" s="3">
        <v>25538.6375</v>
      </c>
      <c r="AF1364" s="3">
        <f>IF(AE1364="","",AE1364*Q1364)</f>
      </c>
      <c r="AG1364" s="0" t="s">
        <v>106</v>
      </c>
      <c r="AH1364" s="0" t="s">
        <v>107</v>
      </c>
    </row>
    <row r="1365">
      <c r="A1365" s="0">
        <v>1361</v>
      </c>
      <c r="B1365" s="0" t="s">
        <v>4595</v>
      </c>
      <c r="C1365" s="0" t="s">
        <v>13</v>
      </c>
      <c r="D1365" s="0" t="s">
        <v>18</v>
      </c>
      <c r="E1365" s="5" t="s">
        <v>3500</v>
      </c>
      <c r="F1365" s="0" t="s">
        <v>3608</v>
      </c>
      <c r="G1365" s="0" t="s">
        <v>26</v>
      </c>
      <c r="H1365" s="0" t="s">
        <v>92</v>
      </c>
      <c r="I1365" s="0" t="s">
        <v>3301</v>
      </c>
      <c r="J1365" s="5" t="s">
        <v>3302</v>
      </c>
      <c r="K1365" s="0" t="s">
        <v>31</v>
      </c>
      <c r="O1365" s="2">
        <v>0</v>
      </c>
      <c r="P1365" s="2">
        <v>0</v>
      </c>
      <c r="Q1365" s="2">
        <f>IF(C1365="Inventario físico",O1365,P1365)</f>
      </c>
      <c r="R1365" s="2">
        <v>1</v>
      </c>
      <c r="S1365" s="0" t="s">
        <v>4596</v>
      </c>
      <c r="T1365" s="0" t="s">
        <v>4596</v>
      </c>
      <c r="U1365" s="0" t="s">
        <v>99</v>
      </c>
      <c r="V1365" s="5" t="s">
        <v>4597</v>
      </c>
      <c r="Y1365" s="5" t="s">
        <v>3610</v>
      </c>
      <c r="Z1365" s="0" t="s">
        <v>104</v>
      </c>
      <c r="AC1365" s="5" t="s">
        <v>105</v>
      </c>
      <c r="AD1365" s="3">
        <f>IF(AA1365="","Pendiente",AA1365*Q1365)</f>
      </c>
      <c r="AF1365" s="3">
        <f>IF(AE1365="","",AE1365*Q1365)</f>
      </c>
      <c r="AG1365" s="0" t="s">
        <v>106</v>
      </c>
      <c r="AH1365" s="0" t="s">
        <v>107</v>
      </c>
    </row>
    <row r="1366">
      <c r="A1366" s="0">
        <v>1362</v>
      </c>
      <c r="B1366" s="0" t="s">
        <v>4598</v>
      </c>
      <c r="C1366" s="0" t="s">
        <v>13</v>
      </c>
      <c r="D1366" s="0" t="s">
        <v>16</v>
      </c>
      <c r="E1366" s="5" t="s">
        <v>3306</v>
      </c>
      <c r="G1366" s="0" t="s">
        <v>28</v>
      </c>
      <c r="H1366" s="0" t="s">
        <v>2131</v>
      </c>
      <c r="I1366" s="0" t="s">
        <v>3301</v>
      </c>
      <c r="J1366" s="5" t="s">
        <v>3302</v>
      </c>
      <c r="K1366" s="0" t="s">
        <v>30</v>
      </c>
      <c r="O1366" s="2">
        <v>0</v>
      </c>
      <c r="P1366" s="2">
        <v>900</v>
      </c>
      <c r="Q1366" s="2">
        <f>IF(C1366="Inventario físico",O1366,P1366)</f>
      </c>
      <c r="R1366" s="2">
        <v>1</v>
      </c>
      <c r="S1366" s="0" t="s">
        <v>2095</v>
      </c>
      <c r="T1366" s="0" t="s">
        <v>2095</v>
      </c>
      <c r="U1366" s="0" t="s">
        <v>99</v>
      </c>
      <c r="V1366" s="5" t="s">
        <v>2096</v>
      </c>
      <c r="Y1366" s="5" t="s">
        <v>3342</v>
      </c>
      <c r="Z1366" s="0" t="s">
        <v>104</v>
      </c>
      <c r="AC1366" s="5" t="s">
        <v>105</v>
      </c>
      <c r="AD1366" s="3">
        <f>IF(AA1366="","Pendiente",AA1366*Q1366)</f>
      </c>
      <c r="AE1366" s="3">
        <v>433.77023333333335</v>
      </c>
      <c r="AF1366" s="3">
        <f>IF(AE1366="","",AE1366*Q1366)</f>
      </c>
      <c r="AG1366" s="0" t="s">
        <v>106</v>
      </c>
      <c r="AH1366" s="0" t="s">
        <v>107</v>
      </c>
    </row>
    <row r="1367">
      <c r="A1367" s="0">
        <v>1363</v>
      </c>
      <c r="B1367" s="0" t="s">
        <v>4599</v>
      </c>
      <c r="C1367" s="0" t="s">
        <v>13</v>
      </c>
      <c r="D1367" s="0" t="s">
        <v>16</v>
      </c>
      <c r="E1367" s="5" t="s">
        <v>3306</v>
      </c>
      <c r="G1367" s="0" t="s">
        <v>27</v>
      </c>
      <c r="H1367" s="0" t="s">
        <v>1020</v>
      </c>
      <c r="I1367" s="0" t="s">
        <v>3301</v>
      </c>
      <c r="J1367" s="5" t="s">
        <v>3302</v>
      </c>
      <c r="K1367" s="0" t="s">
        <v>30</v>
      </c>
      <c r="O1367" s="2">
        <v>0</v>
      </c>
      <c r="P1367" s="2">
        <v>19400</v>
      </c>
      <c r="Q1367" s="2">
        <f>IF(C1367="Inventario físico",O1367,P1367)</f>
      </c>
      <c r="R1367" s="2">
        <v>2</v>
      </c>
      <c r="S1367" s="0" t="s">
        <v>4600</v>
      </c>
      <c r="T1367" s="0" t="s">
        <v>4600</v>
      </c>
      <c r="U1367" s="0" t="s">
        <v>99</v>
      </c>
      <c r="V1367" s="5" t="s">
        <v>4601</v>
      </c>
      <c r="Y1367" s="5" t="s">
        <v>3309</v>
      </c>
      <c r="Z1367" s="0" t="s">
        <v>104</v>
      </c>
      <c r="AC1367" s="5" t="s">
        <v>105</v>
      </c>
      <c r="AD1367" s="3">
        <f>IF(AA1367="","Pendiente",AA1367*Q1367)</f>
      </c>
      <c r="AE1367" s="3">
        <v>154.69072164948454</v>
      </c>
      <c r="AF1367" s="3">
        <f>IF(AE1367="","",AE1367*Q1367)</f>
      </c>
      <c r="AG1367" s="0" t="s">
        <v>106</v>
      </c>
      <c r="AH1367" s="0" t="s">
        <v>107</v>
      </c>
    </row>
    <row r="1368">
      <c r="A1368" s="0">
        <v>1364</v>
      </c>
      <c r="B1368" s="0" t="s">
        <v>4602</v>
      </c>
      <c r="C1368" s="0" t="s">
        <v>13</v>
      </c>
      <c r="D1368" s="0" t="s">
        <v>16</v>
      </c>
      <c r="E1368" s="5" t="s">
        <v>3306</v>
      </c>
      <c r="G1368" s="0" t="s">
        <v>27</v>
      </c>
      <c r="H1368" s="0" t="s">
        <v>1020</v>
      </c>
      <c r="I1368" s="0" t="s">
        <v>3301</v>
      </c>
      <c r="J1368" s="5" t="s">
        <v>3302</v>
      </c>
      <c r="K1368" s="0" t="s">
        <v>30</v>
      </c>
      <c r="O1368" s="2">
        <v>0</v>
      </c>
      <c r="P1368" s="2">
        <v>10000</v>
      </c>
      <c r="Q1368" s="2">
        <f>IF(C1368="Inventario físico",O1368,P1368)</f>
      </c>
      <c r="R1368" s="2">
        <v>2</v>
      </c>
      <c r="S1368" s="0" t="s">
        <v>4603</v>
      </c>
      <c r="T1368" s="0" t="s">
        <v>4603</v>
      </c>
      <c r="U1368" s="0" t="s">
        <v>99</v>
      </c>
      <c r="V1368" s="5" t="s">
        <v>4604</v>
      </c>
      <c r="Y1368" s="5" t="s">
        <v>3309</v>
      </c>
      <c r="Z1368" s="0" t="s">
        <v>104</v>
      </c>
      <c r="AC1368" s="5" t="s">
        <v>105</v>
      </c>
      <c r="AD1368" s="3">
        <f>IF(AA1368="","Pendiente",AA1368*Q1368)</f>
      </c>
      <c r="AE1368" s="3">
        <v>162.91</v>
      </c>
      <c r="AF1368" s="3">
        <f>IF(AE1368="","",AE1368*Q1368)</f>
      </c>
      <c r="AG1368" s="0" t="s">
        <v>106</v>
      </c>
      <c r="AH1368" s="0" t="s">
        <v>107</v>
      </c>
    </row>
    <row r="1369">
      <c r="A1369" s="0">
        <v>1365</v>
      </c>
      <c r="B1369" s="0" t="s">
        <v>4605</v>
      </c>
      <c r="C1369" s="0" t="s">
        <v>13</v>
      </c>
      <c r="D1369" s="0" t="s">
        <v>16</v>
      </c>
      <c r="E1369" s="5" t="s">
        <v>131</v>
      </c>
      <c r="F1369" s="0" t="s">
        <v>3300</v>
      </c>
      <c r="G1369" s="0" t="s">
        <v>27</v>
      </c>
      <c r="H1369" s="0" t="s">
        <v>1020</v>
      </c>
      <c r="I1369" s="0" t="s">
        <v>3301</v>
      </c>
      <c r="J1369" s="5" t="s">
        <v>3302</v>
      </c>
      <c r="K1369" s="0" t="s">
        <v>30</v>
      </c>
      <c r="O1369" s="2">
        <v>0</v>
      </c>
      <c r="P1369" s="2">
        <v>9583</v>
      </c>
      <c r="Q1369" s="2">
        <f>IF(C1369="Inventario físico",O1369,P1369)</f>
      </c>
      <c r="R1369" s="2">
        <v>3</v>
      </c>
      <c r="S1369" s="0" t="s">
        <v>4606</v>
      </c>
      <c r="T1369" s="0" t="s">
        <v>4606</v>
      </c>
      <c r="U1369" s="0" t="s">
        <v>99</v>
      </c>
      <c r="V1369" s="5" t="s">
        <v>2089</v>
      </c>
      <c r="Y1369" s="5" t="s">
        <v>3304</v>
      </c>
      <c r="Z1369" s="0" t="s">
        <v>104</v>
      </c>
      <c r="AC1369" s="5" t="s">
        <v>105</v>
      </c>
      <c r="AD1369" s="3">
        <f>IF(AA1369="","Pendiente",AA1369*Q1369)</f>
      </c>
      <c r="AE1369" s="3">
        <v>160.38401126995723</v>
      </c>
      <c r="AF1369" s="3">
        <f>IF(AE1369="","",AE1369*Q1369)</f>
      </c>
      <c r="AG1369" s="0" t="s">
        <v>106</v>
      </c>
      <c r="AH1369" s="0" t="s">
        <v>107</v>
      </c>
    </row>
    <row r="1370">
      <c r="A1370" s="0">
        <v>1366</v>
      </c>
      <c r="B1370" s="0" t="s">
        <v>4607</v>
      </c>
      <c r="C1370" s="0" t="s">
        <v>13</v>
      </c>
      <c r="D1370" s="0" t="s">
        <v>16</v>
      </c>
      <c r="E1370" s="5" t="s">
        <v>131</v>
      </c>
      <c r="F1370" s="0" t="s">
        <v>3300</v>
      </c>
      <c r="G1370" s="0" t="s">
        <v>28</v>
      </c>
      <c r="H1370" s="0" t="s">
        <v>2131</v>
      </c>
      <c r="I1370" s="0" t="s">
        <v>3301</v>
      </c>
      <c r="J1370" s="5" t="s">
        <v>3302</v>
      </c>
      <c r="K1370" s="0" t="s">
        <v>30</v>
      </c>
      <c r="O1370" s="2">
        <v>0</v>
      </c>
      <c r="P1370" s="2">
        <v>3</v>
      </c>
      <c r="Q1370" s="2">
        <f>IF(C1370="Inventario físico",O1370,P1370)</f>
      </c>
      <c r="R1370" s="2">
        <v>1</v>
      </c>
      <c r="S1370" s="0" t="s">
        <v>4606</v>
      </c>
      <c r="T1370" s="0" t="s">
        <v>4606</v>
      </c>
      <c r="U1370" s="0" t="s">
        <v>99</v>
      </c>
      <c r="V1370" s="5" t="s">
        <v>2089</v>
      </c>
      <c r="Y1370" s="5" t="s">
        <v>3304</v>
      </c>
      <c r="Z1370" s="0" t="s">
        <v>104</v>
      </c>
      <c r="AC1370" s="5" t="s">
        <v>105</v>
      </c>
      <c r="AD1370" s="3">
        <f>IF(AA1370="","Pendiente",AA1370*Q1370)</f>
      </c>
      <c r="AE1370" s="3">
        <v>165289.26</v>
      </c>
      <c r="AF1370" s="3">
        <f>IF(AE1370="","",AE1370*Q1370)</f>
      </c>
      <c r="AG1370" s="0" t="s">
        <v>106</v>
      </c>
      <c r="AH1370" s="0" t="s">
        <v>107</v>
      </c>
    </row>
    <row r="1371">
      <c r="A1371" s="0">
        <v>1367</v>
      </c>
      <c r="B1371" s="0" t="s">
        <v>4608</v>
      </c>
      <c r="C1371" s="0" t="s">
        <v>13</v>
      </c>
      <c r="D1371" s="0" t="s">
        <v>16</v>
      </c>
      <c r="E1371" s="5" t="s">
        <v>3306</v>
      </c>
      <c r="G1371" s="0" t="s">
        <v>27</v>
      </c>
      <c r="H1371" s="0" t="s">
        <v>1020</v>
      </c>
      <c r="I1371" s="0" t="s">
        <v>3301</v>
      </c>
      <c r="J1371" s="5" t="s">
        <v>3302</v>
      </c>
      <c r="K1371" s="0" t="s">
        <v>33</v>
      </c>
      <c r="O1371" s="2">
        <v>0</v>
      </c>
      <c r="P1371" s="2">
        <v>5181</v>
      </c>
      <c r="Q1371" s="2">
        <f>IF(C1371="Inventario físico",O1371,P1371)</f>
      </c>
      <c r="R1371" s="2">
        <v>1</v>
      </c>
      <c r="S1371" s="0" t="s">
        <v>4609</v>
      </c>
      <c r="T1371" s="0" t="s">
        <v>4609</v>
      </c>
      <c r="U1371" s="0" t="s">
        <v>99</v>
      </c>
      <c r="V1371" s="5" t="s">
        <v>4610</v>
      </c>
      <c r="Y1371" s="5" t="s">
        <v>3309</v>
      </c>
      <c r="Z1371" s="0" t="s">
        <v>104</v>
      </c>
      <c r="AC1371" s="5" t="s">
        <v>105</v>
      </c>
      <c r="AD1371" s="3">
        <f>IF(AA1371="","Pendiente",AA1371*Q1371)</f>
      </c>
      <c r="AE1371" s="3">
        <v>326.32365373480025</v>
      </c>
      <c r="AF1371" s="3">
        <f>IF(AE1371="","",AE1371*Q1371)</f>
      </c>
      <c r="AG1371" s="0" t="s">
        <v>106</v>
      </c>
      <c r="AH1371" s="0" t="s">
        <v>107</v>
      </c>
    </row>
    <row r="1372">
      <c r="A1372" s="0">
        <v>1368</v>
      </c>
      <c r="B1372" s="0" t="s">
        <v>4611</v>
      </c>
      <c r="C1372" s="0" t="s">
        <v>13</v>
      </c>
      <c r="D1372" s="0" t="s">
        <v>16</v>
      </c>
      <c r="E1372" s="5" t="s">
        <v>3306</v>
      </c>
      <c r="G1372" s="0" t="s">
        <v>27</v>
      </c>
      <c r="H1372" s="0" t="s">
        <v>1020</v>
      </c>
      <c r="I1372" s="0" t="s">
        <v>3301</v>
      </c>
      <c r="J1372" s="5" t="s">
        <v>3302</v>
      </c>
      <c r="K1372" s="0" t="s">
        <v>30</v>
      </c>
      <c r="O1372" s="2">
        <v>0</v>
      </c>
      <c r="P1372" s="2">
        <v>4050</v>
      </c>
      <c r="Q1372" s="2">
        <f>IF(C1372="Inventario físico",O1372,P1372)</f>
      </c>
      <c r="R1372" s="2">
        <v>1</v>
      </c>
      <c r="S1372" s="0" t="s">
        <v>4612</v>
      </c>
      <c r="T1372" s="0" t="s">
        <v>4612</v>
      </c>
      <c r="U1372" s="0" t="s">
        <v>99</v>
      </c>
      <c r="V1372" s="5" t="s">
        <v>4613</v>
      </c>
      <c r="Y1372" s="5" t="s">
        <v>3309</v>
      </c>
      <c r="Z1372" s="0" t="s">
        <v>104</v>
      </c>
      <c r="AC1372" s="5" t="s">
        <v>105</v>
      </c>
      <c r="AD1372" s="3">
        <f>IF(AA1372="","Pendiente",AA1372*Q1372)</f>
      </c>
      <c r="AE1372" s="3">
        <v>2.9117283950617283</v>
      </c>
      <c r="AF1372" s="3">
        <f>IF(AE1372="","",AE1372*Q1372)</f>
      </c>
      <c r="AG1372" s="0" t="s">
        <v>106</v>
      </c>
      <c r="AH1372" s="0" t="s">
        <v>107</v>
      </c>
    </row>
    <row r="1373">
      <c r="A1373" s="0">
        <v>1369</v>
      </c>
      <c r="B1373" s="0" t="s">
        <v>4614</v>
      </c>
      <c r="C1373" s="0" t="s">
        <v>13</v>
      </c>
      <c r="D1373" s="0" t="s">
        <v>16</v>
      </c>
      <c r="E1373" s="5" t="s">
        <v>3306</v>
      </c>
      <c r="G1373" s="0" t="s">
        <v>27</v>
      </c>
      <c r="H1373" s="0" t="s">
        <v>1020</v>
      </c>
      <c r="I1373" s="0" t="s">
        <v>3301</v>
      </c>
      <c r="J1373" s="5" t="s">
        <v>3302</v>
      </c>
      <c r="K1373" s="0" t="s">
        <v>33</v>
      </c>
      <c r="O1373" s="2">
        <v>0</v>
      </c>
      <c r="P1373" s="2">
        <v>3010</v>
      </c>
      <c r="Q1373" s="2">
        <f>IF(C1373="Inventario físico",O1373,P1373)</f>
      </c>
      <c r="R1373" s="2">
        <v>2</v>
      </c>
      <c r="S1373" s="0" t="s">
        <v>4615</v>
      </c>
      <c r="T1373" s="0" t="s">
        <v>4615</v>
      </c>
      <c r="U1373" s="0" t="s">
        <v>99</v>
      </c>
      <c r="V1373" s="5" t="s">
        <v>4616</v>
      </c>
      <c r="Y1373" s="5" t="s">
        <v>3309</v>
      </c>
      <c r="Z1373" s="0" t="s">
        <v>104</v>
      </c>
      <c r="AC1373" s="5" t="s">
        <v>105</v>
      </c>
      <c r="AD1373" s="3">
        <f>IF(AA1373="","Pendiente",AA1373*Q1373)</f>
      </c>
      <c r="AE1373" s="3">
        <v>1303.2940332225915</v>
      </c>
      <c r="AF1373" s="3">
        <f>IF(AE1373="","",AE1373*Q1373)</f>
      </c>
      <c r="AG1373" s="0" t="s">
        <v>106</v>
      </c>
      <c r="AH1373" s="0" t="s">
        <v>107</v>
      </c>
    </row>
    <row r="1374">
      <c r="A1374" s="0">
        <v>1370</v>
      </c>
      <c r="B1374" s="0" t="s">
        <v>4617</v>
      </c>
      <c r="C1374" s="0" t="s">
        <v>13</v>
      </c>
      <c r="D1374" s="0" t="s">
        <v>16</v>
      </c>
      <c r="E1374" s="5" t="s">
        <v>3306</v>
      </c>
      <c r="G1374" s="0" t="s">
        <v>28</v>
      </c>
      <c r="H1374" s="0" t="s">
        <v>2131</v>
      </c>
      <c r="I1374" s="0" t="s">
        <v>3301</v>
      </c>
      <c r="J1374" s="5" t="s">
        <v>3302</v>
      </c>
      <c r="K1374" s="0" t="s">
        <v>33</v>
      </c>
      <c r="O1374" s="2">
        <v>0</v>
      </c>
      <c r="P1374" s="2">
        <v>12</v>
      </c>
      <c r="Q1374" s="2">
        <f>IF(C1374="Inventario físico",O1374,P1374)</f>
      </c>
      <c r="R1374" s="2">
        <v>1</v>
      </c>
      <c r="S1374" s="0" t="s">
        <v>4615</v>
      </c>
      <c r="T1374" s="0" t="s">
        <v>4615</v>
      </c>
      <c r="U1374" s="0" t="s">
        <v>99</v>
      </c>
      <c r="V1374" s="5" t="s">
        <v>4616</v>
      </c>
      <c r="Y1374" s="5" t="s">
        <v>3309</v>
      </c>
      <c r="Z1374" s="0" t="s">
        <v>104</v>
      </c>
      <c r="AC1374" s="5" t="s">
        <v>105</v>
      </c>
      <c r="AD1374" s="3">
        <f>IF(AA1374="","Pendiente",AA1374*Q1374)</f>
      </c>
      <c r="AE1374" s="3">
        <v>539.99</v>
      </c>
      <c r="AF1374" s="3">
        <f>IF(AE1374="","",AE1374*Q1374)</f>
      </c>
      <c r="AG1374" s="0" t="s">
        <v>106</v>
      </c>
      <c r="AH1374" s="0" t="s">
        <v>107</v>
      </c>
    </row>
    <row r="1375">
      <c r="A1375" s="0">
        <v>1371</v>
      </c>
      <c r="B1375" s="0" t="s">
        <v>4618</v>
      </c>
      <c r="C1375" s="0" t="s">
        <v>13</v>
      </c>
      <c r="D1375" s="0" t="s">
        <v>16</v>
      </c>
      <c r="E1375" s="5" t="s">
        <v>3306</v>
      </c>
      <c r="G1375" s="0" t="s">
        <v>27</v>
      </c>
      <c r="H1375" s="0" t="s">
        <v>1020</v>
      </c>
      <c r="I1375" s="0" t="s">
        <v>3301</v>
      </c>
      <c r="J1375" s="5" t="s">
        <v>3302</v>
      </c>
      <c r="K1375" s="0" t="s">
        <v>33</v>
      </c>
      <c r="O1375" s="2">
        <v>0</v>
      </c>
      <c r="P1375" s="2">
        <v>8770</v>
      </c>
      <c r="Q1375" s="2">
        <f>IF(C1375="Inventario físico",O1375,P1375)</f>
      </c>
      <c r="R1375" s="2">
        <v>17</v>
      </c>
      <c r="S1375" s="0" t="s">
        <v>4619</v>
      </c>
      <c r="T1375" s="0" t="s">
        <v>4619</v>
      </c>
      <c r="U1375" s="0" t="s">
        <v>99</v>
      </c>
      <c r="V1375" s="5" t="s">
        <v>4620</v>
      </c>
      <c r="Y1375" s="5" t="s">
        <v>3309</v>
      </c>
      <c r="Z1375" s="0" t="s">
        <v>104</v>
      </c>
      <c r="AC1375" s="5" t="s">
        <v>105</v>
      </c>
      <c r="AD1375" s="3">
        <f>IF(AA1375="","Pendiente",AA1375*Q1375)</f>
      </c>
      <c r="AE1375" s="3">
        <v>16.2830661345496</v>
      </c>
      <c r="AF1375" s="3">
        <f>IF(AE1375="","",AE1375*Q1375)</f>
      </c>
      <c r="AG1375" s="0" t="s">
        <v>106</v>
      </c>
      <c r="AH1375" s="0" t="s">
        <v>107</v>
      </c>
    </row>
    <row r="1376">
      <c r="A1376" s="0">
        <v>1372</v>
      </c>
      <c r="B1376" s="0" t="s">
        <v>4621</v>
      </c>
      <c r="C1376" s="0" t="s">
        <v>13</v>
      </c>
      <c r="D1376" s="0" t="s">
        <v>16</v>
      </c>
      <c r="E1376" s="5" t="s">
        <v>3306</v>
      </c>
      <c r="G1376" s="0" t="s">
        <v>28</v>
      </c>
      <c r="H1376" s="0" t="s">
        <v>2131</v>
      </c>
      <c r="I1376" s="0" t="s">
        <v>3301</v>
      </c>
      <c r="J1376" s="5" t="s">
        <v>3302</v>
      </c>
      <c r="K1376" s="0" t="s">
        <v>33</v>
      </c>
      <c r="O1376" s="2">
        <v>0</v>
      </c>
      <c r="P1376" s="2">
        <v>200</v>
      </c>
      <c r="Q1376" s="2">
        <f>IF(C1376="Inventario físico",O1376,P1376)</f>
      </c>
      <c r="R1376" s="2">
        <v>1</v>
      </c>
      <c r="S1376" s="0" t="s">
        <v>4619</v>
      </c>
      <c r="T1376" s="0" t="s">
        <v>4619</v>
      </c>
      <c r="U1376" s="0" t="s">
        <v>99</v>
      </c>
      <c r="V1376" s="5" t="s">
        <v>4620</v>
      </c>
      <c r="Y1376" s="5" t="s">
        <v>3309</v>
      </c>
      <c r="Z1376" s="0" t="s">
        <v>104</v>
      </c>
      <c r="AC1376" s="5" t="s">
        <v>105</v>
      </c>
      <c r="AD1376" s="3">
        <f>IF(AA1376="","Pendiente",AA1376*Q1376)</f>
      </c>
      <c r="AE1376" s="3">
        <v>31.77485</v>
      </c>
      <c r="AF1376" s="3">
        <f>IF(AE1376="","",AE1376*Q1376)</f>
      </c>
      <c r="AG1376" s="0" t="s">
        <v>106</v>
      </c>
      <c r="AH1376" s="0" t="s">
        <v>107</v>
      </c>
    </row>
    <row r="1377">
      <c r="A1377" s="0">
        <v>1373</v>
      </c>
      <c r="B1377" s="0" t="s">
        <v>4622</v>
      </c>
      <c r="C1377" s="0" t="s">
        <v>13</v>
      </c>
      <c r="D1377" s="0" t="s">
        <v>16</v>
      </c>
      <c r="E1377" s="5" t="s">
        <v>3306</v>
      </c>
      <c r="G1377" s="0" t="s">
        <v>27</v>
      </c>
      <c r="H1377" s="0" t="s">
        <v>1020</v>
      </c>
      <c r="I1377" s="0" t="s">
        <v>3301</v>
      </c>
      <c r="J1377" s="5" t="s">
        <v>3302</v>
      </c>
      <c r="K1377" s="0" t="s">
        <v>30</v>
      </c>
      <c r="O1377" s="2">
        <v>0</v>
      </c>
      <c r="P1377" s="2">
        <v>4250</v>
      </c>
      <c r="Q1377" s="2">
        <f>IF(C1377="Inventario físico",O1377,P1377)</f>
      </c>
      <c r="R1377" s="2">
        <v>2</v>
      </c>
      <c r="S1377" s="0" t="s">
        <v>4623</v>
      </c>
      <c r="T1377" s="0" t="s">
        <v>4623</v>
      </c>
      <c r="U1377" s="0" t="s">
        <v>99</v>
      </c>
      <c r="V1377" s="5" t="s">
        <v>4624</v>
      </c>
      <c r="Y1377" s="5" t="s">
        <v>3309</v>
      </c>
      <c r="Z1377" s="0" t="s">
        <v>104</v>
      </c>
      <c r="AC1377" s="5" t="s">
        <v>105</v>
      </c>
      <c r="AD1377" s="3">
        <f>IF(AA1377="","Pendiente",AA1377*Q1377)</f>
      </c>
      <c r="AE1377" s="3">
        <v>151.2235294117647</v>
      </c>
      <c r="AF1377" s="3">
        <f>IF(AE1377="","",AE1377*Q1377)</f>
      </c>
      <c r="AG1377" s="0" t="s">
        <v>106</v>
      </c>
      <c r="AH1377" s="0" t="s">
        <v>107</v>
      </c>
    </row>
    <row r="1378">
      <c r="A1378" s="0">
        <v>1374</v>
      </c>
      <c r="B1378" s="0" t="s">
        <v>4625</v>
      </c>
      <c r="C1378" s="0" t="s">
        <v>13</v>
      </c>
      <c r="D1378" s="0" t="s">
        <v>16</v>
      </c>
      <c r="E1378" s="5" t="s">
        <v>3306</v>
      </c>
      <c r="G1378" s="0" t="s">
        <v>27</v>
      </c>
      <c r="H1378" s="0" t="s">
        <v>1020</v>
      </c>
      <c r="I1378" s="0" t="s">
        <v>3301</v>
      </c>
      <c r="J1378" s="5" t="s">
        <v>3302</v>
      </c>
      <c r="K1378" s="0" t="s">
        <v>30</v>
      </c>
      <c r="O1378" s="2">
        <v>0</v>
      </c>
      <c r="P1378" s="2">
        <v>2850</v>
      </c>
      <c r="Q1378" s="2">
        <f>IF(C1378="Inventario físico",O1378,P1378)</f>
      </c>
      <c r="R1378" s="2">
        <v>3</v>
      </c>
      <c r="S1378" s="0" t="s">
        <v>4626</v>
      </c>
      <c r="T1378" s="0" t="s">
        <v>4626</v>
      </c>
      <c r="U1378" s="0" t="s">
        <v>99</v>
      </c>
      <c r="V1378" s="5" t="s">
        <v>4627</v>
      </c>
      <c r="Y1378" s="5" t="s">
        <v>3309</v>
      </c>
      <c r="Z1378" s="0" t="s">
        <v>104</v>
      </c>
      <c r="AC1378" s="5" t="s">
        <v>105</v>
      </c>
      <c r="AD1378" s="3">
        <f>IF(AA1378="","Pendiente",AA1378*Q1378)</f>
      </c>
      <c r="AE1378" s="3">
        <v>99.39522456140351</v>
      </c>
      <c r="AF1378" s="3">
        <f>IF(AE1378="","",AE1378*Q1378)</f>
      </c>
      <c r="AG1378" s="0" t="s">
        <v>106</v>
      </c>
      <c r="AH1378" s="0" t="s">
        <v>107</v>
      </c>
    </row>
    <row r="1379">
      <c r="A1379" s="0">
        <v>1375</v>
      </c>
      <c r="B1379" s="0" t="s">
        <v>4628</v>
      </c>
      <c r="C1379" s="0" t="s">
        <v>13</v>
      </c>
      <c r="D1379" s="0" t="s">
        <v>16</v>
      </c>
      <c r="E1379" s="5" t="s">
        <v>3306</v>
      </c>
      <c r="G1379" s="0" t="s">
        <v>27</v>
      </c>
      <c r="H1379" s="0" t="s">
        <v>1020</v>
      </c>
      <c r="I1379" s="0" t="s">
        <v>3301</v>
      </c>
      <c r="J1379" s="5" t="s">
        <v>3302</v>
      </c>
      <c r="K1379" s="0" t="s">
        <v>30</v>
      </c>
      <c r="O1379" s="2">
        <v>0</v>
      </c>
      <c r="P1379" s="2">
        <v>2809</v>
      </c>
      <c r="Q1379" s="2">
        <f>IF(C1379="Inventario físico",O1379,P1379)</f>
      </c>
      <c r="R1379" s="2">
        <v>2</v>
      </c>
      <c r="S1379" s="0" t="s">
        <v>4629</v>
      </c>
      <c r="T1379" s="0" t="s">
        <v>4629</v>
      </c>
      <c r="U1379" s="0" t="s">
        <v>99</v>
      </c>
      <c r="V1379" s="5" t="s">
        <v>4630</v>
      </c>
      <c r="Y1379" s="5" t="s">
        <v>3309</v>
      </c>
      <c r="Z1379" s="0" t="s">
        <v>104</v>
      </c>
      <c r="AC1379" s="5" t="s">
        <v>105</v>
      </c>
      <c r="AD1379" s="3">
        <f>IF(AA1379="","Pendiente",AA1379*Q1379)</f>
      </c>
      <c r="AE1379" s="3">
        <v>8.2</v>
      </c>
      <c r="AF1379" s="3">
        <f>IF(AE1379="","",AE1379*Q1379)</f>
      </c>
      <c r="AG1379" s="0" t="s">
        <v>106</v>
      </c>
      <c r="AH1379" s="0" t="s">
        <v>107</v>
      </c>
    </row>
    <row r="1380">
      <c r="A1380" s="0">
        <v>1376</v>
      </c>
      <c r="B1380" s="0" t="s">
        <v>4631</v>
      </c>
      <c r="C1380" s="0" t="s">
        <v>13</v>
      </c>
      <c r="D1380" s="0" t="s">
        <v>16</v>
      </c>
      <c r="E1380" s="5" t="s">
        <v>3306</v>
      </c>
      <c r="G1380" s="0" t="s">
        <v>27</v>
      </c>
      <c r="H1380" s="0" t="s">
        <v>1020</v>
      </c>
      <c r="I1380" s="0" t="s">
        <v>3301</v>
      </c>
      <c r="J1380" s="5" t="s">
        <v>3302</v>
      </c>
      <c r="K1380" s="0" t="s">
        <v>33</v>
      </c>
      <c r="O1380" s="2">
        <v>0</v>
      </c>
      <c r="P1380" s="2">
        <v>2005</v>
      </c>
      <c r="Q1380" s="2">
        <f>IF(C1380="Inventario físico",O1380,P1380)</f>
      </c>
      <c r="R1380" s="2">
        <v>1</v>
      </c>
      <c r="S1380" s="0" t="s">
        <v>4632</v>
      </c>
      <c r="T1380" s="0" t="s">
        <v>4632</v>
      </c>
      <c r="U1380" s="0" t="s">
        <v>99</v>
      </c>
      <c r="V1380" s="5" t="s">
        <v>4633</v>
      </c>
      <c r="Y1380" s="5" t="s">
        <v>3309</v>
      </c>
      <c r="Z1380" s="0" t="s">
        <v>104</v>
      </c>
      <c r="AC1380" s="5" t="s">
        <v>105</v>
      </c>
      <c r="AD1380" s="3">
        <f>IF(AA1380="","Pendiente",AA1380*Q1380)</f>
      </c>
      <c r="AE1380" s="3">
        <v>234.267680798005</v>
      </c>
      <c r="AF1380" s="3">
        <f>IF(AE1380="","",AE1380*Q1380)</f>
      </c>
      <c r="AG1380" s="0" t="s">
        <v>106</v>
      </c>
      <c r="AH1380" s="0" t="s">
        <v>107</v>
      </c>
    </row>
    <row r="1381">
      <c r="A1381" s="0">
        <v>1377</v>
      </c>
      <c r="B1381" s="0" t="s">
        <v>4634</v>
      </c>
      <c r="C1381" s="0" t="s">
        <v>13</v>
      </c>
      <c r="D1381" s="0" t="s">
        <v>16</v>
      </c>
      <c r="E1381" s="5" t="s">
        <v>3306</v>
      </c>
      <c r="G1381" s="0" t="s">
        <v>27</v>
      </c>
      <c r="H1381" s="0" t="s">
        <v>1020</v>
      </c>
      <c r="I1381" s="0" t="s">
        <v>3301</v>
      </c>
      <c r="J1381" s="5" t="s">
        <v>3302</v>
      </c>
      <c r="K1381" s="0" t="s">
        <v>30</v>
      </c>
      <c r="O1381" s="2">
        <v>0</v>
      </c>
      <c r="P1381" s="2">
        <v>2725</v>
      </c>
      <c r="Q1381" s="2">
        <f>IF(C1381="Inventario físico",O1381,P1381)</f>
      </c>
      <c r="R1381" s="2">
        <v>2</v>
      </c>
      <c r="S1381" s="0" t="s">
        <v>4635</v>
      </c>
      <c r="T1381" s="0" t="s">
        <v>4635</v>
      </c>
      <c r="U1381" s="0" t="s">
        <v>99</v>
      </c>
      <c r="V1381" s="5" t="s">
        <v>4636</v>
      </c>
      <c r="Y1381" s="5" t="s">
        <v>3309</v>
      </c>
      <c r="Z1381" s="0" t="s">
        <v>104</v>
      </c>
      <c r="AC1381" s="5" t="s">
        <v>105</v>
      </c>
      <c r="AD1381" s="3">
        <f>IF(AA1381="","Pendiente",AA1381*Q1381)</f>
      </c>
      <c r="AE1381" s="3">
        <v>127.9262128440367</v>
      </c>
      <c r="AF1381" s="3">
        <f>IF(AE1381="","",AE1381*Q1381)</f>
      </c>
      <c r="AG1381" s="0" t="s">
        <v>106</v>
      </c>
      <c r="AH1381" s="0" t="s">
        <v>107</v>
      </c>
    </row>
    <row r="1382">
      <c r="A1382" s="0">
        <v>1378</v>
      </c>
      <c r="B1382" s="0" t="s">
        <v>4637</v>
      </c>
      <c r="C1382" s="0" t="s">
        <v>13</v>
      </c>
      <c r="D1382" s="0" t="s">
        <v>16</v>
      </c>
      <c r="E1382" s="5" t="s">
        <v>131</v>
      </c>
      <c r="F1382" s="0" t="s">
        <v>3300</v>
      </c>
      <c r="G1382" s="0" t="s">
        <v>27</v>
      </c>
      <c r="H1382" s="0" t="s">
        <v>1020</v>
      </c>
      <c r="I1382" s="0" t="s">
        <v>3301</v>
      </c>
      <c r="J1382" s="5" t="s">
        <v>3302</v>
      </c>
      <c r="K1382" s="0" t="s">
        <v>33</v>
      </c>
      <c r="O1382" s="2">
        <v>0</v>
      </c>
      <c r="P1382" s="2">
        <v>1662</v>
      </c>
      <c r="Q1382" s="2">
        <f>IF(C1382="Inventario físico",O1382,P1382)</f>
      </c>
      <c r="R1382" s="2">
        <v>1</v>
      </c>
      <c r="S1382" s="0" t="s">
        <v>4638</v>
      </c>
      <c r="T1382" s="0" t="s">
        <v>4638</v>
      </c>
      <c r="U1382" s="0" t="s">
        <v>99</v>
      </c>
      <c r="V1382" s="5" t="s">
        <v>2020</v>
      </c>
      <c r="Y1382" s="5" t="s">
        <v>3304</v>
      </c>
      <c r="Z1382" s="0" t="s">
        <v>104</v>
      </c>
      <c r="AC1382" s="5" t="s">
        <v>105</v>
      </c>
      <c r="AD1382" s="3">
        <f>IF(AA1382="","Pendiente",AA1382*Q1382)</f>
      </c>
      <c r="AE1382" s="3">
        <v>264.23953670276774</v>
      </c>
      <c r="AF1382" s="3">
        <f>IF(AE1382="","",AE1382*Q1382)</f>
      </c>
      <c r="AG1382" s="0" t="s">
        <v>106</v>
      </c>
      <c r="AH1382" s="0" t="s">
        <v>107</v>
      </c>
    </row>
    <row r="1383">
      <c r="A1383" s="0">
        <v>1379</v>
      </c>
      <c r="B1383" s="0" t="s">
        <v>4639</v>
      </c>
      <c r="C1383" s="0" t="s">
        <v>13</v>
      </c>
      <c r="D1383" s="0" t="s">
        <v>16</v>
      </c>
      <c r="E1383" s="5" t="s">
        <v>3306</v>
      </c>
      <c r="G1383" s="0" t="s">
        <v>28</v>
      </c>
      <c r="H1383" s="0" t="s">
        <v>2131</v>
      </c>
      <c r="I1383" s="0" t="s">
        <v>3301</v>
      </c>
      <c r="J1383" s="5" t="s">
        <v>3302</v>
      </c>
      <c r="K1383" s="0" t="s">
        <v>33</v>
      </c>
      <c r="O1383" s="2">
        <v>0</v>
      </c>
      <c r="P1383" s="2">
        <v>20</v>
      </c>
      <c r="Q1383" s="2">
        <f>IF(C1383="Inventario físico",O1383,P1383)</f>
      </c>
      <c r="R1383" s="2">
        <v>1</v>
      </c>
      <c r="S1383" s="0" t="s">
        <v>4638</v>
      </c>
      <c r="T1383" s="0" t="s">
        <v>4638</v>
      </c>
      <c r="U1383" s="0" t="s">
        <v>99</v>
      </c>
      <c r="V1383" s="5" t="s">
        <v>2020</v>
      </c>
      <c r="Y1383" s="5" t="s">
        <v>3309</v>
      </c>
      <c r="Z1383" s="0" t="s">
        <v>104</v>
      </c>
      <c r="AC1383" s="5" t="s">
        <v>105</v>
      </c>
      <c r="AD1383" s="3">
        <f>IF(AA1383="","Pendiente",AA1383*Q1383)</f>
      </c>
      <c r="AE1383" s="3">
        <v>303.3125</v>
      </c>
      <c r="AF1383" s="3">
        <f>IF(AE1383="","",AE1383*Q1383)</f>
      </c>
      <c r="AG1383" s="0" t="s">
        <v>106</v>
      </c>
      <c r="AH1383" s="0" t="s">
        <v>107</v>
      </c>
    </row>
    <row r="1384">
      <c r="A1384" s="0">
        <v>1380</v>
      </c>
      <c r="B1384" s="0" t="s">
        <v>4640</v>
      </c>
      <c r="C1384" s="0" t="s">
        <v>13</v>
      </c>
      <c r="D1384" s="0" t="s">
        <v>16</v>
      </c>
      <c r="E1384" s="5" t="s">
        <v>3306</v>
      </c>
      <c r="G1384" s="0" t="s">
        <v>27</v>
      </c>
      <c r="H1384" s="0" t="s">
        <v>1020</v>
      </c>
      <c r="I1384" s="0" t="s">
        <v>3301</v>
      </c>
      <c r="J1384" s="5" t="s">
        <v>3302</v>
      </c>
      <c r="K1384" s="0" t="s">
        <v>30</v>
      </c>
      <c r="O1384" s="2">
        <v>0</v>
      </c>
      <c r="P1384" s="2">
        <v>2207</v>
      </c>
      <c r="Q1384" s="2">
        <f>IF(C1384="Inventario físico",O1384,P1384)</f>
      </c>
      <c r="R1384" s="2">
        <v>2</v>
      </c>
      <c r="S1384" s="0" t="s">
        <v>4641</v>
      </c>
      <c r="T1384" s="0" t="s">
        <v>4641</v>
      </c>
      <c r="U1384" s="0" t="s">
        <v>99</v>
      </c>
      <c r="V1384" s="5" t="s">
        <v>4642</v>
      </c>
      <c r="Y1384" s="5" t="s">
        <v>3309</v>
      </c>
      <c r="Z1384" s="0" t="s">
        <v>104</v>
      </c>
      <c r="AC1384" s="5" t="s">
        <v>105</v>
      </c>
      <c r="AD1384" s="3">
        <f>IF(AA1384="","Pendiente",AA1384*Q1384)</f>
      </c>
      <c r="AE1384" s="3">
        <v>474.30287267784325</v>
      </c>
      <c r="AF1384" s="3">
        <f>IF(AE1384="","",AE1384*Q1384)</f>
      </c>
      <c r="AG1384" s="0" t="s">
        <v>106</v>
      </c>
      <c r="AH1384" s="0" t="s">
        <v>107</v>
      </c>
    </row>
    <row r="1385">
      <c r="A1385" s="0">
        <v>1381</v>
      </c>
      <c r="B1385" s="0" t="s">
        <v>4643</v>
      </c>
      <c r="C1385" s="0" t="s">
        <v>13</v>
      </c>
      <c r="D1385" s="0" t="s">
        <v>16</v>
      </c>
      <c r="E1385" s="5" t="s">
        <v>3306</v>
      </c>
      <c r="G1385" s="0" t="s">
        <v>27</v>
      </c>
      <c r="H1385" s="0" t="s">
        <v>1020</v>
      </c>
      <c r="I1385" s="0" t="s">
        <v>3301</v>
      </c>
      <c r="J1385" s="5" t="s">
        <v>3302</v>
      </c>
      <c r="K1385" s="0" t="s">
        <v>33</v>
      </c>
      <c r="O1385" s="2">
        <v>0</v>
      </c>
      <c r="P1385" s="2">
        <v>5390</v>
      </c>
      <c r="Q1385" s="2">
        <f>IF(C1385="Inventario físico",O1385,P1385)</f>
      </c>
      <c r="R1385" s="2">
        <v>14</v>
      </c>
      <c r="S1385" s="0" t="s">
        <v>4644</v>
      </c>
      <c r="T1385" s="0" t="s">
        <v>4644</v>
      </c>
      <c r="U1385" s="0" t="s">
        <v>99</v>
      </c>
      <c r="V1385" s="5" t="s">
        <v>2651</v>
      </c>
      <c r="Y1385" s="5" t="s">
        <v>3309</v>
      </c>
      <c r="Z1385" s="0" t="s">
        <v>104</v>
      </c>
      <c r="AC1385" s="5" t="s">
        <v>105</v>
      </c>
      <c r="AD1385" s="3">
        <f>IF(AA1385="","Pendiente",AA1385*Q1385)</f>
      </c>
      <c r="AE1385" s="3">
        <v>165.25268089053804</v>
      </c>
      <c r="AF1385" s="3">
        <f>IF(AE1385="","",AE1385*Q1385)</f>
      </c>
      <c r="AG1385" s="0" t="s">
        <v>106</v>
      </c>
      <c r="AH1385" s="0" t="s">
        <v>107</v>
      </c>
    </row>
    <row r="1386">
      <c r="A1386" s="0">
        <v>1382</v>
      </c>
      <c r="B1386" s="0" t="s">
        <v>4645</v>
      </c>
      <c r="C1386" s="0" t="s">
        <v>13</v>
      </c>
      <c r="D1386" s="0" t="s">
        <v>16</v>
      </c>
      <c r="E1386" s="5" t="s">
        <v>131</v>
      </c>
      <c r="F1386" s="0" t="s">
        <v>3300</v>
      </c>
      <c r="G1386" s="0" t="s">
        <v>28</v>
      </c>
      <c r="H1386" s="0" t="s">
        <v>2131</v>
      </c>
      <c r="I1386" s="0" t="s">
        <v>3301</v>
      </c>
      <c r="J1386" s="5" t="s">
        <v>3302</v>
      </c>
      <c r="K1386" s="0" t="s">
        <v>33</v>
      </c>
      <c r="O1386" s="2">
        <v>0</v>
      </c>
      <c r="P1386" s="2">
        <v>180</v>
      </c>
      <c r="Q1386" s="2">
        <f>IF(C1386="Inventario físico",O1386,P1386)</f>
      </c>
      <c r="R1386" s="2">
        <v>2</v>
      </c>
      <c r="S1386" s="0" t="s">
        <v>4644</v>
      </c>
      <c r="T1386" s="0" t="s">
        <v>4644</v>
      </c>
      <c r="U1386" s="0" t="s">
        <v>99</v>
      </c>
      <c r="V1386" s="5" t="s">
        <v>2651</v>
      </c>
      <c r="Y1386" s="5" t="s">
        <v>3304</v>
      </c>
      <c r="Z1386" s="0" t="s">
        <v>104</v>
      </c>
      <c r="AC1386" s="5" t="s">
        <v>105</v>
      </c>
      <c r="AD1386" s="3">
        <f>IF(AA1386="","Pendiente",AA1386*Q1386)</f>
      </c>
      <c r="AE1386" s="3">
        <v>363.12294444444444</v>
      </c>
      <c r="AF1386" s="3">
        <f>IF(AE1386="","",AE1386*Q1386)</f>
      </c>
      <c r="AG1386" s="0" t="s">
        <v>106</v>
      </c>
      <c r="AH1386" s="0" t="s">
        <v>107</v>
      </c>
    </row>
    <row r="1387">
      <c r="A1387" s="0">
        <v>1383</v>
      </c>
      <c r="B1387" s="0" t="s">
        <v>4646</v>
      </c>
      <c r="C1387" s="0" t="s">
        <v>13</v>
      </c>
      <c r="D1387" s="0" t="s">
        <v>16</v>
      </c>
      <c r="E1387" s="5" t="s">
        <v>3306</v>
      </c>
      <c r="G1387" s="0" t="s">
        <v>27</v>
      </c>
      <c r="H1387" s="0" t="s">
        <v>1020</v>
      </c>
      <c r="I1387" s="0" t="s">
        <v>3301</v>
      </c>
      <c r="J1387" s="5" t="s">
        <v>3302</v>
      </c>
      <c r="K1387" s="0" t="s">
        <v>33</v>
      </c>
      <c r="O1387" s="2">
        <v>0</v>
      </c>
      <c r="P1387" s="2">
        <v>5720</v>
      </c>
      <c r="Q1387" s="2">
        <f>IF(C1387="Inventario físico",O1387,P1387)</f>
      </c>
      <c r="R1387" s="2">
        <v>13</v>
      </c>
      <c r="S1387" s="0" t="s">
        <v>4647</v>
      </c>
      <c r="T1387" s="0" t="s">
        <v>4647</v>
      </c>
      <c r="U1387" s="0" t="s">
        <v>99</v>
      </c>
      <c r="V1387" s="5" t="s">
        <v>4648</v>
      </c>
      <c r="Y1387" s="5" t="s">
        <v>3309</v>
      </c>
      <c r="Z1387" s="0" t="s">
        <v>104</v>
      </c>
      <c r="AC1387" s="5" t="s">
        <v>105</v>
      </c>
      <c r="AD1387" s="3">
        <f>IF(AA1387="","Pendiente",AA1387*Q1387)</f>
      </c>
      <c r="AE1387" s="3">
        <v>20.475272727272728</v>
      </c>
      <c r="AF1387" s="3">
        <f>IF(AE1387="","",AE1387*Q1387)</f>
      </c>
      <c r="AG1387" s="0" t="s">
        <v>106</v>
      </c>
      <c r="AH1387" s="0" t="s">
        <v>107</v>
      </c>
    </row>
    <row r="1388">
      <c r="A1388" s="0">
        <v>1384</v>
      </c>
      <c r="B1388" s="0" t="s">
        <v>4649</v>
      </c>
      <c r="C1388" s="0" t="s">
        <v>13</v>
      </c>
      <c r="D1388" s="0" t="s">
        <v>16</v>
      </c>
      <c r="E1388" s="5" t="s">
        <v>3306</v>
      </c>
      <c r="G1388" s="0" t="s">
        <v>28</v>
      </c>
      <c r="H1388" s="0" t="s">
        <v>2131</v>
      </c>
      <c r="I1388" s="0" t="s">
        <v>3301</v>
      </c>
      <c r="J1388" s="5" t="s">
        <v>3302</v>
      </c>
      <c r="K1388" s="0" t="s">
        <v>33</v>
      </c>
      <c r="O1388" s="2">
        <v>0</v>
      </c>
      <c r="P1388" s="2">
        <v>150</v>
      </c>
      <c r="Q1388" s="2">
        <f>IF(C1388="Inventario físico",O1388,P1388)</f>
      </c>
      <c r="R1388" s="2">
        <v>1</v>
      </c>
      <c r="S1388" s="0" t="s">
        <v>4647</v>
      </c>
      <c r="T1388" s="0" t="s">
        <v>4647</v>
      </c>
      <c r="U1388" s="0" t="s">
        <v>99</v>
      </c>
      <c r="V1388" s="5" t="s">
        <v>4648</v>
      </c>
      <c r="Y1388" s="5" t="s">
        <v>3309</v>
      </c>
      <c r="Z1388" s="0" t="s">
        <v>104</v>
      </c>
      <c r="AC1388" s="5" t="s">
        <v>105</v>
      </c>
      <c r="AD1388" s="3">
        <f>IF(AA1388="","Pendiente",AA1388*Q1388)</f>
      </c>
      <c r="AE1388" s="3">
        <v>30.8</v>
      </c>
      <c r="AF1388" s="3">
        <f>IF(AE1388="","",AE1388*Q1388)</f>
      </c>
      <c r="AG1388" s="0" t="s">
        <v>106</v>
      </c>
      <c r="AH1388" s="0" t="s">
        <v>107</v>
      </c>
    </row>
    <row r="1389">
      <c r="A1389" s="0">
        <v>1385</v>
      </c>
      <c r="B1389" s="0" t="s">
        <v>4650</v>
      </c>
      <c r="C1389" s="0" t="s">
        <v>13</v>
      </c>
      <c r="D1389" s="0" t="s">
        <v>16</v>
      </c>
      <c r="E1389" s="5" t="s">
        <v>3306</v>
      </c>
      <c r="G1389" s="0" t="s">
        <v>27</v>
      </c>
      <c r="H1389" s="0" t="s">
        <v>1020</v>
      </c>
      <c r="I1389" s="0" t="s">
        <v>3301</v>
      </c>
      <c r="J1389" s="5" t="s">
        <v>3302</v>
      </c>
      <c r="K1389" s="0" t="s">
        <v>30</v>
      </c>
      <c r="O1389" s="2">
        <v>0</v>
      </c>
      <c r="P1389" s="2">
        <v>1400</v>
      </c>
      <c r="Q1389" s="2">
        <f>IF(C1389="Inventario físico",O1389,P1389)</f>
      </c>
      <c r="R1389" s="2">
        <v>1</v>
      </c>
      <c r="S1389" s="0" t="s">
        <v>4651</v>
      </c>
      <c r="T1389" s="0" t="s">
        <v>4651</v>
      </c>
      <c r="U1389" s="0" t="s">
        <v>99</v>
      </c>
      <c r="V1389" s="5" t="s">
        <v>4652</v>
      </c>
      <c r="Y1389" s="5" t="s">
        <v>3309</v>
      </c>
      <c r="Z1389" s="0" t="s">
        <v>104</v>
      </c>
      <c r="AC1389" s="5" t="s">
        <v>105</v>
      </c>
      <c r="AD1389" s="3">
        <f>IF(AA1389="","Pendiente",AA1389*Q1389)</f>
      </c>
      <c r="AE1389" s="3">
        <v>12.31</v>
      </c>
      <c r="AF1389" s="3">
        <f>IF(AE1389="","",AE1389*Q1389)</f>
      </c>
      <c r="AG1389" s="0" t="s">
        <v>106</v>
      </c>
      <c r="AH1389" s="0" t="s">
        <v>107</v>
      </c>
    </row>
    <row r="1390">
      <c r="A1390" s="0">
        <v>1386</v>
      </c>
      <c r="B1390" s="0" t="s">
        <v>4653</v>
      </c>
      <c r="C1390" s="0" t="s">
        <v>13</v>
      </c>
      <c r="D1390" s="0" t="s">
        <v>16</v>
      </c>
      <c r="E1390" s="5" t="s">
        <v>3306</v>
      </c>
      <c r="G1390" s="0" t="s">
        <v>27</v>
      </c>
      <c r="H1390" s="0" t="s">
        <v>1020</v>
      </c>
      <c r="I1390" s="0" t="s">
        <v>3301</v>
      </c>
      <c r="J1390" s="5" t="s">
        <v>3302</v>
      </c>
      <c r="K1390" s="0" t="s">
        <v>33</v>
      </c>
      <c r="O1390" s="2">
        <v>0</v>
      </c>
      <c r="P1390" s="2">
        <v>4714</v>
      </c>
      <c r="Q1390" s="2">
        <f>IF(C1390="Inventario físico",O1390,P1390)</f>
      </c>
      <c r="R1390" s="2">
        <v>12</v>
      </c>
      <c r="S1390" s="0" t="s">
        <v>4654</v>
      </c>
      <c r="T1390" s="0" t="s">
        <v>4654</v>
      </c>
      <c r="U1390" s="0" t="s">
        <v>99</v>
      </c>
      <c r="V1390" s="5" t="s">
        <v>4655</v>
      </c>
      <c r="Y1390" s="5" t="s">
        <v>3309</v>
      </c>
      <c r="Z1390" s="0" t="s">
        <v>104</v>
      </c>
      <c r="AC1390" s="5" t="s">
        <v>105</v>
      </c>
      <c r="AD1390" s="3">
        <f>IF(AA1390="","Pendiente",AA1390*Q1390)</f>
      </c>
      <c r="AE1390" s="3">
        <v>101.09303988120492</v>
      </c>
      <c r="AF1390" s="3">
        <f>IF(AE1390="","",AE1390*Q1390)</f>
      </c>
      <c r="AG1390" s="0" t="s">
        <v>106</v>
      </c>
      <c r="AH1390" s="0" t="s">
        <v>107</v>
      </c>
    </row>
    <row r="1391">
      <c r="A1391" s="0">
        <v>1387</v>
      </c>
      <c r="B1391" s="0" t="s">
        <v>4656</v>
      </c>
      <c r="C1391" s="0" t="s">
        <v>13</v>
      </c>
      <c r="D1391" s="0" t="s">
        <v>16</v>
      </c>
      <c r="E1391" s="5" t="s">
        <v>3306</v>
      </c>
      <c r="G1391" s="0" t="s">
        <v>27</v>
      </c>
      <c r="H1391" s="0" t="s">
        <v>1020</v>
      </c>
      <c r="I1391" s="0" t="s">
        <v>3301</v>
      </c>
      <c r="J1391" s="5" t="s">
        <v>3302</v>
      </c>
      <c r="K1391" s="0" t="s">
        <v>30</v>
      </c>
      <c r="O1391" s="2">
        <v>0</v>
      </c>
      <c r="P1391" s="2">
        <v>1200</v>
      </c>
      <c r="Q1391" s="2">
        <f>IF(C1391="Inventario físico",O1391,P1391)</f>
      </c>
      <c r="R1391" s="2">
        <v>2</v>
      </c>
      <c r="S1391" s="0" t="s">
        <v>4657</v>
      </c>
      <c r="T1391" s="0" t="s">
        <v>4657</v>
      </c>
      <c r="U1391" s="0" t="s">
        <v>99</v>
      </c>
      <c r="V1391" s="5" t="s">
        <v>4658</v>
      </c>
      <c r="Y1391" s="5" t="s">
        <v>3309</v>
      </c>
      <c r="Z1391" s="0" t="s">
        <v>104</v>
      </c>
      <c r="AC1391" s="5" t="s">
        <v>105</v>
      </c>
      <c r="AD1391" s="3">
        <f>IF(AA1391="","Pendiente",AA1391*Q1391)</f>
      </c>
      <c r="AE1391" s="3">
        <v>101.76</v>
      </c>
      <c r="AF1391" s="3">
        <f>IF(AE1391="","",AE1391*Q1391)</f>
      </c>
      <c r="AG1391" s="0" t="s">
        <v>106</v>
      </c>
      <c r="AH1391" s="0" t="s">
        <v>107</v>
      </c>
    </row>
    <row r="1392">
      <c r="A1392" s="0">
        <v>1388</v>
      </c>
      <c r="B1392" s="0" t="s">
        <v>4659</v>
      </c>
      <c r="C1392" s="0" t="s">
        <v>13</v>
      </c>
      <c r="D1392" s="0" t="s">
        <v>16</v>
      </c>
      <c r="E1392" s="5" t="s">
        <v>3306</v>
      </c>
      <c r="G1392" s="0" t="s">
        <v>28</v>
      </c>
      <c r="H1392" s="0" t="s">
        <v>2131</v>
      </c>
      <c r="I1392" s="0" t="s">
        <v>3301</v>
      </c>
      <c r="J1392" s="5" t="s">
        <v>3302</v>
      </c>
      <c r="K1392" s="0" t="s">
        <v>30</v>
      </c>
      <c r="O1392" s="2">
        <v>0</v>
      </c>
      <c r="P1392" s="2">
        <v>10</v>
      </c>
      <c r="Q1392" s="2">
        <f>IF(C1392="Inventario físico",O1392,P1392)</f>
      </c>
      <c r="R1392" s="2">
        <v>1</v>
      </c>
      <c r="S1392" s="0" t="s">
        <v>4657</v>
      </c>
      <c r="T1392" s="0" t="s">
        <v>4657</v>
      </c>
      <c r="U1392" s="0" t="s">
        <v>99</v>
      </c>
      <c r="V1392" s="5" t="s">
        <v>4658</v>
      </c>
      <c r="Y1392" s="5" t="s">
        <v>3309</v>
      </c>
      <c r="Z1392" s="0" t="s">
        <v>104</v>
      </c>
      <c r="AC1392" s="5" t="s">
        <v>105</v>
      </c>
      <c r="AD1392" s="3">
        <f>IF(AA1392="","Pendiente",AA1392*Q1392)</f>
      </c>
      <c r="AE1392" s="3">
        <v>420</v>
      </c>
      <c r="AF1392" s="3">
        <f>IF(AE1392="","",AE1392*Q1392)</f>
      </c>
      <c r="AG1392" s="0" t="s">
        <v>106</v>
      </c>
      <c r="AH1392" s="0" t="s">
        <v>107</v>
      </c>
    </row>
    <row r="1393">
      <c r="A1393" s="0">
        <v>1389</v>
      </c>
      <c r="B1393" s="0" t="s">
        <v>4660</v>
      </c>
      <c r="C1393" s="0" t="s">
        <v>13</v>
      </c>
      <c r="D1393" s="0" t="s">
        <v>16</v>
      </c>
      <c r="E1393" s="5" t="s">
        <v>3306</v>
      </c>
      <c r="G1393" s="0" t="s">
        <v>27</v>
      </c>
      <c r="H1393" s="0" t="s">
        <v>1020</v>
      </c>
      <c r="I1393" s="0" t="s">
        <v>3301</v>
      </c>
      <c r="J1393" s="5" t="s">
        <v>3302</v>
      </c>
      <c r="K1393" s="0" t="s">
        <v>33</v>
      </c>
      <c r="O1393" s="2">
        <v>0</v>
      </c>
      <c r="P1393" s="2">
        <v>1020</v>
      </c>
      <c r="Q1393" s="2">
        <f>IF(C1393="Inventario físico",O1393,P1393)</f>
      </c>
      <c r="R1393" s="2">
        <v>1</v>
      </c>
      <c r="S1393" s="0" t="s">
        <v>4661</v>
      </c>
      <c r="T1393" s="0" t="s">
        <v>4661</v>
      </c>
      <c r="U1393" s="0" t="s">
        <v>99</v>
      </c>
      <c r="V1393" s="5" t="s">
        <v>4662</v>
      </c>
      <c r="Y1393" s="5" t="s">
        <v>3309</v>
      </c>
      <c r="Z1393" s="0" t="s">
        <v>104</v>
      </c>
      <c r="AC1393" s="5" t="s">
        <v>105</v>
      </c>
      <c r="AD1393" s="3">
        <f>IF(AA1393="","Pendiente",AA1393*Q1393)</f>
      </c>
      <c r="AE1393" s="3">
        <v>1.2</v>
      </c>
      <c r="AF1393" s="3">
        <f>IF(AE1393="","",AE1393*Q1393)</f>
      </c>
      <c r="AG1393" s="0" t="s">
        <v>106</v>
      </c>
      <c r="AH1393" s="0" t="s">
        <v>107</v>
      </c>
    </row>
    <row r="1394">
      <c r="A1394" s="0">
        <v>1390</v>
      </c>
      <c r="B1394" s="0" t="s">
        <v>4663</v>
      </c>
      <c r="C1394" s="0" t="s">
        <v>13</v>
      </c>
      <c r="D1394" s="0" t="s">
        <v>16</v>
      </c>
      <c r="E1394" s="5" t="s">
        <v>3306</v>
      </c>
      <c r="G1394" s="0" t="s">
        <v>27</v>
      </c>
      <c r="H1394" s="0" t="s">
        <v>1020</v>
      </c>
      <c r="I1394" s="0" t="s">
        <v>3301</v>
      </c>
      <c r="J1394" s="5" t="s">
        <v>3302</v>
      </c>
      <c r="K1394" s="0" t="s">
        <v>30</v>
      </c>
      <c r="O1394" s="2">
        <v>0</v>
      </c>
      <c r="P1394" s="2">
        <v>1310</v>
      </c>
      <c r="Q1394" s="2">
        <f>IF(C1394="Inventario físico",O1394,P1394)</f>
      </c>
      <c r="R1394" s="2">
        <v>2</v>
      </c>
      <c r="S1394" s="0" t="s">
        <v>945</v>
      </c>
      <c r="T1394" s="0" t="s">
        <v>945</v>
      </c>
      <c r="U1394" s="0" t="s">
        <v>99</v>
      </c>
      <c r="V1394" s="5" t="s">
        <v>946</v>
      </c>
      <c r="Y1394" s="5" t="s">
        <v>3321</v>
      </c>
      <c r="Z1394" s="0" t="s">
        <v>104</v>
      </c>
      <c r="AC1394" s="5" t="s">
        <v>105</v>
      </c>
      <c r="AD1394" s="3">
        <f>IF(AA1394="","Pendiente",AA1394*Q1394)</f>
      </c>
      <c r="AE1394" s="3">
        <v>480.35338167938926</v>
      </c>
      <c r="AF1394" s="3">
        <f>IF(AE1394="","",AE1394*Q1394)</f>
      </c>
      <c r="AG1394" s="0" t="s">
        <v>106</v>
      </c>
      <c r="AH1394" s="0" t="s">
        <v>107</v>
      </c>
    </row>
    <row r="1395">
      <c r="A1395" s="0">
        <v>1391</v>
      </c>
      <c r="B1395" s="0" t="s">
        <v>4664</v>
      </c>
      <c r="C1395" s="0" t="s">
        <v>13</v>
      </c>
      <c r="D1395" s="0" t="s">
        <v>16</v>
      </c>
      <c r="E1395" s="5" t="s">
        <v>3306</v>
      </c>
      <c r="G1395" s="0" t="s">
        <v>28</v>
      </c>
      <c r="H1395" s="0" t="s">
        <v>2131</v>
      </c>
      <c r="I1395" s="0" t="s">
        <v>3301</v>
      </c>
      <c r="J1395" s="5" t="s">
        <v>3302</v>
      </c>
      <c r="K1395" s="0" t="s">
        <v>33</v>
      </c>
      <c r="O1395" s="2">
        <v>0</v>
      </c>
      <c r="P1395" s="2">
        <v>60</v>
      </c>
      <c r="Q1395" s="2">
        <f>IF(C1395="Inventario físico",O1395,P1395)</f>
      </c>
      <c r="R1395" s="2">
        <v>1</v>
      </c>
      <c r="S1395" s="0" t="s">
        <v>1586</v>
      </c>
      <c r="T1395" s="0" t="s">
        <v>1586</v>
      </c>
      <c r="U1395" s="0" t="s">
        <v>99</v>
      </c>
      <c r="V1395" s="5" t="s">
        <v>1587</v>
      </c>
      <c r="Y1395" s="5" t="s">
        <v>3342</v>
      </c>
      <c r="Z1395" s="0" t="s">
        <v>104</v>
      </c>
      <c r="AC1395" s="5" t="s">
        <v>105</v>
      </c>
      <c r="AD1395" s="3">
        <f>IF(AA1395="","Pendiente",AA1395*Q1395)</f>
      </c>
      <c r="AE1395" s="3">
        <v>55.805</v>
      </c>
      <c r="AF1395" s="3">
        <f>IF(AE1395="","",AE1395*Q1395)</f>
      </c>
      <c r="AG1395" s="0" t="s">
        <v>106</v>
      </c>
      <c r="AH1395" s="0" t="s">
        <v>107</v>
      </c>
    </row>
    <row r="1396">
      <c r="A1396" s="0">
        <v>1392</v>
      </c>
      <c r="B1396" s="0" t="s">
        <v>4665</v>
      </c>
      <c r="C1396" s="0" t="s">
        <v>13</v>
      </c>
      <c r="D1396" s="0" t="s">
        <v>16</v>
      </c>
      <c r="E1396" s="5" t="s">
        <v>3306</v>
      </c>
      <c r="G1396" s="0" t="s">
        <v>27</v>
      </c>
      <c r="H1396" s="0" t="s">
        <v>1020</v>
      </c>
      <c r="I1396" s="0" t="s">
        <v>3301</v>
      </c>
      <c r="J1396" s="5" t="s">
        <v>3302</v>
      </c>
      <c r="K1396" s="0" t="s">
        <v>33</v>
      </c>
      <c r="O1396" s="2">
        <v>0</v>
      </c>
      <c r="P1396" s="2">
        <v>1840</v>
      </c>
      <c r="Q1396" s="2">
        <f>IF(C1396="Inventario físico",O1396,P1396)</f>
      </c>
      <c r="R1396" s="2">
        <v>3</v>
      </c>
      <c r="S1396" s="0" t="s">
        <v>4666</v>
      </c>
      <c r="T1396" s="0" t="s">
        <v>4666</v>
      </c>
      <c r="U1396" s="0" t="s">
        <v>99</v>
      </c>
      <c r="V1396" s="5" t="s">
        <v>4667</v>
      </c>
      <c r="Y1396" s="5" t="s">
        <v>3309</v>
      </c>
      <c r="Z1396" s="0" t="s">
        <v>104</v>
      </c>
      <c r="AC1396" s="5" t="s">
        <v>105</v>
      </c>
      <c r="AD1396" s="3">
        <f>IF(AA1396="","Pendiente",AA1396*Q1396)</f>
      </c>
      <c r="AE1396" s="3">
        <v>67.43477717391303</v>
      </c>
      <c r="AF1396" s="3">
        <f>IF(AE1396="","",AE1396*Q1396)</f>
      </c>
      <c r="AG1396" s="0" t="s">
        <v>106</v>
      </c>
      <c r="AH1396" s="0" t="s">
        <v>107</v>
      </c>
    </row>
    <row r="1397">
      <c r="A1397" s="0">
        <v>1393</v>
      </c>
      <c r="B1397" s="0" t="s">
        <v>4668</v>
      </c>
      <c r="C1397" s="0" t="s">
        <v>13</v>
      </c>
      <c r="D1397" s="0" t="s">
        <v>16</v>
      </c>
      <c r="E1397" s="5" t="s">
        <v>131</v>
      </c>
      <c r="F1397" s="0" t="s">
        <v>3300</v>
      </c>
      <c r="G1397" s="0" t="s">
        <v>27</v>
      </c>
      <c r="H1397" s="0" t="s">
        <v>1020</v>
      </c>
      <c r="I1397" s="0" t="s">
        <v>3301</v>
      </c>
      <c r="J1397" s="5" t="s">
        <v>3302</v>
      </c>
      <c r="K1397" s="0" t="s">
        <v>30</v>
      </c>
      <c r="O1397" s="2">
        <v>0</v>
      </c>
      <c r="P1397" s="2">
        <v>1510</v>
      </c>
      <c r="Q1397" s="2">
        <f>IF(C1397="Inventario físico",O1397,P1397)</f>
      </c>
      <c r="R1397" s="2">
        <v>2</v>
      </c>
      <c r="S1397" s="0" t="s">
        <v>4669</v>
      </c>
      <c r="T1397" s="0" t="s">
        <v>4669</v>
      </c>
      <c r="U1397" s="0" t="s">
        <v>99</v>
      </c>
      <c r="V1397" s="5" t="s">
        <v>1730</v>
      </c>
      <c r="Y1397" s="5" t="s">
        <v>3304</v>
      </c>
      <c r="Z1397" s="0" t="s">
        <v>104</v>
      </c>
      <c r="AC1397" s="5" t="s">
        <v>105</v>
      </c>
      <c r="AD1397" s="3">
        <f>IF(AA1397="","Pendiente",AA1397*Q1397)</f>
      </c>
      <c r="AE1397" s="3">
        <v>624.9966887417219</v>
      </c>
      <c r="AF1397" s="3">
        <f>IF(AE1397="","",AE1397*Q1397)</f>
      </c>
      <c r="AG1397" s="0" t="s">
        <v>106</v>
      </c>
      <c r="AH1397" s="0" t="s">
        <v>107</v>
      </c>
    </row>
    <row r="1398">
      <c r="A1398" s="0">
        <v>1394</v>
      </c>
      <c r="B1398" s="0" t="s">
        <v>4670</v>
      </c>
      <c r="C1398" s="0" t="s">
        <v>13</v>
      </c>
      <c r="D1398" s="0" t="s">
        <v>16</v>
      </c>
      <c r="E1398" s="5" t="s">
        <v>3306</v>
      </c>
      <c r="G1398" s="0" t="s">
        <v>28</v>
      </c>
      <c r="H1398" s="0" t="s">
        <v>2131</v>
      </c>
      <c r="I1398" s="0" t="s">
        <v>3301</v>
      </c>
      <c r="J1398" s="5" t="s">
        <v>3302</v>
      </c>
      <c r="K1398" s="0" t="s">
        <v>30</v>
      </c>
      <c r="O1398" s="2">
        <v>0</v>
      </c>
      <c r="P1398" s="2">
        <v>20</v>
      </c>
      <c r="Q1398" s="2">
        <f>IF(C1398="Inventario físico",O1398,P1398)</f>
      </c>
      <c r="R1398" s="2">
        <v>1</v>
      </c>
      <c r="S1398" s="0" t="s">
        <v>4669</v>
      </c>
      <c r="T1398" s="0" t="s">
        <v>4669</v>
      </c>
      <c r="U1398" s="0" t="s">
        <v>99</v>
      </c>
      <c r="V1398" s="5" t="s">
        <v>1730</v>
      </c>
      <c r="Y1398" s="5" t="s">
        <v>3309</v>
      </c>
      <c r="Z1398" s="0" t="s">
        <v>104</v>
      </c>
      <c r="AC1398" s="5" t="s">
        <v>105</v>
      </c>
      <c r="AD1398" s="3">
        <f>IF(AA1398="","Pendiente",AA1398*Q1398)</f>
      </c>
      <c r="AE1398" s="3">
        <v>318.88</v>
      </c>
      <c r="AF1398" s="3">
        <f>IF(AE1398="","",AE1398*Q1398)</f>
      </c>
      <c r="AG1398" s="0" t="s">
        <v>106</v>
      </c>
      <c r="AH1398" s="0" t="s">
        <v>107</v>
      </c>
    </row>
    <row r="1399">
      <c r="A1399" s="0">
        <v>1395</v>
      </c>
      <c r="B1399" s="0" t="s">
        <v>4671</v>
      </c>
      <c r="C1399" s="0" t="s">
        <v>13</v>
      </c>
      <c r="D1399" s="0" t="s">
        <v>16</v>
      </c>
      <c r="E1399" s="5" t="s">
        <v>131</v>
      </c>
      <c r="F1399" s="0" t="s">
        <v>3300</v>
      </c>
      <c r="G1399" s="0" t="s">
        <v>27</v>
      </c>
      <c r="H1399" s="0" t="s">
        <v>1020</v>
      </c>
      <c r="I1399" s="0" t="s">
        <v>3301</v>
      </c>
      <c r="J1399" s="5" t="s">
        <v>3302</v>
      </c>
      <c r="K1399" s="0" t="s">
        <v>30</v>
      </c>
      <c r="O1399" s="2">
        <v>0</v>
      </c>
      <c r="P1399" s="2">
        <v>1720</v>
      </c>
      <c r="Q1399" s="2">
        <f>IF(C1399="Inventario físico",O1399,P1399)</f>
      </c>
      <c r="R1399" s="2">
        <v>3</v>
      </c>
      <c r="S1399" s="0" t="s">
        <v>4672</v>
      </c>
      <c r="T1399" s="0" t="s">
        <v>4672</v>
      </c>
      <c r="U1399" s="0" t="s">
        <v>99</v>
      </c>
      <c r="V1399" s="5" t="s">
        <v>1158</v>
      </c>
      <c r="Y1399" s="5" t="s">
        <v>3304</v>
      </c>
      <c r="Z1399" s="0" t="s">
        <v>104</v>
      </c>
      <c r="AC1399" s="5" t="s">
        <v>105</v>
      </c>
      <c r="AD1399" s="3">
        <f>IF(AA1399="","Pendiente",AA1399*Q1399)</f>
      </c>
      <c r="AE1399" s="3">
        <v>56.1</v>
      </c>
      <c r="AF1399" s="3">
        <f>IF(AE1399="","",AE1399*Q1399)</f>
      </c>
      <c r="AG1399" s="0" t="s">
        <v>106</v>
      </c>
      <c r="AH1399" s="0" t="s">
        <v>107</v>
      </c>
    </row>
    <row r="1400">
      <c r="A1400" s="0">
        <v>1396</v>
      </c>
      <c r="B1400" s="0" t="s">
        <v>4673</v>
      </c>
      <c r="C1400" s="0" t="s">
        <v>13</v>
      </c>
      <c r="D1400" s="0" t="s">
        <v>16</v>
      </c>
      <c r="E1400" s="5" t="s">
        <v>131</v>
      </c>
      <c r="F1400" s="0" t="s">
        <v>3300</v>
      </c>
      <c r="G1400" s="0" t="s">
        <v>27</v>
      </c>
      <c r="H1400" s="0" t="s">
        <v>1020</v>
      </c>
      <c r="I1400" s="0" t="s">
        <v>3301</v>
      </c>
      <c r="J1400" s="5" t="s">
        <v>3302</v>
      </c>
      <c r="K1400" s="0" t="s">
        <v>33</v>
      </c>
      <c r="O1400" s="2">
        <v>0</v>
      </c>
      <c r="P1400" s="2">
        <v>6116</v>
      </c>
      <c r="Q1400" s="2">
        <f>IF(C1400="Inventario físico",O1400,P1400)</f>
      </c>
      <c r="R1400" s="2">
        <v>23</v>
      </c>
      <c r="S1400" s="0" t="s">
        <v>4674</v>
      </c>
      <c r="T1400" s="0" t="s">
        <v>4674</v>
      </c>
      <c r="U1400" s="0" t="s">
        <v>99</v>
      </c>
      <c r="V1400" s="5" t="s">
        <v>1471</v>
      </c>
      <c r="Y1400" s="5" t="s">
        <v>3304</v>
      </c>
      <c r="Z1400" s="0" t="s">
        <v>104</v>
      </c>
      <c r="AC1400" s="5" t="s">
        <v>105</v>
      </c>
      <c r="AD1400" s="3">
        <f>IF(AA1400="","Pendiente",AA1400*Q1400)</f>
      </c>
      <c r="AE1400" s="3">
        <v>332.3021059516022</v>
      </c>
      <c r="AF1400" s="3">
        <f>IF(AE1400="","",AE1400*Q1400)</f>
      </c>
      <c r="AG1400" s="0" t="s">
        <v>106</v>
      </c>
      <c r="AH1400" s="0" t="s">
        <v>107</v>
      </c>
    </row>
    <row r="1401">
      <c r="A1401" s="0">
        <v>1397</v>
      </c>
      <c r="B1401" s="0" t="s">
        <v>4675</v>
      </c>
      <c r="C1401" s="0" t="s">
        <v>13</v>
      </c>
      <c r="D1401" s="0" t="s">
        <v>16</v>
      </c>
      <c r="E1401" s="5" t="s">
        <v>3306</v>
      </c>
      <c r="G1401" s="0" t="s">
        <v>27</v>
      </c>
      <c r="H1401" s="0" t="s">
        <v>1020</v>
      </c>
      <c r="I1401" s="0" t="s">
        <v>3301</v>
      </c>
      <c r="J1401" s="5" t="s">
        <v>3302</v>
      </c>
      <c r="K1401" s="0" t="s">
        <v>30</v>
      </c>
      <c r="O1401" s="2">
        <v>0</v>
      </c>
      <c r="P1401" s="2">
        <v>1200</v>
      </c>
      <c r="Q1401" s="2">
        <f>IF(C1401="Inventario físico",O1401,P1401)</f>
      </c>
      <c r="R1401" s="2">
        <v>2</v>
      </c>
      <c r="S1401" s="0" t="s">
        <v>4676</v>
      </c>
      <c r="T1401" s="0" t="s">
        <v>4676</v>
      </c>
      <c r="U1401" s="0" t="s">
        <v>99</v>
      </c>
      <c r="V1401" s="5" t="s">
        <v>4677</v>
      </c>
      <c r="Y1401" s="5" t="s">
        <v>3309</v>
      </c>
      <c r="Z1401" s="0" t="s">
        <v>104</v>
      </c>
      <c r="AC1401" s="5" t="s">
        <v>105</v>
      </c>
      <c r="AD1401" s="3">
        <f>IF(AA1401="","Pendiente",AA1401*Q1401)</f>
      </c>
      <c r="AE1401" s="3">
        <v>40.43333333333333</v>
      </c>
      <c r="AF1401" s="3">
        <f>IF(AE1401="","",AE1401*Q1401)</f>
      </c>
      <c r="AG1401" s="0" t="s">
        <v>106</v>
      </c>
      <c r="AH1401" s="0" t="s">
        <v>107</v>
      </c>
    </row>
    <row r="1402">
      <c r="A1402" s="0">
        <v>1398</v>
      </c>
      <c r="B1402" s="0" t="s">
        <v>4678</v>
      </c>
      <c r="C1402" s="0" t="s">
        <v>13</v>
      </c>
      <c r="D1402" s="0" t="s">
        <v>16</v>
      </c>
      <c r="E1402" s="5" t="s">
        <v>131</v>
      </c>
      <c r="F1402" s="0" t="s">
        <v>3300</v>
      </c>
      <c r="G1402" s="0" t="s">
        <v>27</v>
      </c>
      <c r="H1402" s="0" t="s">
        <v>1020</v>
      </c>
      <c r="I1402" s="0" t="s">
        <v>3301</v>
      </c>
      <c r="J1402" s="5" t="s">
        <v>3302</v>
      </c>
      <c r="K1402" s="0" t="s">
        <v>30</v>
      </c>
      <c r="O1402" s="2">
        <v>0</v>
      </c>
      <c r="P1402" s="2">
        <v>700</v>
      </c>
      <c r="Q1402" s="2">
        <f>IF(C1402="Inventario físico",O1402,P1402)</f>
      </c>
      <c r="R1402" s="2">
        <v>1</v>
      </c>
      <c r="S1402" s="0" t="s">
        <v>4679</v>
      </c>
      <c r="T1402" s="0" t="s">
        <v>4679</v>
      </c>
      <c r="U1402" s="0" t="s">
        <v>99</v>
      </c>
      <c r="V1402" s="5" t="s">
        <v>1264</v>
      </c>
      <c r="Y1402" s="5" t="s">
        <v>3304</v>
      </c>
      <c r="Z1402" s="0" t="s">
        <v>104</v>
      </c>
      <c r="AC1402" s="5" t="s">
        <v>105</v>
      </c>
      <c r="AD1402" s="3">
        <f>IF(AA1402="","Pendiente",AA1402*Q1402)</f>
      </c>
      <c r="AE1402" s="3">
        <v>4.1322</v>
      </c>
      <c r="AF1402" s="3">
        <f>IF(AE1402="","",AE1402*Q1402)</f>
      </c>
      <c r="AG1402" s="0" t="s">
        <v>106</v>
      </c>
      <c r="AH1402" s="0" t="s">
        <v>107</v>
      </c>
    </row>
    <row r="1403">
      <c r="A1403" s="0">
        <v>1399</v>
      </c>
      <c r="B1403" s="0" t="s">
        <v>4680</v>
      </c>
      <c r="C1403" s="0" t="s">
        <v>13</v>
      </c>
      <c r="D1403" s="0" t="s">
        <v>16</v>
      </c>
      <c r="E1403" s="5" t="s">
        <v>131</v>
      </c>
      <c r="F1403" s="0" t="s">
        <v>3300</v>
      </c>
      <c r="G1403" s="0" t="s">
        <v>28</v>
      </c>
      <c r="H1403" s="0" t="s">
        <v>2131</v>
      </c>
      <c r="I1403" s="0" t="s">
        <v>3301</v>
      </c>
      <c r="J1403" s="5" t="s">
        <v>3302</v>
      </c>
      <c r="K1403" s="0" t="s">
        <v>30</v>
      </c>
      <c r="O1403" s="2">
        <v>0</v>
      </c>
      <c r="P1403" s="2">
        <v>100</v>
      </c>
      <c r="Q1403" s="2">
        <f>IF(C1403="Inventario físico",O1403,P1403)</f>
      </c>
      <c r="R1403" s="2">
        <v>1</v>
      </c>
      <c r="S1403" s="0" t="s">
        <v>4679</v>
      </c>
      <c r="T1403" s="0" t="s">
        <v>4679</v>
      </c>
      <c r="U1403" s="0" t="s">
        <v>99</v>
      </c>
      <c r="V1403" s="5" t="s">
        <v>1264</v>
      </c>
      <c r="Y1403" s="5" t="s">
        <v>3304</v>
      </c>
      <c r="Z1403" s="0" t="s">
        <v>104</v>
      </c>
      <c r="AC1403" s="5" t="s">
        <v>105</v>
      </c>
      <c r="AD1403" s="3">
        <f>IF(AA1403="","Pendiente",AA1403*Q1403)</f>
      </c>
      <c r="AE1403" s="3">
        <v>31.22</v>
      </c>
      <c r="AF1403" s="3">
        <f>IF(AE1403="","",AE1403*Q1403)</f>
      </c>
      <c r="AG1403" s="0" t="s">
        <v>106</v>
      </c>
      <c r="AH1403" s="0" t="s">
        <v>107</v>
      </c>
    </row>
    <row r="1404">
      <c r="A1404" s="0">
        <v>1400</v>
      </c>
      <c r="B1404" s="0" t="s">
        <v>4681</v>
      </c>
      <c r="C1404" s="0" t="s">
        <v>13</v>
      </c>
      <c r="D1404" s="0" t="s">
        <v>16</v>
      </c>
      <c r="E1404" s="5" t="s">
        <v>3306</v>
      </c>
      <c r="G1404" s="0" t="s">
        <v>27</v>
      </c>
      <c r="H1404" s="0" t="s">
        <v>1020</v>
      </c>
      <c r="I1404" s="0" t="s">
        <v>3301</v>
      </c>
      <c r="J1404" s="5" t="s">
        <v>3302</v>
      </c>
      <c r="K1404" s="0" t="s">
        <v>33</v>
      </c>
      <c r="O1404" s="2">
        <v>0</v>
      </c>
      <c r="P1404" s="2">
        <v>698</v>
      </c>
      <c r="Q1404" s="2">
        <f>IF(C1404="Inventario físico",O1404,P1404)</f>
      </c>
      <c r="R1404" s="2">
        <v>3</v>
      </c>
      <c r="S1404" s="0" t="s">
        <v>4682</v>
      </c>
      <c r="T1404" s="0" t="s">
        <v>4682</v>
      </c>
      <c r="U1404" s="0" t="s">
        <v>99</v>
      </c>
      <c r="V1404" s="5" t="s">
        <v>4683</v>
      </c>
      <c r="Y1404" s="5" t="s">
        <v>3309</v>
      </c>
      <c r="Z1404" s="0" t="s">
        <v>104</v>
      </c>
      <c r="AC1404" s="5" t="s">
        <v>105</v>
      </c>
      <c r="AD1404" s="3">
        <f>IF(AA1404="","Pendiente",AA1404*Q1404)</f>
      </c>
      <c r="AE1404" s="3">
        <v>4734.434011461318</v>
      </c>
      <c r="AF1404" s="3">
        <f>IF(AE1404="","",AE1404*Q1404)</f>
      </c>
      <c r="AG1404" s="0" t="s">
        <v>106</v>
      </c>
      <c r="AH1404" s="0" t="s">
        <v>107</v>
      </c>
    </row>
    <row r="1405">
      <c r="A1405" s="0">
        <v>1401</v>
      </c>
      <c r="B1405" s="0" t="s">
        <v>4684</v>
      </c>
      <c r="C1405" s="0" t="s">
        <v>13</v>
      </c>
      <c r="D1405" s="0" t="s">
        <v>16</v>
      </c>
      <c r="E1405" s="5" t="s">
        <v>3306</v>
      </c>
      <c r="G1405" s="0" t="s">
        <v>27</v>
      </c>
      <c r="H1405" s="0" t="s">
        <v>1020</v>
      </c>
      <c r="I1405" s="0" t="s">
        <v>3301</v>
      </c>
      <c r="J1405" s="5" t="s">
        <v>3302</v>
      </c>
      <c r="K1405" s="0" t="s">
        <v>33</v>
      </c>
      <c r="O1405" s="2">
        <v>0</v>
      </c>
      <c r="P1405" s="2">
        <v>700</v>
      </c>
      <c r="Q1405" s="2">
        <f>IF(C1405="Inventario físico",O1405,P1405)</f>
      </c>
      <c r="R1405" s="2">
        <v>2</v>
      </c>
      <c r="S1405" s="0" t="s">
        <v>4685</v>
      </c>
      <c r="T1405" s="0" t="s">
        <v>4685</v>
      </c>
      <c r="U1405" s="0" t="s">
        <v>99</v>
      </c>
      <c r="V1405" s="5" t="s">
        <v>4686</v>
      </c>
      <c r="Y1405" s="5" t="s">
        <v>3309</v>
      </c>
      <c r="Z1405" s="0" t="s">
        <v>104</v>
      </c>
      <c r="AC1405" s="5" t="s">
        <v>105</v>
      </c>
      <c r="AD1405" s="3">
        <f>IF(AA1405="","Pendiente",AA1405*Q1405)</f>
      </c>
      <c r="AE1405" s="3">
        <v>30.804285714285715</v>
      </c>
      <c r="AF1405" s="3">
        <f>IF(AE1405="","",AE1405*Q1405)</f>
      </c>
      <c r="AG1405" s="0" t="s">
        <v>106</v>
      </c>
      <c r="AH1405" s="0" t="s">
        <v>107</v>
      </c>
    </row>
    <row r="1406">
      <c r="A1406" s="0">
        <v>1402</v>
      </c>
      <c r="B1406" s="0" t="s">
        <v>4687</v>
      </c>
      <c r="C1406" s="0" t="s">
        <v>13</v>
      </c>
      <c r="D1406" s="0" t="s">
        <v>16</v>
      </c>
      <c r="E1406" s="5" t="s">
        <v>131</v>
      </c>
      <c r="F1406" s="0" t="s">
        <v>3300</v>
      </c>
      <c r="G1406" s="0" t="s">
        <v>27</v>
      </c>
      <c r="H1406" s="0" t="s">
        <v>1020</v>
      </c>
      <c r="I1406" s="0" t="s">
        <v>3301</v>
      </c>
      <c r="J1406" s="5" t="s">
        <v>3302</v>
      </c>
      <c r="K1406" s="0" t="s">
        <v>30</v>
      </c>
      <c r="O1406" s="2">
        <v>0</v>
      </c>
      <c r="P1406" s="2">
        <v>1000</v>
      </c>
      <c r="Q1406" s="2">
        <f>IF(C1406="Inventario físico",O1406,P1406)</f>
      </c>
      <c r="R1406" s="2">
        <v>2</v>
      </c>
      <c r="S1406" s="0" t="s">
        <v>4688</v>
      </c>
      <c r="T1406" s="0" t="s">
        <v>4688</v>
      </c>
      <c r="U1406" s="0" t="s">
        <v>99</v>
      </c>
      <c r="V1406" s="5" t="s">
        <v>265</v>
      </c>
      <c r="Y1406" s="5" t="s">
        <v>3304</v>
      </c>
      <c r="Z1406" s="0" t="s">
        <v>104</v>
      </c>
      <c r="AC1406" s="5" t="s">
        <v>105</v>
      </c>
      <c r="AD1406" s="3">
        <f>IF(AA1406="","Pendiente",AA1406*Q1406)</f>
      </c>
      <c r="AE1406" s="3">
        <v>123.404</v>
      </c>
      <c r="AF1406" s="3">
        <f>IF(AE1406="","",AE1406*Q1406)</f>
      </c>
      <c r="AG1406" s="0" t="s">
        <v>106</v>
      </c>
      <c r="AH1406" s="0" t="s">
        <v>107</v>
      </c>
    </row>
    <row r="1407">
      <c r="A1407" s="0">
        <v>1403</v>
      </c>
      <c r="B1407" s="0" t="s">
        <v>4689</v>
      </c>
      <c r="C1407" s="0" t="s">
        <v>13</v>
      </c>
      <c r="D1407" s="0" t="s">
        <v>16</v>
      </c>
      <c r="E1407" s="5" t="s">
        <v>3306</v>
      </c>
      <c r="G1407" s="0" t="s">
        <v>27</v>
      </c>
      <c r="H1407" s="0" t="s">
        <v>1020</v>
      </c>
      <c r="I1407" s="0" t="s">
        <v>3301</v>
      </c>
      <c r="J1407" s="5" t="s">
        <v>3302</v>
      </c>
      <c r="K1407" s="0" t="s">
        <v>30</v>
      </c>
      <c r="O1407" s="2">
        <v>0</v>
      </c>
      <c r="P1407" s="2">
        <v>500</v>
      </c>
      <c r="Q1407" s="2">
        <f>IF(C1407="Inventario físico",O1407,P1407)</f>
      </c>
      <c r="R1407" s="2">
        <v>2</v>
      </c>
      <c r="S1407" s="0" t="s">
        <v>4690</v>
      </c>
      <c r="T1407" s="0" t="s">
        <v>4690</v>
      </c>
      <c r="U1407" s="0" t="s">
        <v>99</v>
      </c>
      <c r="V1407" s="5" t="s">
        <v>4691</v>
      </c>
      <c r="Y1407" s="5" t="s">
        <v>3309</v>
      </c>
      <c r="Z1407" s="0" t="s">
        <v>104</v>
      </c>
      <c r="AC1407" s="5" t="s">
        <v>105</v>
      </c>
      <c r="AD1407" s="3">
        <f>IF(AA1407="","Pendiente",AA1407*Q1407)</f>
      </c>
      <c r="AE1407" s="3">
        <v>518.4607</v>
      </c>
      <c r="AF1407" s="3">
        <f>IF(AE1407="","",AE1407*Q1407)</f>
      </c>
      <c r="AG1407" s="0" t="s">
        <v>106</v>
      </c>
      <c r="AH1407" s="0" t="s">
        <v>107</v>
      </c>
    </row>
    <row r="1408">
      <c r="A1408" s="0">
        <v>1404</v>
      </c>
      <c r="B1408" s="0" t="s">
        <v>4692</v>
      </c>
      <c r="C1408" s="0" t="s">
        <v>13</v>
      </c>
      <c r="D1408" s="0" t="s">
        <v>16</v>
      </c>
      <c r="E1408" s="5" t="s">
        <v>131</v>
      </c>
      <c r="F1408" s="0" t="s">
        <v>3300</v>
      </c>
      <c r="G1408" s="0" t="s">
        <v>27</v>
      </c>
      <c r="H1408" s="0" t="s">
        <v>1020</v>
      </c>
      <c r="I1408" s="0" t="s">
        <v>3301</v>
      </c>
      <c r="J1408" s="5" t="s">
        <v>3302</v>
      </c>
      <c r="K1408" s="0" t="s">
        <v>33</v>
      </c>
      <c r="O1408" s="2">
        <v>0</v>
      </c>
      <c r="P1408" s="2">
        <v>968</v>
      </c>
      <c r="Q1408" s="2">
        <f>IF(C1408="Inventario físico",O1408,P1408)</f>
      </c>
      <c r="R1408" s="2">
        <v>23</v>
      </c>
      <c r="S1408" s="0" t="s">
        <v>4693</v>
      </c>
      <c r="T1408" s="0" t="s">
        <v>4693</v>
      </c>
      <c r="U1408" s="0" t="s">
        <v>99</v>
      </c>
      <c r="V1408" s="5" t="s">
        <v>1290</v>
      </c>
      <c r="Y1408" s="5" t="s">
        <v>3304</v>
      </c>
      <c r="Z1408" s="0" t="s">
        <v>104</v>
      </c>
      <c r="AC1408" s="5" t="s">
        <v>105</v>
      </c>
      <c r="AD1408" s="3">
        <f>IF(AA1408="","Pendiente",AA1408*Q1408)</f>
      </c>
      <c r="AE1408" s="3">
        <v>4381.680010330579</v>
      </c>
      <c r="AF1408" s="3">
        <f>IF(AE1408="","",AE1408*Q1408)</f>
      </c>
      <c r="AG1408" s="0" t="s">
        <v>106</v>
      </c>
      <c r="AH1408" s="0" t="s">
        <v>107</v>
      </c>
    </row>
    <row r="1409">
      <c r="A1409" s="0">
        <v>1405</v>
      </c>
      <c r="B1409" s="0" t="s">
        <v>4694</v>
      </c>
      <c r="C1409" s="0" t="s">
        <v>13</v>
      </c>
      <c r="D1409" s="0" t="s">
        <v>16</v>
      </c>
      <c r="E1409" s="5" t="s">
        <v>3306</v>
      </c>
      <c r="G1409" s="0" t="s">
        <v>28</v>
      </c>
      <c r="H1409" s="0" t="s">
        <v>2131</v>
      </c>
      <c r="I1409" s="0" t="s">
        <v>3301</v>
      </c>
      <c r="J1409" s="5" t="s">
        <v>3302</v>
      </c>
      <c r="K1409" s="0" t="s">
        <v>33</v>
      </c>
      <c r="O1409" s="2">
        <v>0</v>
      </c>
      <c r="P1409" s="2">
        <v>30</v>
      </c>
      <c r="Q1409" s="2">
        <f>IF(C1409="Inventario físico",O1409,P1409)</f>
      </c>
      <c r="R1409" s="2">
        <v>1</v>
      </c>
      <c r="S1409" s="0" t="s">
        <v>4693</v>
      </c>
      <c r="T1409" s="0" t="s">
        <v>4693</v>
      </c>
      <c r="U1409" s="0" t="s">
        <v>99</v>
      </c>
      <c r="V1409" s="5" t="s">
        <v>1290</v>
      </c>
      <c r="Y1409" s="5" t="s">
        <v>3309</v>
      </c>
      <c r="Z1409" s="0" t="s">
        <v>104</v>
      </c>
      <c r="AC1409" s="5" t="s">
        <v>105</v>
      </c>
      <c r="AD1409" s="3">
        <f>IF(AA1409="","Pendiente",AA1409*Q1409)</f>
      </c>
      <c r="AE1409" s="3">
        <v>617.4526666666667</v>
      </c>
      <c r="AF1409" s="3">
        <f>IF(AE1409="","",AE1409*Q1409)</f>
      </c>
      <c r="AG1409" s="0" t="s">
        <v>106</v>
      </c>
      <c r="AH1409" s="0" t="s">
        <v>107</v>
      </c>
    </row>
    <row r="1410">
      <c r="A1410" s="0">
        <v>1406</v>
      </c>
      <c r="B1410" s="0" t="s">
        <v>4695</v>
      </c>
      <c r="C1410" s="0" t="s">
        <v>13</v>
      </c>
      <c r="D1410" s="0" t="s">
        <v>16</v>
      </c>
      <c r="E1410" s="5" t="s">
        <v>3306</v>
      </c>
      <c r="G1410" s="0" t="s">
        <v>27</v>
      </c>
      <c r="H1410" s="0" t="s">
        <v>1020</v>
      </c>
      <c r="I1410" s="0" t="s">
        <v>3301</v>
      </c>
      <c r="J1410" s="5" t="s">
        <v>3302</v>
      </c>
      <c r="K1410" s="0" t="s">
        <v>30</v>
      </c>
      <c r="O1410" s="2">
        <v>0</v>
      </c>
      <c r="P1410" s="2">
        <v>530</v>
      </c>
      <c r="Q1410" s="2">
        <f>IF(C1410="Inventario físico",O1410,P1410)</f>
      </c>
      <c r="R1410" s="2">
        <v>3</v>
      </c>
      <c r="S1410" s="0" t="s">
        <v>4696</v>
      </c>
      <c r="T1410" s="0" t="s">
        <v>4696</v>
      </c>
      <c r="U1410" s="0" t="s">
        <v>99</v>
      </c>
      <c r="V1410" s="5" t="s">
        <v>4697</v>
      </c>
      <c r="Y1410" s="5" t="s">
        <v>3309</v>
      </c>
      <c r="Z1410" s="0" t="s">
        <v>104</v>
      </c>
      <c r="AC1410" s="5" t="s">
        <v>105</v>
      </c>
      <c r="AD1410" s="3">
        <f>IF(AA1410="","Pendiente",AA1410*Q1410)</f>
      </c>
      <c r="AE1410" s="3">
        <v>85.23477358490565</v>
      </c>
      <c r="AF1410" s="3">
        <f>IF(AE1410="","",AE1410*Q1410)</f>
      </c>
      <c r="AG1410" s="0" t="s">
        <v>106</v>
      </c>
      <c r="AH1410" s="0" t="s">
        <v>107</v>
      </c>
    </row>
    <row r="1411">
      <c r="A1411" s="0">
        <v>1407</v>
      </c>
      <c r="B1411" s="0" t="s">
        <v>4698</v>
      </c>
      <c r="C1411" s="0" t="s">
        <v>13</v>
      </c>
      <c r="D1411" s="0" t="s">
        <v>16</v>
      </c>
      <c r="E1411" s="5" t="s">
        <v>3306</v>
      </c>
      <c r="G1411" s="0" t="s">
        <v>27</v>
      </c>
      <c r="H1411" s="0" t="s">
        <v>1020</v>
      </c>
      <c r="I1411" s="0" t="s">
        <v>3301</v>
      </c>
      <c r="J1411" s="5" t="s">
        <v>3302</v>
      </c>
      <c r="K1411" s="0" t="s">
        <v>33</v>
      </c>
      <c r="O1411" s="2">
        <v>0</v>
      </c>
      <c r="P1411" s="2">
        <v>677</v>
      </c>
      <c r="Q1411" s="2">
        <f>IF(C1411="Inventario físico",O1411,P1411)</f>
      </c>
      <c r="R1411" s="2">
        <v>5</v>
      </c>
      <c r="S1411" s="0" t="s">
        <v>4699</v>
      </c>
      <c r="T1411" s="0" t="s">
        <v>4699</v>
      </c>
      <c r="U1411" s="0" t="s">
        <v>99</v>
      </c>
      <c r="V1411" s="5" t="s">
        <v>4700</v>
      </c>
      <c r="Y1411" s="5" t="s">
        <v>3309</v>
      </c>
      <c r="Z1411" s="0" t="s">
        <v>104</v>
      </c>
      <c r="AC1411" s="5" t="s">
        <v>105</v>
      </c>
      <c r="AD1411" s="3">
        <f>IF(AA1411="","Pendiente",AA1411*Q1411)</f>
      </c>
      <c r="AE1411" s="3">
        <v>329.5122304283604</v>
      </c>
      <c r="AF1411" s="3">
        <f>IF(AE1411="","",AE1411*Q1411)</f>
      </c>
      <c r="AG1411" s="0" t="s">
        <v>106</v>
      </c>
      <c r="AH1411" s="0" t="s">
        <v>107</v>
      </c>
    </row>
    <row r="1412">
      <c r="A1412" s="0">
        <v>1408</v>
      </c>
      <c r="B1412" s="0" t="s">
        <v>4701</v>
      </c>
      <c r="C1412" s="0" t="s">
        <v>13</v>
      </c>
      <c r="D1412" s="0" t="s">
        <v>16</v>
      </c>
      <c r="E1412" s="5" t="s">
        <v>3306</v>
      </c>
      <c r="G1412" s="0" t="s">
        <v>27</v>
      </c>
      <c r="H1412" s="0" t="s">
        <v>1020</v>
      </c>
      <c r="I1412" s="0" t="s">
        <v>3301</v>
      </c>
      <c r="J1412" s="5" t="s">
        <v>3302</v>
      </c>
      <c r="K1412" s="0" t="s">
        <v>33</v>
      </c>
      <c r="O1412" s="2">
        <v>0</v>
      </c>
      <c r="P1412" s="2">
        <v>800</v>
      </c>
      <c r="Q1412" s="2">
        <f>IF(C1412="Inventario físico",O1412,P1412)</f>
      </c>
      <c r="R1412" s="2">
        <v>2</v>
      </c>
      <c r="S1412" s="0" t="s">
        <v>4702</v>
      </c>
      <c r="T1412" s="0" t="s">
        <v>4702</v>
      </c>
      <c r="U1412" s="0" t="s">
        <v>99</v>
      </c>
      <c r="V1412" s="5" t="s">
        <v>4703</v>
      </c>
      <c r="Y1412" s="5" t="s">
        <v>3309</v>
      </c>
      <c r="Z1412" s="0" t="s">
        <v>104</v>
      </c>
      <c r="AC1412" s="5" t="s">
        <v>105</v>
      </c>
      <c r="AD1412" s="3">
        <f>IF(AA1412="","Pendiente",AA1412*Q1412)</f>
      </c>
      <c r="AE1412" s="3">
        <v>530</v>
      </c>
      <c r="AF1412" s="3">
        <f>IF(AE1412="","",AE1412*Q1412)</f>
      </c>
      <c r="AG1412" s="0" t="s">
        <v>106</v>
      </c>
      <c r="AH1412" s="0" t="s">
        <v>107</v>
      </c>
    </row>
    <row r="1413">
      <c r="A1413" s="0">
        <v>1409</v>
      </c>
      <c r="B1413" s="0" t="s">
        <v>4704</v>
      </c>
      <c r="C1413" s="0" t="s">
        <v>13</v>
      </c>
      <c r="D1413" s="0" t="s">
        <v>16</v>
      </c>
      <c r="E1413" s="5" t="s">
        <v>3306</v>
      </c>
      <c r="G1413" s="0" t="s">
        <v>27</v>
      </c>
      <c r="H1413" s="0" t="s">
        <v>1020</v>
      </c>
      <c r="I1413" s="0" t="s">
        <v>3301</v>
      </c>
      <c r="J1413" s="5" t="s">
        <v>3302</v>
      </c>
      <c r="K1413" s="0" t="s">
        <v>30</v>
      </c>
      <c r="O1413" s="2">
        <v>0</v>
      </c>
      <c r="P1413" s="2">
        <v>700</v>
      </c>
      <c r="Q1413" s="2">
        <f>IF(C1413="Inventario físico",O1413,P1413)</f>
      </c>
      <c r="R1413" s="2">
        <v>3</v>
      </c>
      <c r="S1413" s="0" t="s">
        <v>883</v>
      </c>
      <c r="T1413" s="0" t="s">
        <v>883</v>
      </c>
      <c r="U1413" s="0" t="s">
        <v>99</v>
      </c>
      <c r="V1413" s="5" t="s">
        <v>884</v>
      </c>
      <c r="Y1413" s="5" t="s">
        <v>3321</v>
      </c>
      <c r="Z1413" s="0" t="s">
        <v>104</v>
      </c>
      <c r="AC1413" s="5" t="s">
        <v>105</v>
      </c>
      <c r="AD1413" s="3">
        <f>IF(AA1413="","Pendiente",AA1413*Q1413)</f>
      </c>
      <c r="AE1413" s="3">
        <v>247.40631428571427</v>
      </c>
      <c r="AF1413" s="3">
        <f>IF(AE1413="","",AE1413*Q1413)</f>
      </c>
      <c r="AG1413" s="0" t="s">
        <v>106</v>
      </c>
      <c r="AH1413" s="0" t="s">
        <v>107</v>
      </c>
    </row>
    <row r="1414">
      <c r="A1414" s="0">
        <v>1410</v>
      </c>
      <c r="B1414" s="0" t="s">
        <v>4705</v>
      </c>
      <c r="C1414" s="0" t="s">
        <v>13</v>
      </c>
      <c r="D1414" s="0" t="s">
        <v>16</v>
      </c>
      <c r="E1414" s="5" t="s">
        <v>3306</v>
      </c>
      <c r="G1414" s="0" t="s">
        <v>27</v>
      </c>
      <c r="H1414" s="0" t="s">
        <v>1020</v>
      </c>
      <c r="I1414" s="0" t="s">
        <v>3301</v>
      </c>
      <c r="J1414" s="5" t="s">
        <v>3302</v>
      </c>
      <c r="K1414" s="0" t="s">
        <v>30</v>
      </c>
      <c r="O1414" s="2">
        <v>0</v>
      </c>
      <c r="P1414" s="2">
        <v>400</v>
      </c>
      <c r="Q1414" s="2">
        <f>IF(C1414="Inventario físico",O1414,P1414)</f>
      </c>
      <c r="R1414" s="2">
        <v>1</v>
      </c>
      <c r="S1414" s="0" t="s">
        <v>4706</v>
      </c>
      <c r="T1414" s="0" t="s">
        <v>4706</v>
      </c>
      <c r="U1414" s="0" t="s">
        <v>99</v>
      </c>
      <c r="V1414" s="5" t="s">
        <v>4707</v>
      </c>
      <c r="Y1414" s="5" t="s">
        <v>3309</v>
      </c>
      <c r="Z1414" s="0" t="s">
        <v>104</v>
      </c>
      <c r="AC1414" s="5" t="s">
        <v>105</v>
      </c>
      <c r="AD1414" s="3">
        <f>IF(AA1414="","Pendiente",AA1414*Q1414)</f>
      </c>
      <c r="AE1414" s="3">
        <v>144.52</v>
      </c>
      <c r="AF1414" s="3">
        <f>IF(AE1414="","",AE1414*Q1414)</f>
      </c>
      <c r="AG1414" s="0" t="s">
        <v>106</v>
      </c>
      <c r="AH1414" s="0" t="s">
        <v>107</v>
      </c>
    </row>
    <row r="1415">
      <c r="A1415" s="0">
        <v>1411</v>
      </c>
      <c r="B1415" s="0" t="s">
        <v>4708</v>
      </c>
      <c r="C1415" s="0" t="s">
        <v>13</v>
      </c>
      <c r="D1415" s="0" t="s">
        <v>16</v>
      </c>
      <c r="E1415" s="5" t="s">
        <v>3306</v>
      </c>
      <c r="G1415" s="0" t="s">
        <v>27</v>
      </c>
      <c r="H1415" s="0" t="s">
        <v>1020</v>
      </c>
      <c r="I1415" s="0" t="s">
        <v>3301</v>
      </c>
      <c r="J1415" s="5" t="s">
        <v>3302</v>
      </c>
      <c r="K1415" s="0" t="s">
        <v>30</v>
      </c>
      <c r="O1415" s="2">
        <v>0</v>
      </c>
      <c r="P1415" s="2">
        <v>400</v>
      </c>
      <c r="Q1415" s="2">
        <f>IF(C1415="Inventario físico",O1415,P1415)</f>
      </c>
      <c r="R1415" s="2">
        <v>1</v>
      </c>
      <c r="S1415" s="0" t="s">
        <v>4709</v>
      </c>
      <c r="T1415" s="0" t="s">
        <v>4709</v>
      </c>
      <c r="U1415" s="0" t="s">
        <v>99</v>
      </c>
      <c r="V1415" s="5" t="s">
        <v>2418</v>
      </c>
      <c r="Y1415" s="5" t="s">
        <v>3309</v>
      </c>
      <c r="Z1415" s="0" t="s">
        <v>104</v>
      </c>
      <c r="AC1415" s="5" t="s">
        <v>105</v>
      </c>
      <c r="AD1415" s="3">
        <f>IF(AA1415="","Pendiente",AA1415*Q1415)</f>
      </c>
      <c r="AE1415" s="3">
        <v>700</v>
      </c>
      <c r="AF1415" s="3">
        <f>IF(AE1415="","",AE1415*Q1415)</f>
      </c>
      <c r="AG1415" s="0" t="s">
        <v>106</v>
      </c>
      <c r="AH1415" s="0" t="s">
        <v>107</v>
      </c>
    </row>
    <row r="1416">
      <c r="A1416" s="0">
        <v>1412</v>
      </c>
      <c r="B1416" s="0" t="s">
        <v>4710</v>
      </c>
      <c r="C1416" s="0" t="s">
        <v>13</v>
      </c>
      <c r="D1416" s="0" t="s">
        <v>16</v>
      </c>
      <c r="E1416" s="5" t="s">
        <v>3306</v>
      </c>
      <c r="G1416" s="0" t="s">
        <v>27</v>
      </c>
      <c r="H1416" s="0" t="s">
        <v>1020</v>
      </c>
      <c r="I1416" s="0" t="s">
        <v>3301</v>
      </c>
      <c r="J1416" s="5" t="s">
        <v>3302</v>
      </c>
      <c r="K1416" s="0" t="s">
        <v>30</v>
      </c>
      <c r="O1416" s="2">
        <v>0</v>
      </c>
      <c r="P1416" s="2">
        <v>372</v>
      </c>
      <c r="Q1416" s="2">
        <f>IF(C1416="Inventario físico",O1416,P1416)</f>
      </c>
      <c r="R1416" s="2">
        <v>1</v>
      </c>
      <c r="S1416" s="0" t="s">
        <v>4711</v>
      </c>
      <c r="T1416" s="0" t="s">
        <v>4711</v>
      </c>
      <c r="U1416" s="0" t="s">
        <v>99</v>
      </c>
      <c r="V1416" s="5" t="s">
        <v>4712</v>
      </c>
      <c r="Y1416" s="5" t="s">
        <v>3309</v>
      </c>
      <c r="Z1416" s="0" t="s">
        <v>104</v>
      </c>
      <c r="AC1416" s="5" t="s">
        <v>105</v>
      </c>
      <c r="AD1416" s="3">
        <f>IF(AA1416="","Pendiente",AA1416*Q1416)</f>
      </c>
      <c r="AE1416" s="3">
        <v>178.51612903225808</v>
      </c>
      <c r="AF1416" s="3">
        <f>IF(AE1416="","",AE1416*Q1416)</f>
      </c>
      <c r="AG1416" s="0" t="s">
        <v>106</v>
      </c>
      <c r="AH1416" s="0" t="s">
        <v>107</v>
      </c>
    </row>
    <row r="1417">
      <c r="A1417" s="0">
        <v>1413</v>
      </c>
      <c r="B1417" s="0" t="s">
        <v>4713</v>
      </c>
      <c r="C1417" s="0" t="s">
        <v>13</v>
      </c>
      <c r="D1417" s="0" t="s">
        <v>16</v>
      </c>
      <c r="E1417" s="5" t="s">
        <v>3306</v>
      </c>
      <c r="G1417" s="0" t="s">
        <v>27</v>
      </c>
      <c r="H1417" s="0" t="s">
        <v>1020</v>
      </c>
      <c r="I1417" s="0" t="s">
        <v>3301</v>
      </c>
      <c r="J1417" s="5" t="s">
        <v>3302</v>
      </c>
      <c r="K1417" s="0" t="s">
        <v>33</v>
      </c>
      <c r="O1417" s="2">
        <v>0</v>
      </c>
      <c r="P1417" s="2">
        <v>460</v>
      </c>
      <c r="Q1417" s="2">
        <f>IF(C1417="Inventario físico",O1417,P1417)</f>
      </c>
      <c r="R1417" s="2">
        <v>2</v>
      </c>
      <c r="S1417" s="0" t="s">
        <v>4714</v>
      </c>
      <c r="T1417" s="0" t="s">
        <v>4714</v>
      </c>
      <c r="U1417" s="0" t="s">
        <v>99</v>
      </c>
      <c r="V1417" s="5" t="s">
        <v>4715</v>
      </c>
      <c r="Y1417" s="5" t="s">
        <v>3309</v>
      </c>
      <c r="Z1417" s="0" t="s">
        <v>104</v>
      </c>
      <c r="AC1417" s="5" t="s">
        <v>105</v>
      </c>
      <c r="AD1417" s="3">
        <f>IF(AA1417="","Pendiente",AA1417*Q1417)</f>
      </c>
      <c r="AE1417" s="3">
        <v>7.400478260869565</v>
      </c>
      <c r="AF1417" s="3">
        <f>IF(AE1417="","",AE1417*Q1417)</f>
      </c>
      <c r="AG1417" s="0" t="s">
        <v>106</v>
      </c>
      <c r="AH1417" s="0" t="s">
        <v>107</v>
      </c>
    </row>
    <row r="1418">
      <c r="A1418" s="0">
        <v>1414</v>
      </c>
      <c r="B1418" s="0" t="s">
        <v>4716</v>
      </c>
      <c r="C1418" s="0" t="s">
        <v>13</v>
      </c>
      <c r="D1418" s="0" t="s">
        <v>16</v>
      </c>
      <c r="E1418" s="5" t="s">
        <v>3306</v>
      </c>
      <c r="G1418" s="0" t="s">
        <v>27</v>
      </c>
      <c r="H1418" s="0" t="s">
        <v>1020</v>
      </c>
      <c r="I1418" s="0" t="s">
        <v>3301</v>
      </c>
      <c r="J1418" s="5" t="s">
        <v>3302</v>
      </c>
      <c r="K1418" s="0" t="s">
        <v>30</v>
      </c>
      <c r="O1418" s="2">
        <v>0</v>
      </c>
      <c r="P1418" s="2">
        <v>620</v>
      </c>
      <c r="Q1418" s="2">
        <f>IF(C1418="Inventario físico",O1418,P1418)</f>
      </c>
      <c r="R1418" s="2">
        <v>2</v>
      </c>
      <c r="S1418" s="0" t="s">
        <v>4717</v>
      </c>
      <c r="T1418" s="0" t="s">
        <v>4717</v>
      </c>
      <c r="U1418" s="0" t="s">
        <v>99</v>
      </c>
      <c r="V1418" s="5" t="s">
        <v>4718</v>
      </c>
      <c r="Y1418" s="5" t="s">
        <v>3309</v>
      </c>
      <c r="Z1418" s="0" t="s">
        <v>104</v>
      </c>
      <c r="AC1418" s="5" t="s">
        <v>105</v>
      </c>
      <c r="AD1418" s="3">
        <f>IF(AA1418="","Pendiente",AA1418*Q1418)</f>
      </c>
      <c r="AE1418" s="3">
        <v>328.9525806451613</v>
      </c>
      <c r="AF1418" s="3">
        <f>IF(AE1418="","",AE1418*Q1418)</f>
      </c>
      <c r="AG1418" s="0" t="s">
        <v>106</v>
      </c>
      <c r="AH1418" s="0" t="s">
        <v>107</v>
      </c>
    </row>
    <row r="1419">
      <c r="A1419" s="0">
        <v>1415</v>
      </c>
      <c r="B1419" s="0" t="s">
        <v>4719</v>
      </c>
      <c r="C1419" s="0" t="s">
        <v>13</v>
      </c>
      <c r="D1419" s="0" t="s">
        <v>16</v>
      </c>
      <c r="E1419" s="5" t="s">
        <v>3306</v>
      </c>
      <c r="G1419" s="0" t="s">
        <v>27</v>
      </c>
      <c r="H1419" s="0" t="s">
        <v>1020</v>
      </c>
      <c r="I1419" s="0" t="s">
        <v>3301</v>
      </c>
      <c r="J1419" s="5" t="s">
        <v>3302</v>
      </c>
      <c r="K1419" s="0" t="s">
        <v>30</v>
      </c>
      <c r="O1419" s="2">
        <v>0</v>
      </c>
      <c r="P1419" s="2">
        <v>360</v>
      </c>
      <c r="Q1419" s="2">
        <f>IF(C1419="Inventario físico",O1419,P1419)</f>
      </c>
      <c r="R1419" s="2">
        <v>1</v>
      </c>
      <c r="S1419" s="0" t="s">
        <v>4720</v>
      </c>
      <c r="T1419" s="0" t="s">
        <v>4720</v>
      </c>
      <c r="U1419" s="0" t="s">
        <v>99</v>
      </c>
      <c r="V1419" s="5" t="s">
        <v>4721</v>
      </c>
      <c r="Y1419" s="5" t="s">
        <v>3309</v>
      </c>
      <c r="Z1419" s="0" t="s">
        <v>104</v>
      </c>
      <c r="AC1419" s="5" t="s">
        <v>105</v>
      </c>
      <c r="AD1419" s="3">
        <f>IF(AA1419="","Pendiente",AA1419*Q1419)</f>
      </c>
      <c r="AE1419" s="3">
        <v>76.47777777777777</v>
      </c>
      <c r="AF1419" s="3">
        <f>IF(AE1419="","",AE1419*Q1419)</f>
      </c>
      <c r="AG1419" s="0" t="s">
        <v>106</v>
      </c>
      <c r="AH1419" s="0" t="s">
        <v>107</v>
      </c>
    </row>
    <row r="1420">
      <c r="A1420" s="0">
        <v>1416</v>
      </c>
      <c r="B1420" s="0" t="s">
        <v>4722</v>
      </c>
      <c r="C1420" s="0" t="s">
        <v>13</v>
      </c>
      <c r="D1420" s="0" t="s">
        <v>16</v>
      </c>
      <c r="E1420" s="5" t="s">
        <v>3306</v>
      </c>
      <c r="G1420" s="0" t="s">
        <v>28</v>
      </c>
      <c r="H1420" s="0" t="s">
        <v>2131</v>
      </c>
      <c r="I1420" s="0" t="s">
        <v>3301</v>
      </c>
      <c r="J1420" s="5" t="s">
        <v>3302</v>
      </c>
      <c r="K1420" s="0" t="s">
        <v>30</v>
      </c>
      <c r="O1420" s="2">
        <v>0</v>
      </c>
      <c r="P1420" s="2">
        <v>15</v>
      </c>
      <c r="Q1420" s="2">
        <f>IF(C1420="Inventario físico",O1420,P1420)</f>
      </c>
      <c r="R1420" s="2">
        <v>1</v>
      </c>
      <c r="S1420" s="0" t="s">
        <v>4720</v>
      </c>
      <c r="T1420" s="0" t="s">
        <v>4720</v>
      </c>
      <c r="U1420" s="0" t="s">
        <v>99</v>
      </c>
      <c r="V1420" s="5" t="s">
        <v>4721</v>
      </c>
      <c r="Y1420" s="5" t="s">
        <v>3309</v>
      </c>
      <c r="Z1420" s="0" t="s">
        <v>104</v>
      </c>
      <c r="AC1420" s="5" t="s">
        <v>105</v>
      </c>
      <c r="AD1420" s="3">
        <f>IF(AA1420="","Pendiente",AA1420*Q1420)</f>
      </c>
      <c r="AE1420" s="3">
        <v>443.14866666666666</v>
      </c>
      <c r="AF1420" s="3">
        <f>IF(AE1420="","",AE1420*Q1420)</f>
      </c>
      <c r="AG1420" s="0" t="s">
        <v>106</v>
      </c>
      <c r="AH1420" s="0" t="s">
        <v>107</v>
      </c>
    </row>
    <row r="1421">
      <c r="A1421" s="0">
        <v>1417</v>
      </c>
      <c r="B1421" s="0" t="s">
        <v>4723</v>
      </c>
      <c r="C1421" s="0" t="s">
        <v>13</v>
      </c>
      <c r="D1421" s="0" t="s">
        <v>16</v>
      </c>
      <c r="E1421" s="5" t="s">
        <v>3306</v>
      </c>
      <c r="G1421" s="0" t="s">
        <v>27</v>
      </c>
      <c r="H1421" s="0" t="s">
        <v>1020</v>
      </c>
      <c r="I1421" s="0" t="s">
        <v>3301</v>
      </c>
      <c r="J1421" s="5" t="s">
        <v>3302</v>
      </c>
      <c r="K1421" s="0" t="s">
        <v>33</v>
      </c>
      <c r="O1421" s="2">
        <v>0</v>
      </c>
      <c r="P1421" s="2">
        <v>850</v>
      </c>
      <c r="Q1421" s="2">
        <f>IF(C1421="Inventario físico",O1421,P1421)</f>
      </c>
      <c r="R1421" s="2">
        <v>6</v>
      </c>
      <c r="S1421" s="0" t="s">
        <v>4724</v>
      </c>
      <c r="T1421" s="0" t="s">
        <v>4724</v>
      </c>
      <c r="U1421" s="0" t="s">
        <v>99</v>
      </c>
      <c r="V1421" s="5" t="s">
        <v>4725</v>
      </c>
      <c r="Y1421" s="5" t="s">
        <v>3309</v>
      </c>
      <c r="Z1421" s="0" t="s">
        <v>104</v>
      </c>
      <c r="AC1421" s="5" t="s">
        <v>105</v>
      </c>
      <c r="AD1421" s="3">
        <f>IF(AA1421="","Pendiente",AA1421*Q1421)</f>
      </c>
      <c r="AE1421" s="3">
        <v>276.1488</v>
      </c>
      <c r="AF1421" s="3">
        <f>IF(AE1421="","",AE1421*Q1421)</f>
      </c>
      <c r="AG1421" s="0" t="s">
        <v>106</v>
      </c>
      <c r="AH1421" s="0" t="s">
        <v>107</v>
      </c>
    </row>
    <row r="1422">
      <c r="A1422" s="0">
        <v>1418</v>
      </c>
      <c r="B1422" s="0" t="s">
        <v>4726</v>
      </c>
      <c r="C1422" s="0" t="s">
        <v>13</v>
      </c>
      <c r="D1422" s="0" t="s">
        <v>16</v>
      </c>
      <c r="E1422" s="5" t="s">
        <v>3306</v>
      </c>
      <c r="G1422" s="0" t="s">
        <v>27</v>
      </c>
      <c r="H1422" s="0" t="s">
        <v>1020</v>
      </c>
      <c r="I1422" s="0" t="s">
        <v>3301</v>
      </c>
      <c r="J1422" s="5" t="s">
        <v>3302</v>
      </c>
      <c r="K1422" s="0" t="s">
        <v>30</v>
      </c>
      <c r="O1422" s="2">
        <v>0</v>
      </c>
      <c r="P1422" s="2">
        <v>340</v>
      </c>
      <c r="Q1422" s="2">
        <f>IF(C1422="Inventario físico",O1422,P1422)</f>
      </c>
      <c r="R1422" s="2">
        <v>2</v>
      </c>
      <c r="S1422" s="0" t="s">
        <v>4727</v>
      </c>
      <c r="T1422" s="0" t="s">
        <v>4727</v>
      </c>
      <c r="U1422" s="0" t="s">
        <v>99</v>
      </c>
      <c r="V1422" s="5" t="s">
        <v>4728</v>
      </c>
      <c r="Y1422" s="5" t="s">
        <v>3309</v>
      </c>
      <c r="Z1422" s="0" t="s">
        <v>104</v>
      </c>
      <c r="AC1422" s="5" t="s">
        <v>105</v>
      </c>
      <c r="AD1422" s="3">
        <f>IF(AA1422="","Pendiente",AA1422*Q1422)</f>
      </c>
      <c r="AE1422" s="3">
        <v>27080.835470588238</v>
      </c>
      <c r="AF1422" s="3">
        <f>IF(AE1422="","",AE1422*Q1422)</f>
      </c>
      <c r="AG1422" s="0" t="s">
        <v>106</v>
      </c>
      <c r="AH1422" s="0" t="s">
        <v>107</v>
      </c>
    </row>
    <row r="1423">
      <c r="A1423" s="0">
        <v>1419</v>
      </c>
      <c r="B1423" s="0" t="s">
        <v>4729</v>
      </c>
      <c r="C1423" s="0" t="s">
        <v>13</v>
      </c>
      <c r="D1423" s="0" t="s">
        <v>16</v>
      </c>
      <c r="E1423" s="5" t="s">
        <v>3306</v>
      </c>
      <c r="G1423" s="0" t="s">
        <v>27</v>
      </c>
      <c r="H1423" s="0" t="s">
        <v>1020</v>
      </c>
      <c r="I1423" s="0" t="s">
        <v>3301</v>
      </c>
      <c r="J1423" s="5" t="s">
        <v>3302</v>
      </c>
      <c r="K1423" s="0" t="s">
        <v>33</v>
      </c>
      <c r="O1423" s="2">
        <v>0</v>
      </c>
      <c r="P1423" s="2">
        <v>905</v>
      </c>
      <c r="Q1423" s="2">
        <f>IF(C1423="Inventario físico",O1423,P1423)</f>
      </c>
      <c r="R1423" s="2">
        <v>5</v>
      </c>
      <c r="S1423" s="0" t="s">
        <v>2207</v>
      </c>
      <c r="T1423" s="0" t="s">
        <v>2207</v>
      </c>
      <c r="U1423" s="0" t="s">
        <v>99</v>
      </c>
      <c r="V1423" s="5" t="s">
        <v>2208</v>
      </c>
      <c r="Y1423" s="5" t="s">
        <v>3371</v>
      </c>
      <c r="Z1423" s="0" t="s">
        <v>104</v>
      </c>
      <c r="AC1423" s="5" t="s">
        <v>105</v>
      </c>
      <c r="AD1423" s="3">
        <f>IF(AA1423="","Pendiente",AA1423*Q1423)</f>
      </c>
      <c r="AE1423" s="3">
        <v>404.8233038674034</v>
      </c>
      <c r="AF1423" s="3">
        <f>IF(AE1423="","",AE1423*Q1423)</f>
      </c>
      <c r="AG1423" s="0" t="s">
        <v>106</v>
      </c>
      <c r="AH1423" s="0" t="s">
        <v>107</v>
      </c>
    </row>
    <row r="1424">
      <c r="A1424" s="0">
        <v>1420</v>
      </c>
      <c r="B1424" s="0" t="s">
        <v>4730</v>
      </c>
      <c r="C1424" s="0" t="s">
        <v>13</v>
      </c>
      <c r="D1424" s="0" t="s">
        <v>16</v>
      </c>
      <c r="E1424" s="5" t="s">
        <v>3306</v>
      </c>
      <c r="G1424" s="0" t="s">
        <v>27</v>
      </c>
      <c r="H1424" s="0" t="s">
        <v>1020</v>
      </c>
      <c r="I1424" s="0" t="s">
        <v>3301</v>
      </c>
      <c r="J1424" s="5" t="s">
        <v>3302</v>
      </c>
      <c r="K1424" s="0" t="s">
        <v>33</v>
      </c>
      <c r="O1424" s="2">
        <v>0</v>
      </c>
      <c r="P1424" s="2">
        <v>2650</v>
      </c>
      <c r="Q1424" s="2">
        <f>IF(C1424="Inventario físico",O1424,P1424)</f>
      </c>
      <c r="R1424" s="2">
        <v>22</v>
      </c>
      <c r="S1424" s="0" t="s">
        <v>4731</v>
      </c>
      <c r="T1424" s="0" t="s">
        <v>4731</v>
      </c>
      <c r="U1424" s="0" t="s">
        <v>99</v>
      </c>
      <c r="V1424" s="5" t="s">
        <v>4732</v>
      </c>
      <c r="Y1424" s="5" t="s">
        <v>3309</v>
      </c>
      <c r="Z1424" s="0" t="s">
        <v>104</v>
      </c>
      <c r="AC1424" s="5" t="s">
        <v>105</v>
      </c>
      <c r="AD1424" s="3">
        <f>IF(AA1424="","Pendiente",AA1424*Q1424)</f>
      </c>
      <c r="AE1424" s="3">
        <v>287.67147924528314</v>
      </c>
      <c r="AF1424" s="3">
        <f>IF(AE1424="","",AE1424*Q1424)</f>
      </c>
      <c r="AG1424" s="0" t="s">
        <v>106</v>
      </c>
      <c r="AH1424" s="0" t="s">
        <v>107</v>
      </c>
    </row>
    <row r="1425">
      <c r="A1425" s="0">
        <v>1421</v>
      </c>
      <c r="B1425" s="0" t="s">
        <v>4733</v>
      </c>
      <c r="C1425" s="0" t="s">
        <v>13</v>
      </c>
      <c r="D1425" s="0" t="s">
        <v>16</v>
      </c>
      <c r="E1425" s="5" t="s">
        <v>3306</v>
      </c>
      <c r="G1425" s="0" t="s">
        <v>27</v>
      </c>
      <c r="H1425" s="0" t="s">
        <v>1020</v>
      </c>
      <c r="I1425" s="0" t="s">
        <v>3301</v>
      </c>
      <c r="J1425" s="5" t="s">
        <v>3302</v>
      </c>
      <c r="K1425" s="0" t="s">
        <v>33</v>
      </c>
      <c r="O1425" s="2">
        <v>0</v>
      </c>
      <c r="P1425" s="2">
        <v>2100</v>
      </c>
      <c r="Q1425" s="2">
        <f>IF(C1425="Inventario físico",O1425,P1425)</f>
      </c>
      <c r="R1425" s="2">
        <v>14</v>
      </c>
      <c r="S1425" s="0" t="s">
        <v>4734</v>
      </c>
      <c r="T1425" s="0" t="s">
        <v>4734</v>
      </c>
      <c r="U1425" s="0" t="s">
        <v>99</v>
      </c>
      <c r="V1425" s="5" t="s">
        <v>4735</v>
      </c>
      <c r="Y1425" s="5" t="s">
        <v>3309</v>
      </c>
      <c r="Z1425" s="0" t="s">
        <v>104</v>
      </c>
      <c r="AC1425" s="5" t="s">
        <v>105</v>
      </c>
      <c r="AD1425" s="3">
        <f>IF(AA1425="","Pendiente",AA1425*Q1425)</f>
      </c>
      <c r="AE1425" s="3">
        <v>308.1418095238096</v>
      </c>
      <c r="AF1425" s="3">
        <f>IF(AE1425="","",AE1425*Q1425)</f>
      </c>
      <c r="AG1425" s="0" t="s">
        <v>106</v>
      </c>
      <c r="AH1425" s="0" t="s">
        <v>107</v>
      </c>
    </row>
    <row r="1426">
      <c r="A1426" s="0">
        <v>1422</v>
      </c>
      <c r="B1426" s="0" t="s">
        <v>4736</v>
      </c>
      <c r="C1426" s="0" t="s">
        <v>13</v>
      </c>
      <c r="D1426" s="0" t="s">
        <v>16</v>
      </c>
      <c r="E1426" s="5" t="s">
        <v>3306</v>
      </c>
      <c r="G1426" s="0" t="s">
        <v>27</v>
      </c>
      <c r="H1426" s="0" t="s">
        <v>1020</v>
      </c>
      <c r="I1426" s="0" t="s">
        <v>3301</v>
      </c>
      <c r="J1426" s="5" t="s">
        <v>3302</v>
      </c>
      <c r="K1426" s="0" t="s">
        <v>33</v>
      </c>
      <c r="O1426" s="2">
        <v>0</v>
      </c>
      <c r="P1426" s="2">
        <v>1100</v>
      </c>
      <c r="Q1426" s="2">
        <f>IF(C1426="Inventario físico",O1426,P1426)</f>
      </c>
      <c r="R1426" s="2">
        <v>8</v>
      </c>
      <c r="S1426" s="0" t="s">
        <v>4737</v>
      </c>
      <c r="T1426" s="0" t="s">
        <v>4737</v>
      </c>
      <c r="U1426" s="0" t="s">
        <v>99</v>
      </c>
      <c r="V1426" s="5" t="s">
        <v>4738</v>
      </c>
      <c r="Y1426" s="5" t="s">
        <v>3309</v>
      </c>
      <c r="Z1426" s="0" t="s">
        <v>104</v>
      </c>
      <c r="AC1426" s="5" t="s">
        <v>105</v>
      </c>
      <c r="AD1426" s="3">
        <f>IF(AA1426="","Pendiente",AA1426*Q1426)</f>
      </c>
      <c r="AE1426" s="3">
        <v>177.12237272727268</v>
      </c>
      <c r="AF1426" s="3">
        <f>IF(AE1426="","",AE1426*Q1426)</f>
      </c>
      <c r="AG1426" s="0" t="s">
        <v>106</v>
      </c>
      <c r="AH1426" s="0" t="s">
        <v>107</v>
      </c>
    </row>
    <row r="1427">
      <c r="A1427" s="0">
        <v>1423</v>
      </c>
      <c r="B1427" s="0" t="s">
        <v>4739</v>
      </c>
      <c r="C1427" s="0" t="s">
        <v>13</v>
      </c>
      <c r="D1427" s="0" t="s">
        <v>16</v>
      </c>
      <c r="E1427" s="5" t="s">
        <v>131</v>
      </c>
      <c r="F1427" s="0" t="s">
        <v>3300</v>
      </c>
      <c r="G1427" s="0" t="s">
        <v>27</v>
      </c>
      <c r="H1427" s="0" t="s">
        <v>1020</v>
      </c>
      <c r="I1427" s="0" t="s">
        <v>3301</v>
      </c>
      <c r="J1427" s="5" t="s">
        <v>3302</v>
      </c>
      <c r="K1427" s="0" t="s">
        <v>33</v>
      </c>
      <c r="O1427" s="2">
        <v>0</v>
      </c>
      <c r="P1427" s="2">
        <v>476</v>
      </c>
      <c r="Q1427" s="2">
        <f>IF(C1427="Inventario físico",O1427,P1427)</f>
      </c>
      <c r="R1427" s="2">
        <v>3</v>
      </c>
      <c r="S1427" s="0" t="s">
        <v>4740</v>
      </c>
      <c r="T1427" s="0" t="s">
        <v>4740</v>
      </c>
      <c r="U1427" s="0" t="s">
        <v>99</v>
      </c>
      <c r="V1427" s="5" t="s">
        <v>1356</v>
      </c>
      <c r="Y1427" s="5" t="s">
        <v>3304</v>
      </c>
      <c r="Z1427" s="0" t="s">
        <v>104</v>
      </c>
      <c r="AC1427" s="5" t="s">
        <v>105</v>
      </c>
      <c r="AD1427" s="3">
        <f>IF(AA1427="","Pendiente",AA1427*Q1427)</f>
      </c>
      <c r="AE1427" s="3">
        <v>555.7813025210085</v>
      </c>
      <c r="AF1427" s="3">
        <f>IF(AE1427="","",AE1427*Q1427)</f>
      </c>
      <c r="AG1427" s="0" t="s">
        <v>106</v>
      </c>
      <c r="AH1427" s="0" t="s">
        <v>107</v>
      </c>
    </row>
    <row r="1428">
      <c r="A1428" s="0">
        <v>1424</v>
      </c>
      <c r="B1428" s="0" t="s">
        <v>4741</v>
      </c>
      <c r="C1428" s="0" t="s">
        <v>13</v>
      </c>
      <c r="D1428" s="0" t="s">
        <v>16</v>
      </c>
      <c r="E1428" s="5" t="s">
        <v>3306</v>
      </c>
      <c r="G1428" s="0" t="s">
        <v>27</v>
      </c>
      <c r="H1428" s="0" t="s">
        <v>1020</v>
      </c>
      <c r="I1428" s="0" t="s">
        <v>3301</v>
      </c>
      <c r="J1428" s="5" t="s">
        <v>3302</v>
      </c>
      <c r="K1428" s="0" t="s">
        <v>33</v>
      </c>
      <c r="O1428" s="2">
        <v>0</v>
      </c>
      <c r="P1428" s="2">
        <v>384</v>
      </c>
      <c r="Q1428" s="2">
        <f>IF(C1428="Inventario físico",O1428,P1428)</f>
      </c>
      <c r="R1428" s="2">
        <v>2</v>
      </c>
      <c r="S1428" s="0" t="s">
        <v>4742</v>
      </c>
      <c r="T1428" s="0" t="s">
        <v>4742</v>
      </c>
      <c r="U1428" s="0" t="s">
        <v>99</v>
      </c>
      <c r="V1428" s="5" t="s">
        <v>4743</v>
      </c>
      <c r="Y1428" s="5" t="s">
        <v>3309</v>
      </c>
      <c r="Z1428" s="0" t="s">
        <v>104</v>
      </c>
      <c r="AC1428" s="5" t="s">
        <v>105</v>
      </c>
      <c r="AD1428" s="3">
        <f>IF(AA1428="","Pendiente",AA1428*Q1428)</f>
      </c>
      <c r="AE1428" s="3">
        <v>41.641875</v>
      </c>
      <c r="AF1428" s="3">
        <f>IF(AE1428="","",AE1428*Q1428)</f>
      </c>
      <c r="AG1428" s="0" t="s">
        <v>106</v>
      </c>
      <c r="AH1428" s="0" t="s">
        <v>107</v>
      </c>
    </row>
    <row r="1429">
      <c r="A1429" s="0">
        <v>1425</v>
      </c>
      <c r="B1429" s="0" t="s">
        <v>4744</v>
      </c>
      <c r="C1429" s="0" t="s">
        <v>13</v>
      </c>
      <c r="D1429" s="0" t="s">
        <v>16</v>
      </c>
      <c r="E1429" s="5" t="s">
        <v>3306</v>
      </c>
      <c r="G1429" s="0" t="s">
        <v>27</v>
      </c>
      <c r="H1429" s="0" t="s">
        <v>1020</v>
      </c>
      <c r="I1429" s="0" t="s">
        <v>3301</v>
      </c>
      <c r="J1429" s="5" t="s">
        <v>3302</v>
      </c>
      <c r="K1429" s="0" t="s">
        <v>33</v>
      </c>
      <c r="O1429" s="2">
        <v>0</v>
      </c>
      <c r="P1429" s="2">
        <v>300</v>
      </c>
      <c r="Q1429" s="2">
        <f>IF(C1429="Inventario físico",O1429,P1429)</f>
      </c>
      <c r="R1429" s="2">
        <v>1</v>
      </c>
      <c r="S1429" s="0" t="s">
        <v>4745</v>
      </c>
      <c r="T1429" s="0" t="s">
        <v>4745</v>
      </c>
      <c r="U1429" s="0" t="s">
        <v>99</v>
      </c>
      <c r="V1429" s="5" t="s">
        <v>4746</v>
      </c>
      <c r="Y1429" s="5" t="s">
        <v>3309</v>
      </c>
      <c r="Z1429" s="0" t="s">
        <v>104</v>
      </c>
      <c r="AC1429" s="5" t="s">
        <v>105</v>
      </c>
      <c r="AD1429" s="3">
        <f>IF(AA1429="","Pendiente",AA1429*Q1429)</f>
      </c>
      <c r="AE1429" s="3">
        <v>31.65</v>
      </c>
      <c r="AF1429" s="3">
        <f>IF(AE1429="","",AE1429*Q1429)</f>
      </c>
      <c r="AG1429" s="0" t="s">
        <v>106</v>
      </c>
      <c r="AH1429" s="0" t="s">
        <v>107</v>
      </c>
    </row>
    <row r="1430">
      <c r="A1430" s="0">
        <v>1426</v>
      </c>
      <c r="B1430" s="0" t="s">
        <v>4747</v>
      </c>
      <c r="C1430" s="0" t="s">
        <v>13</v>
      </c>
      <c r="D1430" s="0" t="s">
        <v>16</v>
      </c>
      <c r="E1430" s="5" t="s">
        <v>3306</v>
      </c>
      <c r="G1430" s="0" t="s">
        <v>27</v>
      </c>
      <c r="H1430" s="0" t="s">
        <v>1020</v>
      </c>
      <c r="I1430" s="0" t="s">
        <v>3301</v>
      </c>
      <c r="J1430" s="5" t="s">
        <v>3302</v>
      </c>
      <c r="K1430" s="0" t="s">
        <v>33</v>
      </c>
      <c r="O1430" s="2">
        <v>0</v>
      </c>
      <c r="P1430" s="2">
        <v>420</v>
      </c>
      <c r="Q1430" s="2">
        <f>IF(C1430="Inventario físico",O1430,P1430)</f>
      </c>
      <c r="R1430" s="2">
        <v>2</v>
      </c>
      <c r="S1430" s="0" t="s">
        <v>4748</v>
      </c>
      <c r="T1430" s="0" t="s">
        <v>4748</v>
      </c>
      <c r="U1430" s="0" t="s">
        <v>99</v>
      </c>
      <c r="V1430" s="5" t="s">
        <v>4749</v>
      </c>
      <c r="Y1430" s="5" t="s">
        <v>3309</v>
      </c>
      <c r="Z1430" s="0" t="s">
        <v>104</v>
      </c>
      <c r="AC1430" s="5" t="s">
        <v>105</v>
      </c>
      <c r="AD1430" s="3">
        <f>IF(AA1430="","Pendiente",AA1430*Q1430)</f>
      </c>
      <c r="AE1430" s="3">
        <v>68.34309523809523</v>
      </c>
      <c r="AF1430" s="3">
        <f>IF(AE1430="","",AE1430*Q1430)</f>
      </c>
      <c r="AG1430" s="0" t="s">
        <v>106</v>
      </c>
      <c r="AH1430" s="0" t="s">
        <v>107</v>
      </c>
    </row>
    <row r="1431">
      <c r="A1431" s="0">
        <v>1427</v>
      </c>
      <c r="B1431" s="0" t="s">
        <v>4750</v>
      </c>
      <c r="C1431" s="0" t="s">
        <v>13</v>
      </c>
      <c r="D1431" s="0" t="s">
        <v>16</v>
      </c>
      <c r="E1431" s="5" t="s">
        <v>3306</v>
      </c>
      <c r="G1431" s="0" t="s">
        <v>27</v>
      </c>
      <c r="H1431" s="0" t="s">
        <v>1020</v>
      </c>
      <c r="I1431" s="0" t="s">
        <v>3301</v>
      </c>
      <c r="J1431" s="5" t="s">
        <v>3302</v>
      </c>
      <c r="K1431" s="0" t="s">
        <v>30</v>
      </c>
      <c r="O1431" s="2">
        <v>0</v>
      </c>
      <c r="P1431" s="2">
        <v>550</v>
      </c>
      <c r="Q1431" s="2">
        <f>IF(C1431="Inventario físico",O1431,P1431)</f>
      </c>
      <c r="R1431" s="2">
        <v>3</v>
      </c>
      <c r="S1431" s="0" t="s">
        <v>98</v>
      </c>
      <c r="T1431" s="0" t="s">
        <v>98</v>
      </c>
      <c r="U1431" s="0" t="s">
        <v>99</v>
      </c>
      <c r="V1431" s="5" t="s">
        <v>100</v>
      </c>
      <c r="Y1431" s="5" t="s">
        <v>3350</v>
      </c>
      <c r="Z1431" s="0" t="s">
        <v>104</v>
      </c>
      <c r="AC1431" s="5" t="s">
        <v>105</v>
      </c>
      <c r="AD1431" s="3">
        <f>IF(AA1431="","Pendiente",AA1431*Q1431)</f>
      </c>
      <c r="AE1431" s="3">
        <v>254.79867272727276</v>
      </c>
      <c r="AF1431" s="3">
        <f>IF(AE1431="","",AE1431*Q1431)</f>
      </c>
      <c r="AG1431" s="0" t="s">
        <v>106</v>
      </c>
      <c r="AH1431" s="0" t="s">
        <v>107</v>
      </c>
    </row>
    <row r="1432">
      <c r="A1432" s="0">
        <v>1428</v>
      </c>
      <c r="B1432" s="0" t="s">
        <v>4751</v>
      </c>
      <c r="C1432" s="0" t="s">
        <v>13</v>
      </c>
      <c r="D1432" s="0" t="s">
        <v>16</v>
      </c>
      <c r="E1432" s="5" t="s">
        <v>3306</v>
      </c>
      <c r="G1432" s="0" t="s">
        <v>27</v>
      </c>
      <c r="H1432" s="0" t="s">
        <v>1020</v>
      </c>
      <c r="I1432" s="0" t="s">
        <v>3301</v>
      </c>
      <c r="J1432" s="5" t="s">
        <v>3302</v>
      </c>
      <c r="K1432" s="0" t="s">
        <v>30</v>
      </c>
      <c r="O1432" s="2">
        <v>0</v>
      </c>
      <c r="P1432" s="2">
        <v>600</v>
      </c>
      <c r="Q1432" s="2">
        <f>IF(C1432="Inventario físico",O1432,P1432)</f>
      </c>
      <c r="R1432" s="2">
        <v>2</v>
      </c>
      <c r="S1432" s="0" t="s">
        <v>4752</v>
      </c>
      <c r="T1432" s="0" t="s">
        <v>4752</v>
      </c>
      <c r="U1432" s="0" t="s">
        <v>99</v>
      </c>
      <c r="V1432" s="5" t="s">
        <v>2317</v>
      </c>
      <c r="Y1432" s="5" t="s">
        <v>3309</v>
      </c>
      <c r="Z1432" s="0" t="s">
        <v>104</v>
      </c>
      <c r="AC1432" s="5" t="s">
        <v>105</v>
      </c>
      <c r="AD1432" s="3">
        <f>IF(AA1432="","Pendiente",AA1432*Q1432)</f>
      </c>
      <c r="AE1432" s="3">
        <v>357.72833333333335</v>
      </c>
      <c r="AF1432" s="3">
        <f>IF(AE1432="","",AE1432*Q1432)</f>
      </c>
      <c r="AG1432" s="0" t="s">
        <v>106</v>
      </c>
      <c r="AH1432" s="0" t="s">
        <v>107</v>
      </c>
    </row>
    <row r="1433">
      <c r="A1433" s="0">
        <v>1429</v>
      </c>
      <c r="B1433" s="0" t="s">
        <v>4753</v>
      </c>
      <c r="C1433" s="0" t="s">
        <v>13</v>
      </c>
      <c r="D1433" s="0" t="s">
        <v>16</v>
      </c>
      <c r="E1433" s="5" t="s">
        <v>131</v>
      </c>
      <c r="F1433" s="0" t="s">
        <v>3300</v>
      </c>
      <c r="G1433" s="0" t="s">
        <v>28</v>
      </c>
      <c r="H1433" s="0" t="s">
        <v>2131</v>
      </c>
      <c r="I1433" s="0" t="s">
        <v>3301</v>
      </c>
      <c r="J1433" s="5" t="s">
        <v>3302</v>
      </c>
      <c r="K1433" s="0" t="s">
        <v>30</v>
      </c>
      <c r="O1433" s="2">
        <v>0</v>
      </c>
      <c r="P1433" s="2">
        <v>6</v>
      </c>
      <c r="Q1433" s="2">
        <f>IF(C1433="Inventario físico",O1433,P1433)</f>
      </c>
      <c r="R1433" s="2">
        <v>1</v>
      </c>
      <c r="S1433" s="0" t="s">
        <v>4752</v>
      </c>
      <c r="T1433" s="0" t="s">
        <v>4752</v>
      </c>
      <c r="U1433" s="0" t="s">
        <v>99</v>
      </c>
      <c r="V1433" s="5" t="s">
        <v>2317</v>
      </c>
      <c r="Y1433" s="5" t="s">
        <v>3304</v>
      </c>
      <c r="Z1433" s="0" t="s">
        <v>104</v>
      </c>
      <c r="AC1433" s="5" t="s">
        <v>105</v>
      </c>
      <c r="AD1433" s="3">
        <f>IF(AA1433="","Pendiente",AA1433*Q1433)</f>
      </c>
      <c r="AE1433" s="3">
        <v>434.46000000000004</v>
      </c>
      <c r="AF1433" s="3">
        <f>IF(AE1433="","",AE1433*Q1433)</f>
      </c>
      <c r="AG1433" s="0" t="s">
        <v>106</v>
      </c>
      <c r="AH1433" s="0" t="s">
        <v>107</v>
      </c>
    </row>
    <row r="1434">
      <c r="A1434" s="0">
        <v>1430</v>
      </c>
      <c r="B1434" s="0" t="s">
        <v>4754</v>
      </c>
      <c r="C1434" s="0" t="s">
        <v>13</v>
      </c>
      <c r="D1434" s="0" t="s">
        <v>16</v>
      </c>
      <c r="E1434" s="5" t="s">
        <v>3306</v>
      </c>
      <c r="G1434" s="0" t="s">
        <v>27</v>
      </c>
      <c r="H1434" s="0" t="s">
        <v>1020</v>
      </c>
      <c r="I1434" s="0" t="s">
        <v>3301</v>
      </c>
      <c r="J1434" s="5" t="s">
        <v>3302</v>
      </c>
      <c r="K1434" s="0" t="s">
        <v>30</v>
      </c>
      <c r="O1434" s="2">
        <v>0</v>
      </c>
      <c r="P1434" s="2">
        <v>280</v>
      </c>
      <c r="Q1434" s="2">
        <f>IF(C1434="Inventario físico",O1434,P1434)</f>
      </c>
      <c r="R1434" s="2">
        <v>1</v>
      </c>
      <c r="S1434" s="0" t="s">
        <v>2392</v>
      </c>
      <c r="T1434" s="0" t="s">
        <v>2392</v>
      </c>
      <c r="U1434" s="0" t="s">
        <v>99</v>
      </c>
      <c r="V1434" s="5" t="s">
        <v>2393</v>
      </c>
      <c r="Y1434" s="5" t="s">
        <v>3371</v>
      </c>
      <c r="Z1434" s="0" t="s">
        <v>104</v>
      </c>
      <c r="AC1434" s="5" t="s">
        <v>105</v>
      </c>
      <c r="AD1434" s="3">
        <f>IF(AA1434="","Pendiente",AA1434*Q1434)</f>
      </c>
      <c r="AE1434" s="3">
        <v>90.93571428571428</v>
      </c>
      <c r="AF1434" s="3">
        <f>IF(AE1434="","",AE1434*Q1434)</f>
      </c>
      <c r="AG1434" s="0" t="s">
        <v>106</v>
      </c>
      <c r="AH1434" s="0" t="s">
        <v>107</v>
      </c>
    </row>
    <row r="1435">
      <c r="A1435" s="0">
        <v>1431</v>
      </c>
      <c r="B1435" s="0" t="s">
        <v>4755</v>
      </c>
      <c r="C1435" s="0" t="s">
        <v>13</v>
      </c>
      <c r="D1435" s="0" t="s">
        <v>16</v>
      </c>
      <c r="E1435" s="5" t="s">
        <v>3306</v>
      </c>
      <c r="G1435" s="0" t="s">
        <v>27</v>
      </c>
      <c r="H1435" s="0" t="s">
        <v>1020</v>
      </c>
      <c r="I1435" s="0" t="s">
        <v>3301</v>
      </c>
      <c r="J1435" s="5" t="s">
        <v>3302</v>
      </c>
      <c r="K1435" s="0" t="s">
        <v>30</v>
      </c>
      <c r="O1435" s="2">
        <v>0</v>
      </c>
      <c r="P1435" s="2">
        <v>320</v>
      </c>
      <c r="Q1435" s="2">
        <f>IF(C1435="Inventario físico",O1435,P1435)</f>
      </c>
      <c r="R1435" s="2">
        <v>2</v>
      </c>
      <c r="S1435" s="0" t="s">
        <v>4756</v>
      </c>
      <c r="T1435" s="0" t="s">
        <v>4756</v>
      </c>
      <c r="U1435" s="0" t="s">
        <v>99</v>
      </c>
      <c r="V1435" s="5" t="s">
        <v>4757</v>
      </c>
      <c r="Y1435" s="5" t="s">
        <v>3309</v>
      </c>
      <c r="Z1435" s="0" t="s">
        <v>104</v>
      </c>
      <c r="AC1435" s="5" t="s">
        <v>105</v>
      </c>
      <c r="AD1435" s="3">
        <f>IF(AA1435="","Pendiente",AA1435*Q1435)</f>
      </c>
      <c r="AE1435" s="3">
        <v>285.29362499999996</v>
      </c>
      <c r="AF1435" s="3">
        <f>IF(AE1435="","",AE1435*Q1435)</f>
      </c>
      <c r="AG1435" s="0" t="s">
        <v>106</v>
      </c>
      <c r="AH1435" s="0" t="s">
        <v>107</v>
      </c>
    </row>
    <row r="1436">
      <c r="A1436" s="0">
        <v>1432</v>
      </c>
      <c r="B1436" s="0" t="s">
        <v>4758</v>
      </c>
      <c r="C1436" s="0" t="s">
        <v>13</v>
      </c>
      <c r="D1436" s="0" t="s">
        <v>16</v>
      </c>
      <c r="E1436" s="5" t="s">
        <v>3306</v>
      </c>
      <c r="G1436" s="0" t="s">
        <v>28</v>
      </c>
      <c r="H1436" s="0" t="s">
        <v>2131</v>
      </c>
      <c r="I1436" s="0" t="s">
        <v>3301</v>
      </c>
      <c r="J1436" s="5" t="s">
        <v>3302</v>
      </c>
      <c r="K1436" s="0" t="s">
        <v>30</v>
      </c>
      <c r="O1436" s="2">
        <v>0</v>
      </c>
      <c r="P1436" s="2">
        <v>10</v>
      </c>
      <c r="Q1436" s="2">
        <f>IF(C1436="Inventario físico",O1436,P1436)</f>
      </c>
      <c r="R1436" s="2">
        <v>1</v>
      </c>
      <c r="S1436" s="0" t="s">
        <v>4756</v>
      </c>
      <c r="T1436" s="0" t="s">
        <v>4756</v>
      </c>
      <c r="U1436" s="0" t="s">
        <v>99</v>
      </c>
      <c r="V1436" s="5" t="s">
        <v>4757</v>
      </c>
      <c r="Y1436" s="5" t="s">
        <v>3309</v>
      </c>
      <c r="Z1436" s="0" t="s">
        <v>104</v>
      </c>
      <c r="AC1436" s="5" t="s">
        <v>105</v>
      </c>
      <c r="AD1436" s="3">
        <f>IF(AA1436="","Pendiente",AA1436*Q1436)</f>
      </c>
      <c r="AE1436" s="3">
        <v>743.9590000000001</v>
      </c>
      <c r="AF1436" s="3">
        <f>IF(AE1436="","",AE1436*Q1436)</f>
      </c>
      <c r="AG1436" s="0" t="s">
        <v>106</v>
      </c>
      <c r="AH1436" s="0" t="s">
        <v>107</v>
      </c>
    </row>
    <row r="1437">
      <c r="A1437" s="0">
        <v>1433</v>
      </c>
      <c r="B1437" s="0" t="s">
        <v>4759</v>
      </c>
      <c r="C1437" s="0" t="s">
        <v>13</v>
      </c>
      <c r="D1437" s="0" t="s">
        <v>16</v>
      </c>
      <c r="E1437" s="5" t="s">
        <v>3306</v>
      </c>
      <c r="G1437" s="0" t="s">
        <v>27</v>
      </c>
      <c r="H1437" s="0" t="s">
        <v>1020</v>
      </c>
      <c r="I1437" s="0" t="s">
        <v>3301</v>
      </c>
      <c r="J1437" s="5" t="s">
        <v>3302</v>
      </c>
      <c r="K1437" s="0" t="s">
        <v>30</v>
      </c>
      <c r="O1437" s="2">
        <v>0</v>
      </c>
      <c r="P1437" s="2">
        <v>250</v>
      </c>
      <c r="Q1437" s="2">
        <f>IF(C1437="Inventario físico",O1437,P1437)</f>
      </c>
      <c r="R1437" s="2">
        <v>1</v>
      </c>
      <c r="S1437" s="0" t="s">
        <v>4760</v>
      </c>
      <c r="T1437" s="0" t="s">
        <v>4760</v>
      </c>
      <c r="U1437" s="0" t="s">
        <v>99</v>
      </c>
      <c r="V1437" s="5" t="s">
        <v>4761</v>
      </c>
      <c r="Y1437" s="5" t="s">
        <v>3309</v>
      </c>
      <c r="Z1437" s="0" t="s">
        <v>104</v>
      </c>
      <c r="AC1437" s="5" t="s">
        <v>105</v>
      </c>
      <c r="AD1437" s="3">
        <f>IF(AA1437="","Pendiente",AA1437*Q1437)</f>
      </c>
      <c r="AE1437" s="3">
        <v>568</v>
      </c>
      <c r="AF1437" s="3">
        <f>IF(AE1437="","",AE1437*Q1437)</f>
      </c>
      <c r="AG1437" s="0" t="s">
        <v>106</v>
      </c>
      <c r="AH1437" s="0" t="s">
        <v>107</v>
      </c>
    </row>
    <row r="1438">
      <c r="A1438" s="0">
        <v>1434</v>
      </c>
      <c r="B1438" s="0" t="s">
        <v>4762</v>
      </c>
      <c r="C1438" s="0" t="s">
        <v>13</v>
      </c>
      <c r="D1438" s="0" t="s">
        <v>16</v>
      </c>
      <c r="E1438" s="5" t="s">
        <v>131</v>
      </c>
      <c r="F1438" s="0" t="s">
        <v>3300</v>
      </c>
      <c r="G1438" s="0" t="s">
        <v>27</v>
      </c>
      <c r="H1438" s="0" t="s">
        <v>1020</v>
      </c>
      <c r="I1438" s="0" t="s">
        <v>3301</v>
      </c>
      <c r="J1438" s="5" t="s">
        <v>3302</v>
      </c>
      <c r="K1438" s="0" t="s">
        <v>30</v>
      </c>
      <c r="O1438" s="2">
        <v>0</v>
      </c>
      <c r="P1438" s="2">
        <v>250</v>
      </c>
      <c r="Q1438" s="2">
        <f>IF(C1438="Inventario físico",O1438,P1438)</f>
      </c>
      <c r="R1438" s="2">
        <v>2</v>
      </c>
      <c r="S1438" s="0" t="s">
        <v>875</v>
      </c>
      <c r="T1438" s="0" t="s">
        <v>875</v>
      </c>
      <c r="U1438" s="0" t="s">
        <v>99</v>
      </c>
      <c r="V1438" s="5" t="s">
        <v>876</v>
      </c>
      <c r="Y1438" s="5" t="s">
        <v>3333</v>
      </c>
      <c r="Z1438" s="0" t="s">
        <v>104</v>
      </c>
      <c r="AC1438" s="5" t="s">
        <v>105</v>
      </c>
      <c r="AD1438" s="3">
        <f>IF(AA1438="","Pendiente",AA1438*Q1438)</f>
      </c>
      <c r="AE1438" s="3">
        <v>165.03928</v>
      </c>
      <c r="AF1438" s="3">
        <f>IF(AE1438="","",AE1438*Q1438)</f>
      </c>
      <c r="AG1438" s="0" t="s">
        <v>106</v>
      </c>
      <c r="AH1438" s="0" t="s">
        <v>107</v>
      </c>
    </row>
    <row r="1439">
      <c r="A1439" s="0">
        <v>1435</v>
      </c>
      <c r="B1439" s="0" t="s">
        <v>4763</v>
      </c>
      <c r="C1439" s="0" t="s">
        <v>13</v>
      </c>
      <c r="D1439" s="0" t="s">
        <v>16</v>
      </c>
      <c r="E1439" s="5" t="s">
        <v>3306</v>
      </c>
      <c r="G1439" s="0" t="s">
        <v>28</v>
      </c>
      <c r="H1439" s="0" t="s">
        <v>2131</v>
      </c>
      <c r="I1439" s="0" t="s">
        <v>3301</v>
      </c>
      <c r="J1439" s="5" t="s">
        <v>3302</v>
      </c>
      <c r="K1439" s="0" t="s">
        <v>30</v>
      </c>
      <c r="O1439" s="2">
        <v>0</v>
      </c>
      <c r="P1439" s="2">
        <v>10</v>
      </c>
      <c r="Q1439" s="2">
        <f>IF(C1439="Inventario físico",O1439,P1439)</f>
      </c>
      <c r="R1439" s="2">
        <v>1</v>
      </c>
      <c r="S1439" s="0" t="s">
        <v>875</v>
      </c>
      <c r="T1439" s="0" t="s">
        <v>875</v>
      </c>
      <c r="U1439" s="0" t="s">
        <v>99</v>
      </c>
      <c r="V1439" s="5" t="s">
        <v>876</v>
      </c>
      <c r="Y1439" s="5" t="s">
        <v>3321</v>
      </c>
      <c r="Z1439" s="0" t="s">
        <v>104</v>
      </c>
      <c r="AC1439" s="5" t="s">
        <v>105</v>
      </c>
      <c r="AD1439" s="3">
        <f>IF(AA1439="","Pendiente",AA1439*Q1439)</f>
      </c>
      <c r="AE1439" s="3">
        <v>509.389</v>
      </c>
      <c r="AF1439" s="3">
        <f>IF(AE1439="","",AE1439*Q1439)</f>
      </c>
      <c r="AG1439" s="0" t="s">
        <v>106</v>
      </c>
      <c r="AH1439" s="0" t="s">
        <v>107</v>
      </c>
    </row>
    <row r="1440">
      <c r="A1440" s="0">
        <v>1436</v>
      </c>
      <c r="B1440" s="0" t="s">
        <v>4764</v>
      </c>
      <c r="C1440" s="0" t="s">
        <v>13</v>
      </c>
      <c r="D1440" s="0" t="s">
        <v>16</v>
      </c>
      <c r="E1440" s="5" t="s">
        <v>3306</v>
      </c>
      <c r="G1440" s="0" t="s">
        <v>27</v>
      </c>
      <c r="H1440" s="0" t="s">
        <v>1020</v>
      </c>
      <c r="I1440" s="0" t="s">
        <v>3301</v>
      </c>
      <c r="J1440" s="5" t="s">
        <v>3302</v>
      </c>
      <c r="K1440" s="0" t="s">
        <v>33</v>
      </c>
      <c r="O1440" s="2">
        <v>0</v>
      </c>
      <c r="P1440" s="2">
        <v>210</v>
      </c>
      <c r="Q1440" s="2">
        <f>IF(C1440="Inventario físico",O1440,P1440)</f>
      </c>
      <c r="R1440" s="2">
        <v>1</v>
      </c>
      <c r="S1440" s="0" t="s">
        <v>559</v>
      </c>
      <c r="T1440" s="0" t="s">
        <v>559</v>
      </c>
      <c r="U1440" s="0" t="s">
        <v>99</v>
      </c>
      <c r="V1440" s="5" t="s">
        <v>560</v>
      </c>
      <c r="Y1440" s="5" t="s">
        <v>3321</v>
      </c>
      <c r="Z1440" s="0" t="s">
        <v>104</v>
      </c>
      <c r="AC1440" s="5" t="s">
        <v>105</v>
      </c>
      <c r="AD1440" s="3">
        <f>IF(AA1440="","Pendiente",AA1440*Q1440)</f>
      </c>
      <c r="AE1440" s="3">
        <v>34.53</v>
      </c>
      <c r="AF1440" s="3">
        <f>IF(AE1440="","",AE1440*Q1440)</f>
      </c>
      <c r="AG1440" s="0" t="s">
        <v>106</v>
      </c>
      <c r="AH1440" s="0" t="s">
        <v>107</v>
      </c>
    </row>
    <row r="1441">
      <c r="A1441" s="0">
        <v>1437</v>
      </c>
      <c r="B1441" s="0" t="s">
        <v>4765</v>
      </c>
      <c r="C1441" s="0" t="s">
        <v>13</v>
      </c>
      <c r="D1441" s="0" t="s">
        <v>16</v>
      </c>
      <c r="E1441" s="5" t="s">
        <v>131</v>
      </c>
      <c r="F1441" s="0" t="s">
        <v>3300</v>
      </c>
      <c r="G1441" s="0" t="s">
        <v>27</v>
      </c>
      <c r="H1441" s="0" t="s">
        <v>1020</v>
      </c>
      <c r="I1441" s="0" t="s">
        <v>3301</v>
      </c>
      <c r="J1441" s="5" t="s">
        <v>3302</v>
      </c>
      <c r="K1441" s="0" t="s">
        <v>33</v>
      </c>
      <c r="O1441" s="2">
        <v>0</v>
      </c>
      <c r="P1441" s="2">
        <v>204</v>
      </c>
      <c r="Q1441" s="2">
        <f>IF(C1441="Inventario físico",O1441,P1441)</f>
      </c>
      <c r="R1441" s="2">
        <v>1</v>
      </c>
      <c r="S1441" s="0" t="s">
        <v>4766</v>
      </c>
      <c r="T1441" s="0" t="s">
        <v>4766</v>
      </c>
      <c r="U1441" s="0" t="s">
        <v>99</v>
      </c>
      <c r="V1441" s="5" t="s">
        <v>1673</v>
      </c>
      <c r="Y1441" s="5" t="s">
        <v>3304</v>
      </c>
      <c r="Z1441" s="0" t="s">
        <v>104</v>
      </c>
      <c r="AC1441" s="5" t="s">
        <v>105</v>
      </c>
      <c r="AD1441" s="3">
        <f>IF(AA1441="","Pendiente",AA1441*Q1441)</f>
      </c>
      <c r="AE1441" s="3">
        <v>131.44549019607842</v>
      </c>
      <c r="AF1441" s="3">
        <f>IF(AE1441="","",AE1441*Q1441)</f>
      </c>
      <c r="AG1441" s="0" t="s">
        <v>106</v>
      </c>
      <c r="AH1441" s="0" t="s">
        <v>107</v>
      </c>
    </row>
    <row r="1442">
      <c r="A1442" s="0">
        <v>1438</v>
      </c>
      <c r="B1442" s="0" t="s">
        <v>4767</v>
      </c>
      <c r="C1442" s="0" t="s">
        <v>13</v>
      </c>
      <c r="D1442" s="0" t="s">
        <v>16</v>
      </c>
      <c r="E1442" s="5" t="s">
        <v>3306</v>
      </c>
      <c r="G1442" s="0" t="s">
        <v>28</v>
      </c>
      <c r="H1442" s="0" t="s">
        <v>2131</v>
      </c>
      <c r="I1442" s="0" t="s">
        <v>3301</v>
      </c>
      <c r="J1442" s="5" t="s">
        <v>3302</v>
      </c>
      <c r="K1442" s="0" t="s">
        <v>33</v>
      </c>
      <c r="O1442" s="2">
        <v>0</v>
      </c>
      <c r="P1442" s="2">
        <v>11</v>
      </c>
      <c r="Q1442" s="2">
        <f>IF(C1442="Inventario físico",O1442,P1442)</f>
      </c>
      <c r="R1442" s="2">
        <v>2</v>
      </c>
      <c r="S1442" s="0" t="s">
        <v>4766</v>
      </c>
      <c r="T1442" s="0" t="s">
        <v>4766</v>
      </c>
      <c r="U1442" s="0" t="s">
        <v>99</v>
      </c>
      <c r="V1442" s="5" t="s">
        <v>1673</v>
      </c>
      <c r="Y1442" s="5" t="s">
        <v>3309</v>
      </c>
      <c r="Z1442" s="0" t="s">
        <v>104</v>
      </c>
      <c r="AC1442" s="5" t="s">
        <v>105</v>
      </c>
      <c r="AD1442" s="3">
        <f>IF(AA1442="","Pendiente",AA1442*Q1442)</f>
      </c>
      <c r="AE1442" s="3">
        <v>603.9</v>
      </c>
      <c r="AF1442" s="3">
        <f>IF(AE1442="","",AE1442*Q1442)</f>
      </c>
      <c r="AG1442" s="0" t="s">
        <v>106</v>
      </c>
      <c r="AH1442" s="0" t="s">
        <v>107</v>
      </c>
    </row>
    <row r="1443">
      <c r="A1443" s="0">
        <v>1439</v>
      </c>
      <c r="B1443" s="0" t="s">
        <v>4768</v>
      </c>
      <c r="C1443" s="0" t="s">
        <v>13</v>
      </c>
      <c r="D1443" s="0" t="s">
        <v>16</v>
      </c>
      <c r="E1443" s="5" t="s">
        <v>131</v>
      </c>
      <c r="F1443" s="0" t="s">
        <v>3300</v>
      </c>
      <c r="G1443" s="0" t="s">
        <v>27</v>
      </c>
      <c r="H1443" s="0" t="s">
        <v>1020</v>
      </c>
      <c r="I1443" s="0" t="s">
        <v>3301</v>
      </c>
      <c r="J1443" s="5" t="s">
        <v>3302</v>
      </c>
      <c r="K1443" s="0" t="s">
        <v>33</v>
      </c>
      <c r="O1443" s="2">
        <v>0</v>
      </c>
      <c r="P1443" s="2">
        <v>224</v>
      </c>
      <c r="Q1443" s="2">
        <f>IF(C1443="Inventario físico",O1443,P1443)</f>
      </c>
      <c r="R1443" s="2">
        <v>2</v>
      </c>
      <c r="S1443" s="0" t="s">
        <v>2198</v>
      </c>
      <c r="T1443" s="0" t="s">
        <v>2198</v>
      </c>
      <c r="U1443" s="0" t="s">
        <v>99</v>
      </c>
      <c r="V1443" s="5" t="s">
        <v>1058</v>
      </c>
      <c r="Y1443" s="5" t="s">
        <v>3373</v>
      </c>
      <c r="Z1443" s="0" t="s">
        <v>104</v>
      </c>
      <c r="AC1443" s="5" t="s">
        <v>105</v>
      </c>
      <c r="AD1443" s="3">
        <f>IF(AA1443="","Pendiente",AA1443*Q1443)</f>
      </c>
      <c r="AE1443" s="3">
        <v>566.8010267857143</v>
      </c>
      <c r="AF1443" s="3">
        <f>IF(AE1443="","",AE1443*Q1443)</f>
      </c>
      <c r="AG1443" s="0" t="s">
        <v>106</v>
      </c>
      <c r="AH1443" s="0" t="s">
        <v>107</v>
      </c>
    </row>
    <row r="1444">
      <c r="A1444" s="0">
        <v>1440</v>
      </c>
      <c r="B1444" s="0" t="s">
        <v>4769</v>
      </c>
      <c r="C1444" s="0" t="s">
        <v>13</v>
      </c>
      <c r="D1444" s="0" t="s">
        <v>16</v>
      </c>
      <c r="E1444" s="5" t="s">
        <v>3306</v>
      </c>
      <c r="G1444" s="0" t="s">
        <v>27</v>
      </c>
      <c r="H1444" s="0" t="s">
        <v>1020</v>
      </c>
      <c r="I1444" s="0" t="s">
        <v>3301</v>
      </c>
      <c r="J1444" s="5" t="s">
        <v>3302</v>
      </c>
      <c r="K1444" s="0" t="s">
        <v>33</v>
      </c>
      <c r="O1444" s="2">
        <v>0</v>
      </c>
      <c r="P1444" s="2">
        <v>200</v>
      </c>
      <c r="Q1444" s="2">
        <f>IF(C1444="Inventario físico",O1444,P1444)</f>
      </c>
      <c r="R1444" s="2">
        <v>2</v>
      </c>
      <c r="S1444" s="0" t="s">
        <v>4770</v>
      </c>
      <c r="T1444" s="0" t="s">
        <v>4770</v>
      </c>
      <c r="U1444" s="0" t="s">
        <v>99</v>
      </c>
      <c r="V1444" s="5" t="s">
        <v>4771</v>
      </c>
      <c r="Y1444" s="5" t="s">
        <v>3309</v>
      </c>
      <c r="Z1444" s="0" t="s">
        <v>104</v>
      </c>
      <c r="AC1444" s="5" t="s">
        <v>105</v>
      </c>
      <c r="AD1444" s="3">
        <f>IF(AA1444="","Pendiente",AA1444*Q1444)</f>
      </c>
      <c r="AE1444" s="3">
        <v>1132.41365</v>
      </c>
      <c r="AF1444" s="3">
        <f>IF(AE1444="","",AE1444*Q1444)</f>
      </c>
      <c r="AG1444" s="0" t="s">
        <v>106</v>
      </c>
      <c r="AH1444" s="0" t="s">
        <v>107</v>
      </c>
    </row>
    <row r="1445">
      <c r="A1445" s="0">
        <v>1441</v>
      </c>
      <c r="B1445" s="0" t="s">
        <v>4772</v>
      </c>
      <c r="C1445" s="0" t="s">
        <v>13</v>
      </c>
      <c r="D1445" s="0" t="s">
        <v>16</v>
      </c>
      <c r="E1445" s="5" t="s">
        <v>3306</v>
      </c>
      <c r="G1445" s="0" t="s">
        <v>27</v>
      </c>
      <c r="H1445" s="0" t="s">
        <v>1020</v>
      </c>
      <c r="I1445" s="0" t="s">
        <v>3301</v>
      </c>
      <c r="J1445" s="5" t="s">
        <v>3302</v>
      </c>
      <c r="K1445" s="0" t="s">
        <v>33</v>
      </c>
      <c r="O1445" s="2">
        <v>0</v>
      </c>
      <c r="P1445" s="2">
        <v>1296</v>
      </c>
      <c r="Q1445" s="2">
        <f>IF(C1445="Inventario físico",O1445,P1445)</f>
      </c>
      <c r="R1445" s="2">
        <v>15</v>
      </c>
      <c r="S1445" s="0" t="s">
        <v>4773</v>
      </c>
      <c r="T1445" s="0" t="s">
        <v>4773</v>
      </c>
      <c r="U1445" s="0" t="s">
        <v>99</v>
      </c>
      <c r="V1445" s="5" t="s">
        <v>4774</v>
      </c>
      <c r="Y1445" s="5" t="s">
        <v>3309</v>
      </c>
      <c r="Z1445" s="0" t="s">
        <v>104</v>
      </c>
      <c r="AC1445" s="5" t="s">
        <v>105</v>
      </c>
      <c r="AD1445" s="3">
        <f>IF(AA1445="","Pendiente",AA1445*Q1445)</f>
      </c>
      <c r="AE1445" s="3">
        <v>3805.7114737654324</v>
      </c>
      <c r="AF1445" s="3">
        <f>IF(AE1445="","",AE1445*Q1445)</f>
      </c>
      <c r="AG1445" s="0" t="s">
        <v>106</v>
      </c>
      <c r="AH1445" s="0" t="s">
        <v>107</v>
      </c>
    </row>
    <row r="1446">
      <c r="A1446" s="0">
        <v>1442</v>
      </c>
      <c r="B1446" s="0" t="s">
        <v>4775</v>
      </c>
      <c r="C1446" s="0" t="s">
        <v>13</v>
      </c>
      <c r="D1446" s="0" t="s">
        <v>16</v>
      </c>
      <c r="E1446" s="5" t="s">
        <v>3306</v>
      </c>
      <c r="G1446" s="0" t="s">
        <v>28</v>
      </c>
      <c r="H1446" s="0" t="s">
        <v>2131</v>
      </c>
      <c r="I1446" s="0" t="s">
        <v>3301</v>
      </c>
      <c r="J1446" s="5" t="s">
        <v>3302</v>
      </c>
      <c r="K1446" s="0" t="s">
        <v>33</v>
      </c>
      <c r="O1446" s="2">
        <v>0</v>
      </c>
      <c r="P1446" s="2">
        <v>20</v>
      </c>
      <c r="Q1446" s="2">
        <f>IF(C1446="Inventario físico",O1446,P1446)</f>
      </c>
      <c r="R1446" s="2">
        <v>1</v>
      </c>
      <c r="S1446" s="0" t="s">
        <v>4773</v>
      </c>
      <c r="T1446" s="0" t="s">
        <v>4773</v>
      </c>
      <c r="U1446" s="0" t="s">
        <v>99</v>
      </c>
      <c r="V1446" s="5" t="s">
        <v>4774</v>
      </c>
      <c r="Y1446" s="5" t="s">
        <v>3309</v>
      </c>
      <c r="Z1446" s="0" t="s">
        <v>104</v>
      </c>
      <c r="AC1446" s="5" t="s">
        <v>105</v>
      </c>
      <c r="AD1446" s="3">
        <f>IF(AA1446="","Pendiente",AA1446*Q1446)</f>
      </c>
      <c r="AE1446" s="3">
        <v>12575</v>
      </c>
      <c r="AF1446" s="3">
        <f>IF(AE1446="","",AE1446*Q1446)</f>
      </c>
      <c r="AG1446" s="0" t="s">
        <v>106</v>
      </c>
      <c r="AH1446" s="0" t="s">
        <v>107</v>
      </c>
    </row>
    <row r="1447">
      <c r="A1447" s="0">
        <v>1443</v>
      </c>
      <c r="B1447" s="0" t="s">
        <v>4776</v>
      </c>
      <c r="C1447" s="0" t="s">
        <v>13</v>
      </c>
      <c r="D1447" s="0" t="s">
        <v>16</v>
      </c>
      <c r="E1447" s="5" t="s">
        <v>131</v>
      </c>
      <c r="F1447" s="0" t="s">
        <v>3300</v>
      </c>
      <c r="G1447" s="0" t="s">
        <v>27</v>
      </c>
      <c r="H1447" s="0" t="s">
        <v>1020</v>
      </c>
      <c r="I1447" s="0" t="s">
        <v>3301</v>
      </c>
      <c r="J1447" s="5" t="s">
        <v>3302</v>
      </c>
      <c r="K1447" s="0" t="s">
        <v>33</v>
      </c>
      <c r="O1447" s="2">
        <v>0</v>
      </c>
      <c r="P1447" s="2">
        <v>575</v>
      </c>
      <c r="Q1447" s="2">
        <f>IF(C1447="Inventario físico",O1447,P1447)</f>
      </c>
      <c r="R1447" s="2">
        <v>6</v>
      </c>
      <c r="S1447" s="0" t="s">
        <v>4777</v>
      </c>
      <c r="T1447" s="0" t="s">
        <v>4777</v>
      </c>
      <c r="U1447" s="0" t="s">
        <v>99</v>
      </c>
      <c r="V1447" s="5" t="s">
        <v>902</v>
      </c>
      <c r="Y1447" s="5" t="s">
        <v>3304</v>
      </c>
      <c r="Z1447" s="0" t="s">
        <v>104</v>
      </c>
      <c r="AC1447" s="5" t="s">
        <v>105</v>
      </c>
      <c r="AD1447" s="3">
        <f>IF(AA1447="","Pendiente",AA1447*Q1447)</f>
      </c>
      <c r="AE1447" s="3">
        <v>450.62</v>
      </c>
      <c r="AF1447" s="3">
        <f>IF(AE1447="","",AE1447*Q1447)</f>
      </c>
      <c r="AG1447" s="0" t="s">
        <v>106</v>
      </c>
      <c r="AH1447" s="0" t="s">
        <v>107</v>
      </c>
    </row>
    <row r="1448">
      <c r="A1448" s="0">
        <v>1444</v>
      </c>
      <c r="B1448" s="0" t="s">
        <v>4778</v>
      </c>
      <c r="C1448" s="0" t="s">
        <v>13</v>
      </c>
      <c r="D1448" s="0" t="s">
        <v>16</v>
      </c>
      <c r="E1448" s="5" t="s">
        <v>3306</v>
      </c>
      <c r="G1448" s="0" t="s">
        <v>27</v>
      </c>
      <c r="H1448" s="0" t="s">
        <v>1020</v>
      </c>
      <c r="I1448" s="0" t="s">
        <v>3301</v>
      </c>
      <c r="J1448" s="5" t="s">
        <v>3302</v>
      </c>
      <c r="K1448" s="0" t="s">
        <v>33</v>
      </c>
      <c r="O1448" s="2">
        <v>0</v>
      </c>
      <c r="P1448" s="2">
        <v>321</v>
      </c>
      <c r="Q1448" s="2">
        <f>IF(C1448="Inventario físico",O1448,P1448)</f>
      </c>
      <c r="R1448" s="2">
        <v>5</v>
      </c>
      <c r="S1448" s="0" t="s">
        <v>4779</v>
      </c>
      <c r="T1448" s="0" t="s">
        <v>4779</v>
      </c>
      <c r="U1448" s="0" t="s">
        <v>99</v>
      </c>
      <c r="V1448" s="5" t="s">
        <v>4780</v>
      </c>
      <c r="Y1448" s="5" t="s">
        <v>3309</v>
      </c>
      <c r="Z1448" s="0" t="s">
        <v>104</v>
      </c>
      <c r="AC1448" s="5" t="s">
        <v>105</v>
      </c>
      <c r="AD1448" s="3">
        <f>IF(AA1448="","Pendiente",AA1448*Q1448)</f>
      </c>
      <c r="AE1448" s="3">
        <v>181.75844236760125</v>
      </c>
      <c r="AF1448" s="3">
        <f>IF(AE1448="","",AE1448*Q1448)</f>
      </c>
      <c r="AG1448" s="0" t="s">
        <v>106</v>
      </c>
      <c r="AH1448" s="0" t="s">
        <v>107</v>
      </c>
    </row>
    <row r="1449">
      <c r="A1449" s="0">
        <v>1445</v>
      </c>
      <c r="B1449" s="0" t="s">
        <v>4781</v>
      </c>
      <c r="C1449" s="0" t="s">
        <v>13</v>
      </c>
      <c r="D1449" s="0" t="s">
        <v>16</v>
      </c>
      <c r="E1449" s="5" t="s">
        <v>3306</v>
      </c>
      <c r="G1449" s="0" t="s">
        <v>27</v>
      </c>
      <c r="H1449" s="0" t="s">
        <v>1020</v>
      </c>
      <c r="I1449" s="0" t="s">
        <v>3301</v>
      </c>
      <c r="J1449" s="5" t="s">
        <v>3302</v>
      </c>
      <c r="K1449" s="0" t="s">
        <v>33</v>
      </c>
      <c r="O1449" s="2">
        <v>0</v>
      </c>
      <c r="P1449" s="2">
        <v>200</v>
      </c>
      <c r="Q1449" s="2">
        <f>IF(C1449="Inventario físico",O1449,P1449)</f>
      </c>
      <c r="R1449" s="2">
        <v>1</v>
      </c>
      <c r="S1449" s="0" t="s">
        <v>4782</v>
      </c>
      <c r="T1449" s="0" t="s">
        <v>4782</v>
      </c>
      <c r="U1449" s="0" t="s">
        <v>99</v>
      </c>
      <c r="V1449" s="5" t="s">
        <v>4783</v>
      </c>
      <c r="Y1449" s="5" t="s">
        <v>3309</v>
      </c>
      <c r="Z1449" s="0" t="s">
        <v>104</v>
      </c>
      <c r="AC1449" s="5" t="s">
        <v>105</v>
      </c>
      <c r="AD1449" s="3">
        <f>IF(AA1449="","Pendiente",AA1449*Q1449)</f>
      </c>
      <c r="AE1449" s="3">
        <v>167.62</v>
      </c>
      <c r="AF1449" s="3">
        <f>IF(AE1449="","",AE1449*Q1449)</f>
      </c>
      <c r="AG1449" s="0" t="s">
        <v>106</v>
      </c>
      <c r="AH1449" s="0" t="s">
        <v>107</v>
      </c>
    </row>
    <row r="1450">
      <c r="A1450" s="0">
        <v>1446</v>
      </c>
      <c r="B1450" s="0" t="s">
        <v>4784</v>
      </c>
      <c r="C1450" s="0" t="s">
        <v>13</v>
      </c>
      <c r="D1450" s="0" t="s">
        <v>16</v>
      </c>
      <c r="E1450" s="5" t="s">
        <v>3306</v>
      </c>
      <c r="G1450" s="0" t="s">
        <v>27</v>
      </c>
      <c r="H1450" s="0" t="s">
        <v>1020</v>
      </c>
      <c r="I1450" s="0" t="s">
        <v>3301</v>
      </c>
      <c r="J1450" s="5" t="s">
        <v>3302</v>
      </c>
      <c r="K1450" s="0" t="s">
        <v>33</v>
      </c>
      <c r="O1450" s="2">
        <v>0</v>
      </c>
      <c r="P1450" s="2">
        <v>200</v>
      </c>
      <c r="Q1450" s="2">
        <f>IF(C1450="Inventario físico",O1450,P1450)</f>
      </c>
      <c r="R1450" s="2">
        <v>1</v>
      </c>
      <c r="S1450" s="0" t="s">
        <v>4785</v>
      </c>
      <c r="T1450" s="0" t="s">
        <v>4785</v>
      </c>
      <c r="U1450" s="0" t="s">
        <v>99</v>
      </c>
      <c r="V1450" s="5" t="s">
        <v>4786</v>
      </c>
      <c r="Y1450" s="5" t="s">
        <v>3309</v>
      </c>
      <c r="Z1450" s="0" t="s">
        <v>104</v>
      </c>
      <c r="AC1450" s="5" t="s">
        <v>105</v>
      </c>
      <c r="AD1450" s="3">
        <f>IF(AA1450="","Pendiente",AA1450*Q1450)</f>
      </c>
      <c r="AE1450" s="3">
        <v>1360.64</v>
      </c>
      <c r="AF1450" s="3">
        <f>IF(AE1450="","",AE1450*Q1450)</f>
      </c>
      <c r="AG1450" s="0" t="s">
        <v>106</v>
      </c>
      <c r="AH1450" s="0" t="s">
        <v>107</v>
      </c>
    </row>
    <row r="1451">
      <c r="A1451" s="0">
        <v>1447</v>
      </c>
      <c r="B1451" s="0" t="s">
        <v>4787</v>
      </c>
      <c r="C1451" s="0" t="s">
        <v>13</v>
      </c>
      <c r="D1451" s="0" t="s">
        <v>16</v>
      </c>
      <c r="E1451" s="5" t="s">
        <v>3306</v>
      </c>
      <c r="G1451" s="0" t="s">
        <v>27</v>
      </c>
      <c r="H1451" s="0" t="s">
        <v>1020</v>
      </c>
      <c r="I1451" s="0" t="s">
        <v>3301</v>
      </c>
      <c r="J1451" s="5" t="s">
        <v>3302</v>
      </c>
      <c r="K1451" s="0" t="s">
        <v>33</v>
      </c>
      <c r="O1451" s="2">
        <v>0</v>
      </c>
      <c r="P1451" s="2">
        <v>338</v>
      </c>
      <c r="Q1451" s="2">
        <f>IF(C1451="Inventario físico",O1451,P1451)</f>
      </c>
      <c r="R1451" s="2">
        <v>5</v>
      </c>
      <c r="S1451" s="0" t="s">
        <v>4788</v>
      </c>
      <c r="T1451" s="0" t="s">
        <v>4788</v>
      </c>
      <c r="U1451" s="0" t="s">
        <v>99</v>
      </c>
      <c r="V1451" s="5" t="s">
        <v>4789</v>
      </c>
      <c r="Y1451" s="5" t="s">
        <v>3309</v>
      </c>
      <c r="Z1451" s="0" t="s">
        <v>104</v>
      </c>
      <c r="AC1451" s="5" t="s">
        <v>105</v>
      </c>
      <c r="AD1451" s="3">
        <f>IF(AA1451="","Pendiente",AA1451*Q1451)</f>
      </c>
      <c r="AE1451" s="3">
        <v>3325.966272189349</v>
      </c>
      <c r="AF1451" s="3">
        <f>IF(AE1451="","",AE1451*Q1451)</f>
      </c>
      <c r="AG1451" s="0" t="s">
        <v>106</v>
      </c>
      <c r="AH1451" s="0" t="s">
        <v>107</v>
      </c>
    </row>
    <row r="1452">
      <c r="A1452" s="0">
        <v>1448</v>
      </c>
      <c r="B1452" s="0" t="s">
        <v>4790</v>
      </c>
      <c r="C1452" s="0" t="s">
        <v>13</v>
      </c>
      <c r="D1452" s="0" t="s">
        <v>16</v>
      </c>
      <c r="E1452" s="5" t="s">
        <v>131</v>
      </c>
      <c r="F1452" s="0" t="s">
        <v>3300</v>
      </c>
      <c r="G1452" s="0" t="s">
        <v>27</v>
      </c>
      <c r="H1452" s="0" t="s">
        <v>1020</v>
      </c>
      <c r="I1452" s="0" t="s">
        <v>3301</v>
      </c>
      <c r="J1452" s="5" t="s">
        <v>3302</v>
      </c>
      <c r="K1452" s="0" t="s">
        <v>30</v>
      </c>
      <c r="O1452" s="2">
        <v>0</v>
      </c>
      <c r="P1452" s="2">
        <v>300</v>
      </c>
      <c r="Q1452" s="2">
        <f>IF(C1452="Inventario físico",O1452,P1452)</f>
      </c>
      <c r="R1452" s="2">
        <v>2</v>
      </c>
      <c r="S1452" s="0" t="s">
        <v>4791</v>
      </c>
      <c r="T1452" s="0" t="s">
        <v>4791</v>
      </c>
      <c r="U1452" s="0" t="s">
        <v>99</v>
      </c>
      <c r="V1452" s="5" t="s">
        <v>541</v>
      </c>
      <c r="Y1452" s="5" t="s">
        <v>3304</v>
      </c>
      <c r="Z1452" s="0" t="s">
        <v>104</v>
      </c>
      <c r="AC1452" s="5" t="s">
        <v>105</v>
      </c>
      <c r="AD1452" s="3">
        <f>IF(AA1452="","Pendiente",AA1452*Q1452)</f>
      </c>
      <c r="AE1452" s="3">
        <v>542.2033333333334</v>
      </c>
      <c r="AF1452" s="3">
        <f>IF(AE1452="","",AE1452*Q1452)</f>
      </c>
      <c r="AG1452" s="0" t="s">
        <v>106</v>
      </c>
      <c r="AH1452" s="0" t="s">
        <v>107</v>
      </c>
    </row>
    <row r="1453">
      <c r="A1453" s="0">
        <v>1449</v>
      </c>
      <c r="B1453" s="0" t="s">
        <v>4792</v>
      </c>
      <c r="C1453" s="0" t="s">
        <v>13</v>
      </c>
      <c r="D1453" s="0" t="s">
        <v>16</v>
      </c>
      <c r="E1453" s="5" t="s">
        <v>3306</v>
      </c>
      <c r="G1453" s="0" t="s">
        <v>27</v>
      </c>
      <c r="H1453" s="0" t="s">
        <v>1020</v>
      </c>
      <c r="I1453" s="0" t="s">
        <v>3301</v>
      </c>
      <c r="J1453" s="5" t="s">
        <v>3302</v>
      </c>
      <c r="K1453" s="0" t="s">
        <v>30</v>
      </c>
      <c r="O1453" s="2">
        <v>0</v>
      </c>
      <c r="P1453" s="2">
        <v>400</v>
      </c>
      <c r="Q1453" s="2">
        <f>IF(C1453="Inventario físico",O1453,P1453)</f>
      </c>
      <c r="R1453" s="2">
        <v>2</v>
      </c>
      <c r="S1453" s="0" t="s">
        <v>4793</v>
      </c>
      <c r="T1453" s="0" t="s">
        <v>4793</v>
      </c>
      <c r="U1453" s="0" t="s">
        <v>99</v>
      </c>
      <c r="V1453" s="5" t="s">
        <v>4794</v>
      </c>
      <c r="Y1453" s="5" t="s">
        <v>3309</v>
      </c>
      <c r="Z1453" s="0" t="s">
        <v>104</v>
      </c>
      <c r="AC1453" s="5" t="s">
        <v>105</v>
      </c>
      <c r="AD1453" s="3">
        <f>IF(AA1453="","Pendiente",AA1453*Q1453)</f>
      </c>
      <c r="AE1453" s="3">
        <v>495.965</v>
      </c>
      <c r="AF1453" s="3">
        <f>IF(AE1453="","",AE1453*Q1453)</f>
      </c>
      <c r="AG1453" s="0" t="s">
        <v>106</v>
      </c>
      <c r="AH1453" s="0" t="s">
        <v>107</v>
      </c>
    </row>
    <row r="1454">
      <c r="A1454" s="0">
        <v>1450</v>
      </c>
      <c r="B1454" s="0" t="s">
        <v>4795</v>
      </c>
      <c r="C1454" s="0" t="s">
        <v>13</v>
      </c>
      <c r="D1454" s="0" t="s">
        <v>16</v>
      </c>
      <c r="E1454" s="5" t="s">
        <v>3306</v>
      </c>
      <c r="G1454" s="0" t="s">
        <v>27</v>
      </c>
      <c r="H1454" s="0" t="s">
        <v>1020</v>
      </c>
      <c r="I1454" s="0" t="s">
        <v>3301</v>
      </c>
      <c r="J1454" s="5" t="s">
        <v>3302</v>
      </c>
      <c r="K1454" s="0" t="s">
        <v>30</v>
      </c>
      <c r="O1454" s="2">
        <v>0</v>
      </c>
      <c r="P1454" s="2">
        <v>200</v>
      </c>
      <c r="Q1454" s="2">
        <f>IF(C1454="Inventario físico",O1454,P1454)</f>
      </c>
      <c r="R1454" s="2">
        <v>1</v>
      </c>
      <c r="S1454" s="0" t="s">
        <v>4796</v>
      </c>
      <c r="T1454" s="0" t="s">
        <v>4796</v>
      </c>
      <c r="U1454" s="0" t="s">
        <v>99</v>
      </c>
      <c r="V1454" s="5" t="s">
        <v>4797</v>
      </c>
      <c r="Y1454" s="5" t="s">
        <v>3309</v>
      </c>
      <c r="Z1454" s="0" t="s">
        <v>104</v>
      </c>
      <c r="AC1454" s="5" t="s">
        <v>105</v>
      </c>
      <c r="AD1454" s="3">
        <f>IF(AA1454="","Pendiente",AA1454*Q1454)</f>
      </c>
      <c r="AE1454" s="3">
        <v>465</v>
      </c>
      <c r="AF1454" s="3">
        <f>IF(AE1454="","",AE1454*Q1454)</f>
      </c>
      <c r="AG1454" s="0" t="s">
        <v>106</v>
      </c>
      <c r="AH1454" s="0" t="s">
        <v>107</v>
      </c>
    </row>
    <row r="1455">
      <c r="A1455" s="0">
        <v>1451</v>
      </c>
      <c r="B1455" s="0" t="s">
        <v>4798</v>
      </c>
      <c r="C1455" s="0" t="s">
        <v>13</v>
      </c>
      <c r="D1455" s="0" t="s">
        <v>16</v>
      </c>
      <c r="E1455" s="5" t="s">
        <v>3306</v>
      </c>
      <c r="G1455" s="0" t="s">
        <v>27</v>
      </c>
      <c r="H1455" s="0" t="s">
        <v>1020</v>
      </c>
      <c r="I1455" s="0" t="s">
        <v>3301</v>
      </c>
      <c r="J1455" s="5" t="s">
        <v>3302</v>
      </c>
      <c r="K1455" s="0" t="s">
        <v>30</v>
      </c>
      <c r="O1455" s="2">
        <v>0</v>
      </c>
      <c r="P1455" s="2">
        <v>200</v>
      </c>
      <c r="Q1455" s="2">
        <f>IF(C1455="Inventario físico",O1455,P1455)</f>
      </c>
      <c r="R1455" s="2">
        <v>1</v>
      </c>
      <c r="S1455" s="0" t="s">
        <v>4799</v>
      </c>
      <c r="T1455" s="0" t="s">
        <v>4799</v>
      </c>
      <c r="U1455" s="0" t="s">
        <v>99</v>
      </c>
      <c r="V1455" s="5" t="s">
        <v>4800</v>
      </c>
      <c r="Y1455" s="5" t="s">
        <v>3309</v>
      </c>
      <c r="Z1455" s="0" t="s">
        <v>104</v>
      </c>
      <c r="AC1455" s="5" t="s">
        <v>105</v>
      </c>
      <c r="AD1455" s="3">
        <f>IF(AA1455="","Pendiente",AA1455*Q1455)</f>
      </c>
      <c r="AE1455" s="3">
        <v>580</v>
      </c>
      <c r="AF1455" s="3">
        <f>IF(AE1455="","",AE1455*Q1455)</f>
      </c>
      <c r="AG1455" s="0" t="s">
        <v>106</v>
      </c>
      <c r="AH1455" s="0" t="s">
        <v>107</v>
      </c>
    </row>
    <row r="1456">
      <c r="A1456" s="0">
        <v>1452</v>
      </c>
      <c r="B1456" s="0" t="s">
        <v>4801</v>
      </c>
      <c r="C1456" s="0" t="s">
        <v>13</v>
      </c>
      <c r="D1456" s="0" t="s">
        <v>16</v>
      </c>
      <c r="E1456" s="5" t="s">
        <v>3306</v>
      </c>
      <c r="G1456" s="0" t="s">
        <v>28</v>
      </c>
      <c r="H1456" s="0" t="s">
        <v>2131</v>
      </c>
      <c r="I1456" s="0" t="s">
        <v>3301</v>
      </c>
      <c r="J1456" s="5" t="s">
        <v>3302</v>
      </c>
      <c r="K1456" s="0" t="s">
        <v>30</v>
      </c>
      <c r="O1456" s="2">
        <v>0</v>
      </c>
      <c r="P1456" s="2">
        <v>12</v>
      </c>
      <c r="Q1456" s="2">
        <f>IF(C1456="Inventario físico",O1456,P1456)</f>
      </c>
      <c r="R1456" s="2">
        <v>1</v>
      </c>
      <c r="S1456" s="0" t="s">
        <v>4799</v>
      </c>
      <c r="T1456" s="0" t="s">
        <v>4799</v>
      </c>
      <c r="U1456" s="0" t="s">
        <v>99</v>
      </c>
      <c r="V1456" s="5" t="s">
        <v>4800</v>
      </c>
      <c r="Y1456" s="5" t="s">
        <v>3309</v>
      </c>
      <c r="Z1456" s="0" t="s">
        <v>104</v>
      </c>
      <c r="AC1456" s="5" t="s">
        <v>105</v>
      </c>
      <c r="AD1456" s="3">
        <f>IF(AA1456="","Pendiente",AA1456*Q1456)</f>
      </c>
      <c r="AE1456" s="3">
        <v>167.4675</v>
      </c>
      <c r="AF1456" s="3">
        <f>IF(AE1456="","",AE1456*Q1456)</f>
      </c>
      <c r="AG1456" s="0" t="s">
        <v>106</v>
      </c>
      <c r="AH1456" s="0" t="s">
        <v>107</v>
      </c>
    </row>
    <row r="1457">
      <c r="A1457" s="0">
        <v>1453</v>
      </c>
      <c r="B1457" s="0" t="s">
        <v>4802</v>
      </c>
      <c r="C1457" s="0" t="s">
        <v>13</v>
      </c>
      <c r="D1457" s="0" t="s">
        <v>16</v>
      </c>
      <c r="E1457" s="5" t="s">
        <v>3306</v>
      </c>
      <c r="G1457" s="0" t="s">
        <v>27</v>
      </c>
      <c r="H1457" s="0" t="s">
        <v>1020</v>
      </c>
      <c r="I1457" s="0" t="s">
        <v>3301</v>
      </c>
      <c r="J1457" s="5" t="s">
        <v>3302</v>
      </c>
      <c r="K1457" s="0" t="s">
        <v>30</v>
      </c>
      <c r="O1457" s="2">
        <v>0</v>
      </c>
      <c r="P1457" s="2">
        <v>270</v>
      </c>
      <c r="Q1457" s="2">
        <f>IF(C1457="Inventario físico",O1457,P1457)</f>
      </c>
      <c r="R1457" s="2">
        <v>2</v>
      </c>
      <c r="S1457" s="0" t="s">
        <v>4803</v>
      </c>
      <c r="T1457" s="0" t="s">
        <v>4803</v>
      </c>
      <c r="U1457" s="0" t="s">
        <v>99</v>
      </c>
      <c r="V1457" s="5" t="s">
        <v>4804</v>
      </c>
      <c r="Y1457" s="5" t="s">
        <v>3309</v>
      </c>
      <c r="Z1457" s="0" t="s">
        <v>104</v>
      </c>
      <c r="AC1457" s="5" t="s">
        <v>105</v>
      </c>
      <c r="AD1457" s="3">
        <f>IF(AA1457="","Pendiente",AA1457*Q1457)</f>
      </c>
      <c r="AE1457" s="3">
        <v>2113.3333333333335</v>
      </c>
      <c r="AF1457" s="3">
        <f>IF(AE1457="","",AE1457*Q1457)</f>
      </c>
      <c r="AG1457" s="0" t="s">
        <v>106</v>
      </c>
      <c r="AH1457" s="0" t="s">
        <v>107</v>
      </c>
    </row>
    <row r="1458">
      <c r="A1458" s="0">
        <v>1454</v>
      </c>
      <c r="B1458" s="0" t="s">
        <v>4805</v>
      </c>
      <c r="C1458" s="0" t="s">
        <v>13</v>
      </c>
      <c r="D1458" s="0" t="s">
        <v>16</v>
      </c>
      <c r="E1458" s="5" t="s">
        <v>3306</v>
      </c>
      <c r="G1458" s="0" t="s">
        <v>27</v>
      </c>
      <c r="H1458" s="0" t="s">
        <v>1020</v>
      </c>
      <c r="I1458" s="0" t="s">
        <v>3301</v>
      </c>
      <c r="J1458" s="5" t="s">
        <v>3302</v>
      </c>
      <c r="K1458" s="0" t="s">
        <v>30</v>
      </c>
      <c r="O1458" s="2">
        <v>0</v>
      </c>
      <c r="P1458" s="2">
        <v>181</v>
      </c>
      <c r="Q1458" s="2">
        <f>IF(C1458="Inventario físico",O1458,P1458)</f>
      </c>
      <c r="R1458" s="2">
        <v>1</v>
      </c>
      <c r="S1458" s="0" t="s">
        <v>4806</v>
      </c>
      <c r="T1458" s="0" t="s">
        <v>4806</v>
      </c>
      <c r="U1458" s="0" t="s">
        <v>99</v>
      </c>
      <c r="V1458" s="5" t="s">
        <v>4807</v>
      </c>
      <c r="Y1458" s="5" t="s">
        <v>3309</v>
      </c>
      <c r="Z1458" s="0" t="s">
        <v>104</v>
      </c>
      <c r="AC1458" s="5" t="s">
        <v>105</v>
      </c>
      <c r="AD1458" s="3">
        <f>IF(AA1458="","Pendiente",AA1458*Q1458)</f>
      </c>
      <c r="AE1458" s="3">
        <v>399.739226519337</v>
      </c>
      <c r="AF1458" s="3">
        <f>IF(AE1458="","",AE1458*Q1458)</f>
      </c>
      <c r="AG1458" s="0" t="s">
        <v>106</v>
      </c>
      <c r="AH1458" s="0" t="s">
        <v>107</v>
      </c>
    </row>
    <row r="1459">
      <c r="A1459" s="0">
        <v>1455</v>
      </c>
      <c r="B1459" s="0" t="s">
        <v>4808</v>
      </c>
      <c r="C1459" s="0" t="s">
        <v>13</v>
      </c>
      <c r="D1459" s="0" t="s">
        <v>16</v>
      </c>
      <c r="E1459" s="5" t="s">
        <v>3306</v>
      </c>
      <c r="G1459" s="0" t="s">
        <v>27</v>
      </c>
      <c r="H1459" s="0" t="s">
        <v>1020</v>
      </c>
      <c r="I1459" s="0" t="s">
        <v>3301</v>
      </c>
      <c r="J1459" s="5" t="s">
        <v>3302</v>
      </c>
      <c r="K1459" s="0" t="s">
        <v>33</v>
      </c>
      <c r="O1459" s="2">
        <v>0</v>
      </c>
      <c r="P1459" s="2">
        <v>437</v>
      </c>
      <c r="Q1459" s="2">
        <f>IF(C1459="Inventario físico",O1459,P1459)</f>
      </c>
      <c r="R1459" s="2">
        <v>7</v>
      </c>
      <c r="S1459" s="0" t="s">
        <v>4809</v>
      </c>
      <c r="T1459" s="0" t="s">
        <v>4809</v>
      </c>
      <c r="U1459" s="0" t="s">
        <v>99</v>
      </c>
      <c r="V1459" s="5" t="s">
        <v>4810</v>
      </c>
      <c r="Y1459" s="5" t="s">
        <v>3309</v>
      </c>
      <c r="Z1459" s="0" t="s">
        <v>104</v>
      </c>
      <c r="AC1459" s="5" t="s">
        <v>105</v>
      </c>
      <c r="AD1459" s="3">
        <f>IF(AA1459="","Pendiente",AA1459*Q1459)</f>
      </c>
      <c r="AE1459" s="3">
        <v>741.9679176201374</v>
      </c>
      <c r="AF1459" s="3">
        <f>IF(AE1459="","",AE1459*Q1459)</f>
      </c>
      <c r="AG1459" s="0" t="s">
        <v>106</v>
      </c>
      <c r="AH1459" s="0" t="s">
        <v>107</v>
      </c>
    </row>
    <row r="1460">
      <c r="A1460" s="0">
        <v>1456</v>
      </c>
      <c r="B1460" s="0" t="s">
        <v>4811</v>
      </c>
      <c r="C1460" s="0" t="s">
        <v>13</v>
      </c>
      <c r="D1460" s="0" t="s">
        <v>16</v>
      </c>
      <c r="E1460" s="5" t="s">
        <v>3306</v>
      </c>
      <c r="G1460" s="0" t="s">
        <v>27</v>
      </c>
      <c r="H1460" s="0" t="s">
        <v>1020</v>
      </c>
      <c r="I1460" s="0" t="s">
        <v>3301</v>
      </c>
      <c r="J1460" s="5" t="s">
        <v>3302</v>
      </c>
      <c r="K1460" s="0" t="s">
        <v>30</v>
      </c>
      <c r="O1460" s="2">
        <v>0</v>
      </c>
      <c r="P1460" s="2">
        <v>280</v>
      </c>
      <c r="Q1460" s="2">
        <f>IF(C1460="Inventario físico",O1460,P1460)</f>
      </c>
      <c r="R1460" s="2">
        <v>2</v>
      </c>
      <c r="S1460" s="0" t="s">
        <v>4812</v>
      </c>
      <c r="T1460" s="0" t="s">
        <v>4812</v>
      </c>
      <c r="U1460" s="0" t="s">
        <v>99</v>
      </c>
      <c r="V1460" s="5" t="s">
        <v>4813</v>
      </c>
      <c r="Y1460" s="5" t="s">
        <v>3309</v>
      </c>
      <c r="Z1460" s="0" t="s">
        <v>104</v>
      </c>
      <c r="AC1460" s="5" t="s">
        <v>105</v>
      </c>
      <c r="AD1460" s="3">
        <f>IF(AA1460="","Pendiente",AA1460*Q1460)</f>
      </c>
      <c r="AE1460" s="3">
        <v>885.8577142857143</v>
      </c>
      <c r="AF1460" s="3">
        <f>IF(AE1460="","",AE1460*Q1460)</f>
      </c>
      <c r="AG1460" s="0" t="s">
        <v>106</v>
      </c>
      <c r="AH1460" s="0" t="s">
        <v>107</v>
      </c>
    </row>
    <row r="1461">
      <c r="A1461" s="0">
        <v>1457</v>
      </c>
      <c r="B1461" s="0" t="s">
        <v>4814</v>
      </c>
      <c r="C1461" s="0" t="s">
        <v>13</v>
      </c>
      <c r="D1461" s="0" t="s">
        <v>16</v>
      </c>
      <c r="E1461" s="5" t="s">
        <v>3306</v>
      </c>
      <c r="G1461" s="0" t="s">
        <v>28</v>
      </c>
      <c r="H1461" s="0" t="s">
        <v>2131</v>
      </c>
      <c r="I1461" s="0" t="s">
        <v>3301</v>
      </c>
      <c r="J1461" s="5" t="s">
        <v>3302</v>
      </c>
      <c r="K1461" s="0" t="s">
        <v>30</v>
      </c>
      <c r="O1461" s="2">
        <v>0</v>
      </c>
      <c r="P1461" s="2">
        <v>6</v>
      </c>
      <c r="Q1461" s="2">
        <f>IF(C1461="Inventario físico",O1461,P1461)</f>
      </c>
      <c r="R1461" s="2">
        <v>1</v>
      </c>
      <c r="S1461" s="0" t="s">
        <v>4812</v>
      </c>
      <c r="T1461" s="0" t="s">
        <v>4812</v>
      </c>
      <c r="U1461" s="0" t="s">
        <v>99</v>
      </c>
      <c r="V1461" s="5" t="s">
        <v>4813</v>
      </c>
      <c r="Y1461" s="5" t="s">
        <v>3309</v>
      </c>
      <c r="Z1461" s="0" t="s">
        <v>104</v>
      </c>
      <c r="AC1461" s="5" t="s">
        <v>105</v>
      </c>
      <c r="AD1461" s="3">
        <f>IF(AA1461="","Pendiente",AA1461*Q1461)</f>
      </c>
      <c r="AE1461" s="3">
        <v>1696.1000000000001</v>
      </c>
      <c r="AF1461" s="3">
        <f>IF(AE1461="","",AE1461*Q1461)</f>
      </c>
      <c r="AG1461" s="0" t="s">
        <v>106</v>
      </c>
      <c r="AH1461" s="0" t="s">
        <v>107</v>
      </c>
    </row>
    <row r="1462">
      <c r="A1462" s="0">
        <v>1458</v>
      </c>
      <c r="B1462" s="0" t="s">
        <v>4815</v>
      </c>
      <c r="C1462" s="0" t="s">
        <v>13</v>
      </c>
      <c r="D1462" s="0" t="s">
        <v>16</v>
      </c>
      <c r="E1462" s="5" t="s">
        <v>3306</v>
      </c>
      <c r="G1462" s="0" t="s">
        <v>27</v>
      </c>
      <c r="H1462" s="0" t="s">
        <v>1020</v>
      </c>
      <c r="I1462" s="0" t="s">
        <v>3301</v>
      </c>
      <c r="J1462" s="5" t="s">
        <v>3302</v>
      </c>
      <c r="K1462" s="0" t="s">
        <v>33</v>
      </c>
      <c r="O1462" s="2">
        <v>0</v>
      </c>
      <c r="P1462" s="2">
        <v>168</v>
      </c>
      <c r="Q1462" s="2">
        <f>IF(C1462="Inventario físico",O1462,P1462)</f>
      </c>
      <c r="R1462" s="2">
        <v>2</v>
      </c>
      <c r="S1462" s="0" t="s">
        <v>4816</v>
      </c>
      <c r="T1462" s="0" t="s">
        <v>4816</v>
      </c>
      <c r="U1462" s="0" t="s">
        <v>99</v>
      </c>
      <c r="V1462" s="5" t="s">
        <v>4817</v>
      </c>
      <c r="Y1462" s="5" t="s">
        <v>3309</v>
      </c>
      <c r="Z1462" s="0" t="s">
        <v>104</v>
      </c>
      <c r="AC1462" s="5" t="s">
        <v>105</v>
      </c>
      <c r="AD1462" s="3">
        <f>IF(AA1462="","Pendiente",AA1462*Q1462)</f>
      </c>
      <c r="AE1462" s="3">
        <v>34.38339285714286</v>
      </c>
      <c r="AF1462" s="3">
        <f>IF(AE1462="","",AE1462*Q1462)</f>
      </c>
      <c r="AG1462" s="0" t="s">
        <v>106</v>
      </c>
      <c r="AH1462" s="0" t="s">
        <v>107</v>
      </c>
    </row>
    <row r="1463">
      <c r="A1463" s="0">
        <v>1459</v>
      </c>
      <c r="B1463" s="0" t="s">
        <v>4818</v>
      </c>
      <c r="C1463" s="0" t="s">
        <v>13</v>
      </c>
      <c r="D1463" s="0" t="s">
        <v>16</v>
      </c>
      <c r="E1463" s="5" t="s">
        <v>3306</v>
      </c>
      <c r="G1463" s="0" t="s">
        <v>27</v>
      </c>
      <c r="H1463" s="0" t="s">
        <v>1020</v>
      </c>
      <c r="I1463" s="0" t="s">
        <v>3301</v>
      </c>
      <c r="J1463" s="5" t="s">
        <v>3302</v>
      </c>
      <c r="K1463" s="0" t="s">
        <v>33</v>
      </c>
      <c r="O1463" s="2">
        <v>0</v>
      </c>
      <c r="P1463" s="2">
        <v>240</v>
      </c>
      <c r="Q1463" s="2">
        <f>IF(C1463="Inventario físico",O1463,P1463)</f>
      </c>
      <c r="R1463" s="2">
        <v>4</v>
      </c>
      <c r="S1463" s="0" t="s">
        <v>4819</v>
      </c>
      <c r="T1463" s="0" t="s">
        <v>4819</v>
      </c>
      <c r="U1463" s="0" t="s">
        <v>99</v>
      </c>
      <c r="V1463" s="5" t="s">
        <v>4820</v>
      </c>
      <c r="Y1463" s="5" t="s">
        <v>3309</v>
      </c>
      <c r="Z1463" s="0" t="s">
        <v>104</v>
      </c>
      <c r="AC1463" s="5" t="s">
        <v>105</v>
      </c>
      <c r="AD1463" s="3">
        <f>IF(AA1463="","Pendiente",AA1463*Q1463)</f>
      </c>
      <c r="AE1463" s="3">
        <v>11.945875000000001</v>
      </c>
      <c r="AF1463" s="3">
        <f>IF(AE1463="","",AE1463*Q1463)</f>
      </c>
      <c r="AG1463" s="0" t="s">
        <v>106</v>
      </c>
      <c r="AH1463" s="0" t="s">
        <v>107</v>
      </c>
    </row>
    <row r="1464">
      <c r="A1464" s="0">
        <v>1460</v>
      </c>
      <c r="B1464" s="0" t="s">
        <v>4821</v>
      </c>
      <c r="C1464" s="0" t="s">
        <v>13</v>
      </c>
      <c r="D1464" s="0" t="s">
        <v>16</v>
      </c>
      <c r="E1464" s="5" t="s">
        <v>3306</v>
      </c>
      <c r="G1464" s="0" t="s">
        <v>27</v>
      </c>
      <c r="H1464" s="0" t="s">
        <v>1020</v>
      </c>
      <c r="I1464" s="0" t="s">
        <v>3301</v>
      </c>
      <c r="J1464" s="5" t="s">
        <v>3302</v>
      </c>
      <c r="K1464" s="0" t="s">
        <v>33</v>
      </c>
      <c r="O1464" s="2">
        <v>0</v>
      </c>
      <c r="P1464" s="2">
        <v>536</v>
      </c>
      <c r="Q1464" s="2">
        <f>IF(C1464="Inventario físico",O1464,P1464)</f>
      </c>
      <c r="R1464" s="2">
        <v>7</v>
      </c>
      <c r="S1464" s="0" t="s">
        <v>159</v>
      </c>
      <c r="T1464" s="0" t="s">
        <v>159</v>
      </c>
      <c r="U1464" s="0" t="s">
        <v>99</v>
      </c>
      <c r="V1464" s="5" t="s">
        <v>160</v>
      </c>
      <c r="Y1464" s="5" t="s">
        <v>3321</v>
      </c>
      <c r="Z1464" s="0" t="s">
        <v>104</v>
      </c>
      <c r="AC1464" s="5" t="s">
        <v>105</v>
      </c>
      <c r="AD1464" s="3">
        <f>IF(AA1464="","Pendiente",AA1464*Q1464)</f>
      </c>
      <c r="AE1464" s="3">
        <v>542.5805037313434</v>
      </c>
      <c r="AF1464" s="3">
        <f>IF(AE1464="","",AE1464*Q1464)</f>
      </c>
      <c r="AG1464" s="0" t="s">
        <v>106</v>
      </c>
      <c r="AH1464" s="0" t="s">
        <v>107</v>
      </c>
    </row>
    <row r="1465">
      <c r="A1465" s="0">
        <v>1461</v>
      </c>
      <c r="B1465" s="0" t="s">
        <v>4822</v>
      </c>
      <c r="C1465" s="0" t="s">
        <v>13</v>
      </c>
      <c r="D1465" s="0" t="s">
        <v>16</v>
      </c>
      <c r="E1465" s="5" t="s">
        <v>3306</v>
      </c>
      <c r="G1465" s="0" t="s">
        <v>27</v>
      </c>
      <c r="H1465" s="0" t="s">
        <v>1020</v>
      </c>
      <c r="I1465" s="0" t="s">
        <v>3301</v>
      </c>
      <c r="J1465" s="5" t="s">
        <v>3302</v>
      </c>
      <c r="K1465" s="0" t="s">
        <v>30</v>
      </c>
      <c r="O1465" s="2">
        <v>0</v>
      </c>
      <c r="P1465" s="2">
        <v>150</v>
      </c>
      <c r="Q1465" s="2">
        <f>IF(C1465="Inventario físico",O1465,P1465)</f>
      </c>
      <c r="R1465" s="2">
        <v>1</v>
      </c>
      <c r="S1465" s="0" t="s">
        <v>4823</v>
      </c>
      <c r="T1465" s="0" t="s">
        <v>4823</v>
      </c>
      <c r="U1465" s="0" t="s">
        <v>99</v>
      </c>
      <c r="V1465" s="5" t="s">
        <v>4824</v>
      </c>
      <c r="Y1465" s="5" t="s">
        <v>3309</v>
      </c>
      <c r="Z1465" s="0" t="s">
        <v>104</v>
      </c>
      <c r="AC1465" s="5" t="s">
        <v>105</v>
      </c>
      <c r="AD1465" s="3">
        <f>IF(AA1465="","Pendiente",AA1465*Q1465)</f>
      </c>
      <c r="AE1465" s="3">
        <v>57</v>
      </c>
      <c r="AF1465" s="3">
        <f>IF(AE1465="","",AE1465*Q1465)</f>
      </c>
      <c r="AG1465" s="0" t="s">
        <v>106</v>
      </c>
      <c r="AH1465" s="0" t="s">
        <v>107</v>
      </c>
    </row>
    <row r="1466">
      <c r="A1466" s="0">
        <v>1462</v>
      </c>
      <c r="B1466" s="0" t="s">
        <v>4825</v>
      </c>
      <c r="C1466" s="0" t="s">
        <v>13</v>
      </c>
      <c r="D1466" s="0" t="s">
        <v>16</v>
      </c>
      <c r="E1466" s="5" t="s">
        <v>3306</v>
      </c>
      <c r="G1466" s="0" t="s">
        <v>27</v>
      </c>
      <c r="H1466" s="0" t="s">
        <v>1020</v>
      </c>
      <c r="I1466" s="0" t="s">
        <v>3301</v>
      </c>
      <c r="J1466" s="5" t="s">
        <v>3302</v>
      </c>
      <c r="K1466" s="0" t="s">
        <v>30</v>
      </c>
      <c r="O1466" s="2">
        <v>0</v>
      </c>
      <c r="P1466" s="2">
        <v>150</v>
      </c>
      <c r="Q1466" s="2">
        <f>IF(C1466="Inventario físico",O1466,P1466)</f>
      </c>
      <c r="R1466" s="2">
        <v>1</v>
      </c>
      <c r="S1466" s="0" t="s">
        <v>4826</v>
      </c>
      <c r="T1466" s="0" t="s">
        <v>4826</v>
      </c>
      <c r="U1466" s="0" t="s">
        <v>99</v>
      </c>
      <c r="V1466" s="5" t="s">
        <v>4827</v>
      </c>
      <c r="Y1466" s="5" t="s">
        <v>3309</v>
      </c>
      <c r="Z1466" s="0" t="s">
        <v>104</v>
      </c>
      <c r="AC1466" s="5" t="s">
        <v>105</v>
      </c>
      <c r="AD1466" s="3">
        <f>IF(AA1466="","Pendiente",AA1466*Q1466)</f>
      </c>
      <c r="AE1466" s="3">
        <v>60.72533333333333</v>
      </c>
      <c r="AF1466" s="3">
        <f>IF(AE1466="","",AE1466*Q1466)</f>
      </c>
      <c r="AG1466" s="0" t="s">
        <v>106</v>
      </c>
      <c r="AH1466" s="0" t="s">
        <v>107</v>
      </c>
    </row>
    <row r="1467">
      <c r="A1467" s="0">
        <v>1463</v>
      </c>
      <c r="B1467" s="0" t="s">
        <v>4828</v>
      </c>
      <c r="C1467" s="0" t="s">
        <v>13</v>
      </c>
      <c r="D1467" s="0" t="s">
        <v>16</v>
      </c>
      <c r="E1467" s="5" t="s">
        <v>3306</v>
      </c>
      <c r="G1467" s="0" t="s">
        <v>27</v>
      </c>
      <c r="H1467" s="0" t="s">
        <v>1020</v>
      </c>
      <c r="I1467" s="0" t="s">
        <v>3301</v>
      </c>
      <c r="J1467" s="5" t="s">
        <v>3302</v>
      </c>
      <c r="K1467" s="0" t="s">
        <v>30</v>
      </c>
      <c r="O1467" s="2">
        <v>0</v>
      </c>
      <c r="P1467" s="2">
        <v>200</v>
      </c>
      <c r="Q1467" s="2">
        <f>IF(C1467="Inventario físico",O1467,P1467)</f>
      </c>
      <c r="R1467" s="2">
        <v>2</v>
      </c>
      <c r="S1467" s="0" t="s">
        <v>4829</v>
      </c>
      <c r="T1467" s="0" t="s">
        <v>4829</v>
      </c>
      <c r="U1467" s="0" t="s">
        <v>99</v>
      </c>
      <c r="V1467" s="5" t="s">
        <v>4830</v>
      </c>
      <c r="Y1467" s="5" t="s">
        <v>3309</v>
      </c>
      <c r="Z1467" s="0" t="s">
        <v>104</v>
      </c>
      <c r="AC1467" s="5" t="s">
        <v>105</v>
      </c>
      <c r="AD1467" s="3">
        <f>IF(AA1467="","Pendiente",AA1467*Q1467)</f>
      </c>
      <c r="AE1467" s="3">
        <v>190.215</v>
      </c>
      <c r="AF1467" s="3">
        <f>IF(AE1467="","",AE1467*Q1467)</f>
      </c>
      <c r="AG1467" s="0" t="s">
        <v>106</v>
      </c>
      <c r="AH1467" s="0" t="s">
        <v>107</v>
      </c>
    </row>
    <row r="1468">
      <c r="A1468" s="0">
        <v>1464</v>
      </c>
      <c r="B1468" s="0" t="s">
        <v>4831</v>
      </c>
      <c r="C1468" s="0" t="s">
        <v>13</v>
      </c>
      <c r="D1468" s="0" t="s">
        <v>16</v>
      </c>
      <c r="E1468" s="5" t="s">
        <v>3306</v>
      </c>
      <c r="G1468" s="0" t="s">
        <v>27</v>
      </c>
      <c r="H1468" s="0" t="s">
        <v>1020</v>
      </c>
      <c r="I1468" s="0" t="s">
        <v>3301</v>
      </c>
      <c r="J1468" s="5" t="s">
        <v>3302</v>
      </c>
      <c r="K1468" s="0" t="s">
        <v>30</v>
      </c>
      <c r="O1468" s="2">
        <v>0</v>
      </c>
      <c r="P1468" s="2">
        <v>150</v>
      </c>
      <c r="Q1468" s="2">
        <f>IF(C1468="Inventario físico",O1468,P1468)</f>
      </c>
      <c r="R1468" s="2">
        <v>1</v>
      </c>
      <c r="S1468" s="0" t="s">
        <v>4832</v>
      </c>
      <c r="T1468" s="0" t="s">
        <v>4832</v>
      </c>
      <c r="U1468" s="0" t="s">
        <v>99</v>
      </c>
      <c r="V1468" s="5" t="s">
        <v>4833</v>
      </c>
      <c r="Y1468" s="5" t="s">
        <v>3309</v>
      </c>
      <c r="Z1468" s="0" t="s">
        <v>104</v>
      </c>
      <c r="AC1468" s="5" t="s">
        <v>105</v>
      </c>
      <c r="AD1468" s="3">
        <f>IF(AA1468="","Pendiente",AA1468*Q1468)</f>
      </c>
      <c r="AE1468" s="3">
        <v>280.99</v>
      </c>
      <c r="AF1468" s="3">
        <f>IF(AE1468="","",AE1468*Q1468)</f>
      </c>
      <c r="AG1468" s="0" t="s">
        <v>106</v>
      </c>
      <c r="AH1468" s="0" t="s">
        <v>107</v>
      </c>
    </row>
    <row r="1469">
      <c r="A1469" s="0">
        <v>1465</v>
      </c>
      <c r="B1469" s="0" t="s">
        <v>4834</v>
      </c>
      <c r="C1469" s="0" t="s">
        <v>13</v>
      </c>
      <c r="D1469" s="0" t="s">
        <v>16</v>
      </c>
      <c r="E1469" s="5" t="s">
        <v>3306</v>
      </c>
      <c r="G1469" s="0" t="s">
        <v>27</v>
      </c>
      <c r="H1469" s="0" t="s">
        <v>1020</v>
      </c>
      <c r="I1469" s="0" t="s">
        <v>3301</v>
      </c>
      <c r="J1469" s="5" t="s">
        <v>3302</v>
      </c>
      <c r="K1469" s="0" t="s">
        <v>30</v>
      </c>
      <c r="O1469" s="2">
        <v>0</v>
      </c>
      <c r="P1469" s="2">
        <v>150</v>
      </c>
      <c r="Q1469" s="2">
        <f>IF(C1469="Inventario físico",O1469,P1469)</f>
      </c>
      <c r="R1469" s="2">
        <v>2</v>
      </c>
      <c r="S1469" s="0" t="s">
        <v>4835</v>
      </c>
      <c r="T1469" s="0" t="s">
        <v>4835</v>
      </c>
      <c r="U1469" s="0" t="s">
        <v>99</v>
      </c>
      <c r="V1469" s="5" t="s">
        <v>4836</v>
      </c>
      <c r="Y1469" s="5" t="s">
        <v>3309</v>
      </c>
      <c r="Z1469" s="0" t="s">
        <v>104</v>
      </c>
      <c r="AC1469" s="5" t="s">
        <v>105</v>
      </c>
      <c r="AD1469" s="3">
        <f>IF(AA1469="","Pendiente",AA1469*Q1469)</f>
      </c>
      <c r="AE1469" s="3">
        <v>699.5826666666667</v>
      </c>
      <c r="AF1469" s="3">
        <f>IF(AE1469="","",AE1469*Q1469)</f>
      </c>
      <c r="AG1469" s="0" t="s">
        <v>106</v>
      </c>
      <c r="AH1469" s="0" t="s">
        <v>107</v>
      </c>
    </row>
    <row r="1470">
      <c r="A1470" s="0">
        <v>1466</v>
      </c>
      <c r="B1470" s="0" t="s">
        <v>4837</v>
      </c>
      <c r="C1470" s="0" t="s">
        <v>13</v>
      </c>
      <c r="D1470" s="0" t="s">
        <v>16</v>
      </c>
      <c r="E1470" s="5" t="s">
        <v>3306</v>
      </c>
      <c r="G1470" s="0" t="s">
        <v>28</v>
      </c>
      <c r="H1470" s="0" t="s">
        <v>2131</v>
      </c>
      <c r="I1470" s="0" t="s">
        <v>3301</v>
      </c>
      <c r="J1470" s="5" t="s">
        <v>3302</v>
      </c>
      <c r="K1470" s="0" t="s">
        <v>30</v>
      </c>
      <c r="O1470" s="2">
        <v>0</v>
      </c>
      <c r="P1470" s="2">
        <v>15</v>
      </c>
      <c r="Q1470" s="2">
        <f>IF(C1470="Inventario físico",O1470,P1470)</f>
      </c>
      <c r="R1470" s="2">
        <v>1</v>
      </c>
      <c r="S1470" s="0" t="s">
        <v>4835</v>
      </c>
      <c r="T1470" s="0" t="s">
        <v>4835</v>
      </c>
      <c r="U1470" s="0" t="s">
        <v>99</v>
      </c>
      <c r="V1470" s="5" t="s">
        <v>4836</v>
      </c>
      <c r="Y1470" s="5" t="s">
        <v>3309</v>
      </c>
      <c r="Z1470" s="0" t="s">
        <v>104</v>
      </c>
      <c r="AC1470" s="5" t="s">
        <v>105</v>
      </c>
      <c r="AD1470" s="3">
        <f>IF(AA1470="","Pendiente",AA1470*Q1470)</f>
      </c>
      <c r="AE1470" s="3">
        <v>2187.2</v>
      </c>
      <c r="AF1470" s="3">
        <f>IF(AE1470="","",AE1470*Q1470)</f>
      </c>
      <c r="AG1470" s="0" t="s">
        <v>106</v>
      </c>
      <c r="AH1470" s="0" t="s">
        <v>107</v>
      </c>
    </row>
    <row r="1471">
      <c r="A1471" s="0">
        <v>1467</v>
      </c>
      <c r="B1471" s="0" t="s">
        <v>4838</v>
      </c>
      <c r="C1471" s="0" t="s">
        <v>13</v>
      </c>
      <c r="D1471" s="0" t="s">
        <v>16</v>
      </c>
      <c r="E1471" s="5" t="s">
        <v>131</v>
      </c>
      <c r="F1471" s="0" t="s">
        <v>3300</v>
      </c>
      <c r="G1471" s="0" t="s">
        <v>27</v>
      </c>
      <c r="H1471" s="0" t="s">
        <v>1020</v>
      </c>
      <c r="I1471" s="0" t="s">
        <v>3301</v>
      </c>
      <c r="J1471" s="5" t="s">
        <v>3302</v>
      </c>
      <c r="K1471" s="0" t="s">
        <v>30</v>
      </c>
      <c r="O1471" s="2">
        <v>0</v>
      </c>
      <c r="P1471" s="2">
        <v>147</v>
      </c>
      <c r="Q1471" s="2">
        <f>IF(C1471="Inventario físico",O1471,P1471)</f>
      </c>
      <c r="R1471" s="2">
        <v>1</v>
      </c>
      <c r="S1471" s="0" t="s">
        <v>4839</v>
      </c>
      <c r="T1471" s="0" t="s">
        <v>4839</v>
      </c>
      <c r="U1471" s="0" t="s">
        <v>99</v>
      </c>
      <c r="V1471" s="5" t="s">
        <v>337</v>
      </c>
      <c r="Y1471" s="5" t="s">
        <v>3304</v>
      </c>
      <c r="Z1471" s="0" t="s">
        <v>104</v>
      </c>
      <c r="AC1471" s="5" t="s">
        <v>105</v>
      </c>
      <c r="AD1471" s="3">
        <f>IF(AA1471="","Pendiente",AA1471*Q1471)</f>
      </c>
      <c r="AE1471" s="3">
        <v>381.97999999999996</v>
      </c>
      <c r="AF1471" s="3">
        <f>IF(AE1471="","",AE1471*Q1471)</f>
      </c>
      <c r="AG1471" s="0" t="s">
        <v>106</v>
      </c>
      <c r="AH1471" s="0" t="s">
        <v>107</v>
      </c>
    </row>
    <row r="1472">
      <c r="A1472" s="0">
        <v>1468</v>
      </c>
      <c r="B1472" s="0" t="s">
        <v>4840</v>
      </c>
      <c r="C1472" s="0" t="s">
        <v>13</v>
      </c>
      <c r="D1472" s="0" t="s">
        <v>16</v>
      </c>
      <c r="E1472" s="5" t="s">
        <v>3306</v>
      </c>
      <c r="G1472" s="0" t="s">
        <v>27</v>
      </c>
      <c r="H1472" s="0" t="s">
        <v>1020</v>
      </c>
      <c r="I1472" s="0" t="s">
        <v>3301</v>
      </c>
      <c r="J1472" s="5" t="s">
        <v>3302</v>
      </c>
      <c r="K1472" s="0" t="s">
        <v>33</v>
      </c>
      <c r="O1472" s="2">
        <v>0</v>
      </c>
      <c r="P1472" s="2">
        <v>338</v>
      </c>
      <c r="Q1472" s="2">
        <f>IF(C1472="Inventario físico",O1472,P1472)</f>
      </c>
      <c r="R1472" s="2">
        <v>5</v>
      </c>
      <c r="S1472" s="0" t="s">
        <v>4841</v>
      </c>
      <c r="T1472" s="0" t="s">
        <v>4841</v>
      </c>
      <c r="U1472" s="0" t="s">
        <v>99</v>
      </c>
      <c r="V1472" s="5" t="s">
        <v>4842</v>
      </c>
      <c r="Y1472" s="5" t="s">
        <v>3309</v>
      </c>
      <c r="Z1472" s="0" t="s">
        <v>104</v>
      </c>
      <c r="AC1472" s="5" t="s">
        <v>105</v>
      </c>
      <c r="AD1472" s="3">
        <f>IF(AA1472="","Pendiente",AA1472*Q1472)</f>
      </c>
      <c r="AE1472" s="3">
        <v>13.096627218934913</v>
      </c>
      <c r="AF1472" s="3">
        <f>IF(AE1472="","",AE1472*Q1472)</f>
      </c>
      <c r="AG1472" s="0" t="s">
        <v>106</v>
      </c>
      <c r="AH1472" s="0" t="s">
        <v>107</v>
      </c>
    </row>
    <row r="1473">
      <c r="A1473" s="0">
        <v>1469</v>
      </c>
      <c r="B1473" s="0" t="s">
        <v>4843</v>
      </c>
      <c r="C1473" s="0" t="s">
        <v>13</v>
      </c>
      <c r="D1473" s="0" t="s">
        <v>16</v>
      </c>
      <c r="E1473" s="5" t="s">
        <v>3306</v>
      </c>
      <c r="G1473" s="0" t="s">
        <v>27</v>
      </c>
      <c r="H1473" s="0" t="s">
        <v>1020</v>
      </c>
      <c r="I1473" s="0" t="s">
        <v>3301</v>
      </c>
      <c r="J1473" s="5" t="s">
        <v>3302</v>
      </c>
      <c r="K1473" s="0" t="s">
        <v>30</v>
      </c>
      <c r="O1473" s="2">
        <v>0</v>
      </c>
      <c r="P1473" s="2">
        <v>140</v>
      </c>
      <c r="Q1473" s="2">
        <f>IF(C1473="Inventario físico",O1473,P1473)</f>
      </c>
      <c r="R1473" s="2">
        <v>1</v>
      </c>
      <c r="S1473" s="0" t="s">
        <v>4844</v>
      </c>
      <c r="T1473" s="0" t="s">
        <v>4844</v>
      </c>
      <c r="U1473" s="0" t="s">
        <v>99</v>
      </c>
      <c r="V1473" s="5" t="s">
        <v>4845</v>
      </c>
      <c r="Y1473" s="5" t="s">
        <v>3309</v>
      </c>
      <c r="Z1473" s="0" t="s">
        <v>104</v>
      </c>
      <c r="AC1473" s="5" t="s">
        <v>105</v>
      </c>
      <c r="AD1473" s="3">
        <f>IF(AA1473="","Pendiente",AA1473*Q1473)</f>
      </c>
      <c r="AE1473" s="3">
        <v>51</v>
      </c>
      <c r="AF1473" s="3">
        <f>IF(AE1473="","",AE1473*Q1473)</f>
      </c>
      <c r="AG1473" s="0" t="s">
        <v>106</v>
      </c>
      <c r="AH1473" s="0" t="s">
        <v>107</v>
      </c>
    </row>
    <row r="1474">
      <c r="A1474" s="0">
        <v>1470</v>
      </c>
      <c r="B1474" s="0" t="s">
        <v>4846</v>
      </c>
      <c r="C1474" s="0" t="s">
        <v>13</v>
      </c>
      <c r="D1474" s="0" t="s">
        <v>18</v>
      </c>
      <c r="E1474" s="5" t="s">
        <v>3500</v>
      </c>
      <c r="F1474" s="0" t="s">
        <v>3501</v>
      </c>
      <c r="G1474" s="0" t="s">
        <v>27</v>
      </c>
      <c r="H1474" s="0" t="s">
        <v>1020</v>
      </c>
      <c r="I1474" s="0" t="s">
        <v>3301</v>
      </c>
      <c r="J1474" s="5" t="s">
        <v>3302</v>
      </c>
      <c r="K1474" s="0" t="s">
        <v>32</v>
      </c>
      <c r="O1474" s="2">
        <v>0</v>
      </c>
      <c r="P1474" s="2">
        <v>152</v>
      </c>
      <c r="Q1474" s="2">
        <f>IF(C1474="Inventario físico",O1474,P1474)</f>
      </c>
      <c r="R1474" s="2">
        <v>2</v>
      </c>
      <c r="S1474" s="0" t="s">
        <v>4847</v>
      </c>
      <c r="T1474" s="0" t="s">
        <v>4847</v>
      </c>
      <c r="U1474" s="0" t="s">
        <v>99</v>
      </c>
      <c r="V1474" s="5" t="s">
        <v>4848</v>
      </c>
      <c r="Y1474" s="5" t="s">
        <v>3504</v>
      </c>
      <c r="Z1474" s="0" t="s">
        <v>104</v>
      </c>
      <c r="AC1474" s="5" t="s">
        <v>105</v>
      </c>
      <c r="AD1474" s="3">
        <f>IF(AA1474="","Pendiente",AA1474*Q1474)</f>
      </c>
      <c r="AE1474" s="3">
        <v>18192.5</v>
      </c>
      <c r="AF1474" s="3">
        <f>IF(AE1474="","",AE1474*Q1474)</f>
      </c>
      <c r="AG1474" s="0" t="s">
        <v>106</v>
      </c>
      <c r="AH1474" s="0" t="s">
        <v>107</v>
      </c>
    </row>
    <row r="1475">
      <c r="A1475" s="0">
        <v>1471</v>
      </c>
      <c r="B1475" s="0" t="s">
        <v>4849</v>
      </c>
      <c r="C1475" s="0" t="s">
        <v>13</v>
      </c>
      <c r="D1475" s="0" t="s">
        <v>16</v>
      </c>
      <c r="E1475" s="5" t="s">
        <v>3306</v>
      </c>
      <c r="G1475" s="0" t="s">
        <v>27</v>
      </c>
      <c r="H1475" s="0" t="s">
        <v>1020</v>
      </c>
      <c r="I1475" s="0" t="s">
        <v>3301</v>
      </c>
      <c r="J1475" s="5" t="s">
        <v>3302</v>
      </c>
      <c r="K1475" s="0" t="s">
        <v>30</v>
      </c>
      <c r="O1475" s="2">
        <v>0</v>
      </c>
      <c r="P1475" s="2">
        <v>130</v>
      </c>
      <c r="Q1475" s="2">
        <f>IF(C1475="Inventario físico",O1475,P1475)</f>
      </c>
      <c r="R1475" s="2">
        <v>1</v>
      </c>
      <c r="S1475" s="0" t="s">
        <v>4850</v>
      </c>
      <c r="T1475" s="0" t="s">
        <v>4850</v>
      </c>
      <c r="U1475" s="0" t="s">
        <v>99</v>
      </c>
      <c r="V1475" s="5" t="s">
        <v>4851</v>
      </c>
      <c r="Y1475" s="5" t="s">
        <v>3309</v>
      </c>
      <c r="Z1475" s="0" t="s">
        <v>104</v>
      </c>
      <c r="AC1475" s="5" t="s">
        <v>105</v>
      </c>
      <c r="AD1475" s="3">
        <f>IF(AA1475="","Pendiente",AA1475*Q1475)</f>
      </c>
      <c r="AE1475" s="3">
        <v>57</v>
      </c>
      <c r="AF1475" s="3">
        <f>IF(AE1475="","",AE1475*Q1475)</f>
      </c>
      <c r="AG1475" s="0" t="s">
        <v>106</v>
      </c>
      <c r="AH1475" s="0" t="s">
        <v>107</v>
      </c>
    </row>
    <row r="1476">
      <c r="A1476" s="0">
        <v>1472</v>
      </c>
      <c r="B1476" s="0" t="s">
        <v>4852</v>
      </c>
      <c r="C1476" s="0" t="s">
        <v>13</v>
      </c>
      <c r="D1476" s="0" t="s">
        <v>16</v>
      </c>
      <c r="E1476" s="5" t="s">
        <v>3306</v>
      </c>
      <c r="G1476" s="0" t="s">
        <v>27</v>
      </c>
      <c r="H1476" s="0" t="s">
        <v>1020</v>
      </c>
      <c r="I1476" s="0" t="s">
        <v>3301</v>
      </c>
      <c r="J1476" s="5" t="s">
        <v>3302</v>
      </c>
      <c r="K1476" s="0" t="s">
        <v>30</v>
      </c>
      <c r="O1476" s="2">
        <v>0</v>
      </c>
      <c r="P1476" s="2">
        <v>140</v>
      </c>
      <c r="Q1476" s="2">
        <f>IF(C1476="Inventario físico",O1476,P1476)</f>
      </c>
      <c r="R1476" s="2">
        <v>2</v>
      </c>
      <c r="S1476" s="0" t="s">
        <v>4853</v>
      </c>
      <c r="T1476" s="0" t="s">
        <v>4853</v>
      </c>
      <c r="U1476" s="0" t="s">
        <v>99</v>
      </c>
      <c r="V1476" s="5" t="s">
        <v>4854</v>
      </c>
      <c r="Y1476" s="5" t="s">
        <v>3309</v>
      </c>
      <c r="Z1476" s="0" t="s">
        <v>104</v>
      </c>
      <c r="AC1476" s="5" t="s">
        <v>105</v>
      </c>
      <c r="AD1476" s="3">
        <f>IF(AA1476="","Pendiente",AA1476*Q1476)</f>
      </c>
      <c r="AE1476" s="3">
        <v>151.07142857142858</v>
      </c>
      <c r="AF1476" s="3">
        <f>IF(AE1476="","",AE1476*Q1476)</f>
      </c>
      <c r="AG1476" s="0" t="s">
        <v>106</v>
      </c>
      <c r="AH1476" s="0" t="s">
        <v>107</v>
      </c>
    </row>
    <row r="1477">
      <c r="A1477" s="0">
        <v>1473</v>
      </c>
      <c r="B1477" s="0" t="s">
        <v>4855</v>
      </c>
      <c r="C1477" s="0" t="s">
        <v>13</v>
      </c>
      <c r="D1477" s="0" t="s">
        <v>16</v>
      </c>
      <c r="E1477" s="5" t="s">
        <v>3306</v>
      </c>
      <c r="G1477" s="0" t="s">
        <v>27</v>
      </c>
      <c r="H1477" s="0" t="s">
        <v>1020</v>
      </c>
      <c r="I1477" s="0" t="s">
        <v>3301</v>
      </c>
      <c r="J1477" s="5" t="s">
        <v>3302</v>
      </c>
      <c r="K1477" s="0" t="s">
        <v>30</v>
      </c>
      <c r="O1477" s="2">
        <v>0</v>
      </c>
      <c r="P1477" s="2">
        <v>121</v>
      </c>
      <c r="Q1477" s="2">
        <f>IF(C1477="Inventario físico",O1477,P1477)</f>
      </c>
      <c r="R1477" s="2">
        <v>1</v>
      </c>
      <c r="S1477" s="0" t="s">
        <v>4856</v>
      </c>
      <c r="T1477" s="0" t="s">
        <v>4856</v>
      </c>
      <c r="U1477" s="0" t="s">
        <v>99</v>
      </c>
      <c r="V1477" s="5" t="s">
        <v>4857</v>
      </c>
      <c r="Y1477" s="5" t="s">
        <v>3309</v>
      </c>
      <c r="Z1477" s="0" t="s">
        <v>104</v>
      </c>
      <c r="AC1477" s="5" t="s">
        <v>105</v>
      </c>
      <c r="AD1477" s="3">
        <f>IF(AA1477="","Pendiente",AA1477*Q1477)</f>
      </c>
      <c r="AE1477" s="3">
        <v>7068.369669421488</v>
      </c>
      <c r="AF1477" s="3">
        <f>IF(AE1477="","",AE1477*Q1477)</f>
      </c>
      <c r="AG1477" s="0" t="s">
        <v>106</v>
      </c>
      <c r="AH1477" s="0" t="s">
        <v>107</v>
      </c>
    </row>
    <row r="1478">
      <c r="A1478" s="0">
        <v>1474</v>
      </c>
      <c r="B1478" s="0" t="s">
        <v>4858</v>
      </c>
      <c r="C1478" s="0" t="s">
        <v>13</v>
      </c>
      <c r="D1478" s="0" t="s">
        <v>16</v>
      </c>
      <c r="E1478" s="5" t="s">
        <v>3306</v>
      </c>
      <c r="G1478" s="0" t="s">
        <v>27</v>
      </c>
      <c r="H1478" s="0" t="s">
        <v>1020</v>
      </c>
      <c r="I1478" s="0" t="s">
        <v>3301</v>
      </c>
      <c r="J1478" s="5" t="s">
        <v>3302</v>
      </c>
      <c r="K1478" s="0" t="s">
        <v>33</v>
      </c>
      <c r="O1478" s="2">
        <v>0</v>
      </c>
      <c r="P1478" s="2">
        <v>435</v>
      </c>
      <c r="Q1478" s="2">
        <f>IF(C1478="Inventario físico",O1478,P1478)</f>
      </c>
      <c r="R1478" s="2">
        <v>7</v>
      </c>
      <c r="S1478" s="0" t="s">
        <v>4859</v>
      </c>
      <c r="T1478" s="0" t="s">
        <v>4859</v>
      </c>
      <c r="U1478" s="0" t="s">
        <v>99</v>
      </c>
      <c r="V1478" s="5" t="s">
        <v>4860</v>
      </c>
      <c r="Y1478" s="5" t="s">
        <v>3309</v>
      </c>
      <c r="Z1478" s="0" t="s">
        <v>104</v>
      </c>
      <c r="AC1478" s="5" t="s">
        <v>105</v>
      </c>
      <c r="AD1478" s="3">
        <f>IF(AA1478="","Pendiente",AA1478*Q1478)</f>
      </c>
      <c r="AE1478" s="3">
        <v>243.85795402298848</v>
      </c>
      <c r="AF1478" s="3">
        <f>IF(AE1478="","",AE1478*Q1478)</f>
      </c>
      <c r="AG1478" s="0" t="s">
        <v>106</v>
      </c>
      <c r="AH1478" s="0" t="s">
        <v>107</v>
      </c>
    </row>
    <row r="1479">
      <c r="A1479" s="0">
        <v>1475</v>
      </c>
      <c r="B1479" s="0" t="s">
        <v>4861</v>
      </c>
      <c r="C1479" s="0" t="s">
        <v>13</v>
      </c>
      <c r="D1479" s="0" t="s">
        <v>16</v>
      </c>
      <c r="E1479" s="5" t="s">
        <v>3306</v>
      </c>
      <c r="G1479" s="0" t="s">
        <v>27</v>
      </c>
      <c r="H1479" s="0" t="s">
        <v>1020</v>
      </c>
      <c r="I1479" s="0" t="s">
        <v>3301</v>
      </c>
      <c r="J1479" s="5" t="s">
        <v>3302</v>
      </c>
      <c r="K1479" s="0" t="s">
        <v>30</v>
      </c>
      <c r="O1479" s="2">
        <v>0</v>
      </c>
      <c r="P1479" s="2">
        <v>120</v>
      </c>
      <c r="Q1479" s="2">
        <f>IF(C1479="Inventario físico",O1479,P1479)</f>
      </c>
      <c r="R1479" s="2">
        <v>1</v>
      </c>
      <c r="S1479" s="0" t="s">
        <v>4862</v>
      </c>
      <c r="T1479" s="0" t="s">
        <v>4862</v>
      </c>
      <c r="U1479" s="0" t="s">
        <v>99</v>
      </c>
      <c r="V1479" s="5" t="s">
        <v>4863</v>
      </c>
      <c r="Y1479" s="5" t="s">
        <v>3309</v>
      </c>
      <c r="Z1479" s="0" t="s">
        <v>104</v>
      </c>
      <c r="AC1479" s="5" t="s">
        <v>105</v>
      </c>
      <c r="AD1479" s="3">
        <f>IF(AA1479="","Pendiente",AA1479*Q1479)</f>
      </c>
      <c r="AE1479" s="3">
        <v>326.45</v>
      </c>
      <c r="AF1479" s="3">
        <f>IF(AE1479="","",AE1479*Q1479)</f>
      </c>
      <c r="AG1479" s="0" t="s">
        <v>106</v>
      </c>
      <c r="AH1479" s="0" t="s">
        <v>107</v>
      </c>
    </row>
    <row r="1480">
      <c r="A1480" s="0">
        <v>1476</v>
      </c>
      <c r="B1480" s="0" t="s">
        <v>4864</v>
      </c>
      <c r="C1480" s="0" t="s">
        <v>13</v>
      </c>
      <c r="D1480" s="0" t="s">
        <v>16</v>
      </c>
      <c r="E1480" s="5" t="s">
        <v>3306</v>
      </c>
      <c r="G1480" s="0" t="s">
        <v>27</v>
      </c>
      <c r="H1480" s="0" t="s">
        <v>1020</v>
      </c>
      <c r="I1480" s="0" t="s">
        <v>3301</v>
      </c>
      <c r="J1480" s="5" t="s">
        <v>3302</v>
      </c>
      <c r="K1480" s="0" t="s">
        <v>30</v>
      </c>
      <c r="O1480" s="2">
        <v>0</v>
      </c>
      <c r="P1480" s="2">
        <v>120</v>
      </c>
      <c r="Q1480" s="2">
        <f>IF(C1480="Inventario físico",O1480,P1480)</f>
      </c>
      <c r="R1480" s="2">
        <v>1</v>
      </c>
      <c r="S1480" s="0" t="s">
        <v>4865</v>
      </c>
      <c r="T1480" s="0" t="s">
        <v>4865</v>
      </c>
      <c r="U1480" s="0" t="s">
        <v>99</v>
      </c>
      <c r="V1480" s="5" t="s">
        <v>4866</v>
      </c>
      <c r="Y1480" s="5" t="s">
        <v>3309</v>
      </c>
      <c r="Z1480" s="0" t="s">
        <v>104</v>
      </c>
      <c r="AC1480" s="5" t="s">
        <v>105</v>
      </c>
      <c r="AD1480" s="3">
        <f>IF(AA1480="","Pendiente",AA1480*Q1480)</f>
      </c>
      <c r="AE1480" s="3">
        <v>40</v>
      </c>
      <c r="AF1480" s="3">
        <f>IF(AE1480="","",AE1480*Q1480)</f>
      </c>
      <c r="AG1480" s="0" t="s">
        <v>106</v>
      </c>
      <c r="AH1480" s="0" t="s">
        <v>107</v>
      </c>
    </row>
    <row r="1481">
      <c r="A1481" s="0">
        <v>1477</v>
      </c>
      <c r="B1481" s="0" t="s">
        <v>4867</v>
      </c>
      <c r="C1481" s="0" t="s">
        <v>13</v>
      </c>
      <c r="D1481" s="0" t="s">
        <v>16</v>
      </c>
      <c r="E1481" s="5" t="s">
        <v>3306</v>
      </c>
      <c r="G1481" s="0" t="s">
        <v>27</v>
      </c>
      <c r="H1481" s="0" t="s">
        <v>1020</v>
      </c>
      <c r="I1481" s="0" t="s">
        <v>3301</v>
      </c>
      <c r="J1481" s="5" t="s">
        <v>3302</v>
      </c>
      <c r="K1481" s="0" t="s">
        <v>30</v>
      </c>
      <c r="O1481" s="2">
        <v>0</v>
      </c>
      <c r="P1481" s="2">
        <v>130</v>
      </c>
      <c r="Q1481" s="2">
        <f>IF(C1481="Inventario físico",O1481,P1481)</f>
      </c>
      <c r="R1481" s="2">
        <v>2</v>
      </c>
      <c r="S1481" s="0" t="s">
        <v>4868</v>
      </c>
      <c r="T1481" s="0" t="s">
        <v>4868</v>
      </c>
      <c r="U1481" s="0" t="s">
        <v>99</v>
      </c>
      <c r="V1481" s="5" t="s">
        <v>4869</v>
      </c>
      <c r="Y1481" s="5" t="s">
        <v>3309</v>
      </c>
      <c r="Z1481" s="0" t="s">
        <v>104</v>
      </c>
      <c r="AC1481" s="5" t="s">
        <v>105</v>
      </c>
      <c r="AD1481" s="3">
        <f>IF(AA1481="","Pendiente",AA1481*Q1481)</f>
      </c>
      <c r="AE1481" s="3">
        <v>884.3846153846154</v>
      </c>
      <c r="AF1481" s="3">
        <f>IF(AE1481="","",AE1481*Q1481)</f>
      </c>
      <c r="AG1481" s="0" t="s">
        <v>106</v>
      </c>
      <c r="AH1481" s="0" t="s">
        <v>107</v>
      </c>
    </row>
    <row r="1482">
      <c r="A1482" s="0">
        <v>1478</v>
      </c>
      <c r="B1482" s="0" t="s">
        <v>4870</v>
      </c>
      <c r="C1482" s="0" t="s">
        <v>13</v>
      </c>
      <c r="D1482" s="0" t="s">
        <v>16</v>
      </c>
      <c r="E1482" s="5" t="s">
        <v>3306</v>
      </c>
      <c r="G1482" s="0" t="s">
        <v>27</v>
      </c>
      <c r="H1482" s="0" t="s">
        <v>1020</v>
      </c>
      <c r="I1482" s="0" t="s">
        <v>3301</v>
      </c>
      <c r="J1482" s="5" t="s">
        <v>3302</v>
      </c>
      <c r="K1482" s="0" t="s">
        <v>30</v>
      </c>
      <c r="O1482" s="2">
        <v>0</v>
      </c>
      <c r="P1482" s="2">
        <v>120</v>
      </c>
      <c r="Q1482" s="2">
        <f>IF(C1482="Inventario físico",O1482,P1482)</f>
      </c>
      <c r="R1482" s="2">
        <v>1</v>
      </c>
      <c r="S1482" s="0" t="s">
        <v>2398</v>
      </c>
      <c r="T1482" s="0" t="s">
        <v>2398</v>
      </c>
      <c r="U1482" s="0" t="s">
        <v>99</v>
      </c>
      <c r="V1482" s="5" t="s">
        <v>2399</v>
      </c>
      <c r="Y1482" s="5" t="s">
        <v>3371</v>
      </c>
      <c r="Z1482" s="0" t="s">
        <v>104</v>
      </c>
      <c r="AC1482" s="5" t="s">
        <v>105</v>
      </c>
      <c r="AD1482" s="3">
        <f>IF(AA1482="","Pendiente",AA1482*Q1482)</f>
      </c>
      <c r="AE1482" s="3">
        <v>88.15</v>
      </c>
      <c r="AF1482" s="3">
        <f>IF(AE1482="","",AE1482*Q1482)</f>
      </c>
      <c r="AG1482" s="0" t="s">
        <v>106</v>
      </c>
      <c r="AH1482" s="0" t="s">
        <v>107</v>
      </c>
    </row>
    <row r="1483">
      <c r="A1483" s="0">
        <v>1479</v>
      </c>
      <c r="B1483" s="0" t="s">
        <v>4871</v>
      </c>
      <c r="C1483" s="0" t="s">
        <v>13</v>
      </c>
      <c r="D1483" s="0" t="s">
        <v>16</v>
      </c>
      <c r="E1483" s="5" t="s">
        <v>3306</v>
      </c>
      <c r="G1483" s="0" t="s">
        <v>27</v>
      </c>
      <c r="H1483" s="0" t="s">
        <v>1020</v>
      </c>
      <c r="I1483" s="0" t="s">
        <v>3301</v>
      </c>
      <c r="J1483" s="5" t="s">
        <v>3302</v>
      </c>
      <c r="K1483" s="0" t="s">
        <v>30</v>
      </c>
      <c r="O1483" s="2">
        <v>0</v>
      </c>
      <c r="P1483" s="2">
        <v>112</v>
      </c>
      <c r="Q1483" s="2">
        <f>IF(C1483="Inventario físico",O1483,P1483)</f>
      </c>
      <c r="R1483" s="2">
        <v>1</v>
      </c>
      <c r="S1483" s="0" t="s">
        <v>4872</v>
      </c>
      <c r="T1483" s="0" t="s">
        <v>4872</v>
      </c>
      <c r="U1483" s="0" t="s">
        <v>99</v>
      </c>
      <c r="V1483" s="5" t="s">
        <v>4873</v>
      </c>
      <c r="Y1483" s="5" t="s">
        <v>3309</v>
      </c>
      <c r="Z1483" s="0" t="s">
        <v>104</v>
      </c>
      <c r="AC1483" s="5" t="s">
        <v>105</v>
      </c>
      <c r="AD1483" s="3">
        <f>IF(AA1483="","Pendiente",AA1483*Q1483)</f>
      </c>
      <c r="AE1483" s="3">
        <v>74.05999999999999</v>
      </c>
      <c r="AF1483" s="3">
        <f>IF(AE1483="","",AE1483*Q1483)</f>
      </c>
      <c r="AG1483" s="0" t="s">
        <v>106</v>
      </c>
      <c r="AH1483" s="0" t="s">
        <v>107</v>
      </c>
    </row>
    <row r="1484">
      <c r="A1484" s="0">
        <v>1480</v>
      </c>
      <c r="B1484" s="0" t="s">
        <v>4874</v>
      </c>
      <c r="C1484" s="0" t="s">
        <v>13</v>
      </c>
      <c r="D1484" s="0" t="s">
        <v>16</v>
      </c>
      <c r="E1484" s="5" t="s">
        <v>3306</v>
      </c>
      <c r="G1484" s="0" t="s">
        <v>27</v>
      </c>
      <c r="H1484" s="0" t="s">
        <v>1020</v>
      </c>
      <c r="I1484" s="0" t="s">
        <v>3301</v>
      </c>
      <c r="J1484" s="5" t="s">
        <v>3302</v>
      </c>
      <c r="K1484" s="0" t="s">
        <v>30</v>
      </c>
      <c r="O1484" s="2">
        <v>0</v>
      </c>
      <c r="P1484" s="2">
        <v>110</v>
      </c>
      <c r="Q1484" s="2">
        <f>IF(C1484="Inventario físico",O1484,P1484)</f>
      </c>
      <c r="R1484" s="2">
        <v>1</v>
      </c>
      <c r="S1484" s="0" t="s">
        <v>4875</v>
      </c>
      <c r="T1484" s="0" t="s">
        <v>4875</v>
      </c>
      <c r="U1484" s="0" t="s">
        <v>99</v>
      </c>
      <c r="V1484" s="5" t="s">
        <v>4876</v>
      </c>
      <c r="Y1484" s="5" t="s">
        <v>3309</v>
      </c>
      <c r="Z1484" s="0" t="s">
        <v>104</v>
      </c>
      <c r="AC1484" s="5" t="s">
        <v>105</v>
      </c>
      <c r="AD1484" s="3">
        <f>IF(AA1484="","Pendiente",AA1484*Q1484)</f>
      </c>
      <c r="AE1484" s="3">
        <v>62.08</v>
      </c>
      <c r="AF1484" s="3">
        <f>IF(AE1484="","",AE1484*Q1484)</f>
      </c>
      <c r="AG1484" s="0" t="s">
        <v>106</v>
      </c>
      <c r="AH1484" s="0" t="s">
        <v>107</v>
      </c>
    </row>
    <row r="1485">
      <c r="A1485" s="0">
        <v>1481</v>
      </c>
      <c r="B1485" s="0" t="s">
        <v>4877</v>
      </c>
      <c r="C1485" s="0" t="s">
        <v>13</v>
      </c>
      <c r="D1485" s="0" t="s">
        <v>16</v>
      </c>
      <c r="E1485" s="5" t="s">
        <v>131</v>
      </c>
      <c r="F1485" s="0" t="s">
        <v>3300</v>
      </c>
      <c r="G1485" s="0" t="s">
        <v>27</v>
      </c>
      <c r="H1485" s="0" t="s">
        <v>1020</v>
      </c>
      <c r="I1485" s="0" t="s">
        <v>3301</v>
      </c>
      <c r="J1485" s="5" t="s">
        <v>3302</v>
      </c>
      <c r="K1485" s="0" t="s">
        <v>30</v>
      </c>
      <c r="O1485" s="2">
        <v>0</v>
      </c>
      <c r="P1485" s="2">
        <v>120</v>
      </c>
      <c r="Q1485" s="2">
        <f>IF(C1485="Inventario físico",O1485,P1485)</f>
      </c>
      <c r="R1485" s="2">
        <v>2</v>
      </c>
      <c r="S1485" s="0" t="s">
        <v>4878</v>
      </c>
      <c r="T1485" s="0" t="s">
        <v>4878</v>
      </c>
      <c r="U1485" s="0" t="s">
        <v>99</v>
      </c>
      <c r="V1485" s="5" t="s">
        <v>907</v>
      </c>
      <c r="Y1485" s="5" t="s">
        <v>3304</v>
      </c>
      <c r="Z1485" s="0" t="s">
        <v>104</v>
      </c>
      <c r="AC1485" s="5" t="s">
        <v>105</v>
      </c>
      <c r="AD1485" s="3">
        <f>IF(AA1485="","Pendiente",AA1485*Q1485)</f>
      </c>
      <c r="AE1485" s="3">
        <v>167.09708333333336</v>
      </c>
      <c r="AF1485" s="3">
        <f>IF(AE1485="","",AE1485*Q1485)</f>
      </c>
      <c r="AG1485" s="0" t="s">
        <v>106</v>
      </c>
      <c r="AH1485" s="0" t="s">
        <v>107</v>
      </c>
    </row>
    <row r="1486">
      <c r="A1486" s="0">
        <v>1482</v>
      </c>
      <c r="B1486" s="0" t="s">
        <v>4879</v>
      </c>
      <c r="C1486" s="0" t="s">
        <v>13</v>
      </c>
      <c r="D1486" s="0" t="s">
        <v>16</v>
      </c>
      <c r="E1486" s="5" t="s">
        <v>3306</v>
      </c>
      <c r="G1486" s="0" t="s">
        <v>27</v>
      </c>
      <c r="H1486" s="0" t="s">
        <v>1020</v>
      </c>
      <c r="I1486" s="0" t="s">
        <v>3301</v>
      </c>
      <c r="J1486" s="5" t="s">
        <v>3302</v>
      </c>
      <c r="K1486" s="0" t="s">
        <v>30</v>
      </c>
      <c r="O1486" s="2">
        <v>0</v>
      </c>
      <c r="P1486" s="2">
        <v>110</v>
      </c>
      <c r="Q1486" s="2">
        <f>IF(C1486="Inventario físico",O1486,P1486)</f>
      </c>
      <c r="R1486" s="2">
        <v>1</v>
      </c>
      <c r="S1486" s="0" t="s">
        <v>4880</v>
      </c>
      <c r="T1486" s="0" t="s">
        <v>4880</v>
      </c>
      <c r="U1486" s="0" t="s">
        <v>99</v>
      </c>
      <c r="V1486" s="5" t="s">
        <v>4881</v>
      </c>
      <c r="Y1486" s="5" t="s">
        <v>3309</v>
      </c>
      <c r="Z1486" s="0" t="s">
        <v>104</v>
      </c>
      <c r="AC1486" s="5" t="s">
        <v>105</v>
      </c>
      <c r="AD1486" s="3">
        <f>IF(AA1486="","Pendiente",AA1486*Q1486)</f>
      </c>
      <c r="AE1486" s="3">
        <v>109</v>
      </c>
      <c r="AF1486" s="3">
        <f>IF(AE1486="","",AE1486*Q1486)</f>
      </c>
      <c r="AG1486" s="0" t="s">
        <v>106</v>
      </c>
      <c r="AH1486" s="0" t="s">
        <v>107</v>
      </c>
    </row>
    <row r="1487">
      <c r="A1487" s="0">
        <v>1483</v>
      </c>
      <c r="B1487" s="0" t="s">
        <v>4882</v>
      </c>
      <c r="C1487" s="0" t="s">
        <v>13</v>
      </c>
      <c r="D1487" s="0" t="s">
        <v>16</v>
      </c>
      <c r="E1487" s="5" t="s">
        <v>3306</v>
      </c>
      <c r="G1487" s="0" t="s">
        <v>28</v>
      </c>
      <c r="H1487" s="0" t="s">
        <v>2131</v>
      </c>
      <c r="I1487" s="0" t="s">
        <v>3301</v>
      </c>
      <c r="J1487" s="5" t="s">
        <v>3302</v>
      </c>
      <c r="K1487" s="0" t="s">
        <v>30</v>
      </c>
      <c r="O1487" s="2">
        <v>0</v>
      </c>
      <c r="P1487" s="2">
        <v>10</v>
      </c>
      <c r="Q1487" s="2">
        <f>IF(C1487="Inventario físico",O1487,P1487)</f>
      </c>
      <c r="R1487" s="2">
        <v>1</v>
      </c>
      <c r="S1487" s="0" t="s">
        <v>4880</v>
      </c>
      <c r="T1487" s="0" t="s">
        <v>4880</v>
      </c>
      <c r="U1487" s="0" t="s">
        <v>99</v>
      </c>
      <c r="V1487" s="5" t="s">
        <v>4881</v>
      </c>
      <c r="Y1487" s="5" t="s">
        <v>3309</v>
      </c>
      <c r="Z1487" s="0" t="s">
        <v>104</v>
      </c>
      <c r="AC1487" s="5" t="s">
        <v>105</v>
      </c>
      <c r="AD1487" s="3">
        <f>IF(AA1487="","Pendiente",AA1487*Q1487)</f>
      </c>
      <c r="AE1487" s="3">
        <v>45.492000000000004</v>
      </c>
      <c r="AF1487" s="3">
        <f>IF(AE1487="","",AE1487*Q1487)</f>
      </c>
      <c r="AG1487" s="0" t="s">
        <v>106</v>
      </c>
      <c r="AH1487" s="0" t="s">
        <v>107</v>
      </c>
    </row>
    <row r="1488">
      <c r="A1488" s="0">
        <v>1484</v>
      </c>
      <c r="B1488" s="0" t="s">
        <v>4883</v>
      </c>
      <c r="C1488" s="0" t="s">
        <v>13</v>
      </c>
      <c r="D1488" s="0" t="s">
        <v>18</v>
      </c>
      <c r="E1488" s="5" t="s">
        <v>3500</v>
      </c>
      <c r="F1488" s="0" t="s">
        <v>3501</v>
      </c>
      <c r="G1488" s="0" t="s">
        <v>27</v>
      </c>
      <c r="H1488" s="0" t="s">
        <v>1020</v>
      </c>
      <c r="I1488" s="0" t="s">
        <v>3301</v>
      </c>
      <c r="J1488" s="5" t="s">
        <v>3302</v>
      </c>
      <c r="K1488" s="0" t="s">
        <v>32</v>
      </c>
      <c r="O1488" s="2">
        <v>0</v>
      </c>
      <c r="P1488" s="2">
        <v>133</v>
      </c>
      <c r="Q1488" s="2">
        <f>IF(C1488="Inventario físico",O1488,P1488)</f>
      </c>
      <c r="R1488" s="2">
        <v>2</v>
      </c>
      <c r="S1488" s="0" t="s">
        <v>4884</v>
      </c>
      <c r="T1488" s="0" t="s">
        <v>4884</v>
      </c>
      <c r="U1488" s="0" t="s">
        <v>99</v>
      </c>
      <c r="V1488" s="5" t="s">
        <v>4885</v>
      </c>
      <c r="Y1488" s="5" t="s">
        <v>3504</v>
      </c>
      <c r="Z1488" s="0" t="s">
        <v>104</v>
      </c>
      <c r="AC1488" s="5" t="s">
        <v>105</v>
      </c>
      <c r="AD1488" s="3">
        <f>IF(AA1488="","Pendiente",AA1488*Q1488)</f>
      </c>
      <c r="AE1488" s="3">
        <v>17983.87090225564</v>
      </c>
      <c r="AF1488" s="3">
        <f>IF(AE1488="","",AE1488*Q1488)</f>
      </c>
      <c r="AG1488" s="0" t="s">
        <v>106</v>
      </c>
      <c r="AH1488" s="0" t="s">
        <v>107</v>
      </c>
    </row>
    <row r="1489">
      <c r="A1489" s="0">
        <v>1485</v>
      </c>
      <c r="B1489" s="0" t="s">
        <v>4886</v>
      </c>
      <c r="C1489" s="0" t="s">
        <v>13</v>
      </c>
      <c r="D1489" s="0" t="s">
        <v>16</v>
      </c>
      <c r="E1489" s="5" t="s">
        <v>131</v>
      </c>
      <c r="F1489" s="0" t="s">
        <v>3300</v>
      </c>
      <c r="G1489" s="0" t="s">
        <v>28</v>
      </c>
      <c r="H1489" s="0" t="s">
        <v>2131</v>
      </c>
      <c r="I1489" s="0" t="s">
        <v>3301</v>
      </c>
      <c r="J1489" s="5" t="s">
        <v>3302</v>
      </c>
      <c r="K1489" s="0" t="s">
        <v>30</v>
      </c>
      <c r="O1489" s="2">
        <v>0</v>
      </c>
      <c r="P1489" s="2">
        <v>12</v>
      </c>
      <c r="Q1489" s="2">
        <f>IF(C1489="Inventario físico",O1489,P1489)</f>
      </c>
      <c r="R1489" s="2">
        <v>1</v>
      </c>
      <c r="S1489" s="0" t="s">
        <v>966</v>
      </c>
      <c r="T1489" s="0" t="s">
        <v>966</v>
      </c>
      <c r="U1489" s="0" t="s">
        <v>99</v>
      </c>
      <c r="V1489" s="5" t="s">
        <v>967</v>
      </c>
      <c r="Y1489" s="5" t="s">
        <v>3457</v>
      </c>
      <c r="Z1489" s="0" t="s">
        <v>104</v>
      </c>
      <c r="AC1489" s="5" t="s">
        <v>105</v>
      </c>
      <c r="AD1489" s="3">
        <f>IF(AA1489="","Pendiente",AA1489*Q1489)</f>
      </c>
      <c r="AE1489" s="3">
        <v>3895.793333333333</v>
      </c>
      <c r="AF1489" s="3">
        <f>IF(AE1489="","",AE1489*Q1489)</f>
      </c>
      <c r="AG1489" s="0" t="s">
        <v>106</v>
      </c>
      <c r="AH1489" s="0" t="s">
        <v>107</v>
      </c>
    </row>
    <row r="1490">
      <c r="A1490" s="0">
        <v>1486</v>
      </c>
      <c r="B1490" s="0" t="s">
        <v>4887</v>
      </c>
      <c r="C1490" s="0" t="s">
        <v>13</v>
      </c>
      <c r="D1490" s="0" t="s">
        <v>16</v>
      </c>
      <c r="E1490" s="5" t="s">
        <v>3306</v>
      </c>
      <c r="G1490" s="0" t="s">
        <v>27</v>
      </c>
      <c r="H1490" s="0" t="s">
        <v>1020</v>
      </c>
      <c r="I1490" s="0" t="s">
        <v>3301</v>
      </c>
      <c r="J1490" s="5" t="s">
        <v>3302</v>
      </c>
      <c r="K1490" s="0" t="s">
        <v>33</v>
      </c>
      <c r="O1490" s="2">
        <v>0</v>
      </c>
      <c r="P1490" s="2">
        <v>227</v>
      </c>
      <c r="Q1490" s="2">
        <f>IF(C1490="Inventario físico",O1490,P1490)</f>
      </c>
      <c r="R1490" s="2">
        <v>8</v>
      </c>
      <c r="S1490" s="0" t="s">
        <v>4888</v>
      </c>
      <c r="T1490" s="0" t="s">
        <v>4888</v>
      </c>
      <c r="U1490" s="0" t="s">
        <v>99</v>
      </c>
      <c r="V1490" s="5" t="s">
        <v>4889</v>
      </c>
      <c r="Y1490" s="5" t="s">
        <v>3309</v>
      </c>
      <c r="Z1490" s="0" t="s">
        <v>104</v>
      </c>
      <c r="AC1490" s="5" t="s">
        <v>105</v>
      </c>
      <c r="AD1490" s="3">
        <f>IF(AA1490="","Pendiente",AA1490*Q1490)</f>
      </c>
      <c r="AE1490" s="3">
        <v>1429.8184581497799</v>
      </c>
      <c r="AF1490" s="3">
        <f>IF(AE1490="","",AE1490*Q1490)</f>
      </c>
      <c r="AG1490" s="0" t="s">
        <v>106</v>
      </c>
      <c r="AH1490" s="0" t="s">
        <v>107</v>
      </c>
    </row>
    <row r="1491">
      <c r="A1491" s="0">
        <v>1487</v>
      </c>
      <c r="B1491" s="0" t="s">
        <v>4890</v>
      </c>
      <c r="C1491" s="0" t="s">
        <v>13</v>
      </c>
      <c r="D1491" s="0" t="s">
        <v>16</v>
      </c>
      <c r="E1491" s="5" t="s">
        <v>3306</v>
      </c>
      <c r="G1491" s="0" t="s">
        <v>28</v>
      </c>
      <c r="H1491" s="0" t="s">
        <v>2131</v>
      </c>
      <c r="I1491" s="0" t="s">
        <v>3301</v>
      </c>
      <c r="J1491" s="5" t="s">
        <v>3302</v>
      </c>
      <c r="K1491" s="0" t="s">
        <v>33</v>
      </c>
      <c r="O1491" s="2">
        <v>0</v>
      </c>
      <c r="P1491" s="2">
        <v>15</v>
      </c>
      <c r="Q1491" s="2">
        <f>IF(C1491="Inventario físico",O1491,P1491)</f>
      </c>
      <c r="R1491" s="2">
        <v>1</v>
      </c>
      <c r="S1491" s="0" t="s">
        <v>4888</v>
      </c>
      <c r="T1491" s="0" t="s">
        <v>4888</v>
      </c>
      <c r="U1491" s="0" t="s">
        <v>99</v>
      </c>
      <c r="V1491" s="5" t="s">
        <v>4889</v>
      </c>
      <c r="Y1491" s="5" t="s">
        <v>3309</v>
      </c>
      <c r="Z1491" s="0" t="s">
        <v>104</v>
      </c>
      <c r="AC1491" s="5" t="s">
        <v>105</v>
      </c>
      <c r="AD1491" s="3">
        <f>IF(AA1491="","Pendiente",AA1491*Q1491)</f>
      </c>
      <c r="AE1491" s="3">
        <v>1990</v>
      </c>
      <c r="AF1491" s="3">
        <f>IF(AE1491="","",AE1491*Q1491)</f>
      </c>
      <c r="AG1491" s="0" t="s">
        <v>106</v>
      </c>
      <c r="AH1491" s="0" t="s">
        <v>107</v>
      </c>
    </row>
    <row r="1492">
      <c r="A1492" s="0">
        <v>1488</v>
      </c>
      <c r="B1492" s="0" t="s">
        <v>4891</v>
      </c>
      <c r="C1492" s="0" t="s">
        <v>13</v>
      </c>
      <c r="D1492" s="0" t="s">
        <v>16</v>
      </c>
      <c r="E1492" s="5" t="s">
        <v>3306</v>
      </c>
      <c r="G1492" s="0" t="s">
        <v>27</v>
      </c>
      <c r="H1492" s="0" t="s">
        <v>1020</v>
      </c>
      <c r="I1492" s="0" t="s">
        <v>3301</v>
      </c>
      <c r="J1492" s="5" t="s">
        <v>3302</v>
      </c>
      <c r="K1492" s="0" t="s">
        <v>30</v>
      </c>
      <c r="O1492" s="2">
        <v>0</v>
      </c>
      <c r="P1492" s="2">
        <v>101</v>
      </c>
      <c r="Q1492" s="2">
        <f>IF(C1492="Inventario físico",O1492,P1492)</f>
      </c>
      <c r="R1492" s="2">
        <v>1</v>
      </c>
      <c r="S1492" s="0" t="s">
        <v>4892</v>
      </c>
      <c r="T1492" s="0" t="s">
        <v>4892</v>
      </c>
      <c r="U1492" s="0" t="s">
        <v>99</v>
      </c>
      <c r="V1492" s="5" t="s">
        <v>4893</v>
      </c>
      <c r="Y1492" s="5" t="s">
        <v>3309</v>
      </c>
      <c r="Z1492" s="0" t="s">
        <v>104</v>
      </c>
      <c r="AC1492" s="5" t="s">
        <v>105</v>
      </c>
      <c r="AD1492" s="3">
        <f>IF(AA1492="","Pendiente",AA1492*Q1492)</f>
      </c>
      <c r="AE1492" s="3">
        <v>999.6926732673268</v>
      </c>
      <c r="AF1492" s="3">
        <f>IF(AE1492="","",AE1492*Q1492)</f>
      </c>
      <c r="AG1492" s="0" t="s">
        <v>106</v>
      </c>
      <c r="AH1492" s="0" t="s">
        <v>107</v>
      </c>
    </row>
    <row r="1493">
      <c r="A1493" s="0">
        <v>1489</v>
      </c>
      <c r="B1493" s="0" t="s">
        <v>4894</v>
      </c>
      <c r="C1493" s="0" t="s">
        <v>13</v>
      </c>
      <c r="D1493" s="0" t="s">
        <v>16</v>
      </c>
      <c r="E1493" s="5" t="s">
        <v>3306</v>
      </c>
      <c r="G1493" s="0" t="s">
        <v>28</v>
      </c>
      <c r="H1493" s="0" t="s">
        <v>2131</v>
      </c>
      <c r="I1493" s="0" t="s">
        <v>3301</v>
      </c>
      <c r="J1493" s="5" t="s">
        <v>3302</v>
      </c>
      <c r="K1493" s="0" t="s">
        <v>33</v>
      </c>
      <c r="O1493" s="2">
        <v>0</v>
      </c>
      <c r="P1493" s="2">
        <v>14</v>
      </c>
      <c r="Q1493" s="2">
        <f>IF(C1493="Inventario físico",O1493,P1493)</f>
      </c>
      <c r="R1493" s="2">
        <v>2</v>
      </c>
      <c r="S1493" s="0" t="s">
        <v>1517</v>
      </c>
      <c r="T1493" s="0" t="s">
        <v>1517</v>
      </c>
      <c r="U1493" s="0" t="s">
        <v>99</v>
      </c>
      <c r="V1493" s="5" t="s">
        <v>1518</v>
      </c>
      <c r="Y1493" s="5" t="s">
        <v>3342</v>
      </c>
      <c r="Z1493" s="0" t="s">
        <v>104</v>
      </c>
      <c r="AC1493" s="5" t="s">
        <v>105</v>
      </c>
      <c r="AD1493" s="3">
        <f>IF(AA1493="","Pendiente",AA1493*Q1493)</f>
      </c>
      <c r="AE1493" s="3">
        <v>22268.100714285716</v>
      </c>
      <c r="AF1493" s="3">
        <f>IF(AE1493="","",AE1493*Q1493)</f>
      </c>
      <c r="AG1493" s="0" t="s">
        <v>106</v>
      </c>
      <c r="AH1493" s="0" t="s">
        <v>107</v>
      </c>
    </row>
    <row r="1494">
      <c r="A1494" s="0">
        <v>1490</v>
      </c>
      <c r="B1494" s="0" t="s">
        <v>4895</v>
      </c>
      <c r="C1494" s="0" t="s">
        <v>13</v>
      </c>
      <c r="D1494" s="0" t="s">
        <v>16</v>
      </c>
      <c r="E1494" s="5" t="s">
        <v>131</v>
      </c>
      <c r="F1494" s="0" t="s">
        <v>3300</v>
      </c>
      <c r="G1494" s="0" t="s">
        <v>27</v>
      </c>
      <c r="H1494" s="0" t="s">
        <v>1020</v>
      </c>
      <c r="I1494" s="0" t="s">
        <v>3301</v>
      </c>
      <c r="J1494" s="5" t="s">
        <v>3302</v>
      </c>
      <c r="K1494" s="0" t="s">
        <v>33</v>
      </c>
      <c r="O1494" s="2">
        <v>0</v>
      </c>
      <c r="P1494" s="2">
        <v>546</v>
      </c>
      <c r="Q1494" s="2">
        <f>IF(C1494="Inventario físico",O1494,P1494)</f>
      </c>
      <c r="R1494" s="2">
        <v>13</v>
      </c>
      <c r="S1494" s="0" t="s">
        <v>4896</v>
      </c>
      <c r="T1494" s="0" t="s">
        <v>4896</v>
      </c>
      <c r="U1494" s="0" t="s">
        <v>99</v>
      </c>
      <c r="V1494" s="5" t="s">
        <v>1573</v>
      </c>
      <c r="Y1494" s="5" t="s">
        <v>3304</v>
      </c>
      <c r="Z1494" s="0" t="s">
        <v>104</v>
      </c>
      <c r="AC1494" s="5" t="s">
        <v>105</v>
      </c>
      <c r="AD1494" s="3">
        <f>IF(AA1494="","Pendiente",AA1494*Q1494)</f>
      </c>
      <c r="AE1494" s="3">
        <v>1140.5530952380952</v>
      </c>
      <c r="AF1494" s="3">
        <f>IF(AE1494="","",AE1494*Q1494)</f>
      </c>
      <c r="AG1494" s="0" t="s">
        <v>106</v>
      </c>
      <c r="AH1494" s="0" t="s">
        <v>107</v>
      </c>
    </row>
    <row r="1495">
      <c r="A1495" s="0">
        <v>1491</v>
      </c>
      <c r="B1495" s="0" t="s">
        <v>4897</v>
      </c>
      <c r="C1495" s="0" t="s">
        <v>13</v>
      </c>
      <c r="D1495" s="0" t="s">
        <v>16</v>
      </c>
      <c r="E1495" s="5" t="s">
        <v>131</v>
      </c>
      <c r="F1495" s="0" t="s">
        <v>3300</v>
      </c>
      <c r="G1495" s="0" t="s">
        <v>28</v>
      </c>
      <c r="H1495" s="0" t="s">
        <v>2131</v>
      </c>
      <c r="I1495" s="0" t="s">
        <v>3301</v>
      </c>
      <c r="J1495" s="5" t="s">
        <v>3302</v>
      </c>
      <c r="K1495" s="0" t="s">
        <v>33</v>
      </c>
      <c r="O1495" s="2">
        <v>0</v>
      </c>
      <c r="P1495" s="2">
        <v>20</v>
      </c>
      <c r="Q1495" s="2">
        <f>IF(C1495="Inventario físico",O1495,P1495)</f>
      </c>
      <c r="R1495" s="2">
        <v>2</v>
      </c>
      <c r="S1495" s="0" t="s">
        <v>4896</v>
      </c>
      <c r="T1495" s="0" t="s">
        <v>4896</v>
      </c>
      <c r="U1495" s="0" t="s">
        <v>99</v>
      </c>
      <c r="V1495" s="5" t="s">
        <v>1573</v>
      </c>
      <c r="Y1495" s="5" t="s">
        <v>3304</v>
      </c>
      <c r="Z1495" s="0" t="s">
        <v>104</v>
      </c>
      <c r="AC1495" s="5" t="s">
        <v>105</v>
      </c>
      <c r="AD1495" s="3">
        <f>IF(AA1495="","Pendiente",AA1495*Q1495)</f>
      </c>
      <c r="AE1495" s="3">
        <v>1481.3229999999999</v>
      </c>
      <c r="AF1495" s="3">
        <f>IF(AE1495="","",AE1495*Q1495)</f>
      </c>
      <c r="AG1495" s="0" t="s">
        <v>106</v>
      </c>
      <c r="AH1495" s="0" t="s">
        <v>107</v>
      </c>
    </row>
    <row r="1496">
      <c r="A1496" s="0">
        <v>1492</v>
      </c>
      <c r="B1496" s="0" t="s">
        <v>4898</v>
      </c>
      <c r="C1496" s="0" t="s">
        <v>13</v>
      </c>
      <c r="D1496" s="0" t="s">
        <v>16</v>
      </c>
      <c r="E1496" s="5" t="s">
        <v>3306</v>
      </c>
      <c r="G1496" s="0" t="s">
        <v>27</v>
      </c>
      <c r="H1496" s="0" t="s">
        <v>1020</v>
      </c>
      <c r="I1496" s="0" t="s">
        <v>3301</v>
      </c>
      <c r="J1496" s="5" t="s">
        <v>3302</v>
      </c>
      <c r="K1496" s="0" t="s">
        <v>33</v>
      </c>
      <c r="O1496" s="2">
        <v>0</v>
      </c>
      <c r="P1496" s="2">
        <v>456</v>
      </c>
      <c r="Q1496" s="2">
        <f>IF(C1496="Inventario físico",O1496,P1496)</f>
      </c>
      <c r="R1496" s="2">
        <v>15</v>
      </c>
      <c r="S1496" s="0" t="s">
        <v>4899</v>
      </c>
      <c r="T1496" s="0" t="s">
        <v>4899</v>
      </c>
      <c r="U1496" s="0" t="s">
        <v>99</v>
      </c>
      <c r="V1496" s="5" t="s">
        <v>4900</v>
      </c>
      <c r="Y1496" s="5" t="s">
        <v>3309</v>
      </c>
      <c r="Z1496" s="0" t="s">
        <v>104</v>
      </c>
      <c r="AC1496" s="5" t="s">
        <v>105</v>
      </c>
      <c r="AD1496" s="3">
        <f>IF(AA1496="","Pendiente",AA1496*Q1496)</f>
      </c>
      <c r="AE1496" s="3">
        <v>10400.426907894738</v>
      </c>
      <c r="AF1496" s="3">
        <f>IF(AE1496="","",AE1496*Q1496)</f>
      </c>
      <c r="AG1496" s="0" t="s">
        <v>106</v>
      </c>
      <c r="AH1496" s="0" t="s">
        <v>107</v>
      </c>
    </row>
    <row r="1497">
      <c r="A1497" s="0">
        <v>1493</v>
      </c>
      <c r="B1497" s="0" t="s">
        <v>4901</v>
      </c>
      <c r="C1497" s="0" t="s">
        <v>13</v>
      </c>
      <c r="D1497" s="0" t="s">
        <v>16</v>
      </c>
      <c r="E1497" s="5" t="s">
        <v>3306</v>
      </c>
      <c r="G1497" s="0" t="s">
        <v>27</v>
      </c>
      <c r="H1497" s="0" t="s">
        <v>1020</v>
      </c>
      <c r="I1497" s="0" t="s">
        <v>3301</v>
      </c>
      <c r="J1497" s="5" t="s">
        <v>3302</v>
      </c>
      <c r="K1497" s="0" t="s">
        <v>33</v>
      </c>
      <c r="O1497" s="2">
        <v>0</v>
      </c>
      <c r="P1497" s="2">
        <v>100</v>
      </c>
      <c r="Q1497" s="2">
        <f>IF(C1497="Inventario físico",O1497,P1497)</f>
      </c>
      <c r="R1497" s="2">
        <v>1</v>
      </c>
      <c r="S1497" s="0" t="s">
        <v>4902</v>
      </c>
      <c r="T1497" s="0" t="s">
        <v>4902</v>
      </c>
      <c r="U1497" s="0" t="s">
        <v>99</v>
      </c>
      <c r="V1497" s="5" t="s">
        <v>2590</v>
      </c>
      <c r="Y1497" s="5" t="s">
        <v>3309</v>
      </c>
      <c r="Z1497" s="0" t="s">
        <v>104</v>
      </c>
      <c r="AC1497" s="5" t="s">
        <v>105</v>
      </c>
      <c r="AD1497" s="3">
        <f>IF(AA1497="","Pendiente",AA1497*Q1497)</f>
      </c>
      <c r="AE1497" s="3">
        <v>48.3297</v>
      </c>
      <c r="AF1497" s="3">
        <f>IF(AE1497="","",AE1497*Q1497)</f>
      </c>
      <c r="AG1497" s="0" t="s">
        <v>106</v>
      </c>
      <c r="AH1497" s="0" t="s">
        <v>107</v>
      </c>
    </row>
    <row r="1498">
      <c r="A1498" s="0">
        <v>1494</v>
      </c>
      <c r="B1498" s="0" t="s">
        <v>4903</v>
      </c>
      <c r="C1498" s="0" t="s">
        <v>13</v>
      </c>
      <c r="D1498" s="0" t="s">
        <v>16</v>
      </c>
      <c r="E1498" s="5" t="s">
        <v>3306</v>
      </c>
      <c r="G1498" s="0" t="s">
        <v>27</v>
      </c>
      <c r="H1498" s="0" t="s">
        <v>1020</v>
      </c>
      <c r="I1498" s="0" t="s">
        <v>3301</v>
      </c>
      <c r="J1498" s="5" t="s">
        <v>3302</v>
      </c>
      <c r="K1498" s="0" t="s">
        <v>33</v>
      </c>
      <c r="O1498" s="2">
        <v>0</v>
      </c>
      <c r="P1498" s="2">
        <v>503</v>
      </c>
      <c r="Q1498" s="2">
        <f>IF(C1498="Inventario físico",O1498,P1498)</f>
      </c>
      <c r="R1498" s="2">
        <v>11</v>
      </c>
      <c r="S1498" s="0" t="s">
        <v>4904</v>
      </c>
      <c r="T1498" s="0" t="s">
        <v>4904</v>
      </c>
      <c r="U1498" s="0" t="s">
        <v>99</v>
      </c>
      <c r="V1498" s="5" t="s">
        <v>4905</v>
      </c>
      <c r="Y1498" s="5" t="s">
        <v>3309</v>
      </c>
      <c r="Z1498" s="0" t="s">
        <v>104</v>
      </c>
      <c r="AC1498" s="5" t="s">
        <v>105</v>
      </c>
      <c r="AD1498" s="3">
        <f>IF(AA1498="","Pendiente",AA1498*Q1498)</f>
      </c>
      <c r="AE1498" s="3">
        <v>666.4431212723657</v>
      </c>
      <c r="AF1498" s="3">
        <f>IF(AE1498="","",AE1498*Q1498)</f>
      </c>
      <c r="AG1498" s="0" t="s">
        <v>106</v>
      </c>
      <c r="AH1498" s="0" t="s">
        <v>107</v>
      </c>
    </row>
    <row r="1499">
      <c r="A1499" s="0">
        <v>1495</v>
      </c>
      <c r="B1499" s="0" t="s">
        <v>4906</v>
      </c>
      <c r="C1499" s="0" t="s">
        <v>13</v>
      </c>
      <c r="D1499" s="0" t="s">
        <v>16</v>
      </c>
      <c r="E1499" s="5" t="s">
        <v>3306</v>
      </c>
      <c r="G1499" s="0" t="s">
        <v>27</v>
      </c>
      <c r="H1499" s="0" t="s">
        <v>1020</v>
      </c>
      <c r="I1499" s="0" t="s">
        <v>3301</v>
      </c>
      <c r="J1499" s="5" t="s">
        <v>3302</v>
      </c>
      <c r="K1499" s="0" t="s">
        <v>30</v>
      </c>
      <c r="O1499" s="2">
        <v>0</v>
      </c>
      <c r="P1499" s="2">
        <v>100</v>
      </c>
      <c r="Q1499" s="2">
        <f>IF(C1499="Inventario físico",O1499,P1499)</f>
      </c>
      <c r="R1499" s="2">
        <v>2</v>
      </c>
      <c r="S1499" s="0" t="s">
        <v>4907</v>
      </c>
      <c r="T1499" s="0" t="s">
        <v>4907</v>
      </c>
      <c r="U1499" s="0" t="s">
        <v>99</v>
      </c>
      <c r="V1499" s="5" t="s">
        <v>4908</v>
      </c>
      <c r="Y1499" s="5" t="s">
        <v>3309</v>
      </c>
      <c r="Z1499" s="0" t="s">
        <v>104</v>
      </c>
      <c r="AC1499" s="5" t="s">
        <v>105</v>
      </c>
      <c r="AD1499" s="3">
        <f>IF(AA1499="","Pendiente",AA1499*Q1499)</f>
      </c>
      <c r="AE1499" s="3">
        <v>50.7433</v>
      </c>
      <c r="AF1499" s="3">
        <f>IF(AE1499="","",AE1499*Q1499)</f>
      </c>
      <c r="AG1499" s="0" t="s">
        <v>106</v>
      </c>
      <c r="AH1499" s="0" t="s">
        <v>107</v>
      </c>
    </row>
    <row r="1500">
      <c r="A1500" s="0">
        <v>1496</v>
      </c>
      <c r="B1500" s="0" t="s">
        <v>4909</v>
      </c>
      <c r="C1500" s="0" t="s">
        <v>13</v>
      </c>
      <c r="D1500" s="0" t="s">
        <v>16</v>
      </c>
      <c r="E1500" s="5" t="s">
        <v>3306</v>
      </c>
      <c r="G1500" s="0" t="s">
        <v>27</v>
      </c>
      <c r="H1500" s="0" t="s">
        <v>1020</v>
      </c>
      <c r="I1500" s="0" t="s">
        <v>3301</v>
      </c>
      <c r="J1500" s="5" t="s">
        <v>3302</v>
      </c>
      <c r="K1500" s="0" t="s">
        <v>30</v>
      </c>
      <c r="O1500" s="2">
        <v>0</v>
      </c>
      <c r="P1500" s="2">
        <v>100</v>
      </c>
      <c r="Q1500" s="2">
        <f>IF(C1500="Inventario físico",O1500,P1500)</f>
      </c>
      <c r="R1500" s="2">
        <v>1</v>
      </c>
      <c r="S1500" s="0" t="s">
        <v>4910</v>
      </c>
      <c r="T1500" s="0" t="s">
        <v>4910</v>
      </c>
      <c r="U1500" s="0" t="s">
        <v>99</v>
      </c>
      <c r="V1500" s="5" t="s">
        <v>331</v>
      </c>
      <c r="Y1500" s="5" t="s">
        <v>3309</v>
      </c>
      <c r="Z1500" s="0" t="s">
        <v>104</v>
      </c>
      <c r="AC1500" s="5" t="s">
        <v>105</v>
      </c>
      <c r="AD1500" s="3">
        <f>IF(AA1500="","Pendiente",AA1500*Q1500)</f>
      </c>
      <c r="AE1500" s="3">
        <v>328</v>
      </c>
      <c r="AF1500" s="3">
        <f>IF(AE1500="","",AE1500*Q1500)</f>
      </c>
      <c r="AG1500" s="0" t="s">
        <v>106</v>
      </c>
      <c r="AH1500" s="0" t="s">
        <v>107</v>
      </c>
    </row>
    <row r="1501">
      <c r="A1501" s="0">
        <v>1497</v>
      </c>
      <c r="B1501" s="0" t="s">
        <v>4911</v>
      </c>
      <c r="C1501" s="0" t="s">
        <v>13</v>
      </c>
      <c r="D1501" s="0" t="s">
        <v>16</v>
      </c>
      <c r="E1501" s="5" t="s">
        <v>3306</v>
      </c>
      <c r="G1501" s="0" t="s">
        <v>27</v>
      </c>
      <c r="H1501" s="0" t="s">
        <v>1020</v>
      </c>
      <c r="I1501" s="0" t="s">
        <v>3301</v>
      </c>
      <c r="J1501" s="5" t="s">
        <v>3302</v>
      </c>
      <c r="K1501" s="0" t="s">
        <v>30</v>
      </c>
      <c r="O1501" s="2">
        <v>0</v>
      </c>
      <c r="P1501" s="2">
        <v>100</v>
      </c>
      <c r="Q1501" s="2">
        <f>IF(C1501="Inventario físico",O1501,P1501)</f>
      </c>
      <c r="R1501" s="2">
        <v>1</v>
      </c>
      <c r="S1501" s="0" t="s">
        <v>4912</v>
      </c>
      <c r="T1501" s="0" t="s">
        <v>4912</v>
      </c>
      <c r="U1501" s="0" t="s">
        <v>99</v>
      </c>
      <c r="V1501" s="5" t="s">
        <v>4913</v>
      </c>
      <c r="Y1501" s="5" t="s">
        <v>3309</v>
      </c>
      <c r="Z1501" s="0" t="s">
        <v>104</v>
      </c>
      <c r="AC1501" s="5" t="s">
        <v>105</v>
      </c>
      <c r="AD1501" s="3">
        <f>IF(AA1501="","Pendiente",AA1501*Q1501)</f>
      </c>
      <c r="AE1501" s="3">
        <v>82.8</v>
      </c>
      <c r="AF1501" s="3">
        <f>IF(AE1501="","",AE1501*Q1501)</f>
      </c>
      <c r="AG1501" s="0" t="s">
        <v>106</v>
      </c>
      <c r="AH1501" s="0" t="s">
        <v>107</v>
      </c>
    </row>
    <row r="1502">
      <c r="A1502" s="0">
        <v>1498</v>
      </c>
      <c r="B1502" s="0" t="s">
        <v>4914</v>
      </c>
      <c r="C1502" s="0" t="s">
        <v>13</v>
      </c>
      <c r="D1502" s="0" t="s">
        <v>16</v>
      </c>
      <c r="E1502" s="5" t="s">
        <v>3306</v>
      </c>
      <c r="G1502" s="0" t="s">
        <v>27</v>
      </c>
      <c r="H1502" s="0" t="s">
        <v>1020</v>
      </c>
      <c r="I1502" s="0" t="s">
        <v>3301</v>
      </c>
      <c r="J1502" s="5" t="s">
        <v>3302</v>
      </c>
      <c r="K1502" s="0" t="s">
        <v>30</v>
      </c>
      <c r="O1502" s="2">
        <v>0</v>
      </c>
      <c r="P1502" s="2">
        <v>150</v>
      </c>
      <c r="Q1502" s="2">
        <f>IF(C1502="Inventario físico",O1502,P1502)</f>
      </c>
      <c r="R1502" s="2">
        <v>2</v>
      </c>
      <c r="S1502" s="0" t="s">
        <v>4915</v>
      </c>
      <c r="T1502" s="0" t="s">
        <v>4915</v>
      </c>
      <c r="U1502" s="0" t="s">
        <v>99</v>
      </c>
      <c r="V1502" s="5" t="s">
        <v>4697</v>
      </c>
      <c r="Y1502" s="5" t="s">
        <v>3309</v>
      </c>
      <c r="Z1502" s="0" t="s">
        <v>104</v>
      </c>
      <c r="AC1502" s="5" t="s">
        <v>105</v>
      </c>
      <c r="AD1502" s="3">
        <f>IF(AA1502="","Pendiente",AA1502*Q1502)</f>
      </c>
      <c r="AE1502" s="3">
        <v>180.00333333333333</v>
      </c>
      <c r="AF1502" s="3">
        <f>IF(AE1502="","",AE1502*Q1502)</f>
      </c>
      <c r="AG1502" s="0" t="s">
        <v>106</v>
      </c>
      <c r="AH1502" s="0" t="s">
        <v>107</v>
      </c>
    </row>
    <row r="1503">
      <c r="A1503" s="0">
        <v>1499</v>
      </c>
      <c r="B1503" s="0" t="s">
        <v>4916</v>
      </c>
      <c r="C1503" s="0" t="s">
        <v>13</v>
      </c>
      <c r="D1503" s="0" t="s">
        <v>16</v>
      </c>
      <c r="E1503" s="5" t="s">
        <v>3306</v>
      </c>
      <c r="G1503" s="0" t="s">
        <v>27</v>
      </c>
      <c r="H1503" s="0" t="s">
        <v>1020</v>
      </c>
      <c r="I1503" s="0" t="s">
        <v>3301</v>
      </c>
      <c r="J1503" s="5" t="s">
        <v>3302</v>
      </c>
      <c r="K1503" s="0" t="s">
        <v>30</v>
      </c>
      <c r="O1503" s="2">
        <v>0</v>
      </c>
      <c r="P1503" s="2">
        <v>100</v>
      </c>
      <c r="Q1503" s="2">
        <f>IF(C1503="Inventario físico",O1503,P1503)</f>
      </c>
      <c r="R1503" s="2">
        <v>1</v>
      </c>
      <c r="S1503" s="0" t="s">
        <v>4917</v>
      </c>
      <c r="T1503" s="0" t="s">
        <v>4917</v>
      </c>
      <c r="U1503" s="0" t="s">
        <v>99</v>
      </c>
      <c r="V1503" s="5" t="s">
        <v>2404</v>
      </c>
      <c r="Y1503" s="5" t="s">
        <v>3309</v>
      </c>
      <c r="Z1503" s="0" t="s">
        <v>104</v>
      </c>
      <c r="AC1503" s="5" t="s">
        <v>105</v>
      </c>
      <c r="AD1503" s="3">
        <f>IF(AA1503="","Pendiente",AA1503*Q1503)</f>
      </c>
      <c r="AE1503" s="3">
        <v>575.3447</v>
      </c>
      <c r="AF1503" s="3">
        <f>IF(AE1503="","",AE1503*Q1503)</f>
      </c>
      <c r="AG1503" s="0" t="s">
        <v>106</v>
      </c>
      <c r="AH1503" s="0" t="s">
        <v>107</v>
      </c>
    </row>
    <row r="1504">
      <c r="A1504" s="0">
        <v>1500</v>
      </c>
      <c r="B1504" s="0" t="s">
        <v>4918</v>
      </c>
      <c r="C1504" s="0" t="s">
        <v>13</v>
      </c>
      <c r="D1504" s="0" t="s">
        <v>16</v>
      </c>
      <c r="E1504" s="5" t="s">
        <v>3306</v>
      </c>
      <c r="G1504" s="0" t="s">
        <v>27</v>
      </c>
      <c r="H1504" s="0" t="s">
        <v>1020</v>
      </c>
      <c r="I1504" s="0" t="s">
        <v>3301</v>
      </c>
      <c r="J1504" s="5" t="s">
        <v>3302</v>
      </c>
      <c r="K1504" s="0" t="s">
        <v>30</v>
      </c>
      <c r="O1504" s="2">
        <v>0</v>
      </c>
      <c r="P1504" s="2">
        <v>100</v>
      </c>
      <c r="Q1504" s="2">
        <f>IF(C1504="Inventario físico",O1504,P1504)</f>
      </c>
      <c r="R1504" s="2">
        <v>2</v>
      </c>
      <c r="S1504" s="0" t="s">
        <v>4919</v>
      </c>
      <c r="T1504" s="0" t="s">
        <v>4919</v>
      </c>
      <c r="U1504" s="0" t="s">
        <v>99</v>
      </c>
      <c r="V1504" s="5" t="s">
        <v>4920</v>
      </c>
      <c r="Y1504" s="5" t="s">
        <v>3309</v>
      </c>
      <c r="Z1504" s="0" t="s">
        <v>104</v>
      </c>
      <c r="AC1504" s="5" t="s">
        <v>105</v>
      </c>
      <c r="AD1504" s="3">
        <f>IF(AA1504="","Pendiente",AA1504*Q1504)</f>
      </c>
      <c r="AE1504" s="3">
        <v>703.8927</v>
      </c>
      <c r="AF1504" s="3">
        <f>IF(AE1504="","",AE1504*Q1504)</f>
      </c>
      <c r="AG1504" s="0" t="s">
        <v>106</v>
      </c>
      <c r="AH1504" s="0" t="s">
        <v>107</v>
      </c>
    </row>
    <row r="1505">
      <c r="A1505" s="0">
        <v>1501</v>
      </c>
      <c r="B1505" s="0" t="s">
        <v>4921</v>
      </c>
      <c r="C1505" s="0" t="s">
        <v>13</v>
      </c>
      <c r="D1505" s="0" t="s">
        <v>16</v>
      </c>
      <c r="E1505" s="5" t="s">
        <v>3306</v>
      </c>
      <c r="G1505" s="0" t="s">
        <v>28</v>
      </c>
      <c r="H1505" s="0" t="s">
        <v>2131</v>
      </c>
      <c r="I1505" s="0" t="s">
        <v>3301</v>
      </c>
      <c r="J1505" s="5" t="s">
        <v>3302</v>
      </c>
      <c r="K1505" s="0" t="s">
        <v>30</v>
      </c>
      <c r="O1505" s="2">
        <v>0</v>
      </c>
      <c r="P1505" s="2">
        <v>100</v>
      </c>
      <c r="Q1505" s="2">
        <f>IF(C1505="Inventario físico",O1505,P1505)</f>
      </c>
      <c r="R1505" s="2">
        <v>1</v>
      </c>
      <c r="S1505" s="0" t="s">
        <v>4919</v>
      </c>
      <c r="T1505" s="0" t="s">
        <v>4919</v>
      </c>
      <c r="U1505" s="0" t="s">
        <v>99</v>
      </c>
      <c r="V1505" s="5" t="s">
        <v>4920</v>
      </c>
      <c r="Y1505" s="5" t="s">
        <v>3309</v>
      </c>
      <c r="Z1505" s="0" t="s">
        <v>104</v>
      </c>
      <c r="AC1505" s="5" t="s">
        <v>105</v>
      </c>
      <c r="AD1505" s="3">
        <f>IF(AA1505="","Pendiente",AA1505*Q1505)</f>
      </c>
      <c r="AE1505" s="3">
        <v>975.5</v>
      </c>
      <c r="AF1505" s="3">
        <f>IF(AE1505="","",AE1505*Q1505)</f>
      </c>
      <c r="AG1505" s="0" t="s">
        <v>106</v>
      </c>
      <c r="AH1505" s="0" t="s">
        <v>107</v>
      </c>
    </row>
    <row r="1506">
      <c r="A1506" s="0">
        <v>1502</v>
      </c>
      <c r="B1506" s="0" t="s">
        <v>4922</v>
      </c>
      <c r="C1506" s="0" t="s">
        <v>13</v>
      </c>
      <c r="D1506" s="0" t="s">
        <v>16</v>
      </c>
      <c r="E1506" s="5" t="s">
        <v>3306</v>
      </c>
      <c r="G1506" s="0" t="s">
        <v>27</v>
      </c>
      <c r="H1506" s="0" t="s">
        <v>1020</v>
      </c>
      <c r="I1506" s="0" t="s">
        <v>3301</v>
      </c>
      <c r="J1506" s="5" t="s">
        <v>3302</v>
      </c>
      <c r="K1506" s="0" t="s">
        <v>30</v>
      </c>
      <c r="O1506" s="2">
        <v>0</v>
      </c>
      <c r="P1506" s="2">
        <v>100</v>
      </c>
      <c r="Q1506" s="2">
        <f>IF(C1506="Inventario físico",O1506,P1506)</f>
      </c>
      <c r="R1506" s="2">
        <v>1</v>
      </c>
      <c r="S1506" s="0" t="s">
        <v>4923</v>
      </c>
      <c r="T1506" s="0" t="s">
        <v>4923</v>
      </c>
      <c r="U1506" s="0" t="s">
        <v>99</v>
      </c>
      <c r="V1506" s="5" t="s">
        <v>4924</v>
      </c>
      <c r="Y1506" s="5" t="s">
        <v>3309</v>
      </c>
      <c r="Z1506" s="0" t="s">
        <v>104</v>
      </c>
      <c r="AC1506" s="5" t="s">
        <v>105</v>
      </c>
      <c r="AD1506" s="3">
        <f>IF(AA1506="","Pendiente",AA1506*Q1506)</f>
      </c>
      <c r="AE1506" s="3">
        <v>118.19</v>
      </c>
      <c r="AF1506" s="3">
        <f>IF(AE1506="","",AE1506*Q1506)</f>
      </c>
      <c r="AG1506" s="0" t="s">
        <v>106</v>
      </c>
      <c r="AH1506" s="0" t="s">
        <v>107</v>
      </c>
    </row>
    <row r="1507">
      <c r="A1507" s="0">
        <v>1503</v>
      </c>
      <c r="B1507" s="0" t="s">
        <v>4925</v>
      </c>
      <c r="C1507" s="0" t="s">
        <v>13</v>
      </c>
      <c r="D1507" s="0" t="s">
        <v>16</v>
      </c>
      <c r="E1507" s="5" t="s">
        <v>3306</v>
      </c>
      <c r="G1507" s="0" t="s">
        <v>27</v>
      </c>
      <c r="H1507" s="0" t="s">
        <v>1020</v>
      </c>
      <c r="I1507" s="0" t="s">
        <v>3301</v>
      </c>
      <c r="J1507" s="5" t="s">
        <v>3302</v>
      </c>
      <c r="K1507" s="0" t="s">
        <v>30</v>
      </c>
      <c r="O1507" s="2">
        <v>0</v>
      </c>
      <c r="P1507" s="2">
        <v>100</v>
      </c>
      <c r="Q1507" s="2">
        <f>IF(C1507="Inventario físico",O1507,P1507)</f>
      </c>
      <c r="R1507" s="2">
        <v>1</v>
      </c>
      <c r="S1507" s="0" t="s">
        <v>4926</v>
      </c>
      <c r="T1507" s="0" t="s">
        <v>4926</v>
      </c>
      <c r="U1507" s="0" t="s">
        <v>99</v>
      </c>
      <c r="V1507" s="5" t="s">
        <v>480</v>
      </c>
      <c r="Y1507" s="5" t="s">
        <v>3309</v>
      </c>
      <c r="Z1507" s="0" t="s">
        <v>104</v>
      </c>
      <c r="AC1507" s="5" t="s">
        <v>105</v>
      </c>
      <c r="AD1507" s="3">
        <f>IF(AA1507="","Pendiente",AA1507*Q1507)</f>
      </c>
      <c r="AE1507" s="3">
        <v>170</v>
      </c>
      <c r="AF1507" s="3">
        <f>IF(AE1507="","",AE1507*Q1507)</f>
      </c>
      <c r="AG1507" s="0" t="s">
        <v>106</v>
      </c>
      <c r="AH1507" s="0" t="s">
        <v>107</v>
      </c>
    </row>
    <row r="1508">
      <c r="A1508" s="0">
        <v>1504</v>
      </c>
      <c r="B1508" s="0" t="s">
        <v>4927</v>
      </c>
      <c r="C1508" s="0" t="s">
        <v>13</v>
      </c>
      <c r="D1508" s="0" t="s">
        <v>16</v>
      </c>
      <c r="E1508" s="5" t="s">
        <v>3306</v>
      </c>
      <c r="G1508" s="0" t="s">
        <v>27</v>
      </c>
      <c r="H1508" s="0" t="s">
        <v>1020</v>
      </c>
      <c r="I1508" s="0" t="s">
        <v>3301</v>
      </c>
      <c r="J1508" s="5" t="s">
        <v>3302</v>
      </c>
      <c r="K1508" s="0" t="s">
        <v>30</v>
      </c>
      <c r="O1508" s="2">
        <v>0</v>
      </c>
      <c r="P1508" s="2">
        <v>135</v>
      </c>
      <c r="Q1508" s="2">
        <f>IF(C1508="Inventario físico",O1508,P1508)</f>
      </c>
      <c r="R1508" s="2">
        <v>2</v>
      </c>
      <c r="S1508" s="0" t="s">
        <v>4928</v>
      </c>
      <c r="T1508" s="0" t="s">
        <v>4928</v>
      </c>
      <c r="U1508" s="0" t="s">
        <v>99</v>
      </c>
      <c r="V1508" s="5" t="s">
        <v>4929</v>
      </c>
      <c r="Y1508" s="5" t="s">
        <v>3309</v>
      </c>
      <c r="Z1508" s="0" t="s">
        <v>104</v>
      </c>
      <c r="AC1508" s="5" t="s">
        <v>105</v>
      </c>
      <c r="AD1508" s="3">
        <f>IF(AA1508="","Pendiente",AA1508*Q1508)</f>
      </c>
      <c r="AE1508" s="3">
        <v>1898.0555555555557</v>
      </c>
      <c r="AF1508" s="3">
        <f>IF(AE1508="","",AE1508*Q1508)</f>
      </c>
      <c r="AG1508" s="0" t="s">
        <v>106</v>
      </c>
      <c r="AH1508" s="0" t="s">
        <v>107</v>
      </c>
    </row>
    <row r="1509">
      <c r="A1509" s="0">
        <v>1505</v>
      </c>
      <c r="B1509" s="0" t="s">
        <v>4930</v>
      </c>
      <c r="C1509" s="0" t="s">
        <v>13</v>
      </c>
      <c r="D1509" s="0" t="s">
        <v>16</v>
      </c>
      <c r="E1509" s="5" t="s">
        <v>3306</v>
      </c>
      <c r="G1509" s="0" t="s">
        <v>27</v>
      </c>
      <c r="H1509" s="0" t="s">
        <v>1020</v>
      </c>
      <c r="I1509" s="0" t="s">
        <v>3301</v>
      </c>
      <c r="J1509" s="5" t="s">
        <v>3302</v>
      </c>
      <c r="K1509" s="0" t="s">
        <v>30</v>
      </c>
      <c r="O1509" s="2">
        <v>0</v>
      </c>
      <c r="P1509" s="2">
        <v>100</v>
      </c>
      <c r="Q1509" s="2">
        <f>IF(C1509="Inventario físico",O1509,P1509)</f>
      </c>
      <c r="R1509" s="2">
        <v>1</v>
      </c>
      <c r="S1509" s="0" t="s">
        <v>4931</v>
      </c>
      <c r="T1509" s="0" t="s">
        <v>4931</v>
      </c>
      <c r="U1509" s="0" t="s">
        <v>99</v>
      </c>
      <c r="V1509" s="5" t="s">
        <v>4932</v>
      </c>
      <c r="Y1509" s="5" t="s">
        <v>3309</v>
      </c>
      <c r="Z1509" s="0" t="s">
        <v>104</v>
      </c>
      <c r="AC1509" s="5" t="s">
        <v>105</v>
      </c>
      <c r="AD1509" s="3">
        <f>IF(AA1509="","Pendiente",AA1509*Q1509)</f>
      </c>
      <c r="AE1509" s="3">
        <v>6500</v>
      </c>
      <c r="AF1509" s="3">
        <f>IF(AE1509="","",AE1509*Q1509)</f>
      </c>
      <c r="AG1509" s="0" t="s">
        <v>106</v>
      </c>
      <c r="AH1509" s="0" t="s">
        <v>107</v>
      </c>
    </row>
    <row r="1510">
      <c r="A1510" s="0">
        <v>1506</v>
      </c>
      <c r="B1510" s="0" t="s">
        <v>4933</v>
      </c>
      <c r="C1510" s="0" t="s">
        <v>13</v>
      </c>
      <c r="D1510" s="0" t="s">
        <v>16</v>
      </c>
      <c r="E1510" s="5" t="s">
        <v>3306</v>
      </c>
      <c r="G1510" s="0" t="s">
        <v>27</v>
      </c>
      <c r="H1510" s="0" t="s">
        <v>1020</v>
      </c>
      <c r="I1510" s="0" t="s">
        <v>3301</v>
      </c>
      <c r="J1510" s="5" t="s">
        <v>3302</v>
      </c>
      <c r="K1510" s="0" t="s">
        <v>30</v>
      </c>
      <c r="O1510" s="2">
        <v>0</v>
      </c>
      <c r="P1510" s="2">
        <v>100</v>
      </c>
      <c r="Q1510" s="2">
        <f>IF(C1510="Inventario físico",O1510,P1510)</f>
      </c>
      <c r="R1510" s="2">
        <v>2</v>
      </c>
      <c r="S1510" s="0" t="s">
        <v>4934</v>
      </c>
      <c r="T1510" s="0" t="s">
        <v>4934</v>
      </c>
      <c r="U1510" s="0" t="s">
        <v>99</v>
      </c>
      <c r="V1510" s="5" t="s">
        <v>3540</v>
      </c>
      <c r="Y1510" s="5" t="s">
        <v>3309</v>
      </c>
      <c r="Z1510" s="0" t="s">
        <v>104</v>
      </c>
      <c r="AC1510" s="5" t="s">
        <v>105</v>
      </c>
      <c r="AD1510" s="3">
        <f>IF(AA1510="","Pendiente",AA1510*Q1510)</f>
      </c>
      <c r="AE1510" s="3">
        <v>443.6793</v>
      </c>
      <c r="AF1510" s="3">
        <f>IF(AE1510="","",AE1510*Q1510)</f>
      </c>
      <c r="AG1510" s="0" t="s">
        <v>106</v>
      </c>
      <c r="AH1510" s="0" t="s">
        <v>107</v>
      </c>
    </row>
    <row r="1511">
      <c r="A1511" s="0">
        <v>1507</v>
      </c>
      <c r="B1511" s="0" t="s">
        <v>4935</v>
      </c>
      <c r="C1511" s="0" t="s">
        <v>13</v>
      </c>
      <c r="D1511" s="0" t="s">
        <v>16</v>
      </c>
      <c r="E1511" s="5" t="s">
        <v>3306</v>
      </c>
      <c r="G1511" s="0" t="s">
        <v>27</v>
      </c>
      <c r="H1511" s="0" t="s">
        <v>1020</v>
      </c>
      <c r="I1511" s="0" t="s">
        <v>3301</v>
      </c>
      <c r="J1511" s="5" t="s">
        <v>3302</v>
      </c>
      <c r="K1511" s="0" t="s">
        <v>30</v>
      </c>
      <c r="O1511" s="2">
        <v>0</v>
      </c>
      <c r="P1511" s="2">
        <v>97</v>
      </c>
      <c r="Q1511" s="2">
        <f>IF(C1511="Inventario físico",O1511,P1511)</f>
      </c>
      <c r="R1511" s="2">
        <v>2</v>
      </c>
      <c r="S1511" s="0" t="s">
        <v>4936</v>
      </c>
      <c r="T1511" s="0" t="s">
        <v>4936</v>
      </c>
      <c r="U1511" s="0" t="s">
        <v>99</v>
      </c>
      <c r="V1511" s="5" t="s">
        <v>4937</v>
      </c>
      <c r="Y1511" s="5" t="s">
        <v>3309</v>
      </c>
      <c r="Z1511" s="0" t="s">
        <v>104</v>
      </c>
      <c r="AC1511" s="5" t="s">
        <v>105</v>
      </c>
      <c r="AD1511" s="3">
        <f>IF(AA1511="","Pendiente",AA1511*Q1511)</f>
      </c>
      <c r="AE1511" s="3">
        <v>1807.1057731958763</v>
      </c>
      <c r="AF1511" s="3">
        <f>IF(AE1511="","",AE1511*Q1511)</f>
      </c>
      <c r="AG1511" s="0" t="s">
        <v>106</v>
      </c>
      <c r="AH1511" s="0" t="s">
        <v>107</v>
      </c>
    </row>
    <row r="1512">
      <c r="A1512" s="0">
        <v>1508</v>
      </c>
      <c r="B1512" s="0" t="s">
        <v>4938</v>
      </c>
      <c r="C1512" s="0" t="s">
        <v>13</v>
      </c>
      <c r="D1512" s="0" t="s">
        <v>16</v>
      </c>
      <c r="E1512" s="5" t="s">
        <v>3306</v>
      </c>
      <c r="G1512" s="0" t="s">
        <v>28</v>
      </c>
      <c r="H1512" s="0" t="s">
        <v>2131</v>
      </c>
      <c r="I1512" s="0" t="s">
        <v>3301</v>
      </c>
      <c r="J1512" s="5" t="s">
        <v>3302</v>
      </c>
      <c r="K1512" s="0" t="s">
        <v>30</v>
      </c>
      <c r="O1512" s="2">
        <v>0</v>
      </c>
      <c r="P1512" s="2">
        <v>4</v>
      </c>
      <c r="Q1512" s="2">
        <f>IF(C1512="Inventario físico",O1512,P1512)</f>
      </c>
      <c r="R1512" s="2">
        <v>1</v>
      </c>
      <c r="S1512" s="0" t="s">
        <v>4936</v>
      </c>
      <c r="T1512" s="0" t="s">
        <v>4936</v>
      </c>
      <c r="U1512" s="0" t="s">
        <v>99</v>
      </c>
      <c r="V1512" s="5" t="s">
        <v>4937</v>
      </c>
      <c r="Y1512" s="5" t="s">
        <v>3309</v>
      </c>
      <c r="Z1512" s="0" t="s">
        <v>104</v>
      </c>
      <c r="AC1512" s="5" t="s">
        <v>105</v>
      </c>
      <c r="AD1512" s="3">
        <f>IF(AA1512="","Pendiente",AA1512*Q1512)</f>
      </c>
      <c r="AE1512" s="3">
        <v>12888.8</v>
      </c>
      <c r="AF1512" s="3">
        <f>IF(AE1512="","",AE1512*Q1512)</f>
      </c>
      <c r="AG1512" s="0" t="s">
        <v>106</v>
      </c>
      <c r="AH1512" s="0" t="s">
        <v>107</v>
      </c>
    </row>
    <row r="1513">
      <c r="A1513" s="0">
        <v>1509</v>
      </c>
      <c r="B1513" s="0" t="s">
        <v>4939</v>
      </c>
      <c r="C1513" s="0" t="s">
        <v>13</v>
      </c>
      <c r="D1513" s="0" t="s">
        <v>16</v>
      </c>
      <c r="E1513" s="5" t="s">
        <v>3306</v>
      </c>
      <c r="G1513" s="0" t="s">
        <v>27</v>
      </c>
      <c r="H1513" s="0" t="s">
        <v>1020</v>
      </c>
      <c r="I1513" s="0" t="s">
        <v>3301</v>
      </c>
      <c r="J1513" s="5" t="s">
        <v>3302</v>
      </c>
      <c r="K1513" s="0" t="s">
        <v>33</v>
      </c>
      <c r="O1513" s="2">
        <v>0</v>
      </c>
      <c r="P1513" s="2">
        <v>140</v>
      </c>
      <c r="Q1513" s="2">
        <f>IF(C1513="Inventario físico",O1513,P1513)</f>
      </c>
      <c r="R1513" s="2">
        <v>2</v>
      </c>
      <c r="S1513" s="0" t="s">
        <v>4940</v>
      </c>
      <c r="T1513" s="0" t="s">
        <v>4940</v>
      </c>
      <c r="U1513" s="0" t="s">
        <v>99</v>
      </c>
      <c r="V1513" s="5" t="s">
        <v>4941</v>
      </c>
      <c r="Y1513" s="5" t="s">
        <v>3309</v>
      </c>
      <c r="Z1513" s="0" t="s">
        <v>104</v>
      </c>
      <c r="AC1513" s="5" t="s">
        <v>105</v>
      </c>
      <c r="AD1513" s="3">
        <f>IF(AA1513="","Pendiente",AA1513*Q1513)</f>
      </c>
      <c r="AE1513" s="3">
        <v>30.490000000000002</v>
      </c>
      <c r="AF1513" s="3">
        <f>IF(AE1513="","",AE1513*Q1513)</f>
      </c>
      <c r="AG1513" s="0" t="s">
        <v>106</v>
      </c>
      <c r="AH1513" s="0" t="s">
        <v>107</v>
      </c>
    </row>
    <row r="1514">
      <c r="A1514" s="0">
        <v>1510</v>
      </c>
      <c r="B1514" s="0" t="s">
        <v>4942</v>
      </c>
      <c r="C1514" s="0" t="s">
        <v>13</v>
      </c>
      <c r="D1514" s="0" t="s">
        <v>16</v>
      </c>
      <c r="E1514" s="5" t="s">
        <v>3306</v>
      </c>
      <c r="G1514" s="0" t="s">
        <v>28</v>
      </c>
      <c r="H1514" s="0" t="s">
        <v>2131</v>
      </c>
      <c r="I1514" s="0" t="s">
        <v>3301</v>
      </c>
      <c r="J1514" s="5" t="s">
        <v>3302</v>
      </c>
      <c r="K1514" s="0" t="s">
        <v>33</v>
      </c>
      <c r="O1514" s="2">
        <v>0</v>
      </c>
      <c r="P1514" s="2">
        <v>35</v>
      </c>
      <c r="Q1514" s="2">
        <f>IF(C1514="Inventario físico",O1514,P1514)</f>
      </c>
      <c r="R1514" s="2">
        <v>2</v>
      </c>
      <c r="S1514" s="0" t="s">
        <v>4940</v>
      </c>
      <c r="T1514" s="0" t="s">
        <v>4940</v>
      </c>
      <c r="U1514" s="0" t="s">
        <v>99</v>
      </c>
      <c r="V1514" s="5" t="s">
        <v>4941</v>
      </c>
      <c r="Y1514" s="5" t="s">
        <v>3309</v>
      </c>
      <c r="Z1514" s="0" t="s">
        <v>104</v>
      </c>
      <c r="AC1514" s="5" t="s">
        <v>105</v>
      </c>
      <c r="AD1514" s="3">
        <f>IF(AA1514="","Pendiente",AA1514*Q1514)</f>
      </c>
      <c r="AE1514" s="3">
        <v>1193</v>
      </c>
      <c r="AF1514" s="3">
        <f>IF(AE1514="","",AE1514*Q1514)</f>
      </c>
      <c r="AG1514" s="0" t="s">
        <v>106</v>
      </c>
      <c r="AH1514" s="0" t="s">
        <v>107</v>
      </c>
    </row>
    <row r="1515">
      <c r="A1515" s="0">
        <v>1511</v>
      </c>
      <c r="B1515" s="0" t="s">
        <v>4943</v>
      </c>
      <c r="C1515" s="0" t="s">
        <v>13</v>
      </c>
      <c r="D1515" s="0" t="s">
        <v>16</v>
      </c>
      <c r="E1515" s="5" t="s">
        <v>3306</v>
      </c>
      <c r="G1515" s="0" t="s">
        <v>27</v>
      </c>
      <c r="H1515" s="0" t="s">
        <v>1020</v>
      </c>
      <c r="I1515" s="0" t="s">
        <v>3301</v>
      </c>
      <c r="J1515" s="5" t="s">
        <v>3302</v>
      </c>
      <c r="K1515" s="0" t="s">
        <v>30</v>
      </c>
      <c r="O1515" s="2">
        <v>0</v>
      </c>
      <c r="P1515" s="2">
        <v>90</v>
      </c>
      <c r="Q1515" s="2">
        <f>IF(C1515="Inventario físico",O1515,P1515)</f>
      </c>
      <c r="R1515" s="2">
        <v>1</v>
      </c>
      <c r="S1515" s="0" t="s">
        <v>4944</v>
      </c>
      <c r="T1515" s="0" t="s">
        <v>4944</v>
      </c>
      <c r="U1515" s="0" t="s">
        <v>99</v>
      </c>
      <c r="V1515" s="5" t="s">
        <v>4945</v>
      </c>
      <c r="Y1515" s="5" t="s">
        <v>3309</v>
      </c>
      <c r="Z1515" s="0" t="s">
        <v>104</v>
      </c>
      <c r="AC1515" s="5" t="s">
        <v>105</v>
      </c>
      <c r="AD1515" s="3">
        <f>IF(AA1515="","Pendiente",AA1515*Q1515)</f>
      </c>
      <c r="AE1515" s="3">
        <v>215.95555555555555</v>
      </c>
      <c r="AF1515" s="3">
        <f>IF(AE1515="","",AE1515*Q1515)</f>
      </c>
      <c r="AG1515" s="0" t="s">
        <v>106</v>
      </c>
      <c r="AH1515" s="0" t="s">
        <v>107</v>
      </c>
    </row>
    <row r="1516">
      <c r="A1516" s="0">
        <v>1512</v>
      </c>
      <c r="B1516" s="0" t="s">
        <v>4946</v>
      </c>
      <c r="C1516" s="0" t="s">
        <v>13</v>
      </c>
      <c r="D1516" s="0" t="s">
        <v>16</v>
      </c>
      <c r="E1516" s="5" t="s">
        <v>3306</v>
      </c>
      <c r="G1516" s="0" t="s">
        <v>27</v>
      </c>
      <c r="H1516" s="0" t="s">
        <v>1020</v>
      </c>
      <c r="I1516" s="0" t="s">
        <v>3301</v>
      </c>
      <c r="J1516" s="5" t="s">
        <v>3302</v>
      </c>
      <c r="K1516" s="0" t="s">
        <v>33</v>
      </c>
      <c r="O1516" s="2">
        <v>0</v>
      </c>
      <c r="P1516" s="2">
        <v>82</v>
      </c>
      <c r="Q1516" s="2">
        <f>IF(C1516="Inventario físico",O1516,P1516)</f>
      </c>
      <c r="R1516" s="2">
        <v>1</v>
      </c>
      <c r="S1516" s="0" t="s">
        <v>4947</v>
      </c>
      <c r="T1516" s="0" t="s">
        <v>4947</v>
      </c>
      <c r="U1516" s="0" t="s">
        <v>99</v>
      </c>
      <c r="V1516" s="5" t="s">
        <v>4948</v>
      </c>
      <c r="Y1516" s="5" t="s">
        <v>3309</v>
      </c>
      <c r="Z1516" s="0" t="s">
        <v>104</v>
      </c>
      <c r="AC1516" s="5" t="s">
        <v>105</v>
      </c>
      <c r="AD1516" s="3">
        <f>IF(AA1516="","Pendiente",AA1516*Q1516)</f>
      </c>
      <c r="AE1516" s="3">
        <v>65.87</v>
      </c>
      <c r="AF1516" s="3">
        <f>IF(AE1516="","",AE1516*Q1516)</f>
      </c>
      <c r="AG1516" s="0" t="s">
        <v>106</v>
      </c>
      <c r="AH1516" s="0" t="s">
        <v>107</v>
      </c>
    </row>
    <row r="1517">
      <c r="A1517" s="0">
        <v>1513</v>
      </c>
      <c r="B1517" s="0" t="s">
        <v>4949</v>
      </c>
      <c r="C1517" s="0" t="s">
        <v>13</v>
      </c>
      <c r="D1517" s="0" t="s">
        <v>16</v>
      </c>
      <c r="E1517" s="5" t="s">
        <v>3306</v>
      </c>
      <c r="G1517" s="0" t="s">
        <v>28</v>
      </c>
      <c r="H1517" s="0" t="s">
        <v>2131</v>
      </c>
      <c r="I1517" s="0" t="s">
        <v>3301</v>
      </c>
      <c r="J1517" s="5" t="s">
        <v>3302</v>
      </c>
      <c r="K1517" s="0" t="s">
        <v>33</v>
      </c>
      <c r="O1517" s="2">
        <v>0</v>
      </c>
      <c r="P1517" s="2">
        <v>48</v>
      </c>
      <c r="Q1517" s="2">
        <f>IF(C1517="Inventario físico",O1517,P1517)</f>
      </c>
      <c r="R1517" s="2">
        <v>1</v>
      </c>
      <c r="S1517" s="0" t="s">
        <v>4947</v>
      </c>
      <c r="T1517" s="0" t="s">
        <v>4947</v>
      </c>
      <c r="U1517" s="0" t="s">
        <v>99</v>
      </c>
      <c r="V1517" s="5" t="s">
        <v>4948</v>
      </c>
      <c r="Y1517" s="5" t="s">
        <v>3309</v>
      </c>
      <c r="Z1517" s="0" t="s">
        <v>104</v>
      </c>
      <c r="AC1517" s="5" t="s">
        <v>105</v>
      </c>
      <c r="AD1517" s="3">
        <f>IF(AA1517="","Pendiente",AA1517*Q1517)</f>
      </c>
      <c r="AE1517" s="3">
        <v>1593.5170833333334</v>
      </c>
      <c r="AF1517" s="3">
        <f>IF(AE1517="","",AE1517*Q1517)</f>
      </c>
      <c r="AG1517" s="0" t="s">
        <v>106</v>
      </c>
      <c r="AH1517" s="0" t="s">
        <v>107</v>
      </c>
    </row>
    <row r="1518">
      <c r="A1518" s="0">
        <v>1514</v>
      </c>
      <c r="B1518" s="0" t="s">
        <v>4950</v>
      </c>
      <c r="C1518" s="0" t="s">
        <v>13</v>
      </c>
      <c r="D1518" s="0" t="s">
        <v>18</v>
      </c>
      <c r="E1518" s="5" t="s">
        <v>3500</v>
      </c>
      <c r="F1518" s="0" t="s">
        <v>3501</v>
      </c>
      <c r="G1518" s="0" t="s">
        <v>27</v>
      </c>
      <c r="H1518" s="0" t="s">
        <v>1020</v>
      </c>
      <c r="I1518" s="0" t="s">
        <v>3301</v>
      </c>
      <c r="J1518" s="5" t="s">
        <v>3302</v>
      </c>
      <c r="K1518" s="0" t="s">
        <v>32</v>
      </c>
      <c r="O1518" s="2">
        <v>0</v>
      </c>
      <c r="P1518" s="2">
        <v>106</v>
      </c>
      <c r="Q1518" s="2">
        <f>IF(C1518="Inventario físico",O1518,P1518)</f>
      </c>
      <c r="R1518" s="2">
        <v>2</v>
      </c>
      <c r="S1518" s="0" t="s">
        <v>4951</v>
      </c>
      <c r="T1518" s="0" t="s">
        <v>4951</v>
      </c>
      <c r="U1518" s="0" t="s">
        <v>99</v>
      </c>
      <c r="V1518" s="5" t="s">
        <v>4952</v>
      </c>
      <c r="Y1518" s="5" t="s">
        <v>3504</v>
      </c>
      <c r="Z1518" s="0" t="s">
        <v>104</v>
      </c>
      <c r="AC1518" s="5" t="s">
        <v>105</v>
      </c>
      <c r="AD1518" s="3">
        <f>IF(AA1518="","Pendiente",AA1518*Q1518)</f>
      </c>
      <c r="AE1518" s="3">
        <v>19191.120943396225</v>
      </c>
      <c r="AF1518" s="3">
        <f>IF(AE1518="","",AE1518*Q1518)</f>
      </c>
      <c r="AG1518" s="0" t="s">
        <v>106</v>
      </c>
      <c r="AH1518" s="0" t="s">
        <v>107</v>
      </c>
    </row>
    <row r="1519">
      <c r="A1519" s="0">
        <v>1515</v>
      </c>
      <c r="B1519" s="0" t="s">
        <v>4953</v>
      </c>
      <c r="C1519" s="0" t="s">
        <v>13</v>
      </c>
      <c r="D1519" s="0" t="s">
        <v>16</v>
      </c>
      <c r="E1519" s="5" t="s">
        <v>3306</v>
      </c>
      <c r="G1519" s="0" t="s">
        <v>27</v>
      </c>
      <c r="H1519" s="0" t="s">
        <v>1020</v>
      </c>
      <c r="I1519" s="0" t="s">
        <v>3301</v>
      </c>
      <c r="J1519" s="5" t="s">
        <v>3302</v>
      </c>
      <c r="K1519" s="0" t="s">
        <v>33</v>
      </c>
      <c r="O1519" s="2">
        <v>0</v>
      </c>
      <c r="P1519" s="2">
        <v>112</v>
      </c>
      <c r="Q1519" s="2">
        <f>IF(C1519="Inventario físico",O1519,P1519)</f>
      </c>
      <c r="R1519" s="2">
        <v>3</v>
      </c>
      <c r="S1519" s="0" t="s">
        <v>4954</v>
      </c>
      <c r="T1519" s="0" t="s">
        <v>4954</v>
      </c>
      <c r="U1519" s="0" t="s">
        <v>99</v>
      </c>
      <c r="V1519" s="5" t="s">
        <v>4955</v>
      </c>
      <c r="Y1519" s="5" t="s">
        <v>3309</v>
      </c>
      <c r="Z1519" s="0" t="s">
        <v>104</v>
      </c>
      <c r="AC1519" s="5" t="s">
        <v>105</v>
      </c>
      <c r="AD1519" s="3">
        <f>IF(AA1519="","Pendiente",AA1519*Q1519)</f>
      </c>
      <c r="AE1519" s="3">
        <v>706.7877678571429</v>
      </c>
      <c r="AF1519" s="3">
        <f>IF(AE1519="","",AE1519*Q1519)</f>
      </c>
      <c r="AG1519" s="0" t="s">
        <v>106</v>
      </c>
      <c r="AH1519" s="0" t="s">
        <v>107</v>
      </c>
    </row>
    <row r="1520">
      <c r="A1520" s="0">
        <v>1516</v>
      </c>
      <c r="B1520" s="0" t="s">
        <v>4956</v>
      </c>
      <c r="C1520" s="0" t="s">
        <v>13</v>
      </c>
      <c r="D1520" s="0" t="s">
        <v>16</v>
      </c>
      <c r="E1520" s="5" t="s">
        <v>3306</v>
      </c>
      <c r="G1520" s="0" t="s">
        <v>27</v>
      </c>
      <c r="H1520" s="0" t="s">
        <v>1020</v>
      </c>
      <c r="I1520" s="0" t="s">
        <v>3301</v>
      </c>
      <c r="J1520" s="5" t="s">
        <v>3302</v>
      </c>
      <c r="K1520" s="0" t="s">
        <v>33</v>
      </c>
      <c r="O1520" s="2">
        <v>0</v>
      </c>
      <c r="P1520" s="2">
        <v>220</v>
      </c>
      <c r="Q1520" s="2">
        <f>IF(C1520="Inventario físico",O1520,P1520)</f>
      </c>
      <c r="R1520" s="2">
        <v>4</v>
      </c>
      <c r="S1520" s="0" t="s">
        <v>4957</v>
      </c>
      <c r="T1520" s="0" t="s">
        <v>4957</v>
      </c>
      <c r="U1520" s="0" t="s">
        <v>99</v>
      </c>
      <c r="V1520" s="5" t="s">
        <v>4958</v>
      </c>
      <c r="Y1520" s="5" t="s">
        <v>3309</v>
      </c>
      <c r="Z1520" s="0" t="s">
        <v>104</v>
      </c>
      <c r="AC1520" s="5" t="s">
        <v>105</v>
      </c>
      <c r="AD1520" s="3">
        <f>IF(AA1520="","Pendiente",AA1520*Q1520)</f>
      </c>
      <c r="AE1520" s="3">
        <v>135.2809090909091</v>
      </c>
      <c r="AF1520" s="3">
        <f>IF(AE1520="","",AE1520*Q1520)</f>
      </c>
      <c r="AG1520" s="0" t="s">
        <v>106</v>
      </c>
      <c r="AH1520" s="0" t="s">
        <v>107</v>
      </c>
    </row>
    <row r="1521">
      <c r="A1521" s="0">
        <v>1517</v>
      </c>
      <c r="B1521" s="0" t="s">
        <v>4959</v>
      </c>
      <c r="C1521" s="0" t="s">
        <v>13</v>
      </c>
      <c r="D1521" s="0" t="s">
        <v>16</v>
      </c>
      <c r="E1521" s="5" t="s">
        <v>3306</v>
      </c>
      <c r="G1521" s="0" t="s">
        <v>27</v>
      </c>
      <c r="H1521" s="0" t="s">
        <v>1020</v>
      </c>
      <c r="I1521" s="0" t="s">
        <v>3301</v>
      </c>
      <c r="J1521" s="5" t="s">
        <v>3302</v>
      </c>
      <c r="K1521" s="0" t="s">
        <v>30</v>
      </c>
      <c r="O1521" s="2">
        <v>0</v>
      </c>
      <c r="P1521" s="2">
        <v>80</v>
      </c>
      <c r="Q1521" s="2">
        <f>IF(C1521="Inventario físico",O1521,P1521)</f>
      </c>
      <c r="R1521" s="2">
        <v>1</v>
      </c>
      <c r="S1521" s="0" t="s">
        <v>4960</v>
      </c>
      <c r="T1521" s="0" t="s">
        <v>4960</v>
      </c>
      <c r="U1521" s="0" t="s">
        <v>99</v>
      </c>
      <c r="V1521" s="5" t="s">
        <v>4961</v>
      </c>
      <c r="Y1521" s="5" t="s">
        <v>3309</v>
      </c>
      <c r="Z1521" s="0" t="s">
        <v>104</v>
      </c>
      <c r="AC1521" s="5" t="s">
        <v>105</v>
      </c>
      <c r="AD1521" s="3">
        <f>IF(AA1521="","Pendiente",AA1521*Q1521)</f>
      </c>
      <c r="AE1521" s="3">
        <v>397</v>
      </c>
      <c r="AF1521" s="3">
        <f>IF(AE1521="","",AE1521*Q1521)</f>
      </c>
      <c r="AG1521" s="0" t="s">
        <v>106</v>
      </c>
      <c r="AH1521" s="0" t="s">
        <v>107</v>
      </c>
    </row>
    <row r="1522">
      <c r="A1522" s="0">
        <v>1518</v>
      </c>
      <c r="B1522" s="0" t="s">
        <v>4962</v>
      </c>
      <c r="C1522" s="0" t="s">
        <v>13</v>
      </c>
      <c r="D1522" s="0" t="s">
        <v>16</v>
      </c>
      <c r="E1522" s="5" t="s">
        <v>3306</v>
      </c>
      <c r="G1522" s="0" t="s">
        <v>27</v>
      </c>
      <c r="H1522" s="0" t="s">
        <v>1020</v>
      </c>
      <c r="I1522" s="0" t="s">
        <v>3301</v>
      </c>
      <c r="J1522" s="5" t="s">
        <v>3302</v>
      </c>
      <c r="K1522" s="0" t="s">
        <v>30</v>
      </c>
      <c r="O1522" s="2">
        <v>0</v>
      </c>
      <c r="P1522" s="2">
        <v>80</v>
      </c>
      <c r="Q1522" s="2">
        <f>IF(C1522="Inventario físico",O1522,P1522)</f>
      </c>
      <c r="R1522" s="2">
        <v>1</v>
      </c>
      <c r="S1522" s="0" t="s">
        <v>4963</v>
      </c>
      <c r="T1522" s="0" t="s">
        <v>4963</v>
      </c>
      <c r="U1522" s="0" t="s">
        <v>99</v>
      </c>
      <c r="V1522" s="5" t="s">
        <v>4964</v>
      </c>
      <c r="Y1522" s="5" t="s">
        <v>3309</v>
      </c>
      <c r="Z1522" s="0" t="s">
        <v>104</v>
      </c>
      <c r="AC1522" s="5" t="s">
        <v>105</v>
      </c>
      <c r="AD1522" s="3">
        <f>IF(AA1522="","Pendiente",AA1522*Q1522)</f>
      </c>
      <c r="AE1522" s="3">
        <v>0</v>
      </c>
      <c r="AF1522" s="3">
        <f>IF(AE1522="","",AE1522*Q1522)</f>
      </c>
      <c r="AG1522" s="0" t="s">
        <v>106</v>
      </c>
      <c r="AH1522" s="0" t="s">
        <v>107</v>
      </c>
    </row>
    <row r="1523">
      <c r="A1523" s="0">
        <v>1519</v>
      </c>
      <c r="B1523" s="0" t="s">
        <v>4965</v>
      </c>
      <c r="C1523" s="0" t="s">
        <v>13</v>
      </c>
      <c r="D1523" s="0" t="s">
        <v>16</v>
      </c>
      <c r="E1523" s="5" t="s">
        <v>3306</v>
      </c>
      <c r="G1523" s="0" t="s">
        <v>27</v>
      </c>
      <c r="H1523" s="0" t="s">
        <v>1020</v>
      </c>
      <c r="I1523" s="0" t="s">
        <v>3301</v>
      </c>
      <c r="J1523" s="5" t="s">
        <v>3302</v>
      </c>
      <c r="K1523" s="0" t="s">
        <v>30</v>
      </c>
      <c r="O1523" s="2">
        <v>0</v>
      </c>
      <c r="P1523" s="2">
        <v>80</v>
      </c>
      <c r="Q1523" s="2">
        <f>IF(C1523="Inventario físico",O1523,P1523)</f>
      </c>
      <c r="R1523" s="2">
        <v>1</v>
      </c>
      <c r="S1523" s="0" t="s">
        <v>4966</v>
      </c>
      <c r="T1523" s="0" t="s">
        <v>4966</v>
      </c>
      <c r="U1523" s="0" t="s">
        <v>99</v>
      </c>
      <c r="V1523" s="5" t="s">
        <v>4967</v>
      </c>
      <c r="Y1523" s="5" t="s">
        <v>3309</v>
      </c>
      <c r="Z1523" s="0" t="s">
        <v>104</v>
      </c>
      <c r="AC1523" s="5" t="s">
        <v>105</v>
      </c>
      <c r="AD1523" s="3">
        <f>IF(AA1523="","Pendiente",AA1523*Q1523)</f>
      </c>
      <c r="AE1523" s="3">
        <v>4463.25</v>
      </c>
      <c r="AF1523" s="3">
        <f>IF(AE1523="","",AE1523*Q1523)</f>
      </c>
      <c r="AG1523" s="0" t="s">
        <v>106</v>
      </c>
      <c r="AH1523" s="0" t="s">
        <v>107</v>
      </c>
    </row>
    <row r="1524">
      <c r="A1524" s="0">
        <v>1520</v>
      </c>
      <c r="B1524" s="0" t="s">
        <v>4968</v>
      </c>
      <c r="C1524" s="0" t="s">
        <v>13</v>
      </c>
      <c r="D1524" s="0" t="s">
        <v>16</v>
      </c>
      <c r="E1524" s="5" t="s">
        <v>3306</v>
      </c>
      <c r="G1524" s="0" t="s">
        <v>27</v>
      </c>
      <c r="H1524" s="0" t="s">
        <v>1020</v>
      </c>
      <c r="I1524" s="0" t="s">
        <v>3301</v>
      </c>
      <c r="J1524" s="5" t="s">
        <v>3302</v>
      </c>
      <c r="K1524" s="0" t="s">
        <v>33</v>
      </c>
      <c r="O1524" s="2">
        <v>0</v>
      </c>
      <c r="P1524" s="2">
        <v>137</v>
      </c>
      <c r="Q1524" s="2">
        <f>IF(C1524="Inventario físico",O1524,P1524)</f>
      </c>
      <c r="R1524" s="2">
        <v>3</v>
      </c>
      <c r="S1524" s="0" t="s">
        <v>218</v>
      </c>
      <c r="T1524" s="0" t="s">
        <v>218</v>
      </c>
      <c r="U1524" s="0" t="s">
        <v>99</v>
      </c>
      <c r="V1524" s="5" t="s">
        <v>219</v>
      </c>
      <c r="Y1524" s="5" t="s">
        <v>3321</v>
      </c>
      <c r="Z1524" s="0" t="s">
        <v>104</v>
      </c>
      <c r="AC1524" s="5" t="s">
        <v>105</v>
      </c>
      <c r="AD1524" s="3">
        <f>IF(AA1524="","Pendiente",AA1524*Q1524)</f>
      </c>
      <c r="AE1524" s="3">
        <v>112.09167883211678</v>
      </c>
      <c r="AF1524" s="3">
        <f>IF(AE1524="","",AE1524*Q1524)</f>
      </c>
      <c r="AG1524" s="0" t="s">
        <v>106</v>
      </c>
      <c r="AH1524" s="0" t="s">
        <v>107</v>
      </c>
    </row>
    <row r="1525">
      <c r="A1525" s="0">
        <v>1521</v>
      </c>
      <c r="B1525" s="0" t="s">
        <v>4969</v>
      </c>
      <c r="C1525" s="0" t="s">
        <v>13</v>
      </c>
      <c r="D1525" s="0" t="s">
        <v>16</v>
      </c>
      <c r="E1525" s="5" t="s">
        <v>131</v>
      </c>
      <c r="F1525" s="0" t="s">
        <v>3300</v>
      </c>
      <c r="G1525" s="0" t="s">
        <v>28</v>
      </c>
      <c r="H1525" s="0" t="s">
        <v>2131</v>
      </c>
      <c r="I1525" s="0" t="s">
        <v>3301</v>
      </c>
      <c r="J1525" s="5" t="s">
        <v>3302</v>
      </c>
      <c r="K1525" s="0" t="s">
        <v>33</v>
      </c>
      <c r="O1525" s="2">
        <v>0</v>
      </c>
      <c r="P1525" s="2">
        <v>46</v>
      </c>
      <c r="Q1525" s="2">
        <f>IF(C1525="Inventario físico",O1525,P1525)</f>
      </c>
      <c r="R1525" s="2">
        <v>2</v>
      </c>
      <c r="S1525" s="0" t="s">
        <v>218</v>
      </c>
      <c r="T1525" s="0" t="s">
        <v>218</v>
      </c>
      <c r="U1525" s="0" t="s">
        <v>99</v>
      </c>
      <c r="V1525" s="5" t="s">
        <v>219</v>
      </c>
      <c r="Y1525" s="5" t="s">
        <v>3333</v>
      </c>
      <c r="Z1525" s="0" t="s">
        <v>104</v>
      </c>
      <c r="AC1525" s="5" t="s">
        <v>105</v>
      </c>
      <c r="AD1525" s="3">
        <f>IF(AA1525="","Pendiente",AA1525*Q1525)</f>
      </c>
      <c r="AE1525" s="3">
        <v>1456.0552173913045</v>
      </c>
      <c r="AF1525" s="3">
        <f>IF(AE1525="","",AE1525*Q1525)</f>
      </c>
      <c r="AG1525" s="0" t="s">
        <v>106</v>
      </c>
      <c r="AH1525" s="0" t="s">
        <v>107</v>
      </c>
    </row>
    <row r="1526">
      <c r="A1526" s="0">
        <v>1522</v>
      </c>
      <c r="B1526" s="0" t="s">
        <v>4970</v>
      </c>
      <c r="C1526" s="0" t="s">
        <v>13</v>
      </c>
      <c r="D1526" s="0" t="s">
        <v>16</v>
      </c>
      <c r="E1526" s="5" t="s">
        <v>3306</v>
      </c>
      <c r="G1526" s="0" t="s">
        <v>27</v>
      </c>
      <c r="H1526" s="0" t="s">
        <v>1020</v>
      </c>
      <c r="I1526" s="0" t="s">
        <v>3301</v>
      </c>
      <c r="J1526" s="5" t="s">
        <v>3302</v>
      </c>
      <c r="K1526" s="0" t="s">
        <v>30</v>
      </c>
      <c r="O1526" s="2">
        <v>0</v>
      </c>
      <c r="P1526" s="2">
        <v>77</v>
      </c>
      <c r="Q1526" s="2">
        <f>IF(C1526="Inventario físico",O1526,P1526)</f>
      </c>
      <c r="R1526" s="2">
        <v>1</v>
      </c>
      <c r="S1526" s="0" t="s">
        <v>4971</v>
      </c>
      <c r="T1526" s="0" t="s">
        <v>4971</v>
      </c>
      <c r="U1526" s="0" t="s">
        <v>99</v>
      </c>
      <c r="V1526" s="5" t="s">
        <v>290</v>
      </c>
      <c r="Y1526" s="5" t="s">
        <v>3309</v>
      </c>
      <c r="Z1526" s="0" t="s">
        <v>104</v>
      </c>
      <c r="AC1526" s="5" t="s">
        <v>105</v>
      </c>
      <c r="AD1526" s="3">
        <f>IF(AA1526="","Pendiente",AA1526*Q1526)</f>
      </c>
      <c r="AE1526" s="3">
        <v>37486.15194805195</v>
      </c>
      <c r="AF1526" s="3">
        <f>IF(AE1526="","",AE1526*Q1526)</f>
      </c>
      <c r="AG1526" s="0" t="s">
        <v>106</v>
      </c>
      <c r="AH1526" s="0" t="s">
        <v>107</v>
      </c>
    </row>
    <row r="1527">
      <c r="A1527" s="0">
        <v>1523</v>
      </c>
      <c r="B1527" s="0" t="s">
        <v>4972</v>
      </c>
      <c r="C1527" s="0" t="s">
        <v>13</v>
      </c>
      <c r="D1527" s="0" t="s">
        <v>16</v>
      </c>
      <c r="E1527" s="5" t="s">
        <v>3306</v>
      </c>
      <c r="G1527" s="0" t="s">
        <v>27</v>
      </c>
      <c r="H1527" s="0" t="s">
        <v>1020</v>
      </c>
      <c r="I1527" s="0" t="s">
        <v>3301</v>
      </c>
      <c r="J1527" s="5" t="s">
        <v>3302</v>
      </c>
      <c r="K1527" s="0" t="s">
        <v>30</v>
      </c>
      <c r="O1527" s="2">
        <v>0</v>
      </c>
      <c r="P1527" s="2">
        <v>72</v>
      </c>
      <c r="Q1527" s="2">
        <f>IF(C1527="Inventario físico",O1527,P1527)</f>
      </c>
      <c r="R1527" s="2">
        <v>1</v>
      </c>
      <c r="S1527" s="0" t="s">
        <v>919</v>
      </c>
      <c r="T1527" s="0" t="s">
        <v>919</v>
      </c>
      <c r="U1527" s="0" t="s">
        <v>99</v>
      </c>
      <c r="V1527" s="5" t="s">
        <v>920</v>
      </c>
      <c r="Y1527" s="5" t="s">
        <v>3321</v>
      </c>
      <c r="Z1527" s="0" t="s">
        <v>104</v>
      </c>
      <c r="AC1527" s="5" t="s">
        <v>105</v>
      </c>
      <c r="AD1527" s="3">
        <f>IF(AA1527="","Pendiente",AA1527*Q1527)</f>
      </c>
      <c r="AE1527" s="3">
        <v>189</v>
      </c>
      <c r="AF1527" s="3">
        <f>IF(AE1527="","",AE1527*Q1527)</f>
      </c>
      <c r="AG1527" s="0" t="s">
        <v>106</v>
      </c>
      <c r="AH1527" s="0" t="s">
        <v>107</v>
      </c>
    </row>
    <row r="1528">
      <c r="A1528" s="0">
        <v>1524</v>
      </c>
      <c r="B1528" s="0" t="s">
        <v>4973</v>
      </c>
      <c r="C1528" s="0" t="s">
        <v>13</v>
      </c>
      <c r="D1528" s="0" t="s">
        <v>16</v>
      </c>
      <c r="E1528" s="5" t="s">
        <v>3306</v>
      </c>
      <c r="G1528" s="0" t="s">
        <v>27</v>
      </c>
      <c r="H1528" s="0" t="s">
        <v>1020</v>
      </c>
      <c r="I1528" s="0" t="s">
        <v>3301</v>
      </c>
      <c r="J1528" s="5" t="s">
        <v>3302</v>
      </c>
      <c r="K1528" s="0" t="s">
        <v>30</v>
      </c>
      <c r="O1528" s="2">
        <v>0</v>
      </c>
      <c r="P1528" s="2">
        <v>72</v>
      </c>
      <c r="Q1528" s="2">
        <f>IF(C1528="Inventario físico",O1528,P1528)</f>
      </c>
      <c r="R1528" s="2">
        <v>1</v>
      </c>
      <c r="S1528" s="0" t="s">
        <v>926</v>
      </c>
      <c r="T1528" s="0" t="s">
        <v>926</v>
      </c>
      <c r="U1528" s="0" t="s">
        <v>99</v>
      </c>
      <c r="V1528" s="5" t="s">
        <v>927</v>
      </c>
      <c r="Y1528" s="5" t="s">
        <v>3321</v>
      </c>
      <c r="Z1528" s="0" t="s">
        <v>104</v>
      </c>
      <c r="AC1528" s="5" t="s">
        <v>105</v>
      </c>
      <c r="AD1528" s="3">
        <f>IF(AA1528="","Pendiente",AA1528*Q1528)</f>
      </c>
      <c r="AE1528" s="3">
        <v>189</v>
      </c>
      <c r="AF1528" s="3">
        <f>IF(AE1528="","",AE1528*Q1528)</f>
      </c>
      <c r="AG1528" s="0" t="s">
        <v>106</v>
      </c>
      <c r="AH1528" s="0" t="s">
        <v>107</v>
      </c>
    </row>
    <row r="1529">
      <c r="A1529" s="0">
        <v>1525</v>
      </c>
      <c r="B1529" s="0" t="s">
        <v>4974</v>
      </c>
      <c r="C1529" s="0" t="s">
        <v>13</v>
      </c>
      <c r="D1529" s="0" t="s">
        <v>16</v>
      </c>
      <c r="E1529" s="5" t="s">
        <v>3306</v>
      </c>
      <c r="G1529" s="0" t="s">
        <v>27</v>
      </c>
      <c r="H1529" s="0" t="s">
        <v>1020</v>
      </c>
      <c r="I1529" s="0" t="s">
        <v>3301</v>
      </c>
      <c r="J1529" s="5" t="s">
        <v>3302</v>
      </c>
      <c r="K1529" s="0" t="s">
        <v>33</v>
      </c>
      <c r="O1529" s="2">
        <v>0</v>
      </c>
      <c r="P1529" s="2">
        <v>70</v>
      </c>
      <c r="Q1529" s="2">
        <f>IF(C1529="Inventario físico",O1529,P1529)</f>
      </c>
      <c r="R1529" s="2">
        <v>1</v>
      </c>
      <c r="S1529" s="0" t="s">
        <v>4975</v>
      </c>
      <c r="T1529" s="0" t="s">
        <v>4975</v>
      </c>
      <c r="U1529" s="0" t="s">
        <v>99</v>
      </c>
      <c r="V1529" s="5" t="s">
        <v>2299</v>
      </c>
      <c r="Y1529" s="5" t="s">
        <v>3309</v>
      </c>
      <c r="Z1529" s="0" t="s">
        <v>104</v>
      </c>
      <c r="AC1529" s="5" t="s">
        <v>105</v>
      </c>
      <c r="AD1529" s="3">
        <f>IF(AA1529="","Pendiente",AA1529*Q1529)</f>
      </c>
      <c r="AE1529" s="3">
        <v>622</v>
      </c>
      <c r="AF1529" s="3">
        <f>IF(AE1529="","",AE1529*Q1529)</f>
      </c>
      <c r="AG1529" s="0" t="s">
        <v>106</v>
      </c>
      <c r="AH1529" s="0" t="s">
        <v>107</v>
      </c>
    </row>
    <row r="1530">
      <c r="A1530" s="0">
        <v>1526</v>
      </c>
      <c r="B1530" s="0" t="s">
        <v>4976</v>
      </c>
      <c r="C1530" s="0" t="s">
        <v>13</v>
      </c>
      <c r="D1530" s="0" t="s">
        <v>16</v>
      </c>
      <c r="E1530" s="5" t="s">
        <v>3306</v>
      </c>
      <c r="G1530" s="0" t="s">
        <v>27</v>
      </c>
      <c r="H1530" s="0" t="s">
        <v>1020</v>
      </c>
      <c r="I1530" s="0" t="s">
        <v>3301</v>
      </c>
      <c r="J1530" s="5" t="s">
        <v>3302</v>
      </c>
      <c r="K1530" s="0" t="s">
        <v>30</v>
      </c>
      <c r="O1530" s="2">
        <v>0</v>
      </c>
      <c r="P1530" s="2">
        <v>70</v>
      </c>
      <c r="Q1530" s="2">
        <f>IF(C1530="Inventario físico",O1530,P1530)</f>
      </c>
      <c r="R1530" s="2">
        <v>1</v>
      </c>
      <c r="S1530" s="0" t="s">
        <v>4977</v>
      </c>
      <c r="T1530" s="0" t="s">
        <v>4977</v>
      </c>
      <c r="U1530" s="0" t="s">
        <v>99</v>
      </c>
      <c r="V1530" s="5" t="s">
        <v>4978</v>
      </c>
      <c r="Y1530" s="5" t="s">
        <v>3309</v>
      </c>
      <c r="Z1530" s="0" t="s">
        <v>104</v>
      </c>
      <c r="AC1530" s="5" t="s">
        <v>105</v>
      </c>
      <c r="AD1530" s="3">
        <f>IF(AA1530="","Pendiente",AA1530*Q1530)</f>
      </c>
      <c r="AE1530" s="3">
        <v>254.82857142857142</v>
      </c>
      <c r="AF1530" s="3">
        <f>IF(AE1530="","",AE1530*Q1530)</f>
      </c>
      <c r="AG1530" s="0" t="s">
        <v>106</v>
      </c>
      <c r="AH1530" s="0" t="s">
        <v>107</v>
      </c>
    </row>
    <row r="1531">
      <c r="A1531" s="0">
        <v>1527</v>
      </c>
      <c r="B1531" s="0" t="s">
        <v>4979</v>
      </c>
      <c r="C1531" s="0" t="s">
        <v>13</v>
      </c>
      <c r="D1531" s="0" t="s">
        <v>18</v>
      </c>
      <c r="E1531" s="5" t="s">
        <v>3500</v>
      </c>
      <c r="F1531" s="0" t="s">
        <v>3501</v>
      </c>
      <c r="G1531" s="0" t="s">
        <v>27</v>
      </c>
      <c r="H1531" s="0" t="s">
        <v>1020</v>
      </c>
      <c r="I1531" s="0" t="s">
        <v>3301</v>
      </c>
      <c r="J1531" s="5" t="s">
        <v>3302</v>
      </c>
      <c r="K1531" s="0" t="s">
        <v>32</v>
      </c>
      <c r="O1531" s="2">
        <v>0</v>
      </c>
      <c r="P1531" s="2">
        <v>70</v>
      </c>
      <c r="Q1531" s="2">
        <f>IF(C1531="Inventario físico",O1531,P1531)</f>
      </c>
      <c r="R1531" s="2">
        <v>1</v>
      </c>
      <c r="S1531" s="0" t="s">
        <v>4980</v>
      </c>
      <c r="T1531" s="0" t="s">
        <v>4980</v>
      </c>
      <c r="U1531" s="0" t="s">
        <v>99</v>
      </c>
      <c r="V1531" s="5" t="s">
        <v>4981</v>
      </c>
      <c r="Y1531" s="5" t="s">
        <v>3504</v>
      </c>
      <c r="Z1531" s="0" t="s">
        <v>104</v>
      </c>
      <c r="AC1531" s="5" t="s">
        <v>105</v>
      </c>
      <c r="AD1531" s="3">
        <f>IF(AA1531="","Pendiente",AA1531*Q1531)</f>
      </c>
      <c r="AE1531" s="3">
        <v>35603.91</v>
      </c>
      <c r="AF1531" s="3">
        <f>IF(AE1531="","",AE1531*Q1531)</f>
      </c>
      <c r="AG1531" s="0" t="s">
        <v>106</v>
      </c>
      <c r="AH1531" s="0" t="s">
        <v>107</v>
      </c>
    </row>
    <row r="1532">
      <c r="A1532" s="0">
        <v>1528</v>
      </c>
      <c r="B1532" s="0" t="s">
        <v>4982</v>
      </c>
      <c r="C1532" s="0" t="s">
        <v>13</v>
      </c>
      <c r="D1532" s="0" t="s">
        <v>18</v>
      </c>
      <c r="E1532" s="5" t="s">
        <v>3500</v>
      </c>
      <c r="F1532" s="0" t="s">
        <v>3501</v>
      </c>
      <c r="G1532" s="0" t="s">
        <v>28</v>
      </c>
      <c r="H1532" s="0" t="s">
        <v>2131</v>
      </c>
      <c r="I1532" s="0" t="s">
        <v>3301</v>
      </c>
      <c r="J1532" s="5" t="s">
        <v>3302</v>
      </c>
      <c r="K1532" s="0" t="s">
        <v>32</v>
      </c>
      <c r="O1532" s="2">
        <v>0</v>
      </c>
      <c r="P1532" s="2">
        <v>5</v>
      </c>
      <c r="Q1532" s="2">
        <f>IF(C1532="Inventario físico",O1532,P1532)</f>
      </c>
      <c r="R1532" s="2">
        <v>1</v>
      </c>
      <c r="S1532" s="0" t="s">
        <v>4980</v>
      </c>
      <c r="T1532" s="0" t="s">
        <v>4980</v>
      </c>
      <c r="U1532" s="0" t="s">
        <v>99</v>
      </c>
      <c r="V1532" s="5" t="s">
        <v>4981</v>
      </c>
      <c r="Y1532" s="5" t="s">
        <v>3504</v>
      </c>
      <c r="Z1532" s="0" t="s">
        <v>104</v>
      </c>
      <c r="AC1532" s="5" t="s">
        <v>105</v>
      </c>
      <c r="AD1532" s="3">
        <f>IF(AA1532="","Pendiente",AA1532*Q1532)</f>
      </c>
      <c r="AE1532" s="3">
        <v>18500</v>
      </c>
      <c r="AF1532" s="3">
        <f>IF(AE1532="","",AE1532*Q1532)</f>
      </c>
      <c r="AG1532" s="0" t="s">
        <v>106</v>
      </c>
      <c r="AH1532" s="0" t="s">
        <v>107</v>
      </c>
    </row>
    <row r="1533">
      <c r="A1533" s="0">
        <v>1529</v>
      </c>
      <c r="B1533" s="0" t="s">
        <v>4983</v>
      </c>
      <c r="C1533" s="0" t="s">
        <v>13</v>
      </c>
      <c r="D1533" s="0" t="s">
        <v>18</v>
      </c>
      <c r="E1533" s="5" t="s">
        <v>3500</v>
      </c>
      <c r="F1533" s="0" t="s">
        <v>3501</v>
      </c>
      <c r="G1533" s="0" t="s">
        <v>27</v>
      </c>
      <c r="H1533" s="0" t="s">
        <v>1020</v>
      </c>
      <c r="I1533" s="0" t="s">
        <v>3301</v>
      </c>
      <c r="J1533" s="5" t="s">
        <v>3302</v>
      </c>
      <c r="K1533" s="0" t="s">
        <v>32</v>
      </c>
      <c r="O1533" s="2">
        <v>0</v>
      </c>
      <c r="P1533" s="2">
        <v>70</v>
      </c>
      <c r="Q1533" s="2">
        <f>IF(C1533="Inventario físico",O1533,P1533)</f>
      </c>
      <c r="R1533" s="2">
        <v>1</v>
      </c>
      <c r="S1533" s="0" t="s">
        <v>4984</v>
      </c>
      <c r="T1533" s="0" t="s">
        <v>4984</v>
      </c>
      <c r="U1533" s="0" t="s">
        <v>99</v>
      </c>
      <c r="V1533" s="5" t="s">
        <v>4985</v>
      </c>
      <c r="Y1533" s="5" t="s">
        <v>3504</v>
      </c>
      <c r="Z1533" s="0" t="s">
        <v>104</v>
      </c>
      <c r="AC1533" s="5" t="s">
        <v>105</v>
      </c>
      <c r="AD1533" s="3">
        <f>IF(AA1533="","Pendiente",AA1533*Q1533)</f>
      </c>
      <c r="AE1533" s="3">
        <v>19500</v>
      </c>
      <c r="AF1533" s="3">
        <f>IF(AE1533="","",AE1533*Q1533)</f>
      </c>
      <c r="AG1533" s="0" t="s">
        <v>106</v>
      </c>
      <c r="AH1533" s="0" t="s">
        <v>107</v>
      </c>
    </row>
    <row r="1534">
      <c r="A1534" s="0">
        <v>1530</v>
      </c>
      <c r="B1534" s="0" t="s">
        <v>4986</v>
      </c>
      <c r="C1534" s="0" t="s">
        <v>13</v>
      </c>
      <c r="D1534" s="0" t="s">
        <v>18</v>
      </c>
      <c r="E1534" s="5" t="s">
        <v>3500</v>
      </c>
      <c r="F1534" s="0" t="s">
        <v>3501</v>
      </c>
      <c r="G1534" s="0" t="s">
        <v>27</v>
      </c>
      <c r="H1534" s="0" t="s">
        <v>1020</v>
      </c>
      <c r="I1534" s="0" t="s">
        <v>3301</v>
      </c>
      <c r="J1534" s="5" t="s">
        <v>3302</v>
      </c>
      <c r="K1534" s="0" t="s">
        <v>32</v>
      </c>
      <c r="O1534" s="2">
        <v>0</v>
      </c>
      <c r="P1534" s="2">
        <v>65</v>
      </c>
      <c r="Q1534" s="2">
        <f>IF(C1534="Inventario físico",O1534,P1534)</f>
      </c>
      <c r="R1534" s="2">
        <v>1</v>
      </c>
      <c r="S1534" s="0" t="s">
        <v>4987</v>
      </c>
      <c r="T1534" s="0" t="s">
        <v>4987</v>
      </c>
      <c r="U1534" s="0" t="s">
        <v>99</v>
      </c>
      <c r="V1534" s="5" t="s">
        <v>4988</v>
      </c>
      <c r="Y1534" s="5" t="s">
        <v>3504</v>
      </c>
      <c r="Z1534" s="0" t="s">
        <v>104</v>
      </c>
      <c r="AC1534" s="5" t="s">
        <v>105</v>
      </c>
      <c r="AD1534" s="3">
        <f>IF(AA1534="","Pendiente",AA1534*Q1534)</f>
      </c>
      <c r="AE1534" s="3">
        <v>70200</v>
      </c>
      <c r="AF1534" s="3">
        <f>IF(AE1534="","",AE1534*Q1534)</f>
      </c>
      <c r="AG1534" s="0" t="s">
        <v>106</v>
      </c>
      <c r="AH1534" s="0" t="s">
        <v>107</v>
      </c>
    </row>
    <row r="1535">
      <c r="A1535" s="0">
        <v>1531</v>
      </c>
      <c r="B1535" s="0" t="s">
        <v>4989</v>
      </c>
      <c r="C1535" s="0" t="s">
        <v>13</v>
      </c>
      <c r="D1535" s="0" t="s">
        <v>18</v>
      </c>
      <c r="E1535" s="5" t="s">
        <v>3500</v>
      </c>
      <c r="F1535" s="0" t="s">
        <v>3501</v>
      </c>
      <c r="G1535" s="0" t="s">
        <v>27</v>
      </c>
      <c r="H1535" s="0" t="s">
        <v>1020</v>
      </c>
      <c r="I1535" s="0" t="s">
        <v>3301</v>
      </c>
      <c r="J1535" s="5" t="s">
        <v>3302</v>
      </c>
      <c r="K1535" s="0" t="s">
        <v>32</v>
      </c>
      <c r="O1535" s="2">
        <v>0</v>
      </c>
      <c r="P1535" s="2">
        <v>61</v>
      </c>
      <c r="Q1535" s="2">
        <f>IF(C1535="Inventario físico",O1535,P1535)</f>
      </c>
      <c r="R1535" s="2">
        <v>1</v>
      </c>
      <c r="S1535" s="0" t="s">
        <v>4990</v>
      </c>
      <c r="T1535" s="0" t="s">
        <v>4990</v>
      </c>
      <c r="U1535" s="0" t="s">
        <v>99</v>
      </c>
      <c r="V1535" s="5" t="s">
        <v>4991</v>
      </c>
      <c r="Y1535" s="5" t="s">
        <v>3504</v>
      </c>
      <c r="Z1535" s="0" t="s">
        <v>104</v>
      </c>
      <c r="AC1535" s="5" t="s">
        <v>105</v>
      </c>
      <c r="AD1535" s="3">
        <f>IF(AA1535="","Pendiente",AA1535*Q1535)</f>
      </c>
      <c r="AE1535" s="3">
        <v>71243.42131147541</v>
      </c>
      <c r="AF1535" s="3">
        <f>IF(AE1535="","",AE1535*Q1535)</f>
      </c>
      <c r="AG1535" s="0" t="s">
        <v>106</v>
      </c>
      <c r="AH1535" s="0" t="s">
        <v>107</v>
      </c>
    </row>
    <row r="1536">
      <c r="A1536" s="0">
        <v>1532</v>
      </c>
      <c r="B1536" s="0" t="s">
        <v>4992</v>
      </c>
      <c r="C1536" s="0" t="s">
        <v>13</v>
      </c>
      <c r="D1536" s="0" t="s">
        <v>16</v>
      </c>
      <c r="E1536" s="5" t="s">
        <v>3306</v>
      </c>
      <c r="G1536" s="0" t="s">
        <v>27</v>
      </c>
      <c r="H1536" s="0" t="s">
        <v>1020</v>
      </c>
      <c r="I1536" s="0" t="s">
        <v>3301</v>
      </c>
      <c r="J1536" s="5" t="s">
        <v>3302</v>
      </c>
      <c r="K1536" s="0" t="s">
        <v>33</v>
      </c>
      <c r="O1536" s="2">
        <v>0</v>
      </c>
      <c r="P1536" s="2">
        <v>60</v>
      </c>
      <c r="Q1536" s="2">
        <f>IF(C1536="Inventario físico",O1536,P1536)</f>
      </c>
      <c r="R1536" s="2">
        <v>2</v>
      </c>
      <c r="S1536" s="0" t="s">
        <v>4993</v>
      </c>
      <c r="T1536" s="0" t="s">
        <v>4993</v>
      </c>
      <c r="U1536" s="0" t="s">
        <v>99</v>
      </c>
      <c r="V1536" s="5" t="s">
        <v>3213</v>
      </c>
      <c r="Y1536" s="5" t="s">
        <v>3309</v>
      </c>
      <c r="Z1536" s="0" t="s">
        <v>104</v>
      </c>
      <c r="AC1536" s="5" t="s">
        <v>105</v>
      </c>
      <c r="AD1536" s="3">
        <f>IF(AA1536="","Pendiente",AA1536*Q1536)</f>
      </c>
      <c r="AE1536" s="3">
        <v>158.6</v>
      </c>
      <c r="AF1536" s="3">
        <f>IF(AE1536="","",AE1536*Q1536)</f>
      </c>
      <c r="AG1536" s="0" t="s">
        <v>106</v>
      </c>
      <c r="AH1536" s="0" t="s">
        <v>107</v>
      </c>
    </row>
    <row r="1537">
      <c r="A1537" s="0">
        <v>1533</v>
      </c>
      <c r="B1537" s="0" t="s">
        <v>4994</v>
      </c>
      <c r="C1537" s="0" t="s">
        <v>13</v>
      </c>
      <c r="D1537" s="0" t="s">
        <v>16</v>
      </c>
      <c r="E1537" s="5" t="s">
        <v>131</v>
      </c>
      <c r="F1537" s="0" t="s">
        <v>3300</v>
      </c>
      <c r="G1537" s="0" t="s">
        <v>28</v>
      </c>
      <c r="H1537" s="0" t="s">
        <v>2131</v>
      </c>
      <c r="I1537" s="0" t="s">
        <v>3301</v>
      </c>
      <c r="J1537" s="5" t="s">
        <v>3302</v>
      </c>
      <c r="K1537" s="0" t="s">
        <v>33</v>
      </c>
      <c r="O1537" s="2">
        <v>0</v>
      </c>
      <c r="P1537" s="2">
        <v>6</v>
      </c>
      <c r="Q1537" s="2">
        <f>IF(C1537="Inventario físico",O1537,P1537)</f>
      </c>
      <c r="R1537" s="2">
        <v>1</v>
      </c>
      <c r="S1537" s="0" t="s">
        <v>4993</v>
      </c>
      <c r="T1537" s="0" t="s">
        <v>4993</v>
      </c>
      <c r="U1537" s="0" t="s">
        <v>99</v>
      </c>
      <c r="V1537" s="5" t="s">
        <v>3213</v>
      </c>
      <c r="Y1537" s="5" t="s">
        <v>3304</v>
      </c>
      <c r="Z1537" s="0" t="s">
        <v>104</v>
      </c>
      <c r="AC1537" s="5" t="s">
        <v>105</v>
      </c>
      <c r="AD1537" s="3">
        <f>IF(AA1537="","Pendiente",AA1537*Q1537)</f>
      </c>
      <c r="AE1537" s="3">
        <v>9625.289999999999</v>
      </c>
      <c r="AF1537" s="3">
        <f>IF(AE1537="","",AE1537*Q1537)</f>
      </c>
      <c r="AG1537" s="0" t="s">
        <v>106</v>
      </c>
      <c r="AH1537" s="0" t="s">
        <v>107</v>
      </c>
    </row>
    <row r="1538">
      <c r="A1538" s="0">
        <v>1534</v>
      </c>
      <c r="B1538" s="0" t="s">
        <v>4995</v>
      </c>
      <c r="C1538" s="0" t="s">
        <v>13</v>
      </c>
      <c r="D1538" s="0" t="s">
        <v>16</v>
      </c>
      <c r="E1538" s="5" t="s">
        <v>3306</v>
      </c>
      <c r="G1538" s="0" t="s">
        <v>27</v>
      </c>
      <c r="H1538" s="0" t="s">
        <v>1020</v>
      </c>
      <c r="I1538" s="0" t="s">
        <v>3301</v>
      </c>
      <c r="J1538" s="5" t="s">
        <v>3302</v>
      </c>
      <c r="K1538" s="0" t="s">
        <v>33</v>
      </c>
      <c r="O1538" s="2">
        <v>0</v>
      </c>
      <c r="P1538" s="2">
        <v>60</v>
      </c>
      <c r="Q1538" s="2">
        <f>IF(C1538="Inventario físico",O1538,P1538)</f>
      </c>
      <c r="R1538" s="2">
        <v>1</v>
      </c>
      <c r="S1538" s="0" t="s">
        <v>4996</v>
      </c>
      <c r="T1538" s="0" t="s">
        <v>4996</v>
      </c>
      <c r="U1538" s="0" t="s">
        <v>99</v>
      </c>
      <c r="V1538" s="5" t="s">
        <v>4997</v>
      </c>
      <c r="Y1538" s="5" t="s">
        <v>3309</v>
      </c>
      <c r="Z1538" s="0" t="s">
        <v>104</v>
      </c>
      <c r="AC1538" s="5" t="s">
        <v>105</v>
      </c>
      <c r="AD1538" s="3">
        <f>IF(AA1538="","Pendiente",AA1538*Q1538)</f>
      </c>
      <c r="AE1538" s="3">
        <v>3986</v>
      </c>
      <c r="AF1538" s="3">
        <f>IF(AE1538="","",AE1538*Q1538)</f>
      </c>
      <c r="AG1538" s="0" t="s">
        <v>106</v>
      </c>
      <c r="AH1538" s="0" t="s">
        <v>107</v>
      </c>
    </row>
    <row r="1539">
      <c r="A1539" s="0">
        <v>1535</v>
      </c>
      <c r="B1539" s="0" t="s">
        <v>4998</v>
      </c>
      <c r="C1539" s="0" t="s">
        <v>13</v>
      </c>
      <c r="D1539" s="0" t="s">
        <v>16</v>
      </c>
      <c r="E1539" s="5" t="s">
        <v>3306</v>
      </c>
      <c r="G1539" s="0" t="s">
        <v>27</v>
      </c>
      <c r="H1539" s="0" t="s">
        <v>1020</v>
      </c>
      <c r="I1539" s="0" t="s">
        <v>3301</v>
      </c>
      <c r="J1539" s="5" t="s">
        <v>3302</v>
      </c>
      <c r="K1539" s="0" t="s">
        <v>33</v>
      </c>
      <c r="O1539" s="2">
        <v>0</v>
      </c>
      <c r="P1539" s="2">
        <v>66</v>
      </c>
      <c r="Q1539" s="2">
        <f>IF(C1539="Inventario físico",O1539,P1539)</f>
      </c>
      <c r="R1539" s="2">
        <v>2</v>
      </c>
      <c r="S1539" s="0" t="s">
        <v>4999</v>
      </c>
      <c r="T1539" s="0" t="s">
        <v>4999</v>
      </c>
      <c r="U1539" s="0" t="s">
        <v>99</v>
      </c>
      <c r="V1539" s="5" t="s">
        <v>3208</v>
      </c>
      <c r="Y1539" s="5" t="s">
        <v>3309</v>
      </c>
      <c r="Z1539" s="0" t="s">
        <v>104</v>
      </c>
      <c r="AC1539" s="5" t="s">
        <v>105</v>
      </c>
      <c r="AD1539" s="3">
        <f>IF(AA1539="","Pendiente",AA1539*Q1539)</f>
      </c>
      <c r="AE1539" s="3">
        <v>955.3636363636364</v>
      </c>
      <c r="AF1539" s="3">
        <f>IF(AE1539="","",AE1539*Q1539)</f>
      </c>
      <c r="AG1539" s="0" t="s">
        <v>106</v>
      </c>
      <c r="AH1539" s="0" t="s">
        <v>107</v>
      </c>
    </row>
    <row r="1540">
      <c r="A1540" s="0">
        <v>1536</v>
      </c>
      <c r="B1540" s="0" t="s">
        <v>5000</v>
      </c>
      <c r="C1540" s="0" t="s">
        <v>13</v>
      </c>
      <c r="D1540" s="0" t="s">
        <v>16</v>
      </c>
      <c r="E1540" s="5" t="s">
        <v>3306</v>
      </c>
      <c r="G1540" s="0" t="s">
        <v>27</v>
      </c>
      <c r="H1540" s="0" t="s">
        <v>1020</v>
      </c>
      <c r="I1540" s="0" t="s">
        <v>3301</v>
      </c>
      <c r="J1540" s="5" t="s">
        <v>3302</v>
      </c>
      <c r="K1540" s="0" t="s">
        <v>33</v>
      </c>
      <c r="O1540" s="2">
        <v>0</v>
      </c>
      <c r="P1540" s="2">
        <v>79</v>
      </c>
      <c r="Q1540" s="2">
        <f>IF(C1540="Inventario físico",O1540,P1540)</f>
      </c>
      <c r="R1540" s="2">
        <v>2</v>
      </c>
      <c r="S1540" s="0" t="s">
        <v>5001</v>
      </c>
      <c r="T1540" s="0" t="s">
        <v>5001</v>
      </c>
      <c r="U1540" s="0" t="s">
        <v>99</v>
      </c>
      <c r="V1540" s="5" t="s">
        <v>5002</v>
      </c>
      <c r="Y1540" s="5" t="s">
        <v>3309</v>
      </c>
      <c r="Z1540" s="0" t="s">
        <v>104</v>
      </c>
      <c r="AC1540" s="5" t="s">
        <v>105</v>
      </c>
      <c r="AD1540" s="3">
        <f>IF(AA1540="","Pendiente",AA1540*Q1540)</f>
      </c>
      <c r="AE1540" s="3">
        <v>921.9359493670886</v>
      </c>
      <c r="AF1540" s="3">
        <f>IF(AE1540="","",AE1540*Q1540)</f>
      </c>
      <c r="AG1540" s="0" t="s">
        <v>106</v>
      </c>
      <c r="AH1540" s="0" t="s">
        <v>107</v>
      </c>
    </row>
    <row r="1541">
      <c r="A1541" s="0">
        <v>1537</v>
      </c>
      <c r="B1541" s="0" t="s">
        <v>5003</v>
      </c>
      <c r="C1541" s="0" t="s">
        <v>13</v>
      </c>
      <c r="D1541" s="0" t="s">
        <v>18</v>
      </c>
      <c r="E1541" s="5" t="s">
        <v>3500</v>
      </c>
      <c r="F1541" s="0" t="s">
        <v>3501</v>
      </c>
      <c r="G1541" s="0" t="s">
        <v>27</v>
      </c>
      <c r="H1541" s="0" t="s">
        <v>1020</v>
      </c>
      <c r="I1541" s="0" t="s">
        <v>3301</v>
      </c>
      <c r="J1541" s="5" t="s">
        <v>3302</v>
      </c>
      <c r="K1541" s="0" t="s">
        <v>32</v>
      </c>
      <c r="O1541" s="2">
        <v>0</v>
      </c>
      <c r="P1541" s="2">
        <v>66</v>
      </c>
      <c r="Q1541" s="2">
        <f>IF(C1541="Inventario físico",O1541,P1541)</f>
      </c>
      <c r="R1541" s="2">
        <v>2</v>
      </c>
      <c r="S1541" s="0" t="s">
        <v>5004</v>
      </c>
      <c r="T1541" s="0" t="s">
        <v>5004</v>
      </c>
      <c r="U1541" s="0" t="s">
        <v>99</v>
      </c>
      <c r="V1541" s="5" t="s">
        <v>5005</v>
      </c>
      <c r="Y1541" s="5" t="s">
        <v>3504</v>
      </c>
      <c r="Z1541" s="0" t="s">
        <v>104</v>
      </c>
      <c r="AC1541" s="5" t="s">
        <v>105</v>
      </c>
      <c r="AD1541" s="3">
        <f>IF(AA1541="","Pendiente",AA1541*Q1541)</f>
      </c>
      <c r="AE1541" s="3">
        <v>18092.20803030303</v>
      </c>
      <c r="AF1541" s="3">
        <f>IF(AE1541="","",AE1541*Q1541)</f>
      </c>
      <c r="AG1541" s="0" t="s">
        <v>106</v>
      </c>
      <c r="AH1541" s="0" t="s">
        <v>107</v>
      </c>
    </row>
    <row r="1542">
      <c r="A1542" s="0">
        <v>1538</v>
      </c>
      <c r="B1542" s="0" t="s">
        <v>5006</v>
      </c>
      <c r="C1542" s="0" t="s">
        <v>13</v>
      </c>
      <c r="D1542" s="0" t="s">
        <v>18</v>
      </c>
      <c r="E1542" s="5" t="s">
        <v>3500</v>
      </c>
      <c r="F1542" s="0" t="s">
        <v>3501</v>
      </c>
      <c r="G1542" s="0" t="s">
        <v>27</v>
      </c>
      <c r="H1542" s="0" t="s">
        <v>1020</v>
      </c>
      <c r="I1542" s="0" t="s">
        <v>3301</v>
      </c>
      <c r="J1542" s="5" t="s">
        <v>3302</v>
      </c>
      <c r="K1542" s="0" t="s">
        <v>32</v>
      </c>
      <c r="O1542" s="2">
        <v>0</v>
      </c>
      <c r="P1542" s="2">
        <v>62</v>
      </c>
      <c r="Q1542" s="2">
        <f>IF(C1542="Inventario físico",O1542,P1542)</f>
      </c>
      <c r="R1542" s="2">
        <v>2</v>
      </c>
      <c r="S1542" s="0" t="s">
        <v>5007</v>
      </c>
      <c r="T1542" s="0" t="s">
        <v>5007</v>
      </c>
      <c r="U1542" s="0" t="s">
        <v>99</v>
      </c>
      <c r="V1542" s="5" t="s">
        <v>5008</v>
      </c>
      <c r="Y1542" s="5" t="s">
        <v>3504</v>
      </c>
      <c r="Z1542" s="0" t="s">
        <v>104</v>
      </c>
      <c r="AC1542" s="5" t="s">
        <v>105</v>
      </c>
      <c r="AD1542" s="3">
        <f>IF(AA1542="","Pendiente",AA1542*Q1542)</f>
      </c>
      <c r="AE1542" s="3">
        <v>18442.477903225805</v>
      </c>
      <c r="AF1542" s="3">
        <f>IF(AE1542="","",AE1542*Q1542)</f>
      </c>
      <c r="AG1542" s="0" t="s">
        <v>106</v>
      </c>
      <c r="AH1542" s="0" t="s">
        <v>107</v>
      </c>
    </row>
    <row r="1543">
      <c r="A1543" s="0">
        <v>1539</v>
      </c>
      <c r="B1543" s="0" t="s">
        <v>5009</v>
      </c>
      <c r="C1543" s="0" t="s">
        <v>13</v>
      </c>
      <c r="D1543" s="0" t="s">
        <v>18</v>
      </c>
      <c r="E1543" s="5" t="s">
        <v>3500</v>
      </c>
      <c r="F1543" s="0" t="s">
        <v>3501</v>
      </c>
      <c r="G1543" s="0" t="s">
        <v>27</v>
      </c>
      <c r="H1543" s="0" t="s">
        <v>1020</v>
      </c>
      <c r="I1543" s="0" t="s">
        <v>3301</v>
      </c>
      <c r="J1543" s="5" t="s">
        <v>3302</v>
      </c>
      <c r="K1543" s="0" t="s">
        <v>32</v>
      </c>
      <c r="O1543" s="2">
        <v>0</v>
      </c>
      <c r="P1543" s="2">
        <v>66</v>
      </c>
      <c r="Q1543" s="2">
        <f>IF(C1543="Inventario físico",O1543,P1543)</f>
      </c>
      <c r="R1543" s="2">
        <v>2</v>
      </c>
      <c r="S1543" s="0" t="s">
        <v>5010</v>
      </c>
      <c r="T1543" s="0" t="s">
        <v>5010</v>
      </c>
      <c r="U1543" s="0" t="s">
        <v>99</v>
      </c>
      <c r="V1543" s="5" t="s">
        <v>5011</v>
      </c>
      <c r="Y1543" s="5" t="s">
        <v>3504</v>
      </c>
      <c r="Z1543" s="0" t="s">
        <v>104</v>
      </c>
      <c r="AC1543" s="5" t="s">
        <v>105</v>
      </c>
      <c r="AD1543" s="3">
        <f>IF(AA1543="","Pendiente",AA1543*Q1543)</f>
      </c>
      <c r="AE1543" s="3">
        <v>27109.695151515152</v>
      </c>
      <c r="AF1543" s="3">
        <f>IF(AE1543="","",AE1543*Q1543)</f>
      </c>
      <c r="AG1543" s="0" t="s">
        <v>106</v>
      </c>
      <c r="AH1543" s="0" t="s">
        <v>107</v>
      </c>
    </row>
    <row r="1544">
      <c r="A1544" s="0">
        <v>1540</v>
      </c>
      <c r="B1544" s="0" t="s">
        <v>5012</v>
      </c>
      <c r="C1544" s="0" t="s">
        <v>13</v>
      </c>
      <c r="D1544" s="0" t="s">
        <v>16</v>
      </c>
      <c r="E1544" s="5" t="s">
        <v>3306</v>
      </c>
      <c r="G1544" s="0" t="s">
        <v>27</v>
      </c>
      <c r="H1544" s="0" t="s">
        <v>1020</v>
      </c>
      <c r="I1544" s="0" t="s">
        <v>3301</v>
      </c>
      <c r="J1544" s="5" t="s">
        <v>3302</v>
      </c>
      <c r="K1544" s="0" t="s">
        <v>33</v>
      </c>
      <c r="O1544" s="2">
        <v>0</v>
      </c>
      <c r="P1544" s="2">
        <v>55</v>
      </c>
      <c r="Q1544" s="2">
        <f>IF(C1544="Inventario físico",O1544,P1544)</f>
      </c>
      <c r="R1544" s="2">
        <v>2</v>
      </c>
      <c r="S1544" s="0" t="s">
        <v>5013</v>
      </c>
      <c r="T1544" s="0" t="s">
        <v>5013</v>
      </c>
      <c r="U1544" s="0" t="s">
        <v>99</v>
      </c>
      <c r="V1544" s="5" t="s">
        <v>5014</v>
      </c>
      <c r="Y1544" s="5" t="s">
        <v>3309</v>
      </c>
      <c r="Z1544" s="0" t="s">
        <v>104</v>
      </c>
      <c r="AC1544" s="5" t="s">
        <v>105</v>
      </c>
      <c r="AD1544" s="3">
        <f>IF(AA1544="","Pendiente",AA1544*Q1544)</f>
      </c>
      <c r="AE1544" s="3">
        <v>4613.173636363636</v>
      </c>
      <c r="AF1544" s="3">
        <f>IF(AE1544="","",AE1544*Q1544)</f>
      </c>
      <c r="AG1544" s="0" t="s">
        <v>106</v>
      </c>
      <c r="AH1544" s="0" t="s">
        <v>107</v>
      </c>
    </row>
    <row r="1545">
      <c r="A1545" s="0">
        <v>1541</v>
      </c>
      <c r="B1545" s="0" t="s">
        <v>5015</v>
      </c>
      <c r="C1545" s="0" t="s">
        <v>13</v>
      </c>
      <c r="D1545" s="0" t="s">
        <v>18</v>
      </c>
      <c r="E1545" s="5" t="s">
        <v>3500</v>
      </c>
      <c r="F1545" s="0" t="s">
        <v>3501</v>
      </c>
      <c r="G1545" s="0" t="s">
        <v>27</v>
      </c>
      <c r="H1545" s="0" t="s">
        <v>1020</v>
      </c>
      <c r="I1545" s="0" t="s">
        <v>3301</v>
      </c>
      <c r="J1545" s="5" t="s">
        <v>3302</v>
      </c>
      <c r="K1545" s="0" t="s">
        <v>32</v>
      </c>
      <c r="O1545" s="2">
        <v>0</v>
      </c>
      <c r="P1545" s="2">
        <v>56</v>
      </c>
      <c r="Q1545" s="2">
        <f>IF(C1545="Inventario físico",O1545,P1545)</f>
      </c>
      <c r="R1545" s="2">
        <v>2</v>
      </c>
      <c r="S1545" s="0" t="s">
        <v>5016</v>
      </c>
      <c r="T1545" s="0" t="s">
        <v>5016</v>
      </c>
      <c r="U1545" s="0" t="s">
        <v>99</v>
      </c>
      <c r="V1545" s="5" t="s">
        <v>5017</v>
      </c>
      <c r="Y1545" s="5" t="s">
        <v>3504</v>
      </c>
      <c r="Z1545" s="0" t="s">
        <v>104</v>
      </c>
      <c r="AC1545" s="5" t="s">
        <v>105</v>
      </c>
      <c r="AD1545" s="3">
        <f>IF(AA1545="","Pendiente",AA1545*Q1545)</f>
      </c>
      <c r="AE1545" s="3">
        <v>17900</v>
      </c>
      <c r="AF1545" s="3">
        <f>IF(AE1545="","",AE1545*Q1545)</f>
      </c>
      <c r="AG1545" s="0" t="s">
        <v>106</v>
      </c>
      <c r="AH1545" s="0" t="s">
        <v>107</v>
      </c>
    </row>
    <row r="1546">
      <c r="A1546" s="0">
        <v>1542</v>
      </c>
      <c r="B1546" s="0" t="s">
        <v>5018</v>
      </c>
      <c r="C1546" s="0" t="s">
        <v>13</v>
      </c>
      <c r="D1546" s="0" t="s">
        <v>18</v>
      </c>
      <c r="E1546" s="5" t="s">
        <v>3500</v>
      </c>
      <c r="F1546" s="0" t="s">
        <v>3501</v>
      </c>
      <c r="G1546" s="0" t="s">
        <v>27</v>
      </c>
      <c r="H1546" s="0" t="s">
        <v>1020</v>
      </c>
      <c r="I1546" s="0" t="s">
        <v>3301</v>
      </c>
      <c r="J1546" s="5" t="s">
        <v>3302</v>
      </c>
      <c r="K1546" s="0" t="s">
        <v>32</v>
      </c>
      <c r="O1546" s="2">
        <v>0</v>
      </c>
      <c r="P1546" s="2">
        <v>67</v>
      </c>
      <c r="Q1546" s="2">
        <f>IF(C1546="Inventario físico",O1546,P1546)</f>
      </c>
      <c r="R1546" s="2">
        <v>2</v>
      </c>
      <c r="S1546" s="0" t="s">
        <v>5019</v>
      </c>
      <c r="T1546" s="0" t="s">
        <v>5019</v>
      </c>
      <c r="U1546" s="0" t="s">
        <v>99</v>
      </c>
      <c r="V1546" s="5" t="s">
        <v>5020</v>
      </c>
      <c r="Y1546" s="5" t="s">
        <v>3504</v>
      </c>
      <c r="Z1546" s="0" t="s">
        <v>104</v>
      </c>
      <c r="AC1546" s="5" t="s">
        <v>105</v>
      </c>
      <c r="AD1546" s="3">
        <f>IF(AA1546="","Pendiente",AA1546*Q1546)</f>
      </c>
      <c r="AE1546" s="3">
        <v>19067.47253731343</v>
      </c>
      <c r="AF1546" s="3">
        <f>IF(AE1546="","",AE1546*Q1546)</f>
      </c>
      <c r="AG1546" s="0" t="s">
        <v>106</v>
      </c>
      <c r="AH1546" s="0" t="s">
        <v>107</v>
      </c>
    </row>
    <row r="1547">
      <c r="A1547" s="0">
        <v>1543</v>
      </c>
      <c r="B1547" s="0" t="s">
        <v>5021</v>
      </c>
      <c r="C1547" s="0" t="s">
        <v>13</v>
      </c>
      <c r="D1547" s="0" t="s">
        <v>16</v>
      </c>
      <c r="E1547" s="5" t="s">
        <v>3306</v>
      </c>
      <c r="G1547" s="0" t="s">
        <v>27</v>
      </c>
      <c r="H1547" s="0" t="s">
        <v>1020</v>
      </c>
      <c r="I1547" s="0" t="s">
        <v>3301</v>
      </c>
      <c r="J1547" s="5" t="s">
        <v>3302</v>
      </c>
      <c r="K1547" s="0" t="s">
        <v>33</v>
      </c>
      <c r="O1547" s="2">
        <v>0</v>
      </c>
      <c r="P1547" s="2">
        <v>50</v>
      </c>
      <c r="Q1547" s="2">
        <f>IF(C1547="Inventario físico",O1547,P1547)</f>
      </c>
      <c r="R1547" s="2">
        <v>1</v>
      </c>
      <c r="S1547" s="0" t="s">
        <v>5022</v>
      </c>
      <c r="T1547" s="0" t="s">
        <v>5022</v>
      </c>
      <c r="U1547" s="0" t="s">
        <v>99</v>
      </c>
      <c r="V1547" s="5" t="s">
        <v>5023</v>
      </c>
      <c r="Y1547" s="5" t="s">
        <v>3309</v>
      </c>
      <c r="Z1547" s="0" t="s">
        <v>104</v>
      </c>
      <c r="AC1547" s="5" t="s">
        <v>105</v>
      </c>
      <c r="AD1547" s="3">
        <f>IF(AA1547="","Pendiente",AA1547*Q1547)</f>
      </c>
      <c r="AE1547" s="3">
        <v>200</v>
      </c>
      <c r="AF1547" s="3">
        <f>IF(AE1547="","",AE1547*Q1547)</f>
      </c>
      <c r="AG1547" s="0" t="s">
        <v>106</v>
      </c>
      <c r="AH1547" s="0" t="s">
        <v>107</v>
      </c>
    </row>
    <row r="1548">
      <c r="A1548" s="0">
        <v>1544</v>
      </c>
      <c r="B1548" s="0" t="s">
        <v>5024</v>
      </c>
      <c r="C1548" s="0" t="s">
        <v>13</v>
      </c>
      <c r="D1548" s="0" t="s">
        <v>16</v>
      </c>
      <c r="E1548" s="5" t="s">
        <v>3306</v>
      </c>
      <c r="G1548" s="0" t="s">
        <v>27</v>
      </c>
      <c r="H1548" s="0" t="s">
        <v>1020</v>
      </c>
      <c r="I1548" s="0" t="s">
        <v>3301</v>
      </c>
      <c r="J1548" s="5" t="s">
        <v>3302</v>
      </c>
      <c r="K1548" s="0" t="s">
        <v>33</v>
      </c>
      <c r="O1548" s="2">
        <v>0</v>
      </c>
      <c r="P1548" s="2">
        <v>50</v>
      </c>
      <c r="Q1548" s="2">
        <f>IF(C1548="Inventario físico",O1548,P1548)</f>
      </c>
      <c r="R1548" s="2">
        <v>2</v>
      </c>
      <c r="S1548" s="0" t="s">
        <v>5025</v>
      </c>
      <c r="T1548" s="0" t="s">
        <v>5025</v>
      </c>
      <c r="U1548" s="0" t="s">
        <v>99</v>
      </c>
      <c r="V1548" s="5" t="s">
        <v>5026</v>
      </c>
      <c r="Y1548" s="5" t="s">
        <v>3309</v>
      </c>
      <c r="Z1548" s="0" t="s">
        <v>104</v>
      </c>
      <c r="AC1548" s="5" t="s">
        <v>105</v>
      </c>
      <c r="AD1548" s="3">
        <f>IF(AA1548="","Pendiente",AA1548*Q1548)</f>
      </c>
      <c r="AE1548" s="3">
        <v>6778.5714</v>
      </c>
      <c r="AF1548" s="3">
        <f>IF(AE1548="","",AE1548*Q1548)</f>
      </c>
      <c r="AG1548" s="0" t="s">
        <v>106</v>
      </c>
      <c r="AH1548" s="0" t="s">
        <v>107</v>
      </c>
    </row>
    <row r="1549">
      <c r="A1549" s="0">
        <v>1545</v>
      </c>
      <c r="B1549" s="0" t="s">
        <v>5027</v>
      </c>
      <c r="C1549" s="0" t="s">
        <v>13</v>
      </c>
      <c r="D1549" s="0" t="s">
        <v>16</v>
      </c>
      <c r="E1549" s="5" t="s">
        <v>131</v>
      </c>
      <c r="F1549" s="0" t="s">
        <v>3300</v>
      </c>
      <c r="G1549" s="0" t="s">
        <v>27</v>
      </c>
      <c r="H1549" s="0" t="s">
        <v>1020</v>
      </c>
      <c r="I1549" s="0" t="s">
        <v>3301</v>
      </c>
      <c r="J1549" s="5" t="s">
        <v>3302</v>
      </c>
      <c r="K1549" s="0" t="s">
        <v>33</v>
      </c>
      <c r="O1549" s="2">
        <v>0</v>
      </c>
      <c r="P1549" s="2">
        <v>191</v>
      </c>
      <c r="Q1549" s="2">
        <f>IF(C1549="Inventario físico",O1549,P1549)</f>
      </c>
      <c r="R1549" s="2">
        <v>8</v>
      </c>
      <c r="S1549" s="0" t="s">
        <v>5028</v>
      </c>
      <c r="T1549" s="0" t="s">
        <v>5028</v>
      </c>
      <c r="U1549" s="0" t="s">
        <v>99</v>
      </c>
      <c r="V1549" s="5" t="s">
        <v>2060</v>
      </c>
      <c r="Y1549" s="5" t="s">
        <v>3304</v>
      </c>
      <c r="Z1549" s="0" t="s">
        <v>104</v>
      </c>
      <c r="AC1549" s="5" t="s">
        <v>105</v>
      </c>
      <c r="AD1549" s="3">
        <f>IF(AA1549="","Pendiente",AA1549*Q1549)</f>
      </c>
      <c r="AE1549" s="3">
        <v>2495.4907329842927</v>
      </c>
      <c r="AF1549" s="3">
        <f>IF(AE1549="","",AE1549*Q1549)</f>
      </c>
      <c r="AG1549" s="0" t="s">
        <v>106</v>
      </c>
      <c r="AH1549" s="0" t="s">
        <v>107</v>
      </c>
    </row>
    <row r="1550">
      <c r="A1550" s="0">
        <v>1546</v>
      </c>
      <c r="B1550" s="0" t="s">
        <v>5029</v>
      </c>
      <c r="C1550" s="0" t="s">
        <v>13</v>
      </c>
      <c r="D1550" s="0" t="s">
        <v>16</v>
      </c>
      <c r="E1550" s="5" t="s">
        <v>131</v>
      </c>
      <c r="F1550" s="0" t="s">
        <v>3300</v>
      </c>
      <c r="G1550" s="0" t="s">
        <v>27</v>
      </c>
      <c r="H1550" s="0" t="s">
        <v>1020</v>
      </c>
      <c r="I1550" s="0" t="s">
        <v>3301</v>
      </c>
      <c r="J1550" s="5" t="s">
        <v>3302</v>
      </c>
      <c r="K1550" s="0" t="s">
        <v>33</v>
      </c>
      <c r="O1550" s="2">
        <v>0</v>
      </c>
      <c r="P1550" s="2">
        <v>82</v>
      </c>
      <c r="Q1550" s="2">
        <f>IF(C1550="Inventario físico",O1550,P1550)</f>
      </c>
      <c r="R1550" s="2">
        <v>5</v>
      </c>
      <c r="S1550" s="0" t="s">
        <v>5030</v>
      </c>
      <c r="T1550" s="0" t="s">
        <v>5030</v>
      </c>
      <c r="U1550" s="0" t="s">
        <v>99</v>
      </c>
      <c r="V1550" s="5" t="s">
        <v>1784</v>
      </c>
      <c r="Y1550" s="5" t="s">
        <v>3304</v>
      </c>
      <c r="Z1550" s="0" t="s">
        <v>104</v>
      </c>
      <c r="AC1550" s="5" t="s">
        <v>105</v>
      </c>
      <c r="AD1550" s="3">
        <f>IF(AA1550="","Pendiente",AA1550*Q1550)</f>
      </c>
      <c r="AE1550" s="3">
        <v>7021.377073170732</v>
      </c>
      <c r="AF1550" s="3">
        <f>IF(AE1550="","",AE1550*Q1550)</f>
      </c>
      <c r="AG1550" s="0" t="s">
        <v>106</v>
      </c>
      <c r="AH1550" s="0" t="s">
        <v>107</v>
      </c>
    </row>
    <row r="1551">
      <c r="A1551" s="0">
        <v>1547</v>
      </c>
      <c r="B1551" s="0" t="s">
        <v>5031</v>
      </c>
      <c r="C1551" s="0" t="s">
        <v>13</v>
      </c>
      <c r="D1551" s="0" t="s">
        <v>16</v>
      </c>
      <c r="E1551" s="5" t="s">
        <v>3306</v>
      </c>
      <c r="G1551" s="0" t="s">
        <v>27</v>
      </c>
      <c r="H1551" s="0" t="s">
        <v>1020</v>
      </c>
      <c r="I1551" s="0" t="s">
        <v>3301</v>
      </c>
      <c r="J1551" s="5" t="s">
        <v>3302</v>
      </c>
      <c r="K1551" s="0" t="s">
        <v>33</v>
      </c>
      <c r="O1551" s="2">
        <v>0</v>
      </c>
      <c r="P1551" s="2">
        <v>150</v>
      </c>
      <c r="Q1551" s="2">
        <f>IF(C1551="Inventario físico",O1551,P1551)</f>
      </c>
      <c r="R1551" s="2">
        <v>11</v>
      </c>
      <c r="S1551" s="0" t="s">
        <v>5032</v>
      </c>
      <c r="T1551" s="0" t="s">
        <v>5032</v>
      </c>
      <c r="U1551" s="0" t="s">
        <v>99</v>
      </c>
      <c r="V1551" s="5" t="s">
        <v>5033</v>
      </c>
      <c r="Y1551" s="5" t="s">
        <v>3309</v>
      </c>
      <c r="Z1551" s="0" t="s">
        <v>104</v>
      </c>
      <c r="AC1551" s="5" t="s">
        <v>105</v>
      </c>
      <c r="AD1551" s="3">
        <f>IF(AA1551="","Pendiente",AA1551*Q1551)</f>
      </c>
      <c r="AE1551" s="3">
        <v>23434.701933333334</v>
      </c>
      <c r="AF1551" s="3">
        <f>IF(AE1551="","",AE1551*Q1551)</f>
      </c>
      <c r="AG1551" s="0" t="s">
        <v>106</v>
      </c>
      <c r="AH1551" s="0" t="s">
        <v>107</v>
      </c>
    </row>
    <row r="1552">
      <c r="A1552" s="0">
        <v>1548</v>
      </c>
      <c r="B1552" s="0" t="s">
        <v>5034</v>
      </c>
      <c r="C1552" s="0" t="s">
        <v>13</v>
      </c>
      <c r="D1552" s="0" t="s">
        <v>16</v>
      </c>
      <c r="E1552" s="5" t="s">
        <v>3306</v>
      </c>
      <c r="G1552" s="0" t="s">
        <v>27</v>
      </c>
      <c r="H1552" s="0" t="s">
        <v>1020</v>
      </c>
      <c r="I1552" s="0" t="s">
        <v>3301</v>
      </c>
      <c r="J1552" s="5" t="s">
        <v>3302</v>
      </c>
      <c r="K1552" s="0" t="s">
        <v>33</v>
      </c>
      <c r="O1552" s="2">
        <v>0</v>
      </c>
      <c r="P1552" s="2">
        <v>50</v>
      </c>
      <c r="Q1552" s="2">
        <f>IF(C1552="Inventario físico",O1552,P1552)</f>
      </c>
      <c r="R1552" s="2">
        <v>1</v>
      </c>
      <c r="S1552" s="0" t="s">
        <v>5035</v>
      </c>
      <c r="T1552" s="0" t="s">
        <v>5035</v>
      </c>
      <c r="U1552" s="0" t="s">
        <v>99</v>
      </c>
      <c r="V1552" s="5" t="s">
        <v>5036</v>
      </c>
      <c r="Y1552" s="5" t="s">
        <v>3309</v>
      </c>
      <c r="Z1552" s="0" t="s">
        <v>104</v>
      </c>
      <c r="AC1552" s="5" t="s">
        <v>105</v>
      </c>
      <c r="AD1552" s="3">
        <f>IF(AA1552="","Pendiente",AA1552*Q1552)</f>
      </c>
      <c r="AE1552" s="3">
        <v>229.15</v>
      </c>
      <c r="AF1552" s="3">
        <f>IF(AE1552="","",AE1552*Q1552)</f>
      </c>
      <c r="AG1552" s="0" t="s">
        <v>106</v>
      </c>
      <c r="AH1552" s="0" t="s">
        <v>107</v>
      </c>
    </row>
    <row r="1553">
      <c r="A1553" s="0">
        <v>1549</v>
      </c>
      <c r="B1553" s="0" t="s">
        <v>5037</v>
      </c>
      <c r="C1553" s="0" t="s">
        <v>13</v>
      </c>
      <c r="D1553" s="0" t="s">
        <v>16</v>
      </c>
      <c r="E1553" s="5" t="s">
        <v>3306</v>
      </c>
      <c r="G1553" s="0" t="s">
        <v>27</v>
      </c>
      <c r="H1553" s="0" t="s">
        <v>1020</v>
      </c>
      <c r="I1553" s="0" t="s">
        <v>3301</v>
      </c>
      <c r="J1553" s="5" t="s">
        <v>3302</v>
      </c>
      <c r="K1553" s="0" t="s">
        <v>30</v>
      </c>
      <c r="O1553" s="2">
        <v>0</v>
      </c>
      <c r="P1553" s="2">
        <v>90</v>
      </c>
      <c r="Q1553" s="2">
        <f>IF(C1553="Inventario físico",O1553,P1553)</f>
      </c>
      <c r="R1553" s="2">
        <v>2</v>
      </c>
      <c r="S1553" s="0" t="s">
        <v>5038</v>
      </c>
      <c r="T1553" s="0" t="s">
        <v>5038</v>
      </c>
      <c r="U1553" s="0" t="s">
        <v>99</v>
      </c>
      <c r="V1553" s="5" t="s">
        <v>5039</v>
      </c>
      <c r="Y1553" s="5" t="s">
        <v>3309</v>
      </c>
      <c r="Z1553" s="0" t="s">
        <v>104</v>
      </c>
      <c r="AC1553" s="5" t="s">
        <v>105</v>
      </c>
      <c r="AD1553" s="3">
        <f>IF(AA1553="","Pendiente",AA1553*Q1553)</f>
      </c>
      <c r="AE1553" s="3">
        <v>348.6044444444445</v>
      </c>
      <c r="AF1553" s="3">
        <f>IF(AE1553="","",AE1553*Q1553)</f>
      </c>
      <c r="AG1553" s="0" t="s">
        <v>106</v>
      </c>
      <c r="AH1553" s="0" t="s">
        <v>107</v>
      </c>
    </row>
    <row r="1554">
      <c r="A1554" s="0">
        <v>1550</v>
      </c>
      <c r="B1554" s="0" t="s">
        <v>5040</v>
      </c>
      <c r="C1554" s="0" t="s">
        <v>13</v>
      </c>
      <c r="D1554" s="0" t="s">
        <v>16</v>
      </c>
      <c r="E1554" s="5" t="s">
        <v>3306</v>
      </c>
      <c r="G1554" s="0" t="s">
        <v>27</v>
      </c>
      <c r="H1554" s="0" t="s">
        <v>1020</v>
      </c>
      <c r="I1554" s="0" t="s">
        <v>3301</v>
      </c>
      <c r="J1554" s="5" t="s">
        <v>3302</v>
      </c>
      <c r="K1554" s="0" t="s">
        <v>30</v>
      </c>
      <c r="O1554" s="2">
        <v>0</v>
      </c>
      <c r="P1554" s="2">
        <v>50</v>
      </c>
      <c r="Q1554" s="2">
        <f>IF(C1554="Inventario físico",O1554,P1554)</f>
      </c>
      <c r="R1554" s="2">
        <v>1</v>
      </c>
      <c r="S1554" s="0" t="s">
        <v>5041</v>
      </c>
      <c r="T1554" s="0" t="s">
        <v>5041</v>
      </c>
      <c r="U1554" s="0" t="s">
        <v>99</v>
      </c>
      <c r="V1554" s="5" t="s">
        <v>804</v>
      </c>
      <c r="Y1554" s="5" t="s">
        <v>3309</v>
      </c>
      <c r="Z1554" s="0" t="s">
        <v>104</v>
      </c>
      <c r="AC1554" s="5" t="s">
        <v>105</v>
      </c>
      <c r="AD1554" s="3">
        <f>IF(AA1554="","Pendiente",AA1554*Q1554)</f>
      </c>
      <c r="AE1554" s="3">
        <v>222.72</v>
      </c>
      <c r="AF1554" s="3">
        <f>IF(AE1554="","",AE1554*Q1554)</f>
      </c>
      <c r="AG1554" s="0" t="s">
        <v>106</v>
      </c>
      <c r="AH1554" s="0" t="s">
        <v>107</v>
      </c>
    </row>
    <row r="1555">
      <c r="A1555" s="0">
        <v>1551</v>
      </c>
      <c r="B1555" s="0" t="s">
        <v>5042</v>
      </c>
      <c r="C1555" s="0" t="s">
        <v>13</v>
      </c>
      <c r="D1555" s="0" t="s">
        <v>16</v>
      </c>
      <c r="E1555" s="5" t="s">
        <v>3306</v>
      </c>
      <c r="G1555" s="0" t="s">
        <v>27</v>
      </c>
      <c r="H1555" s="0" t="s">
        <v>1020</v>
      </c>
      <c r="I1555" s="0" t="s">
        <v>3301</v>
      </c>
      <c r="J1555" s="5" t="s">
        <v>3302</v>
      </c>
      <c r="K1555" s="0" t="s">
        <v>30</v>
      </c>
      <c r="O1555" s="2">
        <v>0</v>
      </c>
      <c r="P1555" s="2">
        <v>50</v>
      </c>
      <c r="Q1555" s="2">
        <f>IF(C1555="Inventario físico",O1555,P1555)</f>
      </c>
      <c r="R1555" s="2">
        <v>1</v>
      </c>
      <c r="S1555" s="0" t="s">
        <v>5043</v>
      </c>
      <c r="T1555" s="0" t="s">
        <v>5043</v>
      </c>
      <c r="U1555" s="0" t="s">
        <v>99</v>
      </c>
      <c r="V1555" s="5" t="s">
        <v>5044</v>
      </c>
      <c r="Y1555" s="5" t="s">
        <v>3309</v>
      </c>
      <c r="Z1555" s="0" t="s">
        <v>104</v>
      </c>
      <c r="AC1555" s="5" t="s">
        <v>105</v>
      </c>
      <c r="AD1555" s="3">
        <f>IF(AA1555="","Pendiente",AA1555*Q1555)</f>
      </c>
      <c r="AE1555" s="3">
        <v>55.42</v>
      </c>
      <c r="AF1555" s="3">
        <f>IF(AE1555="","",AE1555*Q1555)</f>
      </c>
      <c r="AG1555" s="0" t="s">
        <v>106</v>
      </c>
      <c r="AH1555" s="0" t="s">
        <v>107</v>
      </c>
    </row>
    <row r="1556">
      <c r="A1556" s="0">
        <v>1552</v>
      </c>
      <c r="B1556" s="0" t="s">
        <v>5045</v>
      </c>
      <c r="C1556" s="0" t="s">
        <v>13</v>
      </c>
      <c r="D1556" s="0" t="s">
        <v>16</v>
      </c>
      <c r="E1556" s="5" t="s">
        <v>3306</v>
      </c>
      <c r="G1556" s="0" t="s">
        <v>27</v>
      </c>
      <c r="H1556" s="0" t="s">
        <v>1020</v>
      </c>
      <c r="I1556" s="0" t="s">
        <v>3301</v>
      </c>
      <c r="J1556" s="5" t="s">
        <v>3302</v>
      </c>
      <c r="K1556" s="0" t="s">
        <v>30</v>
      </c>
      <c r="O1556" s="2">
        <v>0</v>
      </c>
      <c r="P1556" s="2">
        <v>50</v>
      </c>
      <c r="Q1556" s="2">
        <f>IF(C1556="Inventario físico",O1556,P1556)</f>
      </c>
      <c r="R1556" s="2">
        <v>1</v>
      </c>
      <c r="S1556" s="0" t="s">
        <v>5046</v>
      </c>
      <c r="T1556" s="0" t="s">
        <v>5046</v>
      </c>
      <c r="U1556" s="0" t="s">
        <v>99</v>
      </c>
      <c r="V1556" s="5" t="s">
        <v>5047</v>
      </c>
      <c r="Y1556" s="5" t="s">
        <v>3309</v>
      </c>
      <c r="Z1556" s="0" t="s">
        <v>104</v>
      </c>
      <c r="AC1556" s="5" t="s">
        <v>105</v>
      </c>
      <c r="AD1556" s="3">
        <f>IF(AA1556="","Pendiente",AA1556*Q1556)</f>
      </c>
      <c r="AE1556" s="3">
        <v>356.31</v>
      </c>
      <c r="AF1556" s="3">
        <f>IF(AE1556="","",AE1556*Q1556)</f>
      </c>
      <c r="AG1556" s="0" t="s">
        <v>106</v>
      </c>
      <c r="AH1556" s="0" t="s">
        <v>107</v>
      </c>
    </row>
    <row r="1557">
      <c r="A1557" s="0">
        <v>1553</v>
      </c>
      <c r="B1557" s="0" t="s">
        <v>5048</v>
      </c>
      <c r="C1557" s="0" t="s">
        <v>13</v>
      </c>
      <c r="D1557" s="0" t="s">
        <v>16</v>
      </c>
      <c r="E1557" s="5" t="s">
        <v>3306</v>
      </c>
      <c r="G1557" s="0" t="s">
        <v>27</v>
      </c>
      <c r="H1557" s="0" t="s">
        <v>1020</v>
      </c>
      <c r="I1557" s="0" t="s">
        <v>3301</v>
      </c>
      <c r="J1557" s="5" t="s">
        <v>3302</v>
      </c>
      <c r="K1557" s="0" t="s">
        <v>30</v>
      </c>
      <c r="O1557" s="2">
        <v>0</v>
      </c>
      <c r="P1557" s="2">
        <v>50</v>
      </c>
      <c r="Q1557" s="2">
        <f>IF(C1557="Inventario físico",O1557,P1557)</f>
      </c>
      <c r="R1557" s="2">
        <v>2</v>
      </c>
      <c r="S1557" s="0" t="s">
        <v>5049</v>
      </c>
      <c r="T1557" s="0" t="s">
        <v>5049</v>
      </c>
      <c r="U1557" s="0" t="s">
        <v>99</v>
      </c>
      <c r="V1557" s="5" t="s">
        <v>5050</v>
      </c>
      <c r="Y1557" s="5" t="s">
        <v>3309</v>
      </c>
      <c r="Z1557" s="0" t="s">
        <v>104</v>
      </c>
      <c r="AC1557" s="5" t="s">
        <v>105</v>
      </c>
      <c r="AD1557" s="3">
        <f>IF(AA1557="","Pendiente",AA1557*Q1557)</f>
      </c>
      <c r="AE1557" s="3">
        <v>57.02</v>
      </c>
      <c r="AF1557" s="3">
        <f>IF(AE1557="","",AE1557*Q1557)</f>
      </c>
      <c r="AG1557" s="0" t="s">
        <v>106</v>
      </c>
      <c r="AH1557" s="0" t="s">
        <v>107</v>
      </c>
    </row>
    <row r="1558">
      <c r="A1558" s="0">
        <v>1554</v>
      </c>
      <c r="B1558" s="0" t="s">
        <v>5051</v>
      </c>
      <c r="C1558" s="0" t="s">
        <v>13</v>
      </c>
      <c r="D1558" s="0" t="s">
        <v>16</v>
      </c>
      <c r="E1558" s="5" t="s">
        <v>3306</v>
      </c>
      <c r="G1558" s="0" t="s">
        <v>27</v>
      </c>
      <c r="H1558" s="0" t="s">
        <v>1020</v>
      </c>
      <c r="I1558" s="0" t="s">
        <v>3301</v>
      </c>
      <c r="J1558" s="5" t="s">
        <v>3302</v>
      </c>
      <c r="K1558" s="0" t="s">
        <v>30</v>
      </c>
      <c r="O1558" s="2">
        <v>0</v>
      </c>
      <c r="P1558" s="2">
        <v>50</v>
      </c>
      <c r="Q1558" s="2">
        <f>IF(C1558="Inventario físico",O1558,P1558)</f>
      </c>
      <c r="R1558" s="2">
        <v>1</v>
      </c>
      <c r="S1558" s="0" t="s">
        <v>5052</v>
      </c>
      <c r="T1558" s="0" t="s">
        <v>5052</v>
      </c>
      <c r="U1558" s="0" t="s">
        <v>99</v>
      </c>
      <c r="V1558" s="5" t="s">
        <v>5053</v>
      </c>
      <c r="Y1558" s="5" t="s">
        <v>3309</v>
      </c>
      <c r="Z1558" s="0" t="s">
        <v>104</v>
      </c>
      <c r="AC1558" s="5" t="s">
        <v>105</v>
      </c>
      <c r="AD1558" s="3">
        <f>IF(AA1558="","Pendiente",AA1558*Q1558)</f>
      </c>
      <c r="AE1558" s="3">
        <v>800</v>
      </c>
      <c r="AF1558" s="3">
        <f>IF(AE1558="","",AE1558*Q1558)</f>
      </c>
      <c r="AG1558" s="0" t="s">
        <v>106</v>
      </c>
      <c r="AH1558" s="0" t="s">
        <v>107</v>
      </c>
    </row>
    <row r="1559">
      <c r="A1559" s="0">
        <v>1555</v>
      </c>
      <c r="B1559" s="0" t="s">
        <v>5054</v>
      </c>
      <c r="C1559" s="0" t="s">
        <v>13</v>
      </c>
      <c r="D1559" s="0" t="s">
        <v>16</v>
      </c>
      <c r="E1559" s="5" t="s">
        <v>3306</v>
      </c>
      <c r="G1559" s="0" t="s">
        <v>27</v>
      </c>
      <c r="H1559" s="0" t="s">
        <v>1020</v>
      </c>
      <c r="I1559" s="0" t="s">
        <v>3301</v>
      </c>
      <c r="J1559" s="5" t="s">
        <v>3302</v>
      </c>
      <c r="K1559" s="0" t="s">
        <v>30</v>
      </c>
      <c r="O1559" s="2">
        <v>0</v>
      </c>
      <c r="P1559" s="2">
        <v>50</v>
      </c>
      <c r="Q1559" s="2">
        <f>IF(C1559="Inventario físico",O1559,P1559)</f>
      </c>
      <c r="R1559" s="2">
        <v>1</v>
      </c>
      <c r="S1559" s="0" t="s">
        <v>5055</v>
      </c>
      <c r="T1559" s="0" t="s">
        <v>5055</v>
      </c>
      <c r="U1559" s="0" t="s">
        <v>99</v>
      </c>
      <c r="V1559" s="5" t="s">
        <v>5056</v>
      </c>
      <c r="Y1559" s="5" t="s">
        <v>3309</v>
      </c>
      <c r="Z1559" s="0" t="s">
        <v>104</v>
      </c>
      <c r="AC1559" s="5" t="s">
        <v>105</v>
      </c>
      <c r="AD1559" s="3">
        <f>IF(AA1559="","Pendiente",AA1559*Q1559)</f>
      </c>
      <c r="AE1559" s="3">
        <v>16.58</v>
      </c>
      <c r="AF1559" s="3">
        <f>IF(AE1559="","",AE1559*Q1559)</f>
      </c>
      <c r="AG1559" s="0" t="s">
        <v>106</v>
      </c>
      <c r="AH1559" s="0" t="s">
        <v>107</v>
      </c>
    </row>
    <row r="1560">
      <c r="A1560" s="0">
        <v>1556</v>
      </c>
      <c r="B1560" s="0" t="s">
        <v>5057</v>
      </c>
      <c r="C1560" s="0" t="s">
        <v>13</v>
      </c>
      <c r="D1560" s="0" t="s">
        <v>16</v>
      </c>
      <c r="E1560" s="5" t="s">
        <v>3306</v>
      </c>
      <c r="G1560" s="0" t="s">
        <v>27</v>
      </c>
      <c r="H1560" s="0" t="s">
        <v>1020</v>
      </c>
      <c r="I1560" s="0" t="s">
        <v>3301</v>
      </c>
      <c r="J1560" s="5" t="s">
        <v>3302</v>
      </c>
      <c r="K1560" s="0" t="s">
        <v>30</v>
      </c>
      <c r="O1560" s="2">
        <v>0</v>
      </c>
      <c r="P1560" s="2">
        <v>50</v>
      </c>
      <c r="Q1560" s="2">
        <f>IF(C1560="Inventario físico",O1560,P1560)</f>
      </c>
      <c r="R1560" s="2">
        <v>1</v>
      </c>
      <c r="S1560" s="0" t="s">
        <v>5058</v>
      </c>
      <c r="T1560" s="0" t="s">
        <v>5058</v>
      </c>
      <c r="U1560" s="0" t="s">
        <v>99</v>
      </c>
      <c r="V1560" s="5" t="s">
        <v>5059</v>
      </c>
      <c r="Y1560" s="5" t="s">
        <v>3309</v>
      </c>
      <c r="Z1560" s="0" t="s">
        <v>104</v>
      </c>
      <c r="AC1560" s="5" t="s">
        <v>105</v>
      </c>
      <c r="AD1560" s="3">
        <f>IF(AA1560="","Pendiente",AA1560*Q1560)</f>
      </c>
      <c r="AE1560" s="3">
        <v>22</v>
      </c>
      <c r="AF1560" s="3">
        <f>IF(AE1560="","",AE1560*Q1560)</f>
      </c>
      <c r="AG1560" s="0" t="s">
        <v>106</v>
      </c>
      <c r="AH1560" s="0" t="s">
        <v>107</v>
      </c>
    </row>
    <row r="1561">
      <c r="A1561" s="0">
        <v>1557</v>
      </c>
      <c r="B1561" s="0" t="s">
        <v>5060</v>
      </c>
      <c r="C1561" s="0" t="s">
        <v>13</v>
      </c>
      <c r="D1561" s="0" t="s">
        <v>16</v>
      </c>
      <c r="E1561" s="5" t="s">
        <v>3306</v>
      </c>
      <c r="G1561" s="0" t="s">
        <v>27</v>
      </c>
      <c r="H1561" s="0" t="s">
        <v>1020</v>
      </c>
      <c r="I1561" s="0" t="s">
        <v>3301</v>
      </c>
      <c r="J1561" s="5" t="s">
        <v>3302</v>
      </c>
      <c r="K1561" s="0" t="s">
        <v>30</v>
      </c>
      <c r="O1561" s="2">
        <v>0</v>
      </c>
      <c r="P1561" s="2">
        <v>50</v>
      </c>
      <c r="Q1561" s="2">
        <f>IF(C1561="Inventario físico",O1561,P1561)</f>
      </c>
      <c r="R1561" s="2">
        <v>1</v>
      </c>
      <c r="S1561" s="0" t="s">
        <v>5061</v>
      </c>
      <c r="T1561" s="0" t="s">
        <v>5061</v>
      </c>
      <c r="U1561" s="0" t="s">
        <v>99</v>
      </c>
      <c r="V1561" s="5" t="s">
        <v>5062</v>
      </c>
      <c r="Y1561" s="5" t="s">
        <v>3309</v>
      </c>
      <c r="Z1561" s="0" t="s">
        <v>104</v>
      </c>
      <c r="AC1561" s="5" t="s">
        <v>105</v>
      </c>
      <c r="AD1561" s="3">
        <f>IF(AA1561="","Pendiente",AA1561*Q1561)</f>
      </c>
      <c r="AE1561" s="3">
        <v>22</v>
      </c>
      <c r="AF1561" s="3">
        <f>IF(AE1561="","",AE1561*Q1561)</f>
      </c>
      <c r="AG1561" s="0" t="s">
        <v>106</v>
      </c>
      <c r="AH1561" s="0" t="s">
        <v>107</v>
      </c>
    </row>
    <row r="1562">
      <c r="A1562" s="0">
        <v>1558</v>
      </c>
      <c r="B1562" s="0" t="s">
        <v>5063</v>
      </c>
      <c r="C1562" s="0" t="s">
        <v>13</v>
      </c>
      <c r="D1562" s="0" t="s">
        <v>16</v>
      </c>
      <c r="E1562" s="5" t="s">
        <v>131</v>
      </c>
      <c r="F1562" s="0" t="s">
        <v>3300</v>
      </c>
      <c r="G1562" s="0" t="s">
        <v>27</v>
      </c>
      <c r="H1562" s="0" t="s">
        <v>1020</v>
      </c>
      <c r="I1562" s="0" t="s">
        <v>3301</v>
      </c>
      <c r="J1562" s="5" t="s">
        <v>3302</v>
      </c>
      <c r="K1562" s="0" t="s">
        <v>30</v>
      </c>
      <c r="O1562" s="2">
        <v>0</v>
      </c>
      <c r="P1562" s="2">
        <v>50</v>
      </c>
      <c r="Q1562" s="2">
        <f>IF(C1562="Inventario físico",O1562,P1562)</f>
      </c>
      <c r="R1562" s="2">
        <v>1</v>
      </c>
      <c r="S1562" s="0" t="s">
        <v>5064</v>
      </c>
      <c r="T1562" s="0" t="s">
        <v>5064</v>
      </c>
      <c r="U1562" s="0" t="s">
        <v>99</v>
      </c>
      <c r="V1562" s="5" t="s">
        <v>1064</v>
      </c>
      <c r="Y1562" s="5" t="s">
        <v>3304</v>
      </c>
      <c r="Z1562" s="0" t="s">
        <v>104</v>
      </c>
      <c r="AC1562" s="5" t="s">
        <v>105</v>
      </c>
      <c r="AD1562" s="3">
        <f>IF(AA1562="","Pendiente",AA1562*Q1562)</f>
      </c>
      <c r="AE1562" s="3">
        <v>41.7</v>
      </c>
      <c r="AF1562" s="3">
        <f>IF(AE1562="","",AE1562*Q1562)</f>
      </c>
      <c r="AG1562" s="0" t="s">
        <v>106</v>
      </c>
      <c r="AH1562" s="0" t="s">
        <v>107</v>
      </c>
    </row>
    <row r="1563">
      <c r="A1563" s="0">
        <v>1559</v>
      </c>
      <c r="B1563" s="0" t="s">
        <v>5065</v>
      </c>
      <c r="C1563" s="0" t="s">
        <v>13</v>
      </c>
      <c r="D1563" s="0" t="s">
        <v>16</v>
      </c>
      <c r="E1563" s="5" t="s">
        <v>3306</v>
      </c>
      <c r="G1563" s="0" t="s">
        <v>27</v>
      </c>
      <c r="H1563" s="0" t="s">
        <v>1020</v>
      </c>
      <c r="I1563" s="0" t="s">
        <v>3301</v>
      </c>
      <c r="J1563" s="5" t="s">
        <v>3302</v>
      </c>
      <c r="K1563" s="0" t="s">
        <v>30</v>
      </c>
      <c r="O1563" s="2">
        <v>0</v>
      </c>
      <c r="P1563" s="2">
        <v>50</v>
      </c>
      <c r="Q1563" s="2">
        <f>IF(C1563="Inventario físico",O1563,P1563)</f>
      </c>
      <c r="R1563" s="2">
        <v>1</v>
      </c>
      <c r="S1563" s="0" t="s">
        <v>5066</v>
      </c>
      <c r="T1563" s="0" t="s">
        <v>5066</v>
      </c>
      <c r="U1563" s="0" t="s">
        <v>99</v>
      </c>
      <c r="V1563" s="5" t="s">
        <v>5067</v>
      </c>
      <c r="Y1563" s="5" t="s">
        <v>3309</v>
      </c>
      <c r="Z1563" s="0" t="s">
        <v>104</v>
      </c>
      <c r="AC1563" s="5" t="s">
        <v>105</v>
      </c>
      <c r="AD1563" s="3">
        <f>IF(AA1563="","Pendiente",AA1563*Q1563)</f>
      </c>
      <c r="AE1563" s="3">
        <v>3816.5</v>
      </c>
      <c r="AF1563" s="3">
        <f>IF(AE1563="","",AE1563*Q1563)</f>
      </c>
      <c r="AG1563" s="0" t="s">
        <v>106</v>
      </c>
      <c r="AH1563" s="0" t="s">
        <v>107</v>
      </c>
    </row>
    <row r="1564">
      <c r="A1564" s="0">
        <v>1560</v>
      </c>
      <c r="B1564" s="0" t="s">
        <v>5068</v>
      </c>
      <c r="C1564" s="0" t="s">
        <v>13</v>
      </c>
      <c r="D1564" s="0" t="s">
        <v>16</v>
      </c>
      <c r="E1564" s="5" t="s">
        <v>131</v>
      </c>
      <c r="F1564" s="0" t="s">
        <v>3300</v>
      </c>
      <c r="G1564" s="0" t="s">
        <v>27</v>
      </c>
      <c r="H1564" s="0" t="s">
        <v>1020</v>
      </c>
      <c r="I1564" s="0" t="s">
        <v>3301</v>
      </c>
      <c r="J1564" s="5" t="s">
        <v>3302</v>
      </c>
      <c r="K1564" s="0" t="s">
        <v>30</v>
      </c>
      <c r="O1564" s="2">
        <v>0</v>
      </c>
      <c r="P1564" s="2">
        <v>60</v>
      </c>
      <c r="Q1564" s="2">
        <f>IF(C1564="Inventario físico",O1564,P1564)</f>
      </c>
      <c r="R1564" s="2">
        <v>2</v>
      </c>
      <c r="S1564" s="0" t="s">
        <v>5069</v>
      </c>
      <c r="T1564" s="0" t="s">
        <v>5069</v>
      </c>
      <c r="U1564" s="0" t="s">
        <v>99</v>
      </c>
      <c r="V1564" s="5" t="s">
        <v>1766</v>
      </c>
      <c r="Y1564" s="5" t="s">
        <v>3304</v>
      </c>
      <c r="Z1564" s="0" t="s">
        <v>104</v>
      </c>
      <c r="AC1564" s="5" t="s">
        <v>105</v>
      </c>
      <c r="AD1564" s="3">
        <f>IF(AA1564="","Pendiente",AA1564*Q1564)</f>
      </c>
      <c r="AE1564" s="3">
        <v>5929.166666666667</v>
      </c>
      <c r="AF1564" s="3">
        <f>IF(AE1564="","",AE1564*Q1564)</f>
      </c>
      <c r="AG1564" s="0" t="s">
        <v>106</v>
      </c>
      <c r="AH1564" s="0" t="s">
        <v>107</v>
      </c>
    </row>
    <row r="1565">
      <c r="A1565" s="0">
        <v>1561</v>
      </c>
      <c r="B1565" s="0" t="s">
        <v>5070</v>
      </c>
      <c r="C1565" s="0" t="s">
        <v>13</v>
      </c>
      <c r="D1565" s="0" t="s">
        <v>16</v>
      </c>
      <c r="E1565" s="5" t="s">
        <v>3306</v>
      </c>
      <c r="G1565" s="0" t="s">
        <v>28</v>
      </c>
      <c r="H1565" s="0" t="s">
        <v>2131</v>
      </c>
      <c r="I1565" s="0" t="s">
        <v>3301</v>
      </c>
      <c r="J1565" s="5" t="s">
        <v>3302</v>
      </c>
      <c r="K1565" s="0" t="s">
        <v>30</v>
      </c>
      <c r="O1565" s="2">
        <v>0</v>
      </c>
      <c r="P1565" s="2">
        <v>2</v>
      </c>
      <c r="Q1565" s="2">
        <f>IF(C1565="Inventario físico",O1565,P1565)</f>
      </c>
      <c r="R1565" s="2">
        <v>1</v>
      </c>
      <c r="S1565" s="0" t="s">
        <v>5069</v>
      </c>
      <c r="T1565" s="0" t="s">
        <v>5069</v>
      </c>
      <c r="U1565" s="0" t="s">
        <v>99</v>
      </c>
      <c r="V1565" s="5" t="s">
        <v>1766</v>
      </c>
      <c r="Y1565" s="5" t="s">
        <v>3309</v>
      </c>
      <c r="Z1565" s="0" t="s">
        <v>104</v>
      </c>
      <c r="AC1565" s="5" t="s">
        <v>105</v>
      </c>
      <c r="AD1565" s="3">
        <f>IF(AA1565="","Pendiente",AA1565*Q1565)</f>
      </c>
      <c r="AE1565" s="3">
        <v>15600</v>
      </c>
      <c r="AF1565" s="3">
        <f>IF(AE1565="","",AE1565*Q1565)</f>
      </c>
      <c r="AG1565" s="0" t="s">
        <v>106</v>
      </c>
      <c r="AH1565" s="0" t="s">
        <v>107</v>
      </c>
    </row>
    <row r="1566">
      <c r="A1566" s="0">
        <v>1562</v>
      </c>
      <c r="B1566" s="0" t="s">
        <v>5071</v>
      </c>
      <c r="C1566" s="0" t="s">
        <v>13</v>
      </c>
      <c r="D1566" s="0" t="s">
        <v>18</v>
      </c>
      <c r="E1566" s="5" t="s">
        <v>3500</v>
      </c>
      <c r="F1566" s="0" t="s">
        <v>3501</v>
      </c>
      <c r="G1566" s="0" t="s">
        <v>27</v>
      </c>
      <c r="H1566" s="0" t="s">
        <v>1020</v>
      </c>
      <c r="I1566" s="0" t="s">
        <v>3301</v>
      </c>
      <c r="J1566" s="5" t="s">
        <v>3302</v>
      </c>
      <c r="K1566" s="0" t="s">
        <v>32</v>
      </c>
      <c r="O1566" s="2">
        <v>0</v>
      </c>
      <c r="P1566" s="2">
        <v>50</v>
      </c>
      <c r="Q1566" s="2">
        <f>IF(C1566="Inventario físico",O1566,P1566)</f>
      </c>
      <c r="R1566" s="2">
        <v>1</v>
      </c>
      <c r="S1566" s="0" t="s">
        <v>5072</v>
      </c>
      <c r="T1566" s="0" t="s">
        <v>5072</v>
      </c>
      <c r="U1566" s="0" t="s">
        <v>99</v>
      </c>
      <c r="V1566" s="5" t="s">
        <v>5073</v>
      </c>
      <c r="Y1566" s="5" t="s">
        <v>3504</v>
      </c>
      <c r="Z1566" s="0" t="s">
        <v>104</v>
      </c>
      <c r="AC1566" s="5" t="s">
        <v>105</v>
      </c>
      <c r="AD1566" s="3">
        <f>IF(AA1566="","Pendiente",AA1566*Q1566)</f>
      </c>
      <c r="AE1566" s="3">
        <v>19900</v>
      </c>
      <c r="AF1566" s="3">
        <f>IF(AE1566="","",AE1566*Q1566)</f>
      </c>
      <c r="AG1566" s="0" t="s">
        <v>106</v>
      </c>
      <c r="AH1566" s="0" t="s">
        <v>107</v>
      </c>
    </row>
    <row r="1567">
      <c r="A1567" s="0">
        <v>1563</v>
      </c>
      <c r="B1567" s="0" t="s">
        <v>5074</v>
      </c>
      <c r="C1567" s="0" t="s">
        <v>13</v>
      </c>
      <c r="D1567" s="0" t="s">
        <v>16</v>
      </c>
      <c r="E1567" s="5" t="s">
        <v>3306</v>
      </c>
      <c r="G1567" s="0" t="s">
        <v>27</v>
      </c>
      <c r="H1567" s="0" t="s">
        <v>1020</v>
      </c>
      <c r="I1567" s="0" t="s">
        <v>3301</v>
      </c>
      <c r="J1567" s="5" t="s">
        <v>3302</v>
      </c>
      <c r="K1567" s="0" t="s">
        <v>33</v>
      </c>
      <c r="O1567" s="2">
        <v>0</v>
      </c>
      <c r="P1567" s="2">
        <v>50</v>
      </c>
      <c r="Q1567" s="2">
        <f>IF(C1567="Inventario físico",O1567,P1567)</f>
      </c>
      <c r="R1567" s="2">
        <v>2</v>
      </c>
      <c r="S1567" s="0" t="s">
        <v>5075</v>
      </c>
      <c r="T1567" s="0" t="s">
        <v>5075</v>
      </c>
      <c r="U1567" s="0" t="s">
        <v>99</v>
      </c>
      <c r="V1567" s="5" t="s">
        <v>5076</v>
      </c>
      <c r="Y1567" s="5" t="s">
        <v>3309</v>
      </c>
      <c r="Z1567" s="0" t="s">
        <v>104</v>
      </c>
      <c r="AC1567" s="5" t="s">
        <v>105</v>
      </c>
      <c r="AD1567" s="3">
        <f>IF(AA1567="","Pendiente",AA1567*Q1567)</f>
      </c>
      <c r="AE1567" s="3">
        <v>1641.3368</v>
      </c>
      <c r="AF1567" s="3">
        <f>IF(AE1567="","",AE1567*Q1567)</f>
      </c>
      <c r="AG1567" s="0" t="s">
        <v>106</v>
      </c>
      <c r="AH1567" s="0" t="s">
        <v>107</v>
      </c>
    </row>
    <row r="1568">
      <c r="A1568" s="0">
        <v>1564</v>
      </c>
      <c r="B1568" s="0" t="s">
        <v>5077</v>
      </c>
      <c r="C1568" s="0" t="s">
        <v>13</v>
      </c>
      <c r="D1568" s="0" t="s">
        <v>18</v>
      </c>
      <c r="E1568" s="5" t="s">
        <v>3500</v>
      </c>
      <c r="F1568" s="0" t="s">
        <v>3501</v>
      </c>
      <c r="G1568" s="0" t="s">
        <v>27</v>
      </c>
      <c r="H1568" s="0" t="s">
        <v>1020</v>
      </c>
      <c r="I1568" s="0" t="s">
        <v>3301</v>
      </c>
      <c r="J1568" s="5" t="s">
        <v>3302</v>
      </c>
      <c r="K1568" s="0" t="s">
        <v>32</v>
      </c>
      <c r="O1568" s="2">
        <v>0</v>
      </c>
      <c r="P1568" s="2">
        <v>48</v>
      </c>
      <c r="Q1568" s="2">
        <f>IF(C1568="Inventario físico",O1568,P1568)</f>
      </c>
      <c r="R1568" s="2">
        <v>1</v>
      </c>
      <c r="S1568" s="0" t="s">
        <v>5078</v>
      </c>
      <c r="T1568" s="0" t="s">
        <v>5078</v>
      </c>
      <c r="U1568" s="0" t="s">
        <v>99</v>
      </c>
      <c r="V1568" s="5" t="s">
        <v>5079</v>
      </c>
      <c r="Y1568" s="5" t="s">
        <v>3504</v>
      </c>
      <c r="Z1568" s="0" t="s">
        <v>104</v>
      </c>
      <c r="AC1568" s="5" t="s">
        <v>105</v>
      </c>
      <c r="AD1568" s="3">
        <f>IF(AA1568="","Pendiente",AA1568*Q1568)</f>
      </c>
      <c r="AE1568" s="3">
        <v>19500</v>
      </c>
      <c r="AF1568" s="3">
        <f>IF(AE1568="","",AE1568*Q1568)</f>
      </c>
      <c r="AG1568" s="0" t="s">
        <v>106</v>
      </c>
      <c r="AH1568" s="0" t="s">
        <v>107</v>
      </c>
    </row>
    <row r="1569">
      <c r="A1569" s="0">
        <v>1565</v>
      </c>
      <c r="B1569" s="0" t="s">
        <v>5080</v>
      </c>
      <c r="C1569" s="0" t="s">
        <v>13</v>
      </c>
      <c r="D1569" s="0" t="s">
        <v>18</v>
      </c>
      <c r="E1569" s="5" t="s">
        <v>3500</v>
      </c>
      <c r="F1569" s="0" t="s">
        <v>3501</v>
      </c>
      <c r="G1569" s="0" t="s">
        <v>27</v>
      </c>
      <c r="H1569" s="0" t="s">
        <v>1020</v>
      </c>
      <c r="I1569" s="0" t="s">
        <v>3301</v>
      </c>
      <c r="J1569" s="5" t="s">
        <v>3302</v>
      </c>
      <c r="K1569" s="0" t="s">
        <v>32</v>
      </c>
      <c r="O1569" s="2">
        <v>0</v>
      </c>
      <c r="P1569" s="2">
        <v>47</v>
      </c>
      <c r="Q1569" s="2">
        <f>IF(C1569="Inventario físico",O1569,P1569)</f>
      </c>
      <c r="R1569" s="2">
        <v>1</v>
      </c>
      <c r="S1569" s="0" t="s">
        <v>5081</v>
      </c>
      <c r="T1569" s="0" t="s">
        <v>5081</v>
      </c>
      <c r="U1569" s="0" t="s">
        <v>99</v>
      </c>
      <c r="V1569" s="5" t="s">
        <v>5082</v>
      </c>
      <c r="Y1569" s="5" t="s">
        <v>3504</v>
      </c>
      <c r="Z1569" s="0" t="s">
        <v>104</v>
      </c>
      <c r="AC1569" s="5" t="s">
        <v>105</v>
      </c>
      <c r="AD1569" s="3">
        <f>IF(AA1569="","Pendiente",AA1569*Q1569)</f>
      </c>
      <c r="AE1569" s="3">
        <v>25127.12</v>
      </c>
      <c r="AF1569" s="3">
        <f>IF(AE1569="","",AE1569*Q1569)</f>
      </c>
      <c r="AG1569" s="0" t="s">
        <v>106</v>
      </c>
      <c r="AH1569" s="0" t="s">
        <v>107</v>
      </c>
    </row>
    <row r="1570">
      <c r="A1570" s="0">
        <v>1566</v>
      </c>
      <c r="B1570" s="0" t="s">
        <v>5083</v>
      </c>
      <c r="C1570" s="0" t="s">
        <v>13</v>
      </c>
      <c r="D1570" s="0" t="s">
        <v>18</v>
      </c>
      <c r="E1570" s="5" t="s">
        <v>3500</v>
      </c>
      <c r="F1570" s="0" t="s">
        <v>3501</v>
      </c>
      <c r="G1570" s="0" t="s">
        <v>28</v>
      </c>
      <c r="H1570" s="0" t="s">
        <v>2131</v>
      </c>
      <c r="I1570" s="0" t="s">
        <v>3301</v>
      </c>
      <c r="J1570" s="5" t="s">
        <v>3302</v>
      </c>
      <c r="K1570" s="0" t="s">
        <v>32</v>
      </c>
      <c r="O1570" s="2">
        <v>0</v>
      </c>
      <c r="P1570" s="2">
        <v>10</v>
      </c>
      <c r="Q1570" s="2">
        <f>IF(C1570="Inventario físico",O1570,P1570)</f>
      </c>
      <c r="R1570" s="2">
        <v>1</v>
      </c>
      <c r="S1570" s="0" t="s">
        <v>5081</v>
      </c>
      <c r="T1570" s="0" t="s">
        <v>5081</v>
      </c>
      <c r="U1570" s="0" t="s">
        <v>99</v>
      </c>
      <c r="V1570" s="5" t="s">
        <v>5082</v>
      </c>
      <c r="Y1570" s="5" t="s">
        <v>3504</v>
      </c>
      <c r="Z1570" s="0" t="s">
        <v>104</v>
      </c>
      <c r="AC1570" s="5" t="s">
        <v>105</v>
      </c>
      <c r="AD1570" s="3">
        <f>IF(AA1570="","Pendiente",AA1570*Q1570)</f>
      </c>
      <c r="AE1570" s="3">
        <v>25127.120000000003</v>
      </c>
      <c r="AF1570" s="3">
        <f>IF(AE1570="","",AE1570*Q1570)</f>
      </c>
      <c r="AG1570" s="0" t="s">
        <v>106</v>
      </c>
      <c r="AH1570" s="0" t="s">
        <v>107</v>
      </c>
    </row>
    <row r="1571">
      <c r="A1571" s="0">
        <v>1567</v>
      </c>
      <c r="B1571" s="0" t="s">
        <v>5084</v>
      </c>
      <c r="C1571" s="0" t="s">
        <v>13</v>
      </c>
      <c r="D1571" s="0" t="s">
        <v>18</v>
      </c>
      <c r="E1571" s="5" t="s">
        <v>3500</v>
      </c>
      <c r="F1571" s="0" t="s">
        <v>3501</v>
      </c>
      <c r="G1571" s="0" t="s">
        <v>27</v>
      </c>
      <c r="H1571" s="0" t="s">
        <v>1020</v>
      </c>
      <c r="I1571" s="0" t="s">
        <v>3301</v>
      </c>
      <c r="J1571" s="5" t="s">
        <v>3302</v>
      </c>
      <c r="K1571" s="0" t="s">
        <v>32</v>
      </c>
      <c r="O1571" s="2">
        <v>0</v>
      </c>
      <c r="P1571" s="2">
        <v>46</v>
      </c>
      <c r="Q1571" s="2">
        <f>IF(C1571="Inventario físico",O1571,P1571)</f>
      </c>
      <c r="R1571" s="2">
        <v>1</v>
      </c>
      <c r="S1571" s="0" t="s">
        <v>5085</v>
      </c>
      <c r="T1571" s="0" t="s">
        <v>5085</v>
      </c>
      <c r="U1571" s="0" t="s">
        <v>99</v>
      </c>
      <c r="V1571" s="5" t="s">
        <v>5086</v>
      </c>
      <c r="Y1571" s="5" t="s">
        <v>3504</v>
      </c>
      <c r="Z1571" s="0" t="s">
        <v>104</v>
      </c>
      <c r="AC1571" s="5" t="s">
        <v>105</v>
      </c>
      <c r="AD1571" s="3">
        <f>IF(AA1571="","Pendiente",AA1571*Q1571)</f>
      </c>
      <c r="AE1571" s="3">
        <v>19500</v>
      </c>
      <c r="AF1571" s="3">
        <f>IF(AE1571="","",AE1571*Q1571)</f>
      </c>
      <c r="AG1571" s="0" t="s">
        <v>106</v>
      </c>
      <c r="AH1571" s="0" t="s">
        <v>107</v>
      </c>
    </row>
    <row r="1572">
      <c r="A1572" s="0">
        <v>1568</v>
      </c>
      <c r="B1572" s="0" t="s">
        <v>5087</v>
      </c>
      <c r="C1572" s="0" t="s">
        <v>13</v>
      </c>
      <c r="D1572" s="0" t="s">
        <v>16</v>
      </c>
      <c r="E1572" s="5" t="s">
        <v>3306</v>
      </c>
      <c r="G1572" s="0" t="s">
        <v>27</v>
      </c>
      <c r="H1572" s="0" t="s">
        <v>1020</v>
      </c>
      <c r="I1572" s="0" t="s">
        <v>3301</v>
      </c>
      <c r="J1572" s="5" t="s">
        <v>3302</v>
      </c>
      <c r="K1572" s="0" t="s">
        <v>30</v>
      </c>
      <c r="O1572" s="2">
        <v>0</v>
      </c>
      <c r="P1572" s="2">
        <v>45</v>
      </c>
      <c r="Q1572" s="2">
        <f>IF(C1572="Inventario físico",O1572,P1572)</f>
      </c>
      <c r="R1572" s="2">
        <v>1</v>
      </c>
      <c r="S1572" s="0" t="s">
        <v>5088</v>
      </c>
      <c r="T1572" s="0" t="s">
        <v>5088</v>
      </c>
      <c r="U1572" s="0" t="s">
        <v>99</v>
      </c>
      <c r="V1572" s="5" t="s">
        <v>5089</v>
      </c>
      <c r="Y1572" s="5" t="s">
        <v>3309</v>
      </c>
      <c r="Z1572" s="0" t="s">
        <v>104</v>
      </c>
      <c r="AC1572" s="5" t="s">
        <v>105</v>
      </c>
      <c r="AD1572" s="3">
        <f>IF(AA1572="","Pendiente",AA1572*Q1572)</f>
      </c>
      <c r="AE1572" s="3">
        <v>2163.5666666666666</v>
      </c>
      <c r="AF1572" s="3">
        <f>IF(AE1572="","",AE1572*Q1572)</f>
      </c>
      <c r="AG1572" s="0" t="s">
        <v>106</v>
      </c>
      <c r="AH1572" s="0" t="s">
        <v>107</v>
      </c>
    </row>
    <row r="1573">
      <c r="A1573" s="0">
        <v>1569</v>
      </c>
      <c r="B1573" s="0" t="s">
        <v>5090</v>
      </c>
      <c r="C1573" s="0" t="s">
        <v>13</v>
      </c>
      <c r="D1573" s="0" t="s">
        <v>16</v>
      </c>
      <c r="E1573" s="5" t="s">
        <v>131</v>
      </c>
      <c r="F1573" s="0" t="s">
        <v>3300</v>
      </c>
      <c r="G1573" s="0" t="s">
        <v>28</v>
      </c>
      <c r="H1573" s="0" t="s">
        <v>2131</v>
      </c>
      <c r="I1573" s="0" t="s">
        <v>3301</v>
      </c>
      <c r="J1573" s="5" t="s">
        <v>3302</v>
      </c>
      <c r="K1573" s="0" t="s">
        <v>30</v>
      </c>
      <c r="O1573" s="2">
        <v>0</v>
      </c>
      <c r="P1573" s="2">
        <v>2</v>
      </c>
      <c r="Q1573" s="2">
        <f>IF(C1573="Inventario físico",O1573,P1573)</f>
      </c>
      <c r="R1573" s="2">
        <v>1</v>
      </c>
      <c r="S1573" s="0" t="s">
        <v>762</v>
      </c>
      <c r="T1573" s="0" t="s">
        <v>762</v>
      </c>
      <c r="U1573" s="0" t="s">
        <v>99</v>
      </c>
      <c r="V1573" s="5" t="s">
        <v>763</v>
      </c>
      <c r="Y1573" s="5" t="s">
        <v>3457</v>
      </c>
      <c r="Z1573" s="0" t="s">
        <v>104</v>
      </c>
      <c r="AC1573" s="5" t="s">
        <v>105</v>
      </c>
      <c r="AD1573" s="3">
        <f>IF(AA1573="","Pendiente",AA1573*Q1573)</f>
      </c>
      <c r="AE1573" s="3">
        <v>46000</v>
      </c>
      <c r="AF1573" s="3">
        <f>IF(AE1573="","",AE1573*Q1573)</f>
      </c>
      <c r="AG1573" s="0" t="s">
        <v>106</v>
      </c>
      <c r="AH1573" s="0" t="s">
        <v>107</v>
      </c>
    </row>
    <row r="1574">
      <c r="A1574" s="0">
        <v>1570</v>
      </c>
      <c r="B1574" s="0" t="s">
        <v>5091</v>
      </c>
      <c r="C1574" s="0" t="s">
        <v>13</v>
      </c>
      <c r="D1574" s="0" t="s">
        <v>16</v>
      </c>
      <c r="E1574" s="5" t="s">
        <v>3306</v>
      </c>
      <c r="G1574" s="0" t="s">
        <v>27</v>
      </c>
      <c r="H1574" s="0" t="s">
        <v>1020</v>
      </c>
      <c r="I1574" s="0" t="s">
        <v>3301</v>
      </c>
      <c r="J1574" s="5" t="s">
        <v>3302</v>
      </c>
      <c r="K1574" s="0" t="s">
        <v>30</v>
      </c>
      <c r="O1574" s="2">
        <v>0</v>
      </c>
      <c r="P1574" s="2">
        <v>75</v>
      </c>
      <c r="Q1574" s="2">
        <f>IF(C1574="Inventario físico",O1574,P1574)</f>
      </c>
      <c r="R1574" s="2">
        <v>2</v>
      </c>
      <c r="S1574" s="0" t="s">
        <v>5092</v>
      </c>
      <c r="T1574" s="0" t="s">
        <v>5092</v>
      </c>
      <c r="U1574" s="0" t="s">
        <v>99</v>
      </c>
      <c r="V1574" s="5" t="s">
        <v>388</v>
      </c>
      <c r="Y1574" s="5" t="s">
        <v>3309</v>
      </c>
      <c r="Z1574" s="0" t="s">
        <v>104</v>
      </c>
      <c r="AC1574" s="5" t="s">
        <v>105</v>
      </c>
      <c r="AD1574" s="3">
        <f>IF(AA1574="","Pendiente",AA1574*Q1574)</f>
      </c>
      <c r="AE1574" s="3">
        <v>5221.974666666666</v>
      </c>
      <c r="AF1574" s="3">
        <f>IF(AE1574="","",AE1574*Q1574)</f>
      </c>
      <c r="AG1574" s="0" t="s">
        <v>106</v>
      </c>
      <c r="AH1574" s="0" t="s">
        <v>107</v>
      </c>
    </row>
    <row r="1575">
      <c r="A1575" s="0">
        <v>1571</v>
      </c>
      <c r="B1575" s="0" t="s">
        <v>5093</v>
      </c>
      <c r="C1575" s="0" t="s">
        <v>13</v>
      </c>
      <c r="D1575" s="0" t="s">
        <v>18</v>
      </c>
      <c r="E1575" s="5" t="s">
        <v>3500</v>
      </c>
      <c r="F1575" s="0" t="s">
        <v>3501</v>
      </c>
      <c r="G1575" s="0" t="s">
        <v>27</v>
      </c>
      <c r="H1575" s="0" t="s">
        <v>1020</v>
      </c>
      <c r="I1575" s="0" t="s">
        <v>3301</v>
      </c>
      <c r="J1575" s="5" t="s">
        <v>3302</v>
      </c>
      <c r="K1575" s="0" t="s">
        <v>32</v>
      </c>
      <c r="O1575" s="2">
        <v>0</v>
      </c>
      <c r="P1575" s="2">
        <v>75</v>
      </c>
      <c r="Q1575" s="2">
        <f>IF(C1575="Inventario físico",O1575,P1575)</f>
      </c>
      <c r="R1575" s="2">
        <v>2</v>
      </c>
      <c r="S1575" s="0" t="s">
        <v>5094</v>
      </c>
      <c r="T1575" s="0" t="s">
        <v>5094</v>
      </c>
      <c r="U1575" s="0" t="s">
        <v>99</v>
      </c>
      <c r="V1575" s="5" t="s">
        <v>5095</v>
      </c>
      <c r="Y1575" s="5" t="s">
        <v>3504</v>
      </c>
      <c r="Z1575" s="0" t="s">
        <v>104</v>
      </c>
      <c r="AC1575" s="5" t="s">
        <v>105</v>
      </c>
      <c r="AD1575" s="3">
        <f>IF(AA1575="","Pendiente",AA1575*Q1575)</f>
      </c>
      <c r="AE1575" s="3">
        <v>51858.19906666666</v>
      </c>
      <c r="AF1575" s="3">
        <f>IF(AE1575="","",AE1575*Q1575)</f>
      </c>
      <c r="AG1575" s="0" t="s">
        <v>106</v>
      </c>
      <c r="AH1575" s="0" t="s">
        <v>107</v>
      </c>
    </row>
    <row r="1576">
      <c r="A1576" s="0">
        <v>1572</v>
      </c>
      <c r="B1576" s="0" t="s">
        <v>5096</v>
      </c>
      <c r="C1576" s="0" t="s">
        <v>13</v>
      </c>
      <c r="D1576" s="0" t="s">
        <v>18</v>
      </c>
      <c r="E1576" s="5" t="s">
        <v>3500</v>
      </c>
      <c r="F1576" s="0" t="s">
        <v>3501</v>
      </c>
      <c r="G1576" s="0" t="s">
        <v>28</v>
      </c>
      <c r="H1576" s="0" t="s">
        <v>2131</v>
      </c>
      <c r="I1576" s="0" t="s">
        <v>3301</v>
      </c>
      <c r="J1576" s="5" t="s">
        <v>3302</v>
      </c>
      <c r="K1576" s="0" t="s">
        <v>32</v>
      </c>
      <c r="O1576" s="2">
        <v>0</v>
      </c>
      <c r="P1576" s="2">
        <v>9</v>
      </c>
      <c r="Q1576" s="2">
        <f>IF(C1576="Inventario físico",O1576,P1576)</f>
      </c>
      <c r="R1576" s="2">
        <v>2</v>
      </c>
      <c r="S1576" s="0" t="s">
        <v>5094</v>
      </c>
      <c r="T1576" s="0" t="s">
        <v>5094</v>
      </c>
      <c r="U1576" s="0" t="s">
        <v>99</v>
      </c>
      <c r="V1576" s="5" t="s">
        <v>5095</v>
      </c>
      <c r="Y1576" s="5" t="s">
        <v>3504</v>
      </c>
      <c r="Z1576" s="0" t="s">
        <v>104</v>
      </c>
      <c r="AC1576" s="5" t="s">
        <v>105</v>
      </c>
      <c r="AD1576" s="3">
        <f>IF(AA1576="","Pendiente",AA1576*Q1576)</f>
      </c>
      <c r="AE1576" s="3">
        <v>92198.77777777778</v>
      </c>
      <c r="AF1576" s="3">
        <f>IF(AE1576="","",AE1576*Q1576)</f>
      </c>
      <c r="AG1576" s="0" t="s">
        <v>106</v>
      </c>
      <c r="AH1576" s="0" t="s">
        <v>107</v>
      </c>
    </row>
    <row r="1577">
      <c r="A1577" s="0">
        <v>1573</v>
      </c>
      <c r="B1577" s="0" t="s">
        <v>5097</v>
      </c>
      <c r="C1577" s="0" t="s">
        <v>13</v>
      </c>
      <c r="D1577" s="0" t="s">
        <v>18</v>
      </c>
      <c r="E1577" s="5" t="s">
        <v>3500</v>
      </c>
      <c r="F1577" s="0" t="s">
        <v>3501</v>
      </c>
      <c r="G1577" s="0" t="s">
        <v>27</v>
      </c>
      <c r="H1577" s="0" t="s">
        <v>1020</v>
      </c>
      <c r="I1577" s="0" t="s">
        <v>3301</v>
      </c>
      <c r="J1577" s="5" t="s">
        <v>3302</v>
      </c>
      <c r="K1577" s="0" t="s">
        <v>32</v>
      </c>
      <c r="O1577" s="2">
        <v>0</v>
      </c>
      <c r="P1577" s="2">
        <v>81</v>
      </c>
      <c r="Q1577" s="2">
        <f>IF(C1577="Inventario físico",O1577,P1577)</f>
      </c>
      <c r="R1577" s="2">
        <v>3</v>
      </c>
      <c r="S1577" s="0" t="s">
        <v>5098</v>
      </c>
      <c r="T1577" s="0" t="s">
        <v>5098</v>
      </c>
      <c r="U1577" s="0" t="s">
        <v>99</v>
      </c>
      <c r="V1577" s="5" t="s">
        <v>5099</v>
      </c>
      <c r="Y1577" s="5" t="s">
        <v>3504</v>
      </c>
      <c r="Z1577" s="0" t="s">
        <v>104</v>
      </c>
      <c r="AC1577" s="5" t="s">
        <v>105</v>
      </c>
      <c r="AD1577" s="3">
        <f>IF(AA1577="","Pendiente",AA1577*Q1577)</f>
      </c>
      <c r="AE1577" s="3">
        <v>17950.771358024693</v>
      </c>
      <c r="AF1577" s="3">
        <f>IF(AE1577="","",AE1577*Q1577)</f>
      </c>
      <c r="AG1577" s="0" t="s">
        <v>106</v>
      </c>
      <c r="AH1577" s="0" t="s">
        <v>107</v>
      </c>
    </row>
    <row r="1578">
      <c r="A1578" s="0">
        <v>1574</v>
      </c>
      <c r="B1578" s="0" t="s">
        <v>5100</v>
      </c>
      <c r="C1578" s="0" t="s">
        <v>13</v>
      </c>
      <c r="D1578" s="0" t="s">
        <v>18</v>
      </c>
      <c r="E1578" s="5" t="s">
        <v>3500</v>
      </c>
      <c r="F1578" s="0" t="s">
        <v>3501</v>
      </c>
      <c r="G1578" s="0" t="s">
        <v>27</v>
      </c>
      <c r="H1578" s="0" t="s">
        <v>1020</v>
      </c>
      <c r="I1578" s="0" t="s">
        <v>3301</v>
      </c>
      <c r="J1578" s="5" t="s">
        <v>3302</v>
      </c>
      <c r="K1578" s="0" t="s">
        <v>32</v>
      </c>
      <c r="O1578" s="2">
        <v>0</v>
      </c>
      <c r="P1578" s="2">
        <v>53</v>
      </c>
      <c r="Q1578" s="2">
        <f>IF(C1578="Inventario físico",O1578,P1578)</f>
      </c>
      <c r="R1578" s="2">
        <v>2</v>
      </c>
      <c r="S1578" s="0" t="s">
        <v>5101</v>
      </c>
      <c r="T1578" s="0" t="s">
        <v>5101</v>
      </c>
      <c r="U1578" s="0" t="s">
        <v>99</v>
      </c>
      <c r="V1578" s="5" t="s">
        <v>5102</v>
      </c>
      <c r="Y1578" s="5" t="s">
        <v>3504</v>
      </c>
      <c r="Z1578" s="0" t="s">
        <v>104</v>
      </c>
      <c r="AC1578" s="5" t="s">
        <v>105</v>
      </c>
      <c r="AD1578" s="3">
        <f>IF(AA1578="","Pendiente",AA1578*Q1578)</f>
      </c>
      <c r="AE1578" s="3">
        <v>19190.909056603774</v>
      </c>
      <c r="AF1578" s="3">
        <f>IF(AE1578="","",AE1578*Q1578)</f>
      </c>
      <c r="AG1578" s="0" t="s">
        <v>106</v>
      </c>
      <c r="AH1578" s="0" t="s">
        <v>107</v>
      </c>
    </row>
    <row r="1579">
      <c r="A1579" s="0">
        <v>1575</v>
      </c>
      <c r="B1579" s="0" t="s">
        <v>5103</v>
      </c>
      <c r="C1579" s="0" t="s">
        <v>13</v>
      </c>
      <c r="D1579" s="0" t="s">
        <v>18</v>
      </c>
      <c r="E1579" s="5" t="s">
        <v>3500</v>
      </c>
      <c r="F1579" s="0" t="s">
        <v>3501</v>
      </c>
      <c r="G1579" s="0" t="s">
        <v>27</v>
      </c>
      <c r="H1579" s="0" t="s">
        <v>1020</v>
      </c>
      <c r="I1579" s="0" t="s">
        <v>3301</v>
      </c>
      <c r="J1579" s="5" t="s">
        <v>3302</v>
      </c>
      <c r="K1579" s="0" t="s">
        <v>32</v>
      </c>
      <c r="O1579" s="2">
        <v>0</v>
      </c>
      <c r="P1579" s="2">
        <v>78</v>
      </c>
      <c r="Q1579" s="2">
        <f>IF(C1579="Inventario físico",O1579,P1579)</f>
      </c>
      <c r="R1579" s="2">
        <v>2</v>
      </c>
      <c r="S1579" s="0" t="s">
        <v>5104</v>
      </c>
      <c r="T1579" s="0" t="s">
        <v>5104</v>
      </c>
      <c r="U1579" s="0" t="s">
        <v>99</v>
      </c>
      <c r="V1579" s="5" t="s">
        <v>5105</v>
      </c>
      <c r="Y1579" s="5" t="s">
        <v>3504</v>
      </c>
      <c r="Z1579" s="0" t="s">
        <v>104</v>
      </c>
      <c r="AC1579" s="5" t="s">
        <v>105</v>
      </c>
      <c r="AD1579" s="3">
        <f>IF(AA1579="","Pendiente",AA1579*Q1579)</f>
      </c>
      <c r="AE1579" s="3">
        <v>19268.01128205128</v>
      </c>
      <c r="AF1579" s="3">
        <f>IF(AE1579="","",AE1579*Q1579)</f>
      </c>
      <c r="AG1579" s="0" t="s">
        <v>106</v>
      </c>
      <c r="AH1579" s="0" t="s">
        <v>107</v>
      </c>
    </row>
    <row r="1580">
      <c r="A1580" s="0">
        <v>1576</v>
      </c>
      <c r="B1580" s="0" t="s">
        <v>5106</v>
      </c>
      <c r="C1580" s="0" t="s">
        <v>13</v>
      </c>
      <c r="D1580" s="0" t="s">
        <v>18</v>
      </c>
      <c r="E1580" s="5" t="s">
        <v>3500</v>
      </c>
      <c r="F1580" s="0" t="s">
        <v>3501</v>
      </c>
      <c r="G1580" s="0" t="s">
        <v>27</v>
      </c>
      <c r="H1580" s="0" t="s">
        <v>1020</v>
      </c>
      <c r="I1580" s="0" t="s">
        <v>3301</v>
      </c>
      <c r="J1580" s="5" t="s">
        <v>3302</v>
      </c>
      <c r="K1580" s="0" t="s">
        <v>32</v>
      </c>
      <c r="O1580" s="2">
        <v>0</v>
      </c>
      <c r="P1580" s="2">
        <v>82</v>
      </c>
      <c r="Q1580" s="2">
        <f>IF(C1580="Inventario físico",O1580,P1580)</f>
      </c>
      <c r="R1580" s="2">
        <v>2</v>
      </c>
      <c r="S1580" s="0" t="s">
        <v>5107</v>
      </c>
      <c r="T1580" s="0" t="s">
        <v>5107</v>
      </c>
      <c r="U1580" s="0" t="s">
        <v>99</v>
      </c>
      <c r="V1580" s="5" t="s">
        <v>5108</v>
      </c>
      <c r="Y1580" s="5" t="s">
        <v>3504</v>
      </c>
      <c r="Z1580" s="0" t="s">
        <v>104</v>
      </c>
      <c r="AC1580" s="5" t="s">
        <v>105</v>
      </c>
      <c r="AD1580" s="3">
        <f>IF(AA1580="","Pendiente",AA1580*Q1580)</f>
      </c>
      <c r="AE1580" s="3">
        <v>19332.291585365856</v>
      </c>
      <c r="AF1580" s="3">
        <f>IF(AE1580="","",AE1580*Q1580)</f>
      </c>
      <c r="AG1580" s="0" t="s">
        <v>106</v>
      </c>
      <c r="AH1580" s="0" t="s">
        <v>107</v>
      </c>
    </row>
    <row r="1581">
      <c r="A1581" s="0">
        <v>1577</v>
      </c>
      <c r="B1581" s="0" t="s">
        <v>5109</v>
      </c>
      <c r="C1581" s="0" t="s">
        <v>13</v>
      </c>
      <c r="D1581" s="0" t="s">
        <v>18</v>
      </c>
      <c r="E1581" s="5" t="s">
        <v>3500</v>
      </c>
      <c r="F1581" s="0" t="s">
        <v>3501</v>
      </c>
      <c r="G1581" s="0" t="s">
        <v>27</v>
      </c>
      <c r="H1581" s="0" t="s">
        <v>1020</v>
      </c>
      <c r="I1581" s="0" t="s">
        <v>3301</v>
      </c>
      <c r="J1581" s="5" t="s">
        <v>3302</v>
      </c>
      <c r="K1581" s="0" t="s">
        <v>32</v>
      </c>
      <c r="O1581" s="2">
        <v>0</v>
      </c>
      <c r="P1581" s="2">
        <v>77</v>
      </c>
      <c r="Q1581" s="2">
        <f>IF(C1581="Inventario físico",O1581,P1581)</f>
      </c>
      <c r="R1581" s="2">
        <v>2</v>
      </c>
      <c r="S1581" s="0" t="s">
        <v>5110</v>
      </c>
      <c r="T1581" s="0" t="s">
        <v>5110</v>
      </c>
      <c r="U1581" s="0" t="s">
        <v>99</v>
      </c>
      <c r="V1581" s="5" t="s">
        <v>5111</v>
      </c>
      <c r="Y1581" s="5" t="s">
        <v>3504</v>
      </c>
      <c r="Z1581" s="0" t="s">
        <v>104</v>
      </c>
      <c r="AC1581" s="5" t="s">
        <v>105</v>
      </c>
      <c r="AD1581" s="3">
        <f>IF(AA1581="","Pendiente",AA1581*Q1581)</f>
      </c>
      <c r="AE1581" s="3">
        <v>19900</v>
      </c>
      <c r="AF1581" s="3">
        <f>IF(AE1581="","",AE1581*Q1581)</f>
      </c>
      <c r="AG1581" s="0" t="s">
        <v>106</v>
      </c>
      <c r="AH1581" s="0" t="s">
        <v>107</v>
      </c>
    </row>
    <row r="1582">
      <c r="A1582" s="0">
        <v>1578</v>
      </c>
      <c r="B1582" s="0" t="s">
        <v>5112</v>
      </c>
      <c r="C1582" s="0" t="s">
        <v>13</v>
      </c>
      <c r="D1582" s="0" t="s">
        <v>18</v>
      </c>
      <c r="E1582" s="5" t="s">
        <v>3500</v>
      </c>
      <c r="F1582" s="0" t="s">
        <v>3501</v>
      </c>
      <c r="G1582" s="0" t="s">
        <v>27</v>
      </c>
      <c r="H1582" s="0" t="s">
        <v>1020</v>
      </c>
      <c r="I1582" s="0" t="s">
        <v>3301</v>
      </c>
      <c r="J1582" s="5" t="s">
        <v>3302</v>
      </c>
      <c r="K1582" s="0" t="s">
        <v>32</v>
      </c>
      <c r="O1582" s="2">
        <v>0</v>
      </c>
      <c r="P1582" s="2">
        <v>41</v>
      </c>
      <c r="Q1582" s="2">
        <f>IF(C1582="Inventario físico",O1582,P1582)</f>
      </c>
      <c r="R1582" s="2">
        <v>1</v>
      </c>
      <c r="S1582" s="0" t="s">
        <v>5113</v>
      </c>
      <c r="T1582" s="0" t="s">
        <v>5113</v>
      </c>
      <c r="U1582" s="0" t="s">
        <v>99</v>
      </c>
      <c r="V1582" s="5" t="s">
        <v>5114</v>
      </c>
      <c r="Y1582" s="5" t="s">
        <v>3504</v>
      </c>
      <c r="Z1582" s="0" t="s">
        <v>104</v>
      </c>
      <c r="AC1582" s="5" t="s">
        <v>105</v>
      </c>
      <c r="AD1582" s="3">
        <f>IF(AA1582="","Pendiente",AA1582*Q1582)</f>
      </c>
      <c r="AE1582" s="3">
        <v>20427.141219512196</v>
      </c>
      <c r="AF1582" s="3">
        <f>IF(AE1582="","",AE1582*Q1582)</f>
      </c>
      <c r="AG1582" s="0" t="s">
        <v>106</v>
      </c>
      <c r="AH1582" s="0" t="s">
        <v>107</v>
      </c>
    </row>
    <row r="1583">
      <c r="A1583" s="0">
        <v>1579</v>
      </c>
      <c r="B1583" s="0" t="s">
        <v>5115</v>
      </c>
      <c r="C1583" s="0" t="s">
        <v>13</v>
      </c>
      <c r="D1583" s="0" t="s">
        <v>16</v>
      </c>
      <c r="E1583" s="5" t="s">
        <v>3306</v>
      </c>
      <c r="G1583" s="0" t="s">
        <v>27</v>
      </c>
      <c r="H1583" s="0" t="s">
        <v>1020</v>
      </c>
      <c r="I1583" s="0" t="s">
        <v>3301</v>
      </c>
      <c r="J1583" s="5" t="s">
        <v>3302</v>
      </c>
      <c r="K1583" s="0" t="s">
        <v>33</v>
      </c>
      <c r="O1583" s="2">
        <v>0</v>
      </c>
      <c r="P1583" s="2">
        <v>40</v>
      </c>
      <c r="Q1583" s="2">
        <f>IF(C1583="Inventario físico",O1583,P1583)</f>
      </c>
      <c r="R1583" s="2">
        <v>1</v>
      </c>
      <c r="S1583" s="0" t="s">
        <v>5116</v>
      </c>
      <c r="T1583" s="0" t="s">
        <v>5116</v>
      </c>
      <c r="U1583" s="0" t="s">
        <v>99</v>
      </c>
      <c r="V1583" s="5" t="s">
        <v>4179</v>
      </c>
      <c r="Y1583" s="5" t="s">
        <v>3309</v>
      </c>
      <c r="Z1583" s="0" t="s">
        <v>104</v>
      </c>
      <c r="AC1583" s="5" t="s">
        <v>105</v>
      </c>
      <c r="AD1583" s="3">
        <f>IF(AA1583="","Pendiente",AA1583*Q1583)</f>
      </c>
      <c r="AE1583" s="3">
        <v>270</v>
      </c>
      <c r="AF1583" s="3">
        <f>IF(AE1583="","",AE1583*Q1583)</f>
      </c>
      <c r="AG1583" s="0" t="s">
        <v>106</v>
      </c>
      <c r="AH1583" s="0" t="s">
        <v>107</v>
      </c>
    </row>
    <row r="1584">
      <c r="A1584" s="0">
        <v>1580</v>
      </c>
      <c r="B1584" s="0" t="s">
        <v>5117</v>
      </c>
      <c r="C1584" s="0" t="s">
        <v>13</v>
      </c>
      <c r="D1584" s="0" t="s">
        <v>16</v>
      </c>
      <c r="E1584" s="5" t="s">
        <v>3306</v>
      </c>
      <c r="G1584" s="0" t="s">
        <v>27</v>
      </c>
      <c r="H1584" s="0" t="s">
        <v>1020</v>
      </c>
      <c r="I1584" s="0" t="s">
        <v>3301</v>
      </c>
      <c r="J1584" s="5" t="s">
        <v>3302</v>
      </c>
      <c r="K1584" s="0" t="s">
        <v>33</v>
      </c>
      <c r="O1584" s="2">
        <v>0</v>
      </c>
      <c r="P1584" s="2">
        <v>132</v>
      </c>
      <c r="Q1584" s="2">
        <f>IF(C1584="Inventario físico",O1584,P1584)</f>
      </c>
      <c r="R1584" s="2">
        <v>7</v>
      </c>
      <c r="S1584" s="0" t="s">
        <v>5118</v>
      </c>
      <c r="T1584" s="0" t="s">
        <v>5118</v>
      </c>
      <c r="U1584" s="0" t="s">
        <v>99</v>
      </c>
      <c r="V1584" s="5" t="s">
        <v>5119</v>
      </c>
      <c r="Y1584" s="5" t="s">
        <v>3309</v>
      </c>
      <c r="Z1584" s="0" t="s">
        <v>104</v>
      </c>
      <c r="AC1584" s="5" t="s">
        <v>105</v>
      </c>
      <c r="AD1584" s="3">
        <f>IF(AA1584="","Pendiente",AA1584*Q1584)</f>
      </c>
      <c r="AE1584" s="3">
        <v>1168.6733333333334</v>
      </c>
      <c r="AF1584" s="3">
        <f>IF(AE1584="","",AE1584*Q1584)</f>
      </c>
      <c r="AG1584" s="0" t="s">
        <v>106</v>
      </c>
      <c r="AH1584" s="0" t="s">
        <v>107</v>
      </c>
    </row>
    <row r="1585">
      <c r="A1585" s="0">
        <v>1581</v>
      </c>
      <c r="B1585" s="0" t="s">
        <v>5120</v>
      </c>
      <c r="C1585" s="0" t="s">
        <v>13</v>
      </c>
      <c r="D1585" s="0" t="s">
        <v>16</v>
      </c>
      <c r="E1585" s="5" t="s">
        <v>3306</v>
      </c>
      <c r="G1585" s="0" t="s">
        <v>27</v>
      </c>
      <c r="H1585" s="0" t="s">
        <v>1020</v>
      </c>
      <c r="I1585" s="0" t="s">
        <v>3301</v>
      </c>
      <c r="J1585" s="5" t="s">
        <v>3302</v>
      </c>
      <c r="K1585" s="0" t="s">
        <v>33</v>
      </c>
      <c r="O1585" s="2">
        <v>0</v>
      </c>
      <c r="P1585" s="2">
        <v>40</v>
      </c>
      <c r="Q1585" s="2">
        <f>IF(C1585="Inventario físico",O1585,P1585)</f>
      </c>
      <c r="R1585" s="2">
        <v>2</v>
      </c>
      <c r="S1585" s="0" t="s">
        <v>5121</v>
      </c>
      <c r="T1585" s="0" t="s">
        <v>5121</v>
      </c>
      <c r="U1585" s="0" t="s">
        <v>99</v>
      </c>
      <c r="V1585" s="5" t="s">
        <v>5122</v>
      </c>
      <c r="Y1585" s="5" t="s">
        <v>3309</v>
      </c>
      <c r="Z1585" s="0" t="s">
        <v>104</v>
      </c>
      <c r="AC1585" s="5" t="s">
        <v>105</v>
      </c>
      <c r="AD1585" s="3">
        <f>IF(AA1585="","Pendiente",AA1585*Q1585)</f>
      </c>
      <c r="AE1585" s="3">
        <v>4.54375</v>
      </c>
      <c r="AF1585" s="3">
        <f>IF(AE1585="","",AE1585*Q1585)</f>
      </c>
      <c r="AG1585" s="0" t="s">
        <v>106</v>
      </c>
      <c r="AH1585" s="0" t="s">
        <v>107</v>
      </c>
    </row>
    <row r="1586">
      <c r="A1586" s="0">
        <v>1582</v>
      </c>
      <c r="B1586" s="0" t="s">
        <v>5123</v>
      </c>
      <c r="C1586" s="0" t="s">
        <v>13</v>
      </c>
      <c r="D1586" s="0" t="s">
        <v>16</v>
      </c>
      <c r="E1586" s="5" t="s">
        <v>3306</v>
      </c>
      <c r="G1586" s="0" t="s">
        <v>27</v>
      </c>
      <c r="H1586" s="0" t="s">
        <v>1020</v>
      </c>
      <c r="I1586" s="0" t="s">
        <v>3301</v>
      </c>
      <c r="J1586" s="5" t="s">
        <v>3302</v>
      </c>
      <c r="K1586" s="0" t="s">
        <v>33</v>
      </c>
      <c r="O1586" s="2">
        <v>0</v>
      </c>
      <c r="P1586" s="2">
        <v>120</v>
      </c>
      <c r="Q1586" s="2">
        <f>IF(C1586="Inventario físico",O1586,P1586)</f>
      </c>
      <c r="R1586" s="2">
        <v>3</v>
      </c>
      <c r="S1586" s="0" t="s">
        <v>5124</v>
      </c>
      <c r="T1586" s="0" t="s">
        <v>5124</v>
      </c>
      <c r="U1586" s="0" t="s">
        <v>99</v>
      </c>
      <c r="V1586" s="5" t="s">
        <v>5125</v>
      </c>
      <c r="Y1586" s="5" t="s">
        <v>3309</v>
      </c>
      <c r="Z1586" s="0" t="s">
        <v>104</v>
      </c>
      <c r="AC1586" s="5" t="s">
        <v>105</v>
      </c>
      <c r="AD1586" s="3">
        <f>IF(AA1586="","Pendiente",AA1586*Q1586)</f>
      </c>
      <c r="AE1586" s="3">
        <v>39.65</v>
      </c>
      <c r="AF1586" s="3">
        <f>IF(AE1586="","",AE1586*Q1586)</f>
      </c>
      <c r="AG1586" s="0" t="s">
        <v>106</v>
      </c>
      <c r="AH1586" s="0" t="s">
        <v>107</v>
      </c>
    </row>
    <row r="1587">
      <c r="A1587" s="0">
        <v>1583</v>
      </c>
      <c r="B1587" s="0" t="s">
        <v>5126</v>
      </c>
      <c r="C1587" s="0" t="s">
        <v>13</v>
      </c>
      <c r="D1587" s="0" t="s">
        <v>16</v>
      </c>
      <c r="E1587" s="5" t="s">
        <v>3306</v>
      </c>
      <c r="G1587" s="0" t="s">
        <v>27</v>
      </c>
      <c r="H1587" s="0" t="s">
        <v>1020</v>
      </c>
      <c r="I1587" s="0" t="s">
        <v>3301</v>
      </c>
      <c r="J1587" s="5" t="s">
        <v>3302</v>
      </c>
      <c r="K1587" s="0" t="s">
        <v>33</v>
      </c>
      <c r="O1587" s="2">
        <v>0</v>
      </c>
      <c r="P1587" s="2">
        <v>40</v>
      </c>
      <c r="Q1587" s="2">
        <f>IF(C1587="Inventario físico",O1587,P1587)</f>
      </c>
      <c r="R1587" s="2">
        <v>1</v>
      </c>
      <c r="S1587" s="0" t="s">
        <v>5127</v>
      </c>
      <c r="T1587" s="0" t="s">
        <v>5127</v>
      </c>
      <c r="U1587" s="0" t="s">
        <v>99</v>
      </c>
      <c r="V1587" s="5" t="s">
        <v>988</v>
      </c>
      <c r="Y1587" s="5" t="s">
        <v>3309</v>
      </c>
      <c r="Z1587" s="0" t="s">
        <v>104</v>
      </c>
      <c r="AC1587" s="5" t="s">
        <v>105</v>
      </c>
      <c r="AD1587" s="3">
        <f>IF(AA1587="","Pendiente",AA1587*Q1587)</f>
      </c>
      <c r="AE1587" s="3">
        <v>46</v>
      </c>
      <c r="AF1587" s="3">
        <f>IF(AE1587="","",AE1587*Q1587)</f>
      </c>
      <c r="AG1587" s="0" t="s">
        <v>106</v>
      </c>
      <c r="AH1587" s="0" t="s">
        <v>107</v>
      </c>
    </row>
    <row r="1588">
      <c r="A1588" s="0">
        <v>1584</v>
      </c>
      <c r="B1588" s="0" t="s">
        <v>5128</v>
      </c>
      <c r="C1588" s="0" t="s">
        <v>13</v>
      </c>
      <c r="D1588" s="0" t="s">
        <v>16</v>
      </c>
      <c r="E1588" s="5" t="s">
        <v>3306</v>
      </c>
      <c r="G1588" s="0" t="s">
        <v>28</v>
      </c>
      <c r="H1588" s="0" t="s">
        <v>2131</v>
      </c>
      <c r="I1588" s="0" t="s">
        <v>3301</v>
      </c>
      <c r="J1588" s="5" t="s">
        <v>3302</v>
      </c>
      <c r="K1588" s="0" t="s">
        <v>33</v>
      </c>
      <c r="O1588" s="2">
        <v>0</v>
      </c>
      <c r="P1588" s="2">
        <v>60</v>
      </c>
      <c r="Q1588" s="2">
        <f>IF(C1588="Inventario físico",O1588,P1588)</f>
      </c>
      <c r="R1588" s="2">
        <v>1</v>
      </c>
      <c r="S1588" s="0" t="s">
        <v>5127</v>
      </c>
      <c r="T1588" s="0" t="s">
        <v>5127</v>
      </c>
      <c r="U1588" s="0" t="s">
        <v>99</v>
      </c>
      <c r="V1588" s="5" t="s">
        <v>988</v>
      </c>
      <c r="Y1588" s="5" t="s">
        <v>3309</v>
      </c>
      <c r="Z1588" s="0" t="s">
        <v>104</v>
      </c>
      <c r="AC1588" s="5" t="s">
        <v>105</v>
      </c>
      <c r="AD1588" s="3">
        <f>IF(AA1588="","Pendiente",AA1588*Q1588)</f>
      </c>
      <c r="AE1588" s="3">
        <v>685</v>
      </c>
      <c r="AF1588" s="3">
        <f>IF(AE1588="","",AE1588*Q1588)</f>
      </c>
      <c r="AG1588" s="0" t="s">
        <v>106</v>
      </c>
      <c r="AH1588" s="0" t="s">
        <v>107</v>
      </c>
    </row>
    <row r="1589">
      <c r="A1589" s="0">
        <v>1585</v>
      </c>
      <c r="B1589" s="0" t="s">
        <v>5129</v>
      </c>
      <c r="C1589" s="0" t="s">
        <v>13</v>
      </c>
      <c r="D1589" s="0" t="s">
        <v>16</v>
      </c>
      <c r="E1589" s="5" t="s">
        <v>131</v>
      </c>
      <c r="F1589" s="0" t="s">
        <v>3300</v>
      </c>
      <c r="G1589" s="0" t="s">
        <v>27</v>
      </c>
      <c r="H1589" s="0" t="s">
        <v>1020</v>
      </c>
      <c r="I1589" s="0" t="s">
        <v>3301</v>
      </c>
      <c r="J1589" s="5" t="s">
        <v>3302</v>
      </c>
      <c r="K1589" s="0" t="s">
        <v>30</v>
      </c>
      <c r="O1589" s="2">
        <v>0</v>
      </c>
      <c r="P1589" s="2">
        <v>40</v>
      </c>
      <c r="Q1589" s="2">
        <f>IF(C1589="Inventario físico",O1589,P1589)</f>
      </c>
      <c r="R1589" s="2">
        <v>1</v>
      </c>
      <c r="S1589" s="0" t="s">
        <v>5130</v>
      </c>
      <c r="T1589" s="0" t="s">
        <v>5130</v>
      </c>
      <c r="U1589" s="0" t="s">
        <v>99</v>
      </c>
      <c r="V1589" s="5" t="s">
        <v>1214</v>
      </c>
      <c r="Y1589" s="5" t="s">
        <v>3304</v>
      </c>
      <c r="Z1589" s="0" t="s">
        <v>104</v>
      </c>
      <c r="AC1589" s="5" t="s">
        <v>105</v>
      </c>
      <c r="AD1589" s="3">
        <f>IF(AA1589="","Pendiente",AA1589*Q1589)</f>
      </c>
      <c r="AE1589" s="3">
        <v>22</v>
      </c>
      <c r="AF1589" s="3">
        <f>IF(AE1589="","",AE1589*Q1589)</f>
      </c>
      <c r="AG1589" s="0" t="s">
        <v>106</v>
      </c>
      <c r="AH1589" s="0" t="s">
        <v>107</v>
      </c>
    </row>
    <row r="1590">
      <c r="A1590" s="0">
        <v>1586</v>
      </c>
      <c r="B1590" s="0" t="s">
        <v>5131</v>
      </c>
      <c r="C1590" s="0" t="s">
        <v>13</v>
      </c>
      <c r="D1590" s="0" t="s">
        <v>16</v>
      </c>
      <c r="E1590" s="5" t="s">
        <v>131</v>
      </c>
      <c r="F1590" s="0" t="s">
        <v>3300</v>
      </c>
      <c r="G1590" s="0" t="s">
        <v>27</v>
      </c>
      <c r="H1590" s="0" t="s">
        <v>1020</v>
      </c>
      <c r="I1590" s="0" t="s">
        <v>3301</v>
      </c>
      <c r="J1590" s="5" t="s">
        <v>3302</v>
      </c>
      <c r="K1590" s="0" t="s">
        <v>30</v>
      </c>
      <c r="O1590" s="2">
        <v>0</v>
      </c>
      <c r="P1590" s="2">
        <v>40</v>
      </c>
      <c r="Q1590" s="2">
        <f>IF(C1590="Inventario físico",O1590,P1590)</f>
      </c>
      <c r="R1590" s="2">
        <v>1</v>
      </c>
      <c r="S1590" s="0" t="s">
        <v>5132</v>
      </c>
      <c r="T1590" s="0" t="s">
        <v>5132</v>
      </c>
      <c r="U1590" s="0" t="s">
        <v>99</v>
      </c>
      <c r="V1590" s="5" t="s">
        <v>1220</v>
      </c>
      <c r="Y1590" s="5" t="s">
        <v>3304</v>
      </c>
      <c r="Z1590" s="0" t="s">
        <v>104</v>
      </c>
      <c r="AC1590" s="5" t="s">
        <v>105</v>
      </c>
      <c r="AD1590" s="3">
        <f>IF(AA1590="","Pendiente",AA1590*Q1590)</f>
      </c>
      <c r="AE1590" s="3">
        <v>23.97</v>
      </c>
      <c r="AF1590" s="3">
        <f>IF(AE1590="","",AE1590*Q1590)</f>
      </c>
      <c r="AG1590" s="0" t="s">
        <v>106</v>
      </c>
      <c r="AH1590" s="0" t="s">
        <v>107</v>
      </c>
    </row>
    <row r="1591">
      <c r="A1591" s="0">
        <v>1587</v>
      </c>
      <c r="B1591" s="0" t="s">
        <v>5133</v>
      </c>
      <c r="C1591" s="0" t="s">
        <v>13</v>
      </c>
      <c r="D1591" s="0" t="s">
        <v>16</v>
      </c>
      <c r="E1591" s="5" t="s">
        <v>3306</v>
      </c>
      <c r="G1591" s="0" t="s">
        <v>28</v>
      </c>
      <c r="H1591" s="0" t="s">
        <v>2131</v>
      </c>
      <c r="I1591" s="0" t="s">
        <v>3301</v>
      </c>
      <c r="J1591" s="5" t="s">
        <v>3302</v>
      </c>
      <c r="K1591" s="0" t="s">
        <v>30</v>
      </c>
      <c r="O1591" s="2">
        <v>0</v>
      </c>
      <c r="P1591" s="2">
        <v>8</v>
      </c>
      <c r="Q1591" s="2">
        <f>IF(C1591="Inventario físico",O1591,P1591)</f>
      </c>
      <c r="R1591" s="2">
        <v>1</v>
      </c>
      <c r="S1591" s="0" t="s">
        <v>5132</v>
      </c>
      <c r="T1591" s="0" t="s">
        <v>5132</v>
      </c>
      <c r="U1591" s="0" t="s">
        <v>99</v>
      </c>
      <c r="V1591" s="5" t="s">
        <v>1220</v>
      </c>
      <c r="Y1591" s="5" t="s">
        <v>3309</v>
      </c>
      <c r="Z1591" s="0" t="s">
        <v>104</v>
      </c>
      <c r="AC1591" s="5" t="s">
        <v>105</v>
      </c>
      <c r="AD1591" s="3">
        <f>IF(AA1591="","Pendiente",AA1591*Q1591)</f>
      </c>
      <c r="AE1591" s="3">
        <v>510.27</v>
      </c>
      <c r="AF1591" s="3">
        <f>IF(AE1591="","",AE1591*Q1591)</f>
      </c>
      <c r="AG1591" s="0" t="s">
        <v>106</v>
      </c>
      <c r="AH1591" s="0" t="s">
        <v>107</v>
      </c>
    </row>
    <row r="1592">
      <c r="A1592" s="0">
        <v>1588</v>
      </c>
      <c r="B1592" s="0" t="s">
        <v>5134</v>
      </c>
      <c r="C1592" s="0" t="s">
        <v>13</v>
      </c>
      <c r="D1592" s="0" t="s">
        <v>16</v>
      </c>
      <c r="E1592" s="5" t="s">
        <v>131</v>
      </c>
      <c r="F1592" s="0" t="s">
        <v>3300</v>
      </c>
      <c r="G1592" s="0" t="s">
        <v>27</v>
      </c>
      <c r="H1592" s="0" t="s">
        <v>1020</v>
      </c>
      <c r="I1592" s="0" t="s">
        <v>3301</v>
      </c>
      <c r="J1592" s="5" t="s">
        <v>3302</v>
      </c>
      <c r="K1592" s="0" t="s">
        <v>30</v>
      </c>
      <c r="O1592" s="2">
        <v>0</v>
      </c>
      <c r="P1592" s="2">
        <v>40</v>
      </c>
      <c r="Q1592" s="2">
        <f>IF(C1592="Inventario físico",O1592,P1592)</f>
      </c>
      <c r="R1592" s="2">
        <v>1</v>
      </c>
      <c r="S1592" s="0" t="s">
        <v>5135</v>
      </c>
      <c r="T1592" s="0" t="s">
        <v>5135</v>
      </c>
      <c r="U1592" s="0" t="s">
        <v>99</v>
      </c>
      <c r="V1592" s="5" t="s">
        <v>652</v>
      </c>
      <c r="Y1592" s="5" t="s">
        <v>3304</v>
      </c>
      <c r="Z1592" s="0" t="s">
        <v>104</v>
      </c>
      <c r="AC1592" s="5" t="s">
        <v>105</v>
      </c>
      <c r="AD1592" s="3">
        <f>IF(AA1592="","Pendiente",AA1592*Q1592)</f>
      </c>
      <c r="AE1592" s="3">
        <v>271.40999999999997</v>
      </c>
      <c r="AF1592" s="3">
        <f>IF(AE1592="","",AE1592*Q1592)</f>
      </c>
      <c r="AG1592" s="0" t="s">
        <v>106</v>
      </c>
      <c r="AH1592" s="0" t="s">
        <v>107</v>
      </c>
    </row>
    <row r="1593">
      <c r="A1593" s="0">
        <v>1589</v>
      </c>
      <c r="B1593" s="0" t="s">
        <v>5136</v>
      </c>
      <c r="C1593" s="0" t="s">
        <v>13</v>
      </c>
      <c r="D1593" s="0" t="s">
        <v>16</v>
      </c>
      <c r="E1593" s="5" t="s">
        <v>131</v>
      </c>
      <c r="F1593" s="0" t="s">
        <v>3300</v>
      </c>
      <c r="G1593" s="0" t="s">
        <v>28</v>
      </c>
      <c r="H1593" s="0" t="s">
        <v>2131</v>
      </c>
      <c r="I1593" s="0" t="s">
        <v>3301</v>
      </c>
      <c r="J1593" s="5" t="s">
        <v>3302</v>
      </c>
      <c r="K1593" s="0" t="s">
        <v>30</v>
      </c>
      <c r="O1593" s="2">
        <v>0</v>
      </c>
      <c r="P1593" s="2">
        <v>10</v>
      </c>
      <c r="Q1593" s="2">
        <f>IF(C1593="Inventario físico",O1593,P1593)</f>
      </c>
      <c r="R1593" s="2">
        <v>1</v>
      </c>
      <c r="S1593" s="0" t="s">
        <v>5135</v>
      </c>
      <c r="T1593" s="0" t="s">
        <v>5135</v>
      </c>
      <c r="U1593" s="0" t="s">
        <v>99</v>
      </c>
      <c r="V1593" s="5" t="s">
        <v>652</v>
      </c>
      <c r="Y1593" s="5" t="s">
        <v>3304</v>
      </c>
      <c r="Z1593" s="0" t="s">
        <v>104</v>
      </c>
      <c r="AC1593" s="5" t="s">
        <v>105</v>
      </c>
      <c r="AD1593" s="3">
        <f>IF(AA1593="","Pendiente",AA1593*Q1593)</f>
      </c>
      <c r="AE1593" s="3">
        <v>2300</v>
      </c>
      <c r="AF1593" s="3">
        <f>IF(AE1593="","",AE1593*Q1593)</f>
      </c>
      <c r="AG1593" s="0" t="s">
        <v>106</v>
      </c>
      <c r="AH1593" s="0" t="s">
        <v>107</v>
      </c>
    </row>
    <row r="1594">
      <c r="A1594" s="0">
        <v>1590</v>
      </c>
      <c r="B1594" s="0" t="s">
        <v>5137</v>
      </c>
      <c r="C1594" s="0" t="s">
        <v>13</v>
      </c>
      <c r="D1594" s="0" t="s">
        <v>16</v>
      </c>
      <c r="E1594" s="5" t="s">
        <v>3306</v>
      </c>
      <c r="G1594" s="0" t="s">
        <v>27</v>
      </c>
      <c r="H1594" s="0" t="s">
        <v>1020</v>
      </c>
      <c r="I1594" s="0" t="s">
        <v>3301</v>
      </c>
      <c r="J1594" s="5" t="s">
        <v>3302</v>
      </c>
      <c r="K1594" s="0" t="s">
        <v>30</v>
      </c>
      <c r="O1594" s="2">
        <v>0</v>
      </c>
      <c r="P1594" s="2">
        <v>80</v>
      </c>
      <c r="Q1594" s="2">
        <f>IF(C1594="Inventario físico",O1594,P1594)</f>
      </c>
      <c r="R1594" s="2">
        <v>2</v>
      </c>
      <c r="S1594" s="0" t="s">
        <v>5138</v>
      </c>
      <c r="T1594" s="0" t="s">
        <v>5138</v>
      </c>
      <c r="U1594" s="0" t="s">
        <v>99</v>
      </c>
      <c r="V1594" s="5" t="s">
        <v>5139</v>
      </c>
      <c r="Y1594" s="5" t="s">
        <v>3309</v>
      </c>
      <c r="Z1594" s="0" t="s">
        <v>104</v>
      </c>
      <c r="AC1594" s="5" t="s">
        <v>105</v>
      </c>
      <c r="AD1594" s="3">
        <f>IF(AA1594="","Pendiente",AA1594*Q1594)</f>
      </c>
      <c r="AE1594" s="3">
        <v>3187.5</v>
      </c>
      <c r="AF1594" s="3">
        <f>IF(AE1594="","",AE1594*Q1594)</f>
      </c>
      <c r="AG1594" s="0" t="s">
        <v>106</v>
      </c>
      <c r="AH1594" s="0" t="s">
        <v>107</v>
      </c>
    </row>
    <row r="1595">
      <c r="A1595" s="0">
        <v>1591</v>
      </c>
      <c r="B1595" s="0" t="s">
        <v>5140</v>
      </c>
      <c r="C1595" s="0" t="s">
        <v>13</v>
      </c>
      <c r="D1595" s="0" t="s">
        <v>18</v>
      </c>
      <c r="E1595" s="5" t="s">
        <v>3500</v>
      </c>
      <c r="F1595" s="0" t="s">
        <v>3501</v>
      </c>
      <c r="G1595" s="0" t="s">
        <v>27</v>
      </c>
      <c r="H1595" s="0" t="s">
        <v>1020</v>
      </c>
      <c r="I1595" s="0" t="s">
        <v>3301</v>
      </c>
      <c r="J1595" s="5" t="s">
        <v>3302</v>
      </c>
      <c r="K1595" s="0" t="s">
        <v>32</v>
      </c>
      <c r="O1595" s="2">
        <v>0</v>
      </c>
      <c r="P1595" s="2">
        <v>42</v>
      </c>
      <c r="Q1595" s="2">
        <f>IF(C1595="Inventario físico",O1595,P1595)</f>
      </c>
      <c r="R1595" s="2">
        <v>2</v>
      </c>
      <c r="S1595" s="0" t="s">
        <v>5141</v>
      </c>
      <c r="T1595" s="0" t="s">
        <v>5141</v>
      </c>
      <c r="U1595" s="0" t="s">
        <v>99</v>
      </c>
      <c r="V1595" s="5" t="s">
        <v>5142</v>
      </c>
      <c r="Y1595" s="5" t="s">
        <v>3504</v>
      </c>
      <c r="Z1595" s="0" t="s">
        <v>104</v>
      </c>
      <c r="AC1595" s="5" t="s">
        <v>105</v>
      </c>
      <c r="AD1595" s="3">
        <f>IF(AA1595="","Pendiente",AA1595*Q1595)</f>
      </c>
      <c r="AE1595" s="3">
        <v>17858.865476190476</v>
      </c>
      <c r="AF1595" s="3">
        <f>IF(AE1595="","",AE1595*Q1595)</f>
      </c>
      <c r="AG1595" s="0" t="s">
        <v>106</v>
      </c>
      <c r="AH1595" s="0" t="s">
        <v>107</v>
      </c>
    </row>
    <row r="1596">
      <c r="A1596" s="0">
        <v>1592</v>
      </c>
      <c r="B1596" s="0" t="s">
        <v>5143</v>
      </c>
      <c r="C1596" s="0" t="s">
        <v>13</v>
      </c>
      <c r="D1596" s="0" t="s">
        <v>18</v>
      </c>
      <c r="E1596" s="5" t="s">
        <v>3500</v>
      </c>
      <c r="F1596" s="0" t="s">
        <v>3501</v>
      </c>
      <c r="G1596" s="0" t="s">
        <v>27</v>
      </c>
      <c r="H1596" s="0" t="s">
        <v>1020</v>
      </c>
      <c r="I1596" s="0" t="s">
        <v>3301</v>
      </c>
      <c r="J1596" s="5" t="s">
        <v>3302</v>
      </c>
      <c r="K1596" s="0" t="s">
        <v>32</v>
      </c>
      <c r="O1596" s="2">
        <v>0</v>
      </c>
      <c r="P1596" s="2">
        <v>36</v>
      </c>
      <c r="Q1596" s="2">
        <f>IF(C1596="Inventario físico",O1596,P1596)</f>
      </c>
      <c r="R1596" s="2">
        <v>1</v>
      </c>
      <c r="S1596" s="0" t="s">
        <v>5144</v>
      </c>
      <c r="T1596" s="0" t="s">
        <v>5144</v>
      </c>
      <c r="U1596" s="0" t="s">
        <v>99</v>
      </c>
      <c r="V1596" s="5" t="s">
        <v>5145</v>
      </c>
      <c r="Y1596" s="5" t="s">
        <v>3504</v>
      </c>
      <c r="Z1596" s="0" t="s">
        <v>104</v>
      </c>
      <c r="AC1596" s="5" t="s">
        <v>105</v>
      </c>
      <c r="AD1596" s="3">
        <f>IF(AA1596="","Pendiente",AA1596*Q1596)</f>
      </c>
      <c r="AE1596" s="3">
        <v>20353.84527777778</v>
      </c>
      <c r="AF1596" s="3">
        <f>IF(AE1596="","",AE1596*Q1596)</f>
      </c>
      <c r="AG1596" s="0" t="s">
        <v>106</v>
      </c>
      <c r="AH1596" s="0" t="s">
        <v>107</v>
      </c>
    </row>
    <row r="1597">
      <c r="A1597" s="0">
        <v>1593</v>
      </c>
      <c r="B1597" s="0" t="s">
        <v>5146</v>
      </c>
      <c r="C1597" s="0" t="s">
        <v>13</v>
      </c>
      <c r="D1597" s="0" t="s">
        <v>18</v>
      </c>
      <c r="E1597" s="5" t="s">
        <v>3500</v>
      </c>
      <c r="F1597" s="0" t="s">
        <v>3501</v>
      </c>
      <c r="G1597" s="0" t="s">
        <v>27</v>
      </c>
      <c r="H1597" s="0" t="s">
        <v>1020</v>
      </c>
      <c r="I1597" s="0" t="s">
        <v>3301</v>
      </c>
      <c r="J1597" s="5" t="s">
        <v>3302</v>
      </c>
      <c r="K1597" s="0" t="s">
        <v>32</v>
      </c>
      <c r="O1597" s="2">
        <v>0</v>
      </c>
      <c r="P1597" s="2">
        <v>67</v>
      </c>
      <c r="Q1597" s="2">
        <f>IF(C1597="Inventario físico",O1597,P1597)</f>
      </c>
      <c r="R1597" s="2">
        <v>2</v>
      </c>
      <c r="S1597" s="0" t="s">
        <v>5147</v>
      </c>
      <c r="T1597" s="0" t="s">
        <v>5147</v>
      </c>
      <c r="U1597" s="0" t="s">
        <v>99</v>
      </c>
      <c r="V1597" s="5" t="s">
        <v>5148</v>
      </c>
      <c r="Y1597" s="5" t="s">
        <v>3504</v>
      </c>
      <c r="Z1597" s="0" t="s">
        <v>104</v>
      </c>
      <c r="AC1597" s="5" t="s">
        <v>105</v>
      </c>
      <c r="AD1597" s="3">
        <f>IF(AA1597="","Pendiente",AA1597*Q1597)</f>
      </c>
      <c r="AE1597" s="3">
        <v>19292.844925373134</v>
      </c>
      <c r="AF1597" s="3">
        <f>IF(AE1597="","",AE1597*Q1597)</f>
      </c>
      <c r="AG1597" s="0" t="s">
        <v>106</v>
      </c>
      <c r="AH1597" s="0" t="s">
        <v>107</v>
      </c>
    </row>
    <row r="1598">
      <c r="A1598" s="0">
        <v>1594</v>
      </c>
      <c r="B1598" s="0" t="s">
        <v>5149</v>
      </c>
      <c r="C1598" s="0" t="s">
        <v>13</v>
      </c>
      <c r="D1598" s="0" t="s">
        <v>16</v>
      </c>
      <c r="E1598" s="5" t="s">
        <v>131</v>
      </c>
      <c r="F1598" s="0" t="s">
        <v>3300</v>
      </c>
      <c r="G1598" s="0" t="s">
        <v>27</v>
      </c>
      <c r="H1598" s="0" t="s">
        <v>1020</v>
      </c>
      <c r="I1598" s="0" t="s">
        <v>3301</v>
      </c>
      <c r="J1598" s="5" t="s">
        <v>3302</v>
      </c>
      <c r="K1598" s="0" t="s">
        <v>30</v>
      </c>
      <c r="O1598" s="2">
        <v>0</v>
      </c>
      <c r="P1598" s="2">
        <v>35</v>
      </c>
      <c r="Q1598" s="2">
        <f>IF(C1598="Inventario físico",O1598,P1598)</f>
      </c>
      <c r="R1598" s="2">
        <v>1</v>
      </c>
      <c r="S1598" s="0" t="s">
        <v>5150</v>
      </c>
      <c r="T1598" s="0" t="s">
        <v>5150</v>
      </c>
      <c r="U1598" s="0" t="s">
        <v>99</v>
      </c>
      <c r="V1598" s="5" t="s">
        <v>2128</v>
      </c>
      <c r="Y1598" s="5" t="s">
        <v>3304</v>
      </c>
      <c r="Z1598" s="0" t="s">
        <v>104</v>
      </c>
      <c r="AC1598" s="5" t="s">
        <v>105</v>
      </c>
      <c r="AD1598" s="3">
        <f>IF(AA1598="","Pendiente",AA1598*Q1598)</f>
      </c>
      <c r="AE1598" s="3">
        <v>47839.71428571428</v>
      </c>
      <c r="AF1598" s="3">
        <f>IF(AE1598="","",AE1598*Q1598)</f>
      </c>
      <c r="AG1598" s="0" t="s">
        <v>106</v>
      </c>
      <c r="AH1598" s="0" t="s">
        <v>107</v>
      </c>
    </row>
    <row r="1599">
      <c r="A1599" s="0">
        <v>1595</v>
      </c>
      <c r="B1599" s="0" t="s">
        <v>5151</v>
      </c>
      <c r="C1599" s="0" t="s">
        <v>13</v>
      </c>
      <c r="D1599" s="0" t="s">
        <v>16</v>
      </c>
      <c r="E1599" s="5" t="s">
        <v>3306</v>
      </c>
      <c r="G1599" s="0" t="s">
        <v>27</v>
      </c>
      <c r="H1599" s="0" t="s">
        <v>1020</v>
      </c>
      <c r="I1599" s="0" t="s">
        <v>3301</v>
      </c>
      <c r="J1599" s="5" t="s">
        <v>3302</v>
      </c>
      <c r="K1599" s="0" t="s">
        <v>30</v>
      </c>
      <c r="O1599" s="2">
        <v>0</v>
      </c>
      <c r="P1599" s="2">
        <v>35</v>
      </c>
      <c r="Q1599" s="2">
        <f>IF(C1599="Inventario físico",O1599,P1599)</f>
      </c>
      <c r="R1599" s="2">
        <v>1</v>
      </c>
      <c r="S1599" s="0" t="s">
        <v>5152</v>
      </c>
      <c r="T1599" s="0" t="s">
        <v>5152</v>
      </c>
      <c r="U1599" s="0" t="s">
        <v>99</v>
      </c>
      <c r="V1599" s="5" t="s">
        <v>972</v>
      </c>
      <c r="Y1599" s="5" t="s">
        <v>3309</v>
      </c>
      <c r="Z1599" s="0" t="s">
        <v>104</v>
      </c>
      <c r="AC1599" s="5" t="s">
        <v>105</v>
      </c>
      <c r="AD1599" s="3">
        <f>IF(AA1599="","Pendiente",AA1599*Q1599)</f>
      </c>
      <c r="AE1599" s="3">
        <v>9320.521428571428</v>
      </c>
      <c r="AF1599" s="3">
        <f>IF(AE1599="","",AE1599*Q1599)</f>
      </c>
      <c r="AG1599" s="0" t="s">
        <v>106</v>
      </c>
      <c r="AH1599" s="0" t="s">
        <v>107</v>
      </c>
    </row>
    <row r="1600">
      <c r="A1600" s="0">
        <v>1596</v>
      </c>
      <c r="B1600" s="0" t="s">
        <v>5153</v>
      </c>
      <c r="C1600" s="0" t="s">
        <v>13</v>
      </c>
      <c r="D1600" s="0" t="s">
        <v>18</v>
      </c>
      <c r="E1600" s="5" t="s">
        <v>3500</v>
      </c>
      <c r="F1600" s="0" t="s">
        <v>3501</v>
      </c>
      <c r="G1600" s="0" t="s">
        <v>27</v>
      </c>
      <c r="H1600" s="0" t="s">
        <v>1020</v>
      </c>
      <c r="I1600" s="0" t="s">
        <v>3301</v>
      </c>
      <c r="J1600" s="5" t="s">
        <v>3302</v>
      </c>
      <c r="K1600" s="0" t="s">
        <v>32</v>
      </c>
      <c r="O1600" s="2">
        <v>0</v>
      </c>
      <c r="P1600" s="2">
        <v>35</v>
      </c>
      <c r="Q1600" s="2">
        <f>IF(C1600="Inventario físico",O1600,P1600)</f>
      </c>
      <c r="R1600" s="2">
        <v>1</v>
      </c>
      <c r="S1600" s="0" t="s">
        <v>5154</v>
      </c>
      <c r="T1600" s="0" t="s">
        <v>5154</v>
      </c>
      <c r="U1600" s="0" t="s">
        <v>99</v>
      </c>
      <c r="V1600" s="5" t="s">
        <v>5155</v>
      </c>
      <c r="Y1600" s="5" t="s">
        <v>3504</v>
      </c>
      <c r="Z1600" s="0" t="s">
        <v>104</v>
      </c>
      <c r="AC1600" s="5" t="s">
        <v>105</v>
      </c>
      <c r="AD1600" s="3">
        <f>IF(AA1600="","Pendiente",AA1600*Q1600)</f>
      </c>
      <c r="AE1600" s="3">
        <v>19994.99342857143</v>
      </c>
      <c r="AF1600" s="3">
        <f>IF(AE1600="","",AE1600*Q1600)</f>
      </c>
      <c r="AG1600" s="0" t="s">
        <v>106</v>
      </c>
      <c r="AH1600" s="0" t="s">
        <v>107</v>
      </c>
    </row>
    <row r="1601">
      <c r="A1601" s="0">
        <v>1597</v>
      </c>
      <c r="B1601" s="0" t="s">
        <v>5156</v>
      </c>
      <c r="C1601" s="0" t="s">
        <v>13</v>
      </c>
      <c r="D1601" s="0" t="s">
        <v>18</v>
      </c>
      <c r="E1601" s="5" t="s">
        <v>3500</v>
      </c>
      <c r="F1601" s="0" t="s">
        <v>3501</v>
      </c>
      <c r="G1601" s="0" t="s">
        <v>27</v>
      </c>
      <c r="H1601" s="0" t="s">
        <v>1020</v>
      </c>
      <c r="I1601" s="0" t="s">
        <v>3301</v>
      </c>
      <c r="J1601" s="5" t="s">
        <v>3302</v>
      </c>
      <c r="K1601" s="0" t="s">
        <v>32</v>
      </c>
      <c r="O1601" s="2">
        <v>0</v>
      </c>
      <c r="P1601" s="2">
        <v>35</v>
      </c>
      <c r="Q1601" s="2">
        <f>IF(C1601="Inventario físico",O1601,P1601)</f>
      </c>
      <c r="R1601" s="2">
        <v>1</v>
      </c>
      <c r="S1601" s="0" t="s">
        <v>5157</v>
      </c>
      <c r="T1601" s="0" t="s">
        <v>5157</v>
      </c>
      <c r="U1601" s="0" t="s">
        <v>99</v>
      </c>
      <c r="V1601" s="5" t="s">
        <v>5158</v>
      </c>
      <c r="Y1601" s="5" t="s">
        <v>3504</v>
      </c>
      <c r="Z1601" s="0" t="s">
        <v>104</v>
      </c>
      <c r="AC1601" s="5" t="s">
        <v>105</v>
      </c>
      <c r="AD1601" s="3">
        <f>IF(AA1601="","Pendiente",AA1601*Q1601)</f>
      </c>
      <c r="AE1601" s="3">
        <v>17900</v>
      </c>
      <c r="AF1601" s="3">
        <f>IF(AE1601="","",AE1601*Q1601)</f>
      </c>
      <c r="AG1601" s="0" t="s">
        <v>106</v>
      </c>
      <c r="AH1601" s="0" t="s">
        <v>107</v>
      </c>
    </row>
    <row r="1602">
      <c r="A1602" s="0">
        <v>1598</v>
      </c>
      <c r="B1602" s="0" t="s">
        <v>5159</v>
      </c>
      <c r="C1602" s="0" t="s">
        <v>13</v>
      </c>
      <c r="D1602" s="0" t="s">
        <v>18</v>
      </c>
      <c r="E1602" s="5" t="s">
        <v>3500</v>
      </c>
      <c r="F1602" s="0" t="s">
        <v>3501</v>
      </c>
      <c r="G1602" s="0" t="s">
        <v>27</v>
      </c>
      <c r="H1602" s="0" t="s">
        <v>1020</v>
      </c>
      <c r="I1602" s="0" t="s">
        <v>3301</v>
      </c>
      <c r="J1602" s="5" t="s">
        <v>3302</v>
      </c>
      <c r="K1602" s="0" t="s">
        <v>32</v>
      </c>
      <c r="O1602" s="2">
        <v>0</v>
      </c>
      <c r="P1602" s="2">
        <v>34</v>
      </c>
      <c r="Q1602" s="2">
        <f>IF(C1602="Inventario físico",O1602,P1602)</f>
      </c>
      <c r="R1602" s="2">
        <v>1</v>
      </c>
      <c r="S1602" s="0" t="s">
        <v>5160</v>
      </c>
      <c r="T1602" s="0" t="s">
        <v>5160</v>
      </c>
      <c r="U1602" s="0" t="s">
        <v>99</v>
      </c>
      <c r="V1602" s="5" t="s">
        <v>5161</v>
      </c>
      <c r="Y1602" s="5" t="s">
        <v>3504</v>
      </c>
      <c r="Z1602" s="0" t="s">
        <v>104</v>
      </c>
      <c r="AC1602" s="5" t="s">
        <v>105</v>
      </c>
      <c r="AD1602" s="3">
        <f>IF(AA1602="","Pendiente",AA1602*Q1602)</f>
      </c>
      <c r="AE1602" s="3">
        <v>20156.78</v>
      </c>
      <c r="AF1602" s="3">
        <f>IF(AE1602="","",AE1602*Q1602)</f>
      </c>
      <c r="AG1602" s="0" t="s">
        <v>106</v>
      </c>
      <c r="AH1602" s="0" t="s">
        <v>107</v>
      </c>
    </row>
    <row r="1603">
      <c r="A1603" s="0">
        <v>1599</v>
      </c>
      <c r="B1603" s="0" t="s">
        <v>5162</v>
      </c>
      <c r="C1603" s="0" t="s">
        <v>13</v>
      </c>
      <c r="D1603" s="0" t="s">
        <v>18</v>
      </c>
      <c r="E1603" s="5" t="s">
        <v>3500</v>
      </c>
      <c r="F1603" s="0" t="s">
        <v>3501</v>
      </c>
      <c r="G1603" s="0" t="s">
        <v>28</v>
      </c>
      <c r="H1603" s="0" t="s">
        <v>2131</v>
      </c>
      <c r="I1603" s="0" t="s">
        <v>3301</v>
      </c>
      <c r="J1603" s="5" t="s">
        <v>3302</v>
      </c>
      <c r="K1603" s="0" t="s">
        <v>32</v>
      </c>
      <c r="O1603" s="2">
        <v>0</v>
      </c>
      <c r="P1603" s="2">
        <v>8</v>
      </c>
      <c r="Q1603" s="2">
        <f>IF(C1603="Inventario físico",O1603,P1603)</f>
      </c>
      <c r="R1603" s="2">
        <v>1</v>
      </c>
      <c r="S1603" s="0" t="s">
        <v>5160</v>
      </c>
      <c r="T1603" s="0" t="s">
        <v>5160</v>
      </c>
      <c r="U1603" s="0" t="s">
        <v>99</v>
      </c>
      <c r="V1603" s="5" t="s">
        <v>5161</v>
      </c>
      <c r="Y1603" s="5" t="s">
        <v>3504</v>
      </c>
      <c r="Z1603" s="0" t="s">
        <v>104</v>
      </c>
      <c r="AC1603" s="5" t="s">
        <v>105</v>
      </c>
      <c r="AD1603" s="3">
        <f>IF(AA1603="","Pendiente",AA1603*Q1603)</f>
      </c>
      <c r="AE1603" s="3">
        <v>25127.12</v>
      </c>
      <c r="AF1603" s="3">
        <f>IF(AE1603="","",AE1603*Q1603)</f>
      </c>
      <c r="AG1603" s="0" t="s">
        <v>106</v>
      </c>
      <c r="AH1603" s="0" t="s">
        <v>107</v>
      </c>
    </row>
    <row r="1604">
      <c r="A1604" s="0">
        <v>1600</v>
      </c>
      <c r="B1604" s="0" t="s">
        <v>5163</v>
      </c>
      <c r="C1604" s="0" t="s">
        <v>13</v>
      </c>
      <c r="D1604" s="0" t="s">
        <v>18</v>
      </c>
      <c r="E1604" s="5" t="s">
        <v>3500</v>
      </c>
      <c r="F1604" s="0" t="s">
        <v>3501</v>
      </c>
      <c r="G1604" s="0" t="s">
        <v>27</v>
      </c>
      <c r="H1604" s="0" t="s">
        <v>1020</v>
      </c>
      <c r="I1604" s="0" t="s">
        <v>3301</v>
      </c>
      <c r="J1604" s="5" t="s">
        <v>3302</v>
      </c>
      <c r="K1604" s="0" t="s">
        <v>32</v>
      </c>
      <c r="O1604" s="2">
        <v>0</v>
      </c>
      <c r="P1604" s="2">
        <v>34</v>
      </c>
      <c r="Q1604" s="2">
        <f>IF(C1604="Inventario físico",O1604,P1604)</f>
      </c>
      <c r="R1604" s="2">
        <v>1</v>
      </c>
      <c r="S1604" s="0" t="s">
        <v>5164</v>
      </c>
      <c r="T1604" s="0" t="s">
        <v>5164</v>
      </c>
      <c r="U1604" s="0" t="s">
        <v>99</v>
      </c>
      <c r="V1604" s="5" t="s">
        <v>5165</v>
      </c>
      <c r="Y1604" s="5" t="s">
        <v>3504</v>
      </c>
      <c r="Z1604" s="0" t="s">
        <v>104</v>
      </c>
      <c r="AC1604" s="5" t="s">
        <v>105</v>
      </c>
      <c r="AD1604" s="3">
        <f>IF(AA1604="","Pendiente",AA1604*Q1604)</f>
      </c>
      <c r="AE1604" s="3">
        <v>19500</v>
      </c>
      <c r="AF1604" s="3">
        <f>IF(AE1604="","",AE1604*Q1604)</f>
      </c>
      <c r="AG1604" s="0" t="s">
        <v>106</v>
      </c>
      <c r="AH1604" s="0" t="s">
        <v>107</v>
      </c>
    </row>
    <row r="1605">
      <c r="A1605" s="0">
        <v>1601</v>
      </c>
      <c r="B1605" s="0" t="s">
        <v>5166</v>
      </c>
      <c r="C1605" s="0" t="s">
        <v>13</v>
      </c>
      <c r="D1605" s="0" t="s">
        <v>18</v>
      </c>
      <c r="E1605" s="5" t="s">
        <v>3500</v>
      </c>
      <c r="F1605" s="0" t="s">
        <v>3501</v>
      </c>
      <c r="G1605" s="0" t="s">
        <v>27</v>
      </c>
      <c r="H1605" s="0" t="s">
        <v>1020</v>
      </c>
      <c r="I1605" s="0" t="s">
        <v>3301</v>
      </c>
      <c r="J1605" s="5" t="s">
        <v>3302</v>
      </c>
      <c r="K1605" s="0" t="s">
        <v>32</v>
      </c>
      <c r="O1605" s="2">
        <v>0</v>
      </c>
      <c r="P1605" s="2">
        <v>43</v>
      </c>
      <c r="Q1605" s="2">
        <f>IF(C1605="Inventario físico",O1605,P1605)</f>
      </c>
      <c r="R1605" s="2">
        <v>2</v>
      </c>
      <c r="S1605" s="0" t="s">
        <v>5167</v>
      </c>
      <c r="T1605" s="0" t="s">
        <v>5167</v>
      </c>
      <c r="U1605" s="0" t="s">
        <v>99</v>
      </c>
      <c r="V1605" s="5" t="s">
        <v>5168</v>
      </c>
      <c r="Y1605" s="5" t="s">
        <v>3504</v>
      </c>
      <c r="Z1605" s="0" t="s">
        <v>104</v>
      </c>
      <c r="AC1605" s="5" t="s">
        <v>105</v>
      </c>
      <c r="AD1605" s="3">
        <f>IF(AA1605="","Pendiente",AA1605*Q1605)</f>
      </c>
      <c r="AE1605" s="3">
        <v>28949.74604651163</v>
      </c>
      <c r="AF1605" s="3">
        <f>IF(AE1605="","",AE1605*Q1605)</f>
      </c>
      <c r="AG1605" s="0" t="s">
        <v>106</v>
      </c>
      <c r="AH1605" s="0" t="s">
        <v>107</v>
      </c>
    </row>
    <row r="1606">
      <c r="A1606" s="0">
        <v>1602</v>
      </c>
      <c r="B1606" s="0" t="s">
        <v>5169</v>
      </c>
      <c r="C1606" s="0" t="s">
        <v>13</v>
      </c>
      <c r="D1606" s="0" t="s">
        <v>18</v>
      </c>
      <c r="E1606" s="5" t="s">
        <v>3500</v>
      </c>
      <c r="F1606" s="0" t="s">
        <v>3501</v>
      </c>
      <c r="G1606" s="0" t="s">
        <v>27</v>
      </c>
      <c r="H1606" s="0" t="s">
        <v>1020</v>
      </c>
      <c r="I1606" s="0" t="s">
        <v>3301</v>
      </c>
      <c r="J1606" s="5" t="s">
        <v>3302</v>
      </c>
      <c r="K1606" s="0" t="s">
        <v>32</v>
      </c>
      <c r="O1606" s="2">
        <v>0</v>
      </c>
      <c r="P1606" s="2">
        <v>33</v>
      </c>
      <c r="Q1606" s="2">
        <f>IF(C1606="Inventario físico",O1606,P1606)</f>
      </c>
      <c r="R1606" s="2">
        <v>1</v>
      </c>
      <c r="S1606" s="0" t="s">
        <v>5170</v>
      </c>
      <c r="T1606" s="0" t="s">
        <v>5170</v>
      </c>
      <c r="U1606" s="0" t="s">
        <v>99</v>
      </c>
      <c r="V1606" s="5" t="s">
        <v>5171</v>
      </c>
      <c r="Y1606" s="5" t="s">
        <v>3504</v>
      </c>
      <c r="Z1606" s="0" t="s">
        <v>104</v>
      </c>
      <c r="AC1606" s="5" t="s">
        <v>105</v>
      </c>
      <c r="AD1606" s="3">
        <f>IF(AA1606="","Pendiente",AA1606*Q1606)</f>
      </c>
      <c r="AE1606" s="3">
        <v>19500</v>
      </c>
      <c r="AF1606" s="3">
        <f>IF(AE1606="","",AE1606*Q1606)</f>
      </c>
      <c r="AG1606" s="0" t="s">
        <v>106</v>
      </c>
      <c r="AH1606" s="0" t="s">
        <v>107</v>
      </c>
    </row>
    <row r="1607">
      <c r="A1607" s="0">
        <v>1603</v>
      </c>
      <c r="B1607" s="0" t="s">
        <v>5172</v>
      </c>
      <c r="C1607" s="0" t="s">
        <v>13</v>
      </c>
      <c r="D1607" s="0" t="s">
        <v>16</v>
      </c>
      <c r="E1607" s="5" t="s">
        <v>3306</v>
      </c>
      <c r="G1607" s="0" t="s">
        <v>27</v>
      </c>
      <c r="H1607" s="0" t="s">
        <v>1020</v>
      </c>
      <c r="I1607" s="0" t="s">
        <v>3301</v>
      </c>
      <c r="J1607" s="5" t="s">
        <v>3302</v>
      </c>
      <c r="K1607" s="0" t="s">
        <v>33</v>
      </c>
      <c r="O1607" s="2">
        <v>0</v>
      </c>
      <c r="P1607" s="2">
        <v>57</v>
      </c>
      <c r="Q1607" s="2">
        <f>IF(C1607="Inventario físico",O1607,P1607)</f>
      </c>
      <c r="R1607" s="2">
        <v>3</v>
      </c>
      <c r="S1607" s="0" t="s">
        <v>5173</v>
      </c>
      <c r="T1607" s="0" t="s">
        <v>5173</v>
      </c>
      <c r="U1607" s="0" t="s">
        <v>99</v>
      </c>
      <c r="V1607" s="5" t="s">
        <v>5174</v>
      </c>
      <c r="Y1607" s="5" t="s">
        <v>3309</v>
      </c>
      <c r="Z1607" s="0" t="s">
        <v>104</v>
      </c>
      <c r="AC1607" s="5" t="s">
        <v>105</v>
      </c>
      <c r="AD1607" s="3">
        <f>IF(AA1607="","Pendiente",AA1607*Q1607)</f>
      </c>
      <c r="AE1607" s="3">
        <v>58449.69526315789</v>
      </c>
      <c r="AF1607" s="3">
        <f>IF(AE1607="","",AE1607*Q1607)</f>
      </c>
      <c r="AG1607" s="0" t="s">
        <v>106</v>
      </c>
      <c r="AH1607" s="0" t="s">
        <v>107</v>
      </c>
    </row>
    <row r="1608">
      <c r="A1608" s="0">
        <v>1604</v>
      </c>
      <c r="B1608" s="0" t="s">
        <v>5175</v>
      </c>
      <c r="C1608" s="0" t="s">
        <v>13</v>
      </c>
      <c r="D1608" s="0" t="s">
        <v>18</v>
      </c>
      <c r="E1608" s="5" t="s">
        <v>3500</v>
      </c>
      <c r="F1608" s="0" t="s">
        <v>3501</v>
      </c>
      <c r="G1608" s="0" t="s">
        <v>27</v>
      </c>
      <c r="H1608" s="0" t="s">
        <v>1020</v>
      </c>
      <c r="I1608" s="0" t="s">
        <v>3301</v>
      </c>
      <c r="J1608" s="5" t="s">
        <v>3302</v>
      </c>
      <c r="K1608" s="0" t="s">
        <v>32</v>
      </c>
      <c r="O1608" s="2">
        <v>0</v>
      </c>
      <c r="P1608" s="2">
        <v>31</v>
      </c>
      <c r="Q1608" s="2">
        <f>IF(C1608="Inventario físico",O1608,P1608)</f>
      </c>
      <c r="R1608" s="2">
        <v>1</v>
      </c>
      <c r="S1608" s="0" t="s">
        <v>5176</v>
      </c>
      <c r="T1608" s="0" t="s">
        <v>5176</v>
      </c>
      <c r="U1608" s="0" t="s">
        <v>99</v>
      </c>
      <c r="V1608" s="5" t="s">
        <v>5177</v>
      </c>
      <c r="Y1608" s="5" t="s">
        <v>3504</v>
      </c>
      <c r="Z1608" s="0" t="s">
        <v>104</v>
      </c>
      <c r="AC1608" s="5" t="s">
        <v>105</v>
      </c>
      <c r="AD1608" s="3">
        <f>IF(AA1608="","Pendiente",AA1608*Q1608)</f>
      </c>
      <c r="AE1608" s="3">
        <v>19500</v>
      </c>
      <c r="AF1608" s="3">
        <f>IF(AE1608="","",AE1608*Q1608)</f>
      </c>
      <c r="AG1608" s="0" t="s">
        <v>106</v>
      </c>
      <c r="AH1608" s="0" t="s">
        <v>107</v>
      </c>
    </row>
    <row r="1609">
      <c r="A1609" s="0">
        <v>1605</v>
      </c>
      <c r="B1609" s="0" t="s">
        <v>5178</v>
      </c>
      <c r="C1609" s="0" t="s">
        <v>13</v>
      </c>
      <c r="D1609" s="0" t="s">
        <v>16</v>
      </c>
      <c r="E1609" s="5" t="s">
        <v>3306</v>
      </c>
      <c r="G1609" s="0" t="s">
        <v>27</v>
      </c>
      <c r="H1609" s="0" t="s">
        <v>1020</v>
      </c>
      <c r="I1609" s="0" t="s">
        <v>3301</v>
      </c>
      <c r="J1609" s="5" t="s">
        <v>3302</v>
      </c>
      <c r="K1609" s="0" t="s">
        <v>33</v>
      </c>
      <c r="O1609" s="2">
        <v>0</v>
      </c>
      <c r="P1609" s="2">
        <v>42</v>
      </c>
      <c r="Q1609" s="2">
        <f>IF(C1609="Inventario físico",O1609,P1609)</f>
      </c>
      <c r="R1609" s="2">
        <v>2</v>
      </c>
      <c r="S1609" s="0" t="s">
        <v>5179</v>
      </c>
      <c r="T1609" s="0" t="s">
        <v>5179</v>
      </c>
      <c r="U1609" s="0" t="s">
        <v>99</v>
      </c>
      <c r="V1609" s="5" t="s">
        <v>5180</v>
      </c>
      <c r="Y1609" s="5" t="s">
        <v>3309</v>
      </c>
      <c r="Z1609" s="0" t="s">
        <v>104</v>
      </c>
      <c r="AC1609" s="5" t="s">
        <v>105</v>
      </c>
      <c r="AD1609" s="3">
        <f>IF(AA1609="","Pendiente",AA1609*Q1609)</f>
      </c>
      <c r="AE1609" s="3">
        <v>639</v>
      </c>
      <c r="AF1609" s="3">
        <f>IF(AE1609="","",AE1609*Q1609)</f>
      </c>
      <c r="AG1609" s="0" t="s">
        <v>106</v>
      </c>
      <c r="AH1609" s="0" t="s">
        <v>107</v>
      </c>
    </row>
    <row r="1610">
      <c r="A1610" s="0">
        <v>1606</v>
      </c>
      <c r="B1610" s="0" t="s">
        <v>5181</v>
      </c>
      <c r="C1610" s="0" t="s">
        <v>13</v>
      </c>
      <c r="D1610" s="0" t="s">
        <v>16</v>
      </c>
      <c r="E1610" s="5" t="s">
        <v>3306</v>
      </c>
      <c r="G1610" s="0" t="s">
        <v>27</v>
      </c>
      <c r="H1610" s="0" t="s">
        <v>1020</v>
      </c>
      <c r="I1610" s="0" t="s">
        <v>3301</v>
      </c>
      <c r="J1610" s="5" t="s">
        <v>3302</v>
      </c>
      <c r="K1610" s="0" t="s">
        <v>33</v>
      </c>
      <c r="O1610" s="2">
        <v>0</v>
      </c>
      <c r="P1610" s="2">
        <v>30</v>
      </c>
      <c r="Q1610" s="2">
        <f>IF(C1610="Inventario físico",O1610,P1610)</f>
      </c>
      <c r="R1610" s="2">
        <v>1</v>
      </c>
      <c r="S1610" s="0" t="s">
        <v>5182</v>
      </c>
      <c r="T1610" s="0" t="s">
        <v>5182</v>
      </c>
      <c r="U1610" s="0" t="s">
        <v>99</v>
      </c>
      <c r="V1610" s="5" t="s">
        <v>5183</v>
      </c>
      <c r="Y1610" s="5" t="s">
        <v>3309</v>
      </c>
      <c r="Z1610" s="0" t="s">
        <v>104</v>
      </c>
      <c r="AC1610" s="5" t="s">
        <v>105</v>
      </c>
      <c r="AD1610" s="3">
        <f>IF(AA1610="","Pendiente",AA1610*Q1610)</f>
      </c>
      <c r="AE1610" s="3">
        <v>3.6</v>
      </c>
      <c r="AF1610" s="3">
        <f>IF(AE1610="","",AE1610*Q1610)</f>
      </c>
      <c r="AG1610" s="0" t="s">
        <v>106</v>
      </c>
      <c r="AH1610" s="0" t="s">
        <v>107</v>
      </c>
    </row>
    <row r="1611">
      <c r="A1611" s="0">
        <v>1607</v>
      </c>
      <c r="B1611" s="0" t="s">
        <v>5184</v>
      </c>
      <c r="C1611" s="0" t="s">
        <v>13</v>
      </c>
      <c r="D1611" s="0" t="s">
        <v>16</v>
      </c>
      <c r="E1611" s="5" t="s">
        <v>3306</v>
      </c>
      <c r="G1611" s="0" t="s">
        <v>27</v>
      </c>
      <c r="H1611" s="0" t="s">
        <v>1020</v>
      </c>
      <c r="I1611" s="0" t="s">
        <v>3301</v>
      </c>
      <c r="J1611" s="5" t="s">
        <v>3302</v>
      </c>
      <c r="K1611" s="0" t="s">
        <v>30</v>
      </c>
      <c r="O1611" s="2">
        <v>0</v>
      </c>
      <c r="P1611" s="2">
        <v>38</v>
      </c>
      <c r="Q1611" s="2">
        <f>IF(C1611="Inventario físico",O1611,P1611)</f>
      </c>
      <c r="R1611" s="2">
        <v>2</v>
      </c>
      <c r="S1611" s="0" t="s">
        <v>5185</v>
      </c>
      <c r="T1611" s="0" t="s">
        <v>5185</v>
      </c>
      <c r="U1611" s="0" t="s">
        <v>99</v>
      </c>
      <c r="V1611" s="5" t="s">
        <v>5186</v>
      </c>
      <c r="Y1611" s="5" t="s">
        <v>3309</v>
      </c>
      <c r="Z1611" s="0" t="s">
        <v>104</v>
      </c>
      <c r="AC1611" s="5" t="s">
        <v>105</v>
      </c>
      <c r="AD1611" s="3">
        <f>IF(AA1611="","Pendiente",AA1611*Q1611)</f>
      </c>
      <c r="AE1611" s="3">
        <v>21714.947631578947</v>
      </c>
      <c r="AF1611" s="3">
        <f>IF(AE1611="","",AE1611*Q1611)</f>
      </c>
      <c r="AG1611" s="0" t="s">
        <v>106</v>
      </c>
      <c r="AH1611" s="0" t="s">
        <v>107</v>
      </c>
    </row>
    <row r="1612">
      <c r="A1612" s="0">
        <v>1608</v>
      </c>
      <c r="B1612" s="0" t="s">
        <v>5187</v>
      </c>
      <c r="C1612" s="0" t="s">
        <v>13</v>
      </c>
      <c r="D1612" s="0" t="s">
        <v>16</v>
      </c>
      <c r="E1612" s="5" t="s">
        <v>3306</v>
      </c>
      <c r="G1612" s="0" t="s">
        <v>27</v>
      </c>
      <c r="H1612" s="0" t="s">
        <v>1020</v>
      </c>
      <c r="I1612" s="0" t="s">
        <v>3301</v>
      </c>
      <c r="J1612" s="5" t="s">
        <v>3302</v>
      </c>
      <c r="K1612" s="0" t="s">
        <v>30</v>
      </c>
      <c r="O1612" s="2">
        <v>0</v>
      </c>
      <c r="P1612" s="2">
        <v>30</v>
      </c>
      <c r="Q1612" s="2">
        <f>IF(C1612="Inventario físico",O1612,P1612)</f>
      </c>
      <c r="R1612" s="2">
        <v>2</v>
      </c>
      <c r="S1612" s="0" t="s">
        <v>896</v>
      </c>
      <c r="T1612" s="0" t="s">
        <v>896</v>
      </c>
      <c r="U1612" s="0" t="s">
        <v>99</v>
      </c>
      <c r="V1612" s="5" t="s">
        <v>897</v>
      </c>
      <c r="Y1612" s="5" t="s">
        <v>3321</v>
      </c>
      <c r="Z1612" s="0" t="s">
        <v>104</v>
      </c>
      <c r="AC1612" s="5" t="s">
        <v>105</v>
      </c>
      <c r="AD1612" s="3">
        <f>IF(AA1612="","Pendiente",AA1612*Q1612)</f>
      </c>
      <c r="AE1612" s="3">
        <v>438.5</v>
      </c>
      <c r="AF1612" s="3">
        <f>IF(AE1612="","",AE1612*Q1612)</f>
      </c>
      <c r="AG1612" s="0" t="s">
        <v>106</v>
      </c>
      <c r="AH1612" s="0" t="s">
        <v>107</v>
      </c>
    </row>
    <row r="1613">
      <c r="A1613" s="0">
        <v>1609</v>
      </c>
      <c r="B1613" s="0" t="s">
        <v>5188</v>
      </c>
      <c r="C1613" s="0" t="s">
        <v>13</v>
      </c>
      <c r="D1613" s="0" t="s">
        <v>16</v>
      </c>
      <c r="E1613" s="5" t="s">
        <v>3306</v>
      </c>
      <c r="G1613" s="0" t="s">
        <v>27</v>
      </c>
      <c r="H1613" s="0" t="s">
        <v>1020</v>
      </c>
      <c r="I1613" s="0" t="s">
        <v>3301</v>
      </c>
      <c r="J1613" s="5" t="s">
        <v>3302</v>
      </c>
      <c r="K1613" s="0" t="s">
        <v>30</v>
      </c>
      <c r="O1613" s="2">
        <v>0</v>
      </c>
      <c r="P1613" s="2">
        <v>30</v>
      </c>
      <c r="Q1613" s="2">
        <f>IF(C1613="Inventario físico",O1613,P1613)</f>
      </c>
      <c r="R1613" s="2">
        <v>1</v>
      </c>
      <c r="S1613" s="0" t="s">
        <v>5189</v>
      </c>
      <c r="T1613" s="0" t="s">
        <v>5189</v>
      </c>
      <c r="U1613" s="0" t="s">
        <v>99</v>
      </c>
      <c r="V1613" s="5" t="s">
        <v>5190</v>
      </c>
      <c r="Y1613" s="5" t="s">
        <v>3309</v>
      </c>
      <c r="Z1613" s="0" t="s">
        <v>104</v>
      </c>
      <c r="AC1613" s="5" t="s">
        <v>105</v>
      </c>
      <c r="AD1613" s="3">
        <f>IF(AA1613="","Pendiente",AA1613*Q1613)</f>
      </c>
      <c r="AE1613" s="3">
        <v>3719.01</v>
      </c>
      <c r="AF1613" s="3">
        <f>IF(AE1613="","",AE1613*Q1613)</f>
      </c>
      <c r="AG1613" s="0" t="s">
        <v>106</v>
      </c>
      <c r="AH1613" s="0" t="s">
        <v>107</v>
      </c>
    </row>
    <row r="1614">
      <c r="A1614" s="0">
        <v>1610</v>
      </c>
      <c r="B1614" s="0" t="s">
        <v>5191</v>
      </c>
      <c r="C1614" s="0" t="s">
        <v>13</v>
      </c>
      <c r="D1614" s="0" t="s">
        <v>16</v>
      </c>
      <c r="E1614" s="5" t="s">
        <v>3306</v>
      </c>
      <c r="G1614" s="0" t="s">
        <v>27</v>
      </c>
      <c r="H1614" s="0" t="s">
        <v>1020</v>
      </c>
      <c r="I1614" s="0" t="s">
        <v>3301</v>
      </c>
      <c r="J1614" s="5" t="s">
        <v>3302</v>
      </c>
      <c r="K1614" s="0" t="s">
        <v>30</v>
      </c>
      <c r="O1614" s="2">
        <v>0</v>
      </c>
      <c r="P1614" s="2">
        <v>30</v>
      </c>
      <c r="Q1614" s="2">
        <f>IF(C1614="Inventario físico",O1614,P1614)</f>
      </c>
      <c r="R1614" s="2">
        <v>2</v>
      </c>
      <c r="S1614" s="0" t="s">
        <v>2192</v>
      </c>
      <c r="T1614" s="0" t="s">
        <v>2192</v>
      </c>
      <c r="U1614" s="0" t="s">
        <v>99</v>
      </c>
      <c r="V1614" s="5" t="s">
        <v>2193</v>
      </c>
      <c r="Y1614" s="5" t="s">
        <v>3371</v>
      </c>
      <c r="Z1614" s="0" t="s">
        <v>104</v>
      </c>
      <c r="AC1614" s="5" t="s">
        <v>105</v>
      </c>
      <c r="AD1614" s="3">
        <f>IF(AA1614="","Pendiente",AA1614*Q1614)</f>
      </c>
      <c r="AE1614" s="3">
        <v>825.496</v>
      </c>
      <c r="AF1614" s="3">
        <f>IF(AE1614="","",AE1614*Q1614)</f>
      </c>
      <c r="AG1614" s="0" t="s">
        <v>106</v>
      </c>
      <c r="AH1614" s="0" t="s">
        <v>107</v>
      </c>
    </row>
    <row r="1615">
      <c r="A1615" s="0">
        <v>1611</v>
      </c>
      <c r="B1615" s="0" t="s">
        <v>5192</v>
      </c>
      <c r="C1615" s="0" t="s">
        <v>13</v>
      </c>
      <c r="D1615" s="0" t="s">
        <v>16</v>
      </c>
      <c r="E1615" s="5" t="s">
        <v>3306</v>
      </c>
      <c r="G1615" s="0" t="s">
        <v>27</v>
      </c>
      <c r="H1615" s="0" t="s">
        <v>1020</v>
      </c>
      <c r="I1615" s="0" t="s">
        <v>3301</v>
      </c>
      <c r="J1615" s="5" t="s">
        <v>3302</v>
      </c>
      <c r="K1615" s="0" t="s">
        <v>30</v>
      </c>
      <c r="O1615" s="2">
        <v>0</v>
      </c>
      <c r="P1615" s="2">
        <v>30</v>
      </c>
      <c r="Q1615" s="2">
        <f>IF(C1615="Inventario físico",O1615,P1615)</f>
      </c>
      <c r="R1615" s="2">
        <v>1</v>
      </c>
      <c r="S1615" s="0" t="s">
        <v>5193</v>
      </c>
      <c r="T1615" s="0" t="s">
        <v>5193</v>
      </c>
      <c r="U1615" s="0" t="s">
        <v>99</v>
      </c>
      <c r="V1615" s="5" t="s">
        <v>5194</v>
      </c>
      <c r="Y1615" s="5" t="s">
        <v>3309</v>
      </c>
      <c r="Z1615" s="0" t="s">
        <v>104</v>
      </c>
      <c r="AC1615" s="5" t="s">
        <v>105</v>
      </c>
      <c r="AD1615" s="3">
        <f>IF(AA1615="","Pendiente",AA1615*Q1615)</f>
      </c>
      <c r="AE1615" s="3">
        <v>7106.583333333333</v>
      </c>
      <c r="AF1615" s="3">
        <f>IF(AE1615="","",AE1615*Q1615)</f>
      </c>
      <c r="AG1615" s="0" t="s">
        <v>106</v>
      </c>
      <c r="AH1615" s="0" t="s">
        <v>107</v>
      </c>
    </row>
    <row r="1616">
      <c r="A1616" s="0">
        <v>1612</v>
      </c>
      <c r="B1616" s="0" t="s">
        <v>5195</v>
      </c>
      <c r="C1616" s="0" t="s">
        <v>13</v>
      </c>
      <c r="D1616" s="0" t="s">
        <v>16</v>
      </c>
      <c r="E1616" s="5" t="s">
        <v>3306</v>
      </c>
      <c r="G1616" s="0" t="s">
        <v>27</v>
      </c>
      <c r="H1616" s="0" t="s">
        <v>1020</v>
      </c>
      <c r="I1616" s="0" t="s">
        <v>3301</v>
      </c>
      <c r="J1616" s="5" t="s">
        <v>3302</v>
      </c>
      <c r="K1616" s="0" t="s">
        <v>30</v>
      </c>
      <c r="O1616" s="2">
        <v>0</v>
      </c>
      <c r="P1616" s="2">
        <v>30</v>
      </c>
      <c r="Q1616" s="2">
        <f>IF(C1616="Inventario físico",O1616,P1616)</f>
      </c>
      <c r="R1616" s="2">
        <v>1</v>
      </c>
      <c r="S1616" s="0" t="s">
        <v>5196</v>
      </c>
      <c r="T1616" s="0" t="s">
        <v>5196</v>
      </c>
      <c r="U1616" s="0" t="s">
        <v>99</v>
      </c>
      <c r="V1616" s="5" t="s">
        <v>5197</v>
      </c>
      <c r="Y1616" s="5" t="s">
        <v>3309</v>
      </c>
      <c r="Z1616" s="0" t="s">
        <v>104</v>
      </c>
      <c r="AC1616" s="5" t="s">
        <v>105</v>
      </c>
      <c r="AD1616" s="3">
        <f>IF(AA1616="","Pendiente",AA1616*Q1616)</f>
      </c>
      <c r="AE1616" s="3">
        <v>6630</v>
      </c>
      <c r="AF1616" s="3">
        <f>IF(AE1616="","",AE1616*Q1616)</f>
      </c>
      <c r="AG1616" s="0" t="s">
        <v>106</v>
      </c>
      <c r="AH1616" s="0" t="s">
        <v>107</v>
      </c>
    </row>
    <row r="1617">
      <c r="A1617" s="0">
        <v>1613</v>
      </c>
      <c r="B1617" s="0" t="s">
        <v>5198</v>
      </c>
      <c r="C1617" s="0" t="s">
        <v>13</v>
      </c>
      <c r="D1617" s="0" t="s">
        <v>16</v>
      </c>
      <c r="E1617" s="5" t="s">
        <v>3306</v>
      </c>
      <c r="G1617" s="0" t="s">
        <v>27</v>
      </c>
      <c r="H1617" s="0" t="s">
        <v>1020</v>
      </c>
      <c r="I1617" s="0" t="s">
        <v>3301</v>
      </c>
      <c r="J1617" s="5" t="s">
        <v>3302</v>
      </c>
      <c r="K1617" s="0" t="s">
        <v>30</v>
      </c>
      <c r="O1617" s="2">
        <v>0</v>
      </c>
      <c r="P1617" s="2">
        <v>49</v>
      </c>
      <c r="Q1617" s="2">
        <f>IF(C1617="Inventario físico",O1617,P1617)</f>
      </c>
      <c r="R1617" s="2">
        <v>2</v>
      </c>
      <c r="S1617" s="0" t="s">
        <v>5199</v>
      </c>
      <c r="T1617" s="0" t="s">
        <v>5199</v>
      </c>
      <c r="U1617" s="0" t="s">
        <v>99</v>
      </c>
      <c r="V1617" s="5" t="s">
        <v>5200</v>
      </c>
      <c r="Y1617" s="5" t="s">
        <v>3309</v>
      </c>
      <c r="Z1617" s="0" t="s">
        <v>104</v>
      </c>
      <c r="AC1617" s="5" t="s">
        <v>105</v>
      </c>
      <c r="AD1617" s="3">
        <f>IF(AA1617="","Pendiente",AA1617*Q1617)</f>
      </c>
      <c r="AE1617" s="3">
        <v>15852.122448979591</v>
      </c>
      <c r="AF1617" s="3">
        <f>IF(AE1617="","",AE1617*Q1617)</f>
      </c>
      <c r="AG1617" s="0" t="s">
        <v>106</v>
      </c>
      <c r="AH1617" s="0" t="s">
        <v>107</v>
      </c>
    </row>
    <row r="1618">
      <c r="A1618" s="0">
        <v>1614</v>
      </c>
      <c r="B1618" s="0" t="s">
        <v>5201</v>
      </c>
      <c r="C1618" s="0" t="s">
        <v>13</v>
      </c>
      <c r="D1618" s="0" t="s">
        <v>16</v>
      </c>
      <c r="E1618" s="5" t="s">
        <v>3306</v>
      </c>
      <c r="G1618" s="0" t="s">
        <v>28</v>
      </c>
      <c r="H1618" s="0" t="s">
        <v>2131</v>
      </c>
      <c r="I1618" s="0" t="s">
        <v>3301</v>
      </c>
      <c r="J1618" s="5" t="s">
        <v>3302</v>
      </c>
      <c r="K1618" s="0" t="s">
        <v>30</v>
      </c>
      <c r="O1618" s="2">
        <v>0</v>
      </c>
      <c r="P1618" s="2">
        <v>4</v>
      </c>
      <c r="Q1618" s="2">
        <f>IF(C1618="Inventario físico",O1618,P1618)</f>
      </c>
      <c r="R1618" s="2">
        <v>1</v>
      </c>
      <c r="S1618" s="0" t="s">
        <v>1511</v>
      </c>
      <c r="T1618" s="0" t="s">
        <v>1511</v>
      </c>
      <c r="U1618" s="0" t="s">
        <v>99</v>
      </c>
      <c r="V1618" s="5" t="s">
        <v>1512</v>
      </c>
      <c r="Y1618" s="5" t="s">
        <v>3342</v>
      </c>
      <c r="Z1618" s="0" t="s">
        <v>104</v>
      </c>
      <c r="AC1618" s="5" t="s">
        <v>105</v>
      </c>
      <c r="AD1618" s="3">
        <f>IF(AA1618="","Pendiente",AA1618*Q1618)</f>
      </c>
      <c r="AE1618" s="3">
        <v>39008.26</v>
      </c>
      <c r="AF1618" s="3">
        <f>IF(AE1618="","",AE1618*Q1618)</f>
      </c>
      <c r="AG1618" s="0" t="s">
        <v>106</v>
      </c>
      <c r="AH1618" s="0" t="s">
        <v>107</v>
      </c>
    </row>
    <row r="1619">
      <c r="A1619" s="0">
        <v>1615</v>
      </c>
      <c r="B1619" s="0" t="s">
        <v>5202</v>
      </c>
      <c r="C1619" s="0" t="s">
        <v>13</v>
      </c>
      <c r="D1619" s="0" t="s">
        <v>18</v>
      </c>
      <c r="E1619" s="5" t="s">
        <v>3500</v>
      </c>
      <c r="F1619" s="0" t="s">
        <v>3501</v>
      </c>
      <c r="G1619" s="0" t="s">
        <v>27</v>
      </c>
      <c r="H1619" s="0" t="s">
        <v>1020</v>
      </c>
      <c r="I1619" s="0" t="s">
        <v>3301</v>
      </c>
      <c r="J1619" s="5" t="s">
        <v>3302</v>
      </c>
      <c r="K1619" s="0" t="s">
        <v>32</v>
      </c>
      <c r="O1619" s="2">
        <v>0</v>
      </c>
      <c r="P1619" s="2">
        <v>28</v>
      </c>
      <c r="Q1619" s="2">
        <f>IF(C1619="Inventario físico",O1619,P1619)</f>
      </c>
      <c r="R1619" s="2">
        <v>1</v>
      </c>
      <c r="S1619" s="0" t="s">
        <v>5203</v>
      </c>
      <c r="T1619" s="0" t="s">
        <v>5203</v>
      </c>
      <c r="U1619" s="0" t="s">
        <v>99</v>
      </c>
      <c r="V1619" s="5" t="s">
        <v>5204</v>
      </c>
      <c r="Y1619" s="5" t="s">
        <v>3504</v>
      </c>
      <c r="Z1619" s="0" t="s">
        <v>104</v>
      </c>
      <c r="AC1619" s="5" t="s">
        <v>105</v>
      </c>
      <c r="AD1619" s="3">
        <f>IF(AA1619="","Pendiente",AA1619*Q1619)</f>
      </c>
      <c r="AE1619" s="3">
        <v>27774.942857142858</v>
      </c>
      <c r="AF1619" s="3">
        <f>IF(AE1619="","",AE1619*Q1619)</f>
      </c>
      <c r="AG1619" s="0" t="s">
        <v>106</v>
      </c>
      <c r="AH1619" s="0" t="s">
        <v>107</v>
      </c>
    </row>
    <row r="1620">
      <c r="A1620" s="0">
        <v>1616</v>
      </c>
      <c r="B1620" s="0" t="s">
        <v>5205</v>
      </c>
      <c r="C1620" s="0" t="s">
        <v>13</v>
      </c>
      <c r="D1620" s="0" t="s">
        <v>18</v>
      </c>
      <c r="E1620" s="5" t="s">
        <v>3500</v>
      </c>
      <c r="F1620" s="0" t="s">
        <v>3501</v>
      </c>
      <c r="G1620" s="0" t="s">
        <v>27</v>
      </c>
      <c r="H1620" s="0" t="s">
        <v>1020</v>
      </c>
      <c r="I1620" s="0" t="s">
        <v>3301</v>
      </c>
      <c r="J1620" s="5" t="s">
        <v>3302</v>
      </c>
      <c r="K1620" s="0" t="s">
        <v>32</v>
      </c>
      <c r="O1620" s="2">
        <v>0</v>
      </c>
      <c r="P1620" s="2">
        <v>27</v>
      </c>
      <c r="Q1620" s="2">
        <f>IF(C1620="Inventario físico",O1620,P1620)</f>
      </c>
      <c r="R1620" s="2">
        <v>1</v>
      </c>
      <c r="S1620" s="0" t="s">
        <v>5206</v>
      </c>
      <c r="T1620" s="0" t="s">
        <v>5206</v>
      </c>
      <c r="U1620" s="0" t="s">
        <v>99</v>
      </c>
      <c r="V1620" s="5" t="s">
        <v>5207</v>
      </c>
      <c r="Y1620" s="5" t="s">
        <v>3504</v>
      </c>
      <c r="Z1620" s="0" t="s">
        <v>104</v>
      </c>
      <c r="AC1620" s="5" t="s">
        <v>105</v>
      </c>
      <c r="AD1620" s="3">
        <f>IF(AA1620="","Pendiente",AA1620*Q1620)</f>
      </c>
      <c r="AE1620" s="3">
        <v>18900</v>
      </c>
      <c r="AF1620" s="3">
        <f>IF(AE1620="","",AE1620*Q1620)</f>
      </c>
      <c r="AG1620" s="0" t="s">
        <v>106</v>
      </c>
      <c r="AH1620" s="0" t="s">
        <v>107</v>
      </c>
    </row>
    <row r="1621">
      <c r="A1621" s="0">
        <v>1617</v>
      </c>
      <c r="B1621" s="0" t="s">
        <v>5208</v>
      </c>
      <c r="C1621" s="0" t="s">
        <v>13</v>
      </c>
      <c r="D1621" s="0" t="s">
        <v>16</v>
      </c>
      <c r="E1621" s="5" t="s">
        <v>3306</v>
      </c>
      <c r="G1621" s="0" t="s">
        <v>27</v>
      </c>
      <c r="H1621" s="0" t="s">
        <v>1020</v>
      </c>
      <c r="I1621" s="0" t="s">
        <v>3301</v>
      </c>
      <c r="J1621" s="5" t="s">
        <v>3302</v>
      </c>
      <c r="K1621" s="0" t="s">
        <v>30</v>
      </c>
      <c r="O1621" s="2">
        <v>0</v>
      </c>
      <c r="P1621" s="2">
        <v>26</v>
      </c>
      <c r="Q1621" s="2">
        <f>IF(C1621="Inventario físico",O1621,P1621)</f>
      </c>
      <c r="R1621" s="2">
        <v>1</v>
      </c>
      <c r="S1621" s="0" t="s">
        <v>5209</v>
      </c>
      <c r="T1621" s="0" t="s">
        <v>5209</v>
      </c>
      <c r="U1621" s="0" t="s">
        <v>99</v>
      </c>
      <c r="V1621" s="5" t="s">
        <v>5210</v>
      </c>
      <c r="Y1621" s="5" t="s">
        <v>3309</v>
      </c>
      <c r="Z1621" s="0" t="s">
        <v>104</v>
      </c>
      <c r="AC1621" s="5" t="s">
        <v>105</v>
      </c>
      <c r="AD1621" s="3">
        <f>IF(AA1621="","Pendiente",AA1621*Q1621)</f>
      </c>
      <c r="AE1621" s="3">
        <v>3230.8500000000004</v>
      </c>
      <c r="AF1621" s="3">
        <f>IF(AE1621="","",AE1621*Q1621)</f>
      </c>
      <c r="AG1621" s="0" t="s">
        <v>106</v>
      </c>
      <c r="AH1621" s="0" t="s">
        <v>107</v>
      </c>
    </row>
    <row r="1622">
      <c r="A1622" s="0">
        <v>1618</v>
      </c>
      <c r="B1622" s="0" t="s">
        <v>5211</v>
      </c>
      <c r="C1622" s="0" t="s">
        <v>13</v>
      </c>
      <c r="D1622" s="0" t="s">
        <v>16</v>
      </c>
      <c r="E1622" s="5" t="s">
        <v>3306</v>
      </c>
      <c r="G1622" s="0" t="s">
        <v>27</v>
      </c>
      <c r="H1622" s="0" t="s">
        <v>1020</v>
      </c>
      <c r="I1622" s="0" t="s">
        <v>3301</v>
      </c>
      <c r="J1622" s="5" t="s">
        <v>3302</v>
      </c>
      <c r="K1622" s="0" t="s">
        <v>30</v>
      </c>
      <c r="O1622" s="2">
        <v>0</v>
      </c>
      <c r="P1622" s="2">
        <v>26</v>
      </c>
      <c r="Q1622" s="2">
        <f>IF(C1622="Inventario físico",O1622,P1622)</f>
      </c>
      <c r="R1622" s="2">
        <v>1</v>
      </c>
      <c r="S1622" s="0" t="s">
        <v>5212</v>
      </c>
      <c r="T1622" s="0" t="s">
        <v>5212</v>
      </c>
      <c r="U1622" s="0" t="s">
        <v>99</v>
      </c>
      <c r="V1622" s="5" t="s">
        <v>5213</v>
      </c>
      <c r="Y1622" s="5" t="s">
        <v>3309</v>
      </c>
      <c r="Z1622" s="0" t="s">
        <v>104</v>
      </c>
      <c r="AC1622" s="5" t="s">
        <v>105</v>
      </c>
      <c r="AD1622" s="3">
        <f>IF(AA1622="","Pendiente",AA1622*Q1622)</f>
      </c>
      <c r="AE1622" s="3">
        <v>130.92000000000002</v>
      </c>
      <c r="AF1622" s="3">
        <f>IF(AE1622="","",AE1622*Q1622)</f>
      </c>
      <c r="AG1622" s="0" t="s">
        <v>106</v>
      </c>
      <c r="AH1622" s="0" t="s">
        <v>107</v>
      </c>
    </row>
    <row r="1623">
      <c r="A1623" s="0">
        <v>1619</v>
      </c>
      <c r="B1623" s="0" t="s">
        <v>5214</v>
      </c>
      <c r="C1623" s="0" t="s">
        <v>13</v>
      </c>
      <c r="D1623" s="0" t="s">
        <v>18</v>
      </c>
      <c r="E1623" s="5" t="s">
        <v>3500</v>
      </c>
      <c r="F1623" s="0" t="s">
        <v>3501</v>
      </c>
      <c r="G1623" s="0" t="s">
        <v>27</v>
      </c>
      <c r="H1623" s="0" t="s">
        <v>1020</v>
      </c>
      <c r="I1623" s="0" t="s">
        <v>3301</v>
      </c>
      <c r="J1623" s="5" t="s">
        <v>3302</v>
      </c>
      <c r="K1623" s="0" t="s">
        <v>32</v>
      </c>
      <c r="O1623" s="2">
        <v>0</v>
      </c>
      <c r="P1623" s="2">
        <v>43</v>
      </c>
      <c r="Q1623" s="2">
        <f>IF(C1623="Inventario físico",O1623,P1623)</f>
      </c>
      <c r="R1623" s="2">
        <v>2</v>
      </c>
      <c r="S1623" s="0" t="s">
        <v>5215</v>
      </c>
      <c r="T1623" s="0" t="s">
        <v>5215</v>
      </c>
      <c r="U1623" s="0" t="s">
        <v>99</v>
      </c>
      <c r="V1623" s="5" t="s">
        <v>5216</v>
      </c>
      <c r="Y1623" s="5" t="s">
        <v>3504</v>
      </c>
      <c r="Z1623" s="0" t="s">
        <v>104</v>
      </c>
      <c r="AC1623" s="5" t="s">
        <v>105</v>
      </c>
      <c r="AD1623" s="3">
        <f>IF(AA1623="","Pendiente",AA1623*Q1623)</f>
      </c>
      <c r="AE1623" s="3">
        <v>50352.47139534884</v>
      </c>
      <c r="AF1623" s="3">
        <f>IF(AE1623="","",AE1623*Q1623)</f>
      </c>
      <c r="AG1623" s="0" t="s">
        <v>106</v>
      </c>
      <c r="AH1623" s="0" t="s">
        <v>107</v>
      </c>
    </row>
    <row r="1624">
      <c r="A1624" s="0">
        <v>1620</v>
      </c>
      <c r="B1624" s="0" t="s">
        <v>5217</v>
      </c>
      <c r="C1624" s="0" t="s">
        <v>13</v>
      </c>
      <c r="D1624" s="0" t="s">
        <v>18</v>
      </c>
      <c r="E1624" s="5" t="s">
        <v>3500</v>
      </c>
      <c r="F1624" s="0" t="s">
        <v>3501</v>
      </c>
      <c r="G1624" s="0" t="s">
        <v>28</v>
      </c>
      <c r="H1624" s="0" t="s">
        <v>2131</v>
      </c>
      <c r="I1624" s="0" t="s">
        <v>3301</v>
      </c>
      <c r="J1624" s="5" t="s">
        <v>3302</v>
      </c>
      <c r="K1624" s="0" t="s">
        <v>32</v>
      </c>
      <c r="O1624" s="2">
        <v>0</v>
      </c>
      <c r="P1624" s="2">
        <v>6</v>
      </c>
      <c r="Q1624" s="2">
        <f>IF(C1624="Inventario físico",O1624,P1624)</f>
      </c>
      <c r="R1624" s="2">
        <v>2</v>
      </c>
      <c r="S1624" s="0" t="s">
        <v>5215</v>
      </c>
      <c r="T1624" s="0" t="s">
        <v>5215</v>
      </c>
      <c r="U1624" s="0" t="s">
        <v>99</v>
      </c>
      <c r="V1624" s="5" t="s">
        <v>5216</v>
      </c>
      <c r="Y1624" s="5" t="s">
        <v>3504</v>
      </c>
      <c r="Z1624" s="0" t="s">
        <v>104</v>
      </c>
      <c r="AC1624" s="5" t="s">
        <v>105</v>
      </c>
      <c r="AD1624" s="3">
        <f>IF(AA1624="","Pendiente",AA1624*Q1624)</f>
      </c>
      <c r="AE1624" s="3">
        <v>95355.83333333333</v>
      </c>
      <c r="AF1624" s="3">
        <f>IF(AE1624="","",AE1624*Q1624)</f>
      </c>
      <c r="AG1624" s="0" t="s">
        <v>106</v>
      </c>
      <c r="AH1624" s="0" t="s">
        <v>107</v>
      </c>
    </row>
    <row r="1625">
      <c r="A1625" s="0">
        <v>1621</v>
      </c>
      <c r="B1625" s="0" t="s">
        <v>5218</v>
      </c>
      <c r="C1625" s="0" t="s">
        <v>13</v>
      </c>
      <c r="D1625" s="0" t="s">
        <v>16</v>
      </c>
      <c r="E1625" s="5" t="s">
        <v>3306</v>
      </c>
      <c r="G1625" s="0" t="s">
        <v>27</v>
      </c>
      <c r="H1625" s="0" t="s">
        <v>1020</v>
      </c>
      <c r="I1625" s="0" t="s">
        <v>3301</v>
      </c>
      <c r="J1625" s="5" t="s">
        <v>3302</v>
      </c>
      <c r="K1625" s="0" t="s">
        <v>33</v>
      </c>
      <c r="O1625" s="2">
        <v>0</v>
      </c>
      <c r="P1625" s="2">
        <v>31</v>
      </c>
      <c r="Q1625" s="2">
        <f>IF(C1625="Inventario físico",O1625,P1625)</f>
      </c>
      <c r="R1625" s="2">
        <v>3</v>
      </c>
      <c r="S1625" s="0" t="s">
        <v>5219</v>
      </c>
      <c r="T1625" s="0" t="s">
        <v>5219</v>
      </c>
      <c r="U1625" s="0" t="s">
        <v>99</v>
      </c>
      <c r="V1625" s="5" t="s">
        <v>5220</v>
      </c>
      <c r="Y1625" s="5" t="s">
        <v>3309</v>
      </c>
      <c r="Z1625" s="0" t="s">
        <v>104</v>
      </c>
      <c r="AC1625" s="5" t="s">
        <v>105</v>
      </c>
      <c r="AD1625" s="3">
        <f>IF(AA1625="","Pendiente",AA1625*Q1625)</f>
      </c>
      <c r="AE1625" s="3">
        <v>16810.281612903225</v>
      </c>
      <c r="AF1625" s="3">
        <f>IF(AE1625="","",AE1625*Q1625)</f>
      </c>
      <c r="AG1625" s="0" t="s">
        <v>106</v>
      </c>
      <c r="AH1625" s="0" t="s">
        <v>107</v>
      </c>
    </row>
    <row r="1626">
      <c r="A1626" s="0">
        <v>1622</v>
      </c>
      <c r="B1626" s="0" t="s">
        <v>5221</v>
      </c>
      <c r="C1626" s="0" t="s">
        <v>13</v>
      </c>
      <c r="D1626" s="0" t="s">
        <v>16</v>
      </c>
      <c r="E1626" s="5" t="s">
        <v>131</v>
      </c>
      <c r="F1626" s="0" t="s">
        <v>3300</v>
      </c>
      <c r="G1626" s="0" t="s">
        <v>27</v>
      </c>
      <c r="H1626" s="0" t="s">
        <v>1020</v>
      </c>
      <c r="I1626" s="0" t="s">
        <v>3301</v>
      </c>
      <c r="J1626" s="5" t="s">
        <v>3302</v>
      </c>
      <c r="K1626" s="0" t="s">
        <v>33</v>
      </c>
      <c r="O1626" s="2">
        <v>0</v>
      </c>
      <c r="P1626" s="2">
        <v>37</v>
      </c>
      <c r="Q1626" s="2">
        <f>IF(C1626="Inventario físico",O1626,P1626)</f>
      </c>
      <c r="R1626" s="2">
        <v>3</v>
      </c>
      <c r="S1626" s="0" t="s">
        <v>5222</v>
      </c>
      <c r="T1626" s="0" t="s">
        <v>5222</v>
      </c>
      <c r="U1626" s="0" t="s">
        <v>99</v>
      </c>
      <c r="V1626" s="5" t="s">
        <v>1181</v>
      </c>
      <c r="Y1626" s="5" t="s">
        <v>3304</v>
      </c>
      <c r="Z1626" s="0" t="s">
        <v>104</v>
      </c>
      <c r="AC1626" s="5" t="s">
        <v>105</v>
      </c>
      <c r="AD1626" s="3">
        <f>IF(AA1626="","Pendiente",AA1626*Q1626)</f>
      </c>
      <c r="AE1626" s="3">
        <v>21655.567297297297</v>
      </c>
      <c r="AF1626" s="3">
        <f>IF(AE1626="","",AE1626*Q1626)</f>
      </c>
      <c r="AG1626" s="0" t="s">
        <v>106</v>
      </c>
      <c r="AH1626" s="0" t="s">
        <v>107</v>
      </c>
    </row>
    <row r="1627">
      <c r="A1627" s="0">
        <v>1623</v>
      </c>
      <c r="B1627" s="0" t="s">
        <v>5223</v>
      </c>
      <c r="C1627" s="0" t="s">
        <v>13</v>
      </c>
      <c r="D1627" s="0" t="s">
        <v>16</v>
      </c>
      <c r="E1627" s="5" t="s">
        <v>3306</v>
      </c>
      <c r="G1627" s="0" t="s">
        <v>28</v>
      </c>
      <c r="H1627" s="0" t="s">
        <v>2131</v>
      </c>
      <c r="I1627" s="0" t="s">
        <v>3301</v>
      </c>
      <c r="J1627" s="5" t="s">
        <v>3302</v>
      </c>
      <c r="K1627" s="0" t="s">
        <v>33</v>
      </c>
      <c r="O1627" s="2">
        <v>0</v>
      </c>
      <c r="P1627" s="2">
        <v>10</v>
      </c>
      <c r="Q1627" s="2">
        <f>IF(C1627="Inventario físico",O1627,P1627)</f>
      </c>
      <c r="R1627" s="2">
        <v>1</v>
      </c>
      <c r="S1627" s="0" t="s">
        <v>5222</v>
      </c>
      <c r="T1627" s="0" t="s">
        <v>5222</v>
      </c>
      <c r="U1627" s="0" t="s">
        <v>99</v>
      </c>
      <c r="V1627" s="5" t="s">
        <v>1181</v>
      </c>
      <c r="Y1627" s="5" t="s">
        <v>3309</v>
      </c>
      <c r="Z1627" s="0" t="s">
        <v>104</v>
      </c>
      <c r="AC1627" s="5" t="s">
        <v>105</v>
      </c>
      <c r="AD1627" s="3">
        <f>IF(AA1627="","Pendiente",AA1627*Q1627)</f>
      </c>
      <c r="AE1627" s="3">
        <v>2348.3</v>
      </c>
      <c r="AF1627" s="3">
        <f>IF(AE1627="","",AE1627*Q1627)</f>
      </c>
      <c r="AG1627" s="0" t="s">
        <v>106</v>
      </c>
      <c r="AH1627" s="0" t="s">
        <v>107</v>
      </c>
    </row>
    <row r="1628">
      <c r="A1628" s="0">
        <v>1624</v>
      </c>
      <c r="B1628" s="0" t="s">
        <v>5224</v>
      </c>
      <c r="C1628" s="0" t="s">
        <v>13</v>
      </c>
      <c r="D1628" s="0" t="s">
        <v>16</v>
      </c>
      <c r="E1628" s="5" t="s">
        <v>3306</v>
      </c>
      <c r="G1628" s="0" t="s">
        <v>27</v>
      </c>
      <c r="H1628" s="0" t="s">
        <v>1020</v>
      </c>
      <c r="I1628" s="0" t="s">
        <v>3301</v>
      </c>
      <c r="J1628" s="5" t="s">
        <v>3302</v>
      </c>
      <c r="K1628" s="0" t="s">
        <v>30</v>
      </c>
      <c r="O1628" s="2">
        <v>0</v>
      </c>
      <c r="P1628" s="2">
        <v>25</v>
      </c>
      <c r="Q1628" s="2">
        <f>IF(C1628="Inventario físico",O1628,P1628)</f>
      </c>
      <c r="R1628" s="2">
        <v>1</v>
      </c>
      <c r="S1628" s="0" t="s">
        <v>5225</v>
      </c>
      <c r="T1628" s="0" t="s">
        <v>5225</v>
      </c>
      <c r="U1628" s="0" t="s">
        <v>99</v>
      </c>
      <c r="V1628" s="5" t="s">
        <v>5226</v>
      </c>
      <c r="Y1628" s="5" t="s">
        <v>3309</v>
      </c>
      <c r="Z1628" s="0" t="s">
        <v>104</v>
      </c>
      <c r="AC1628" s="5" t="s">
        <v>105</v>
      </c>
      <c r="AD1628" s="3">
        <f>IF(AA1628="","Pendiente",AA1628*Q1628)</f>
      </c>
      <c r="AE1628" s="3">
        <v>184</v>
      </c>
      <c r="AF1628" s="3">
        <f>IF(AE1628="","",AE1628*Q1628)</f>
      </c>
      <c r="AG1628" s="0" t="s">
        <v>106</v>
      </c>
      <c r="AH1628" s="0" t="s">
        <v>107</v>
      </c>
    </row>
    <row r="1629">
      <c r="A1629" s="0">
        <v>1625</v>
      </c>
      <c r="B1629" s="0" t="s">
        <v>5227</v>
      </c>
      <c r="C1629" s="0" t="s">
        <v>13</v>
      </c>
      <c r="D1629" s="0" t="s">
        <v>16</v>
      </c>
      <c r="E1629" s="5" t="s">
        <v>3306</v>
      </c>
      <c r="G1629" s="0" t="s">
        <v>28</v>
      </c>
      <c r="H1629" s="0" t="s">
        <v>2131</v>
      </c>
      <c r="I1629" s="0" t="s">
        <v>3301</v>
      </c>
      <c r="J1629" s="5" t="s">
        <v>3302</v>
      </c>
      <c r="K1629" s="0" t="s">
        <v>30</v>
      </c>
      <c r="O1629" s="2">
        <v>0</v>
      </c>
      <c r="P1629" s="2">
        <v>300</v>
      </c>
      <c r="Q1629" s="2">
        <f>IF(C1629="Inventario físico",O1629,P1629)</f>
      </c>
      <c r="R1629" s="2">
        <v>1</v>
      </c>
      <c r="S1629" s="0" t="s">
        <v>5225</v>
      </c>
      <c r="T1629" s="0" t="s">
        <v>5225</v>
      </c>
      <c r="U1629" s="0" t="s">
        <v>99</v>
      </c>
      <c r="V1629" s="5" t="s">
        <v>5226</v>
      </c>
      <c r="Y1629" s="5" t="s">
        <v>3309</v>
      </c>
      <c r="Z1629" s="0" t="s">
        <v>104</v>
      </c>
      <c r="AC1629" s="5" t="s">
        <v>105</v>
      </c>
      <c r="AD1629" s="3">
        <f>IF(AA1629="","Pendiente",AA1629*Q1629)</f>
      </c>
      <c r="AE1629" s="3">
        <v>231.2487</v>
      </c>
      <c r="AF1629" s="3">
        <f>IF(AE1629="","",AE1629*Q1629)</f>
      </c>
      <c r="AG1629" s="0" t="s">
        <v>106</v>
      </c>
      <c r="AH1629" s="0" t="s">
        <v>107</v>
      </c>
    </row>
    <row r="1630">
      <c r="A1630" s="0">
        <v>1626</v>
      </c>
      <c r="B1630" s="0" t="s">
        <v>5228</v>
      </c>
      <c r="C1630" s="0" t="s">
        <v>13</v>
      </c>
      <c r="D1630" s="0" t="s">
        <v>16</v>
      </c>
      <c r="E1630" s="5" t="s">
        <v>131</v>
      </c>
      <c r="F1630" s="0" t="s">
        <v>3300</v>
      </c>
      <c r="G1630" s="0" t="s">
        <v>27</v>
      </c>
      <c r="H1630" s="0" t="s">
        <v>1020</v>
      </c>
      <c r="I1630" s="0" t="s">
        <v>3301</v>
      </c>
      <c r="J1630" s="5" t="s">
        <v>3302</v>
      </c>
      <c r="K1630" s="0" t="s">
        <v>30</v>
      </c>
      <c r="O1630" s="2">
        <v>0</v>
      </c>
      <c r="P1630" s="2">
        <v>25</v>
      </c>
      <c r="Q1630" s="2">
        <f>IF(C1630="Inventario físico",O1630,P1630)</f>
      </c>
      <c r="R1630" s="2">
        <v>1</v>
      </c>
      <c r="S1630" s="0" t="s">
        <v>5229</v>
      </c>
      <c r="T1630" s="0" t="s">
        <v>5229</v>
      </c>
      <c r="U1630" s="0" t="s">
        <v>99</v>
      </c>
      <c r="V1630" s="5" t="s">
        <v>1176</v>
      </c>
      <c r="Y1630" s="5" t="s">
        <v>3304</v>
      </c>
      <c r="Z1630" s="0" t="s">
        <v>104</v>
      </c>
      <c r="AC1630" s="5" t="s">
        <v>105</v>
      </c>
      <c r="AD1630" s="3">
        <f>IF(AA1630="","Pendiente",AA1630*Q1630)</f>
      </c>
      <c r="AE1630" s="3">
        <v>8139.5564</v>
      </c>
      <c r="AF1630" s="3">
        <f>IF(AE1630="","",AE1630*Q1630)</f>
      </c>
      <c r="AG1630" s="0" t="s">
        <v>106</v>
      </c>
      <c r="AH1630" s="0" t="s">
        <v>107</v>
      </c>
    </row>
    <row r="1631">
      <c r="A1631" s="0">
        <v>1627</v>
      </c>
      <c r="B1631" s="0" t="s">
        <v>5230</v>
      </c>
      <c r="C1631" s="0" t="s">
        <v>13</v>
      </c>
      <c r="D1631" s="0" t="s">
        <v>16</v>
      </c>
      <c r="E1631" s="5" t="s">
        <v>3306</v>
      </c>
      <c r="G1631" s="0" t="s">
        <v>27</v>
      </c>
      <c r="H1631" s="0" t="s">
        <v>1020</v>
      </c>
      <c r="I1631" s="0" t="s">
        <v>3301</v>
      </c>
      <c r="J1631" s="5" t="s">
        <v>3302</v>
      </c>
      <c r="K1631" s="0" t="s">
        <v>30</v>
      </c>
      <c r="O1631" s="2">
        <v>0</v>
      </c>
      <c r="P1631" s="2">
        <v>25</v>
      </c>
      <c r="Q1631" s="2">
        <f>IF(C1631="Inventario físico",O1631,P1631)</f>
      </c>
      <c r="R1631" s="2">
        <v>1</v>
      </c>
      <c r="S1631" s="0" t="s">
        <v>5231</v>
      </c>
      <c r="T1631" s="0" t="s">
        <v>5231</v>
      </c>
      <c r="U1631" s="0" t="s">
        <v>99</v>
      </c>
      <c r="V1631" s="5" t="s">
        <v>5232</v>
      </c>
      <c r="Y1631" s="5" t="s">
        <v>3309</v>
      </c>
      <c r="Z1631" s="0" t="s">
        <v>104</v>
      </c>
      <c r="AC1631" s="5" t="s">
        <v>105</v>
      </c>
      <c r="AD1631" s="3">
        <f>IF(AA1631="","Pendiente",AA1631*Q1631)</f>
      </c>
      <c r="AE1631" s="3">
        <v>2105.6</v>
      </c>
      <c r="AF1631" s="3">
        <f>IF(AE1631="","",AE1631*Q1631)</f>
      </c>
      <c r="AG1631" s="0" t="s">
        <v>106</v>
      </c>
      <c r="AH1631" s="0" t="s">
        <v>107</v>
      </c>
    </row>
    <row r="1632">
      <c r="A1632" s="0">
        <v>1628</v>
      </c>
      <c r="B1632" s="0" t="s">
        <v>5233</v>
      </c>
      <c r="C1632" s="0" t="s">
        <v>13</v>
      </c>
      <c r="D1632" s="0" t="s">
        <v>18</v>
      </c>
      <c r="E1632" s="5" t="s">
        <v>3500</v>
      </c>
      <c r="F1632" s="0" t="s">
        <v>3501</v>
      </c>
      <c r="G1632" s="0" t="s">
        <v>27</v>
      </c>
      <c r="H1632" s="0" t="s">
        <v>1020</v>
      </c>
      <c r="I1632" s="0" t="s">
        <v>3301</v>
      </c>
      <c r="J1632" s="5" t="s">
        <v>3302</v>
      </c>
      <c r="K1632" s="0" t="s">
        <v>32</v>
      </c>
      <c r="O1632" s="2">
        <v>0</v>
      </c>
      <c r="P1632" s="2">
        <v>25</v>
      </c>
      <c r="Q1632" s="2">
        <f>IF(C1632="Inventario físico",O1632,P1632)</f>
      </c>
      <c r="R1632" s="2">
        <v>1</v>
      </c>
      <c r="S1632" s="0" t="s">
        <v>5234</v>
      </c>
      <c r="T1632" s="0" t="s">
        <v>5234</v>
      </c>
      <c r="U1632" s="0" t="s">
        <v>99</v>
      </c>
      <c r="V1632" s="5" t="s">
        <v>5235</v>
      </c>
      <c r="Y1632" s="5" t="s">
        <v>3504</v>
      </c>
      <c r="Z1632" s="0" t="s">
        <v>104</v>
      </c>
      <c r="AC1632" s="5" t="s">
        <v>105</v>
      </c>
      <c r="AD1632" s="3">
        <f>IF(AA1632="","Pendiente",AA1632*Q1632)</f>
      </c>
      <c r="AE1632" s="3">
        <v>26587.2848</v>
      </c>
      <c r="AF1632" s="3">
        <f>IF(AE1632="","",AE1632*Q1632)</f>
      </c>
      <c r="AG1632" s="0" t="s">
        <v>106</v>
      </c>
      <c r="AH1632" s="0" t="s">
        <v>107</v>
      </c>
    </row>
    <row r="1633">
      <c r="A1633" s="0">
        <v>1629</v>
      </c>
      <c r="B1633" s="0" t="s">
        <v>5236</v>
      </c>
      <c r="C1633" s="0" t="s">
        <v>13</v>
      </c>
      <c r="D1633" s="0" t="s">
        <v>16</v>
      </c>
      <c r="E1633" s="5" t="s">
        <v>3306</v>
      </c>
      <c r="G1633" s="0" t="s">
        <v>27</v>
      </c>
      <c r="H1633" s="0" t="s">
        <v>1020</v>
      </c>
      <c r="I1633" s="0" t="s">
        <v>3301</v>
      </c>
      <c r="J1633" s="5" t="s">
        <v>3302</v>
      </c>
      <c r="K1633" s="0" t="s">
        <v>33</v>
      </c>
      <c r="O1633" s="2">
        <v>0</v>
      </c>
      <c r="P1633" s="2">
        <v>59</v>
      </c>
      <c r="Q1633" s="2">
        <f>IF(C1633="Inventario físico",O1633,P1633)</f>
      </c>
      <c r="R1633" s="2">
        <v>5</v>
      </c>
      <c r="S1633" s="0" t="s">
        <v>5237</v>
      </c>
      <c r="T1633" s="0" t="s">
        <v>5237</v>
      </c>
      <c r="U1633" s="0" t="s">
        <v>99</v>
      </c>
      <c r="V1633" s="5" t="s">
        <v>5238</v>
      </c>
      <c r="Y1633" s="5" t="s">
        <v>3309</v>
      </c>
      <c r="Z1633" s="0" t="s">
        <v>104</v>
      </c>
      <c r="AC1633" s="5" t="s">
        <v>105</v>
      </c>
      <c r="AD1633" s="3">
        <f>IF(AA1633="","Pendiente",AA1633*Q1633)</f>
      </c>
      <c r="AE1633" s="3">
        <v>4796.02406779661</v>
      </c>
      <c r="AF1633" s="3">
        <f>IF(AE1633="","",AE1633*Q1633)</f>
      </c>
      <c r="AG1633" s="0" t="s">
        <v>106</v>
      </c>
      <c r="AH1633" s="0" t="s">
        <v>107</v>
      </c>
    </row>
    <row r="1634">
      <c r="A1634" s="0">
        <v>1630</v>
      </c>
      <c r="B1634" s="0" t="s">
        <v>5239</v>
      </c>
      <c r="C1634" s="0" t="s">
        <v>13</v>
      </c>
      <c r="D1634" s="0" t="s">
        <v>16</v>
      </c>
      <c r="E1634" s="5" t="s">
        <v>3306</v>
      </c>
      <c r="G1634" s="0" t="s">
        <v>28</v>
      </c>
      <c r="H1634" s="0" t="s">
        <v>2131</v>
      </c>
      <c r="I1634" s="0" t="s">
        <v>3301</v>
      </c>
      <c r="J1634" s="5" t="s">
        <v>3302</v>
      </c>
      <c r="K1634" s="0" t="s">
        <v>33</v>
      </c>
      <c r="O1634" s="2">
        <v>0</v>
      </c>
      <c r="P1634" s="2">
        <v>6</v>
      </c>
      <c r="Q1634" s="2">
        <f>IF(C1634="Inventario físico",O1634,P1634)</f>
      </c>
      <c r="R1634" s="2">
        <v>1</v>
      </c>
      <c r="S1634" s="0" t="s">
        <v>5237</v>
      </c>
      <c r="T1634" s="0" t="s">
        <v>5237</v>
      </c>
      <c r="U1634" s="0" t="s">
        <v>99</v>
      </c>
      <c r="V1634" s="5" t="s">
        <v>5238</v>
      </c>
      <c r="Y1634" s="5" t="s">
        <v>3309</v>
      </c>
      <c r="Z1634" s="0" t="s">
        <v>104</v>
      </c>
      <c r="AC1634" s="5" t="s">
        <v>105</v>
      </c>
      <c r="AD1634" s="3">
        <f>IF(AA1634="","Pendiente",AA1634*Q1634)</f>
      </c>
      <c r="AE1634" s="3">
        <v>18800.605</v>
      </c>
      <c r="AF1634" s="3">
        <f>IF(AE1634="","",AE1634*Q1634)</f>
      </c>
      <c r="AG1634" s="0" t="s">
        <v>106</v>
      </c>
      <c r="AH1634" s="0" t="s">
        <v>107</v>
      </c>
    </row>
    <row r="1635">
      <c r="A1635" s="0">
        <v>1631</v>
      </c>
      <c r="B1635" s="0" t="s">
        <v>5240</v>
      </c>
      <c r="C1635" s="0" t="s">
        <v>13</v>
      </c>
      <c r="D1635" s="0" t="s">
        <v>18</v>
      </c>
      <c r="E1635" s="5" t="s">
        <v>3500</v>
      </c>
      <c r="F1635" s="0" t="s">
        <v>3501</v>
      </c>
      <c r="G1635" s="0" t="s">
        <v>27</v>
      </c>
      <c r="H1635" s="0" t="s">
        <v>1020</v>
      </c>
      <c r="I1635" s="0" t="s">
        <v>3301</v>
      </c>
      <c r="J1635" s="5" t="s">
        <v>3302</v>
      </c>
      <c r="K1635" s="0" t="s">
        <v>32</v>
      </c>
      <c r="O1635" s="2">
        <v>0</v>
      </c>
      <c r="P1635" s="2">
        <v>30</v>
      </c>
      <c r="Q1635" s="2">
        <f>IF(C1635="Inventario físico",O1635,P1635)</f>
      </c>
      <c r="R1635" s="2">
        <v>2</v>
      </c>
      <c r="S1635" s="0" t="s">
        <v>5241</v>
      </c>
      <c r="T1635" s="0" t="s">
        <v>5241</v>
      </c>
      <c r="U1635" s="0" t="s">
        <v>99</v>
      </c>
      <c r="V1635" s="5" t="s">
        <v>5242</v>
      </c>
      <c r="Y1635" s="5" t="s">
        <v>3504</v>
      </c>
      <c r="Z1635" s="0" t="s">
        <v>104</v>
      </c>
      <c r="AC1635" s="5" t="s">
        <v>105</v>
      </c>
      <c r="AD1635" s="3">
        <f>IF(AA1635="","Pendiente",AA1635*Q1635)</f>
      </c>
      <c r="AE1635" s="3">
        <v>54700.333666666666</v>
      </c>
      <c r="AF1635" s="3">
        <f>IF(AE1635="","",AE1635*Q1635)</f>
      </c>
      <c r="AG1635" s="0" t="s">
        <v>106</v>
      </c>
      <c r="AH1635" s="0" t="s">
        <v>107</v>
      </c>
    </row>
    <row r="1636">
      <c r="A1636" s="0">
        <v>1632</v>
      </c>
      <c r="B1636" s="0" t="s">
        <v>5243</v>
      </c>
      <c r="C1636" s="0" t="s">
        <v>13</v>
      </c>
      <c r="D1636" s="0" t="s">
        <v>18</v>
      </c>
      <c r="E1636" s="5" t="s">
        <v>3500</v>
      </c>
      <c r="F1636" s="0" t="s">
        <v>3501</v>
      </c>
      <c r="G1636" s="0" t="s">
        <v>28</v>
      </c>
      <c r="H1636" s="0" t="s">
        <v>2131</v>
      </c>
      <c r="I1636" s="0" t="s">
        <v>3301</v>
      </c>
      <c r="J1636" s="5" t="s">
        <v>3302</v>
      </c>
      <c r="K1636" s="0" t="s">
        <v>32</v>
      </c>
      <c r="O1636" s="2">
        <v>0</v>
      </c>
      <c r="P1636" s="2">
        <v>3</v>
      </c>
      <c r="Q1636" s="2">
        <f>IF(C1636="Inventario físico",O1636,P1636)</f>
      </c>
      <c r="R1636" s="2">
        <v>2</v>
      </c>
      <c r="S1636" s="0" t="s">
        <v>5241</v>
      </c>
      <c r="T1636" s="0" t="s">
        <v>5241</v>
      </c>
      <c r="U1636" s="0" t="s">
        <v>99</v>
      </c>
      <c r="V1636" s="5" t="s">
        <v>5242</v>
      </c>
      <c r="Y1636" s="5" t="s">
        <v>3504</v>
      </c>
      <c r="Z1636" s="0" t="s">
        <v>104</v>
      </c>
      <c r="AC1636" s="5" t="s">
        <v>105</v>
      </c>
      <c r="AD1636" s="3">
        <f>IF(AA1636="","Pendiente",AA1636*Q1636)</f>
      </c>
      <c r="AE1636" s="3">
        <v>85884.66666666667</v>
      </c>
      <c r="AF1636" s="3">
        <f>IF(AE1636="","",AE1636*Q1636)</f>
      </c>
      <c r="AG1636" s="0" t="s">
        <v>106</v>
      </c>
      <c r="AH1636" s="0" t="s">
        <v>107</v>
      </c>
    </row>
    <row r="1637">
      <c r="A1637" s="0">
        <v>1633</v>
      </c>
      <c r="B1637" s="0" t="s">
        <v>5244</v>
      </c>
      <c r="C1637" s="0" t="s">
        <v>13</v>
      </c>
      <c r="D1637" s="0" t="s">
        <v>18</v>
      </c>
      <c r="E1637" s="5" t="s">
        <v>3500</v>
      </c>
      <c r="F1637" s="0" t="s">
        <v>3501</v>
      </c>
      <c r="G1637" s="0" t="s">
        <v>27</v>
      </c>
      <c r="H1637" s="0" t="s">
        <v>1020</v>
      </c>
      <c r="I1637" s="0" t="s">
        <v>3301</v>
      </c>
      <c r="J1637" s="5" t="s">
        <v>3302</v>
      </c>
      <c r="K1637" s="0" t="s">
        <v>32</v>
      </c>
      <c r="O1637" s="2">
        <v>0</v>
      </c>
      <c r="P1637" s="2">
        <v>27</v>
      </c>
      <c r="Q1637" s="2">
        <f>IF(C1637="Inventario físico",O1637,P1637)</f>
      </c>
      <c r="R1637" s="2">
        <v>2</v>
      </c>
      <c r="S1637" s="0" t="s">
        <v>5245</v>
      </c>
      <c r="T1637" s="0" t="s">
        <v>5245</v>
      </c>
      <c r="U1637" s="0" t="s">
        <v>99</v>
      </c>
      <c r="V1637" s="5" t="s">
        <v>5246</v>
      </c>
      <c r="Y1637" s="5" t="s">
        <v>3504</v>
      </c>
      <c r="Z1637" s="0" t="s">
        <v>104</v>
      </c>
      <c r="AC1637" s="5" t="s">
        <v>105</v>
      </c>
      <c r="AD1637" s="3">
        <f>IF(AA1637="","Pendiente",AA1637*Q1637)</f>
      </c>
      <c r="AE1637" s="3">
        <v>122001.39481481482</v>
      </c>
      <c r="AF1637" s="3">
        <f>IF(AE1637="","",AE1637*Q1637)</f>
      </c>
      <c r="AG1637" s="0" t="s">
        <v>106</v>
      </c>
      <c r="AH1637" s="0" t="s">
        <v>107</v>
      </c>
    </row>
    <row r="1638">
      <c r="A1638" s="0">
        <v>1634</v>
      </c>
      <c r="B1638" s="0" t="s">
        <v>5247</v>
      </c>
      <c r="C1638" s="0" t="s">
        <v>13</v>
      </c>
      <c r="D1638" s="0" t="s">
        <v>18</v>
      </c>
      <c r="E1638" s="5" t="s">
        <v>3500</v>
      </c>
      <c r="F1638" s="0" t="s">
        <v>3501</v>
      </c>
      <c r="G1638" s="0" t="s">
        <v>27</v>
      </c>
      <c r="H1638" s="0" t="s">
        <v>1020</v>
      </c>
      <c r="I1638" s="0" t="s">
        <v>3301</v>
      </c>
      <c r="J1638" s="5" t="s">
        <v>3302</v>
      </c>
      <c r="K1638" s="0" t="s">
        <v>32</v>
      </c>
      <c r="O1638" s="2">
        <v>0</v>
      </c>
      <c r="P1638" s="2">
        <v>23</v>
      </c>
      <c r="Q1638" s="2">
        <f>IF(C1638="Inventario físico",O1638,P1638)</f>
      </c>
      <c r="R1638" s="2">
        <v>1</v>
      </c>
      <c r="S1638" s="0" t="s">
        <v>5248</v>
      </c>
      <c r="T1638" s="0" t="s">
        <v>5248</v>
      </c>
      <c r="U1638" s="0" t="s">
        <v>99</v>
      </c>
      <c r="V1638" s="5" t="s">
        <v>5249</v>
      </c>
      <c r="Y1638" s="5" t="s">
        <v>3504</v>
      </c>
      <c r="Z1638" s="0" t="s">
        <v>104</v>
      </c>
      <c r="AC1638" s="5" t="s">
        <v>105</v>
      </c>
      <c r="AD1638" s="3">
        <f>IF(AA1638="","Pendiente",AA1638*Q1638)</f>
      </c>
      <c r="AE1638" s="3">
        <v>18930</v>
      </c>
      <c r="AF1638" s="3">
        <f>IF(AE1638="","",AE1638*Q1638)</f>
      </c>
      <c r="AG1638" s="0" t="s">
        <v>106</v>
      </c>
      <c r="AH1638" s="0" t="s">
        <v>107</v>
      </c>
    </row>
    <row r="1639">
      <c r="A1639" s="0">
        <v>1635</v>
      </c>
      <c r="B1639" s="0" t="s">
        <v>5250</v>
      </c>
      <c r="C1639" s="0" t="s">
        <v>13</v>
      </c>
      <c r="D1639" s="0" t="s">
        <v>18</v>
      </c>
      <c r="E1639" s="5" t="s">
        <v>3500</v>
      </c>
      <c r="F1639" s="0" t="s">
        <v>3501</v>
      </c>
      <c r="G1639" s="0" t="s">
        <v>27</v>
      </c>
      <c r="H1639" s="0" t="s">
        <v>1020</v>
      </c>
      <c r="I1639" s="0" t="s">
        <v>3301</v>
      </c>
      <c r="J1639" s="5" t="s">
        <v>3302</v>
      </c>
      <c r="K1639" s="0" t="s">
        <v>32</v>
      </c>
      <c r="O1639" s="2">
        <v>0</v>
      </c>
      <c r="P1639" s="2">
        <v>21</v>
      </c>
      <c r="Q1639" s="2">
        <f>IF(C1639="Inventario físico",O1639,P1639)</f>
      </c>
      <c r="R1639" s="2">
        <v>1</v>
      </c>
      <c r="S1639" s="0" t="s">
        <v>5251</v>
      </c>
      <c r="T1639" s="0" t="s">
        <v>5251</v>
      </c>
      <c r="U1639" s="0" t="s">
        <v>99</v>
      </c>
      <c r="V1639" s="5" t="s">
        <v>5252</v>
      </c>
      <c r="Y1639" s="5" t="s">
        <v>3504</v>
      </c>
      <c r="Z1639" s="0" t="s">
        <v>104</v>
      </c>
      <c r="AC1639" s="5" t="s">
        <v>105</v>
      </c>
      <c r="AD1639" s="3">
        <f>IF(AA1639="","Pendiente",AA1639*Q1639)</f>
      </c>
      <c r="AE1639" s="3">
        <v>35603.909999999996</v>
      </c>
      <c r="AF1639" s="3">
        <f>IF(AE1639="","",AE1639*Q1639)</f>
      </c>
      <c r="AG1639" s="0" t="s">
        <v>106</v>
      </c>
      <c r="AH1639" s="0" t="s">
        <v>107</v>
      </c>
    </row>
    <row r="1640">
      <c r="A1640" s="0">
        <v>1636</v>
      </c>
      <c r="B1640" s="0" t="s">
        <v>5253</v>
      </c>
      <c r="C1640" s="0" t="s">
        <v>13</v>
      </c>
      <c r="D1640" s="0" t="s">
        <v>16</v>
      </c>
      <c r="E1640" s="5" t="s">
        <v>3306</v>
      </c>
      <c r="G1640" s="0" t="s">
        <v>27</v>
      </c>
      <c r="H1640" s="0" t="s">
        <v>1020</v>
      </c>
      <c r="I1640" s="0" t="s">
        <v>3301</v>
      </c>
      <c r="J1640" s="5" t="s">
        <v>3302</v>
      </c>
      <c r="K1640" s="0" t="s">
        <v>33</v>
      </c>
      <c r="O1640" s="2">
        <v>0</v>
      </c>
      <c r="P1640" s="2">
        <v>50</v>
      </c>
      <c r="Q1640" s="2">
        <f>IF(C1640="Inventario físico",O1640,P1640)</f>
      </c>
      <c r="R1640" s="2">
        <v>5</v>
      </c>
      <c r="S1640" s="0" t="s">
        <v>5254</v>
      </c>
      <c r="T1640" s="0" t="s">
        <v>5254</v>
      </c>
      <c r="U1640" s="0" t="s">
        <v>99</v>
      </c>
      <c r="V1640" s="5" t="s">
        <v>5255</v>
      </c>
      <c r="Y1640" s="5" t="s">
        <v>3309</v>
      </c>
      <c r="Z1640" s="0" t="s">
        <v>104</v>
      </c>
      <c r="AC1640" s="5" t="s">
        <v>105</v>
      </c>
      <c r="AD1640" s="3">
        <f>IF(AA1640="","Pendiente",AA1640*Q1640)</f>
      </c>
      <c r="AE1640" s="3">
        <v>16753.884</v>
      </c>
      <c r="AF1640" s="3">
        <f>IF(AE1640="","",AE1640*Q1640)</f>
      </c>
      <c r="AG1640" s="0" t="s">
        <v>106</v>
      </c>
      <c r="AH1640" s="0" t="s">
        <v>107</v>
      </c>
    </row>
    <row r="1641">
      <c r="A1641" s="0">
        <v>1637</v>
      </c>
      <c r="B1641" s="0" t="s">
        <v>5256</v>
      </c>
      <c r="C1641" s="0" t="s">
        <v>13</v>
      </c>
      <c r="D1641" s="0" t="s">
        <v>16</v>
      </c>
      <c r="E1641" s="5" t="s">
        <v>3306</v>
      </c>
      <c r="G1641" s="0" t="s">
        <v>27</v>
      </c>
      <c r="H1641" s="0" t="s">
        <v>1020</v>
      </c>
      <c r="I1641" s="0" t="s">
        <v>3301</v>
      </c>
      <c r="J1641" s="5" t="s">
        <v>3302</v>
      </c>
      <c r="K1641" s="0" t="s">
        <v>33</v>
      </c>
      <c r="O1641" s="2">
        <v>0</v>
      </c>
      <c r="P1641" s="2">
        <v>20</v>
      </c>
      <c r="Q1641" s="2">
        <f>IF(C1641="Inventario físico",O1641,P1641)</f>
      </c>
      <c r="R1641" s="2">
        <v>1</v>
      </c>
      <c r="S1641" s="0" t="s">
        <v>5257</v>
      </c>
      <c r="T1641" s="0" t="s">
        <v>5257</v>
      </c>
      <c r="U1641" s="0" t="s">
        <v>99</v>
      </c>
      <c r="V1641" s="5" t="s">
        <v>2440</v>
      </c>
      <c r="Y1641" s="5" t="s">
        <v>3309</v>
      </c>
      <c r="Z1641" s="0" t="s">
        <v>104</v>
      </c>
      <c r="AC1641" s="5" t="s">
        <v>105</v>
      </c>
      <c r="AD1641" s="3">
        <f>IF(AA1641="","Pendiente",AA1641*Q1641)</f>
      </c>
      <c r="AE1641" s="3">
        <v>3.5</v>
      </c>
      <c r="AF1641" s="3">
        <f>IF(AE1641="","",AE1641*Q1641)</f>
      </c>
      <c r="AG1641" s="0" t="s">
        <v>106</v>
      </c>
      <c r="AH1641" s="0" t="s">
        <v>107</v>
      </c>
    </row>
    <row r="1642">
      <c r="A1642" s="0">
        <v>1638</v>
      </c>
      <c r="B1642" s="0" t="s">
        <v>5258</v>
      </c>
      <c r="C1642" s="0" t="s">
        <v>13</v>
      </c>
      <c r="D1642" s="0" t="s">
        <v>16</v>
      </c>
      <c r="E1642" s="5" t="s">
        <v>3306</v>
      </c>
      <c r="G1642" s="0" t="s">
        <v>27</v>
      </c>
      <c r="H1642" s="0" t="s">
        <v>1020</v>
      </c>
      <c r="I1642" s="0" t="s">
        <v>3301</v>
      </c>
      <c r="J1642" s="5" t="s">
        <v>3302</v>
      </c>
      <c r="K1642" s="0" t="s">
        <v>33</v>
      </c>
      <c r="O1642" s="2">
        <v>0</v>
      </c>
      <c r="P1642" s="2">
        <v>89</v>
      </c>
      <c r="Q1642" s="2">
        <f>IF(C1642="Inventario físico",O1642,P1642)</f>
      </c>
      <c r="R1642" s="2">
        <v>8</v>
      </c>
      <c r="S1642" s="0" t="s">
        <v>5259</v>
      </c>
      <c r="T1642" s="0" t="s">
        <v>5259</v>
      </c>
      <c r="U1642" s="0" t="s">
        <v>99</v>
      </c>
      <c r="V1642" s="5" t="s">
        <v>5260</v>
      </c>
      <c r="Y1642" s="5" t="s">
        <v>3309</v>
      </c>
      <c r="Z1642" s="0" t="s">
        <v>104</v>
      </c>
      <c r="AC1642" s="5" t="s">
        <v>105</v>
      </c>
      <c r="AD1642" s="3">
        <f>IF(AA1642="","Pendiente",AA1642*Q1642)</f>
      </c>
      <c r="AE1642" s="3">
        <v>11296.519999999997</v>
      </c>
      <c r="AF1642" s="3">
        <f>IF(AE1642="","",AE1642*Q1642)</f>
      </c>
      <c r="AG1642" s="0" t="s">
        <v>106</v>
      </c>
      <c r="AH1642" s="0" t="s">
        <v>107</v>
      </c>
    </row>
    <row r="1643">
      <c r="A1643" s="0">
        <v>1639</v>
      </c>
      <c r="B1643" s="0" t="s">
        <v>5261</v>
      </c>
      <c r="C1643" s="0" t="s">
        <v>13</v>
      </c>
      <c r="D1643" s="0" t="s">
        <v>16</v>
      </c>
      <c r="E1643" s="5" t="s">
        <v>3306</v>
      </c>
      <c r="G1643" s="0" t="s">
        <v>27</v>
      </c>
      <c r="H1643" s="0" t="s">
        <v>1020</v>
      </c>
      <c r="I1643" s="0" t="s">
        <v>3301</v>
      </c>
      <c r="J1643" s="5" t="s">
        <v>3302</v>
      </c>
      <c r="K1643" s="0" t="s">
        <v>33</v>
      </c>
      <c r="O1643" s="2">
        <v>0</v>
      </c>
      <c r="P1643" s="2">
        <v>40</v>
      </c>
      <c r="Q1643" s="2">
        <f>IF(C1643="Inventario físico",O1643,P1643)</f>
      </c>
      <c r="R1643" s="2">
        <v>2</v>
      </c>
      <c r="S1643" s="0" t="s">
        <v>2987</v>
      </c>
      <c r="T1643" s="0" t="s">
        <v>2987</v>
      </c>
      <c r="U1643" s="0" t="s">
        <v>99</v>
      </c>
      <c r="V1643" s="5" t="s">
        <v>2988</v>
      </c>
      <c r="Y1643" s="5" t="s">
        <v>3371</v>
      </c>
      <c r="Z1643" s="0" t="s">
        <v>104</v>
      </c>
      <c r="AC1643" s="5" t="s">
        <v>105</v>
      </c>
      <c r="AD1643" s="3">
        <f>IF(AA1643="","Pendiente",AA1643*Q1643)</f>
      </c>
      <c r="AE1643" s="3">
        <v>112.25</v>
      </c>
      <c r="AF1643" s="3">
        <f>IF(AE1643="","",AE1643*Q1643)</f>
      </c>
      <c r="AG1643" s="0" t="s">
        <v>106</v>
      </c>
      <c r="AH1643" s="0" t="s">
        <v>107</v>
      </c>
    </row>
    <row r="1644">
      <c r="A1644" s="0">
        <v>1640</v>
      </c>
      <c r="B1644" s="0" t="s">
        <v>5262</v>
      </c>
      <c r="C1644" s="0" t="s">
        <v>13</v>
      </c>
      <c r="D1644" s="0" t="s">
        <v>16</v>
      </c>
      <c r="E1644" s="5" t="s">
        <v>3306</v>
      </c>
      <c r="G1644" s="0" t="s">
        <v>27</v>
      </c>
      <c r="H1644" s="0" t="s">
        <v>1020</v>
      </c>
      <c r="I1644" s="0" t="s">
        <v>3301</v>
      </c>
      <c r="J1644" s="5" t="s">
        <v>3302</v>
      </c>
      <c r="K1644" s="0" t="s">
        <v>30</v>
      </c>
      <c r="O1644" s="2">
        <v>0</v>
      </c>
      <c r="P1644" s="2">
        <v>20</v>
      </c>
      <c r="Q1644" s="2">
        <f>IF(C1644="Inventario físico",O1644,P1644)</f>
      </c>
      <c r="R1644" s="2">
        <v>1</v>
      </c>
      <c r="S1644" s="0" t="s">
        <v>5263</v>
      </c>
      <c r="T1644" s="0" t="s">
        <v>5263</v>
      </c>
      <c r="U1644" s="0" t="s">
        <v>99</v>
      </c>
      <c r="V1644" s="5" t="s">
        <v>5264</v>
      </c>
      <c r="Y1644" s="5" t="s">
        <v>3309</v>
      </c>
      <c r="Z1644" s="0" t="s">
        <v>104</v>
      </c>
      <c r="AC1644" s="5" t="s">
        <v>105</v>
      </c>
      <c r="AD1644" s="3">
        <f>IF(AA1644="","Pendiente",AA1644*Q1644)</f>
      </c>
      <c r="AE1644" s="3">
        <v>54978</v>
      </c>
      <c r="AF1644" s="3">
        <f>IF(AE1644="","",AE1644*Q1644)</f>
      </c>
      <c r="AG1644" s="0" t="s">
        <v>106</v>
      </c>
      <c r="AH1644" s="0" t="s">
        <v>107</v>
      </c>
    </row>
    <row r="1645">
      <c r="A1645" s="0">
        <v>1641</v>
      </c>
      <c r="B1645" s="0" t="s">
        <v>5265</v>
      </c>
      <c r="C1645" s="0" t="s">
        <v>13</v>
      </c>
      <c r="D1645" s="0" t="s">
        <v>16</v>
      </c>
      <c r="E1645" s="5" t="s">
        <v>3306</v>
      </c>
      <c r="G1645" s="0" t="s">
        <v>27</v>
      </c>
      <c r="H1645" s="0" t="s">
        <v>1020</v>
      </c>
      <c r="I1645" s="0" t="s">
        <v>3301</v>
      </c>
      <c r="J1645" s="5" t="s">
        <v>3302</v>
      </c>
      <c r="K1645" s="0" t="s">
        <v>30</v>
      </c>
      <c r="O1645" s="2">
        <v>0</v>
      </c>
      <c r="P1645" s="2">
        <v>20</v>
      </c>
      <c r="Q1645" s="2">
        <f>IF(C1645="Inventario físico",O1645,P1645)</f>
      </c>
      <c r="R1645" s="2">
        <v>1</v>
      </c>
      <c r="S1645" s="0" t="s">
        <v>5266</v>
      </c>
      <c r="T1645" s="0" t="s">
        <v>5266</v>
      </c>
      <c r="U1645" s="0" t="s">
        <v>99</v>
      </c>
      <c r="V1645" s="5" t="s">
        <v>5267</v>
      </c>
      <c r="Y1645" s="5" t="s">
        <v>3309</v>
      </c>
      <c r="Z1645" s="0" t="s">
        <v>104</v>
      </c>
      <c r="AC1645" s="5" t="s">
        <v>105</v>
      </c>
      <c r="AD1645" s="3">
        <f>IF(AA1645="","Pendiente",AA1645*Q1645)</f>
      </c>
      <c r="AE1645" s="3">
        <v>397026.8</v>
      </c>
      <c r="AF1645" s="3">
        <f>IF(AE1645="","",AE1645*Q1645)</f>
      </c>
      <c r="AG1645" s="0" t="s">
        <v>106</v>
      </c>
      <c r="AH1645" s="0" t="s">
        <v>107</v>
      </c>
    </row>
    <row r="1646">
      <c r="A1646" s="0">
        <v>1642</v>
      </c>
      <c r="B1646" s="0" t="s">
        <v>5268</v>
      </c>
      <c r="C1646" s="0" t="s">
        <v>13</v>
      </c>
      <c r="D1646" s="0" t="s">
        <v>16</v>
      </c>
      <c r="E1646" s="5" t="s">
        <v>3306</v>
      </c>
      <c r="G1646" s="0" t="s">
        <v>27</v>
      </c>
      <c r="H1646" s="0" t="s">
        <v>1020</v>
      </c>
      <c r="I1646" s="0" t="s">
        <v>3301</v>
      </c>
      <c r="J1646" s="5" t="s">
        <v>3302</v>
      </c>
      <c r="K1646" s="0" t="s">
        <v>30</v>
      </c>
      <c r="O1646" s="2">
        <v>0</v>
      </c>
      <c r="P1646" s="2">
        <v>20</v>
      </c>
      <c r="Q1646" s="2">
        <f>IF(C1646="Inventario físico",O1646,P1646)</f>
      </c>
      <c r="R1646" s="2">
        <v>1</v>
      </c>
      <c r="S1646" s="0" t="s">
        <v>5269</v>
      </c>
      <c r="T1646" s="0" t="s">
        <v>5269</v>
      </c>
      <c r="U1646" s="0" t="s">
        <v>99</v>
      </c>
      <c r="V1646" s="5" t="s">
        <v>5270</v>
      </c>
      <c r="Y1646" s="5" t="s">
        <v>3309</v>
      </c>
      <c r="Z1646" s="0" t="s">
        <v>104</v>
      </c>
      <c r="AC1646" s="5" t="s">
        <v>105</v>
      </c>
      <c r="AD1646" s="3">
        <f>IF(AA1646="","Pendiente",AA1646*Q1646)</f>
      </c>
      <c r="AE1646" s="3">
        <v>404.6</v>
      </c>
      <c r="AF1646" s="3">
        <f>IF(AE1646="","",AE1646*Q1646)</f>
      </c>
      <c r="AG1646" s="0" t="s">
        <v>106</v>
      </c>
      <c r="AH1646" s="0" t="s">
        <v>107</v>
      </c>
    </row>
    <row r="1647">
      <c r="A1647" s="0">
        <v>1643</v>
      </c>
      <c r="B1647" s="0" t="s">
        <v>5271</v>
      </c>
      <c r="C1647" s="0" t="s">
        <v>13</v>
      </c>
      <c r="D1647" s="0" t="s">
        <v>16</v>
      </c>
      <c r="E1647" s="5" t="s">
        <v>3306</v>
      </c>
      <c r="G1647" s="0" t="s">
        <v>27</v>
      </c>
      <c r="H1647" s="0" t="s">
        <v>1020</v>
      </c>
      <c r="I1647" s="0" t="s">
        <v>3301</v>
      </c>
      <c r="J1647" s="5" t="s">
        <v>3302</v>
      </c>
      <c r="K1647" s="0" t="s">
        <v>30</v>
      </c>
      <c r="O1647" s="2">
        <v>0</v>
      </c>
      <c r="P1647" s="2">
        <v>20</v>
      </c>
      <c r="Q1647" s="2">
        <f>IF(C1647="Inventario físico",O1647,P1647)</f>
      </c>
      <c r="R1647" s="2">
        <v>1</v>
      </c>
      <c r="S1647" s="0" t="s">
        <v>5272</v>
      </c>
      <c r="T1647" s="0" t="s">
        <v>5272</v>
      </c>
      <c r="U1647" s="0" t="s">
        <v>99</v>
      </c>
      <c r="V1647" s="5" t="s">
        <v>5273</v>
      </c>
      <c r="Y1647" s="5" t="s">
        <v>3309</v>
      </c>
      <c r="Z1647" s="0" t="s">
        <v>104</v>
      </c>
      <c r="AC1647" s="5" t="s">
        <v>105</v>
      </c>
      <c r="AD1647" s="3">
        <f>IF(AA1647="","Pendiente",AA1647*Q1647)</f>
      </c>
      <c r="AE1647" s="3">
        <v>259.2</v>
      </c>
      <c r="AF1647" s="3">
        <f>IF(AE1647="","",AE1647*Q1647)</f>
      </c>
      <c r="AG1647" s="0" t="s">
        <v>106</v>
      </c>
      <c r="AH1647" s="0" t="s">
        <v>107</v>
      </c>
    </row>
    <row r="1648">
      <c r="A1648" s="0">
        <v>1644</v>
      </c>
      <c r="B1648" s="0" t="s">
        <v>5274</v>
      </c>
      <c r="C1648" s="0" t="s">
        <v>13</v>
      </c>
      <c r="D1648" s="0" t="s">
        <v>16</v>
      </c>
      <c r="E1648" s="5" t="s">
        <v>3306</v>
      </c>
      <c r="G1648" s="0" t="s">
        <v>27</v>
      </c>
      <c r="H1648" s="0" t="s">
        <v>1020</v>
      </c>
      <c r="I1648" s="0" t="s">
        <v>3301</v>
      </c>
      <c r="J1648" s="5" t="s">
        <v>3302</v>
      </c>
      <c r="K1648" s="0" t="s">
        <v>30</v>
      </c>
      <c r="O1648" s="2">
        <v>0</v>
      </c>
      <c r="P1648" s="2">
        <v>20</v>
      </c>
      <c r="Q1648" s="2">
        <f>IF(C1648="Inventario físico",O1648,P1648)</f>
      </c>
      <c r="R1648" s="2">
        <v>1</v>
      </c>
      <c r="S1648" s="0" t="s">
        <v>5275</v>
      </c>
      <c r="T1648" s="0" t="s">
        <v>5275</v>
      </c>
      <c r="U1648" s="0" t="s">
        <v>99</v>
      </c>
      <c r="V1648" s="5" t="s">
        <v>5276</v>
      </c>
      <c r="Y1648" s="5" t="s">
        <v>3309</v>
      </c>
      <c r="Z1648" s="0" t="s">
        <v>104</v>
      </c>
      <c r="AC1648" s="5" t="s">
        <v>105</v>
      </c>
      <c r="AD1648" s="3">
        <f>IF(AA1648="","Pendiente",AA1648*Q1648)</f>
      </c>
      <c r="AE1648" s="3">
        <v>23.97</v>
      </c>
      <c r="AF1648" s="3">
        <f>IF(AE1648="","",AE1648*Q1648)</f>
      </c>
      <c r="AG1648" s="0" t="s">
        <v>106</v>
      </c>
      <c r="AH1648" s="0" t="s">
        <v>107</v>
      </c>
    </row>
    <row r="1649">
      <c r="A1649" s="0">
        <v>1645</v>
      </c>
      <c r="B1649" s="0" t="s">
        <v>5277</v>
      </c>
      <c r="C1649" s="0" t="s">
        <v>13</v>
      </c>
      <c r="D1649" s="0" t="s">
        <v>16</v>
      </c>
      <c r="E1649" s="5" t="s">
        <v>3306</v>
      </c>
      <c r="G1649" s="0" t="s">
        <v>27</v>
      </c>
      <c r="H1649" s="0" t="s">
        <v>1020</v>
      </c>
      <c r="I1649" s="0" t="s">
        <v>3301</v>
      </c>
      <c r="J1649" s="5" t="s">
        <v>3302</v>
      </c>
      <c r="K1649" s="0" t="s">
        <v>30</v>
      </c>
      <c r="O1649" s="2">
        <v>0</v>
      </c>
      <c r="P1649" s="2">
        <v>20</v>
      </c>
      <c r="Q1649" s="2">
        <f>IF(C1649="Inventario físico",O1649,P1649)</f>
      </c>
      <c r="R1649" s="2">
        <v>1</v>
      </c>
      <c r="S1649" s="0" t="s">
        <v>5278</v>
      </c>
      <c r="T1649" s="0" t="s">
        <v>5278</v>
      </c>
      <c r="U1649" s="0" t="s">
        <v>99</v>
      </c>
      <c r="V1649" s="5" t="s">
        <v>5279</v>
      </c>
      <c r="Y1649" s="5" t="s">
        <v>3309</v>
      </c>
      <c r="Z1649" s="0" t="s">
        <v>104</v>
      </c>
      <c r="AC1649" s="5" t="s">
        <v>105</v>
      </c>
      <c r="AD1649" s="3">
        <f>IF(AA1649="","Pendiente",AA1649*Q1649)</f>
      </c>
      <c r="AE1649" s="3">
        <v>23.97</v>
      </c>
      <c r="AF1649" s="3">
        <f>IF(AE1649="","",AE1649*Q1649)</f>
      </c>
      <c r="AG1649" s="0" t="s">
        <v>106</v>
      </c>
      <c r="AH1649" s="0" t="s">
        <v>107</v>
      </c>
    </row>
    <row r="1650">
      <c r="A1650" s="0">
        <v>1646</v>
      </c>
      <c r="B1650" s="0" t="s">
        <v>5280</v>
      </c>
      <c r="C1650" s="0" t="s">
        <v>13</v>
      </c>
      <c r="D1650" s="0" t="s">
        <v>16</v>
      </c>
      <c r="E1650" s="5" t="s">
        <v>3306</v>
      </c>
      <c r="G1650" s="0" t="s">
        <v>27</v>
      </c>
      <c r="H1650" s="0" t="s">
        <v>1020</v>
      </c>
      <c r="I1650" s="0" t="s">
        <v>3301</v>
      </c>
      <c r="J1650" s="5" t="s">
        <v>3302</v>
      </c>
      <c r="K1650" s="0" t="s">
        <v>30</v>
      </c>
      <c r="O1650" s="2">
        <v>0</v>
      </c>
      <c r="P1650" s="2">
        <v>20</v>
      </c>
      <c r="Q1650" s="2">
        <f>IF(C1650="Inventario físico",O1650,P1650)</f>
      </c>
      <c r="R1650" s="2">
        <v>1</v>
      </c>
      <c r="S1650" s="0" t="s">
        <v>5281</v>
      </c>
      <c r="T1650" s="0" t="s">
        <v>5281</v>
      </c>
      <c r="U1650" s="0" t="s">
        <v>99</v>
      </c>
      <c r="V1650" s="5" t="s">
        <v>5282</v>
      </c>
      <c r="Y1650" s="5" t="s">
        <v>3309</v>
      </c>
      <c r="Z1650" s="0" t="s">
        <v>104</v>
      </c>
      <c r="AC1650" s="5" t="s">
        <v>105</v>
      </c>
      <c r="AD1650" s="3">
        <f>IF(AA1650="","Pendiente",AA1650*Q1650)</f>
      </c>
      <c r="AE1650" s="3">
        <v>12880.5</v>
      </c>
      <c r="AF1650" s="3">
        <f>IF(AE1650="","",AE1650*Q1650)</f>
      </c>
      <c r="AG1650" s="0" t="s">
        <v>106</v>
      </c>
      <c r="AH1650" s="0" t="s">
        <v>107</v>
      </c>
    </row>
    <row r="1651">
      <c r="A1651" s="0">
        <v>1647</v>
      </c>
      <c r="B1651" s="0" t="s">
        <v>5283</v>
      </c>
      <c r="C1651" s="0" t="s">
        <v>13</v>
      </c>
      <c r="D1651" s="0" t="s">
        <v>16</v>
      </c>
      <c r="E1651" s="5" t="s">
        <v>3306</v>
      </c>
      <c r="G1651" s="0" t="s">
        <v>27</v>
      </c>
      <c r="H1651" s="0" t="s">
        <v>1020</v>
      </c>
      <c r="I1651" s="0" t="s">
        <v>3301</v>
      </c>
      <c r="J1651" s="5" t="s">
        <v>3302</v>
      </c>
      <c r="K1651" s="0" t="s">
        <v>30</v>
      </c>
      <c r="O1651" s="2">
        <v>0</v>
      </c>
      <c r="P1651" s="2">
        <v>20</v>
      </c>
      <c r="Q1651" s="2">
        <f>IF(C1651="Inventario físico",O1651,P1651)</f>
      </c>
      <c r="R1651" s="2">
        <v>1</v>
      </c>
      <c r="S1651" s="0" t="s">
        <v>5284</v>
      </c>
      <c r="T1651" s="0" t="s">
        <v>5284</v>
      </c>
      <c r="U1651" s="0" t="s">
        <v>99</v>
      </c>
      <c r="V1651" s="5" t="s">
        <v>5285</v>
      </c>
      <c r="Y1651" s="5" t="s">
        <v>3309</v>
      </c>
      <c r="Z1651" s="0" t="s">
        <v>104</v>
      </c>
      <c r="AC1651" s="5" t="s">
        <v>105</v>
      </c>
      <c r="AD1651" s="3">
        <f>IF(AA1651="","Pendiente",AA1651*Q1651)</f>
      </c>
      <c r="AE1651" s="3">
        <v>9500</v>
      </c>
      <c r="AF1651" s="3">
        <f>IF(AE1651="","",AE1651*Q1651)</f>
      </c>
      <c r="AG1651" s="0" t="s">
        <v>106</v>
      </c>
      <c r="AH1651" s="0" t="s">
        <v>107</v>
      </c>
    </row>
    <row r="1652">
      <c r="A1652" s="0">
        <v>1648</v>
      </c>
      <c r="B1652" s="0" t="s">
        <v>5286</v>
      </c>
      <c r="C1652" s="0" t="s">
        <v>13</v>
      </c>
      <c r="D1652" s="0" t="s">
        <v>16</v>
      </c>
      <c r="E1652" s="5" t="s">
        <v>3306</v>
      </c>
      <c r="G1652" s="0" t="s">
        <v>27</v>
      </c>
      <c r="H1652" s="0" t="s">
        <v>1020</v>
      </c>
      <c r="I1652" s="0" t="s">
        <v>3301</v>
      </c>
      <c r="J1652" s="5" t="s">
        <v>3302</v>
      </c>
      <c r="K1652" s="0" t="s">
        <v>30</v>
      </c>
      <c r="O1652" s="2">
        <v>0</v>
      </c>
      <c r="P1652" s="2">
        <v>20</v>
      </c>
      <c r="Q1652" s="2">
        <f>IF(C1652="Inventario físico",O1652,P1652)</f>
      </c>
      <c r="R1652" s="2">
        <v>1</v>
      </c>
      <c r="S1652" s="0" t="s">
        <v>5287</v>
      </c>
      <c r="T1652" s="0" t="s">
        <v>5287</v>
      </c>
      <c r="U1652" s="0" t="s">
        <v>99</v>
      </c>
      <c r="V1652" s="5" t="s">
        <v>5288</v>
      </c>
      <c r="Y1652" s="5" t="s">
        <v>3309</v>
      </c>
      <c r="Z1652" s="0" t="s">
        <v>104</v>
      </c>
      <c r="AC1652" s="5" t="s">
        <v>105</v>
      </c>
      <c r="AD1652" s="3">
        <f>IF(AA1652="","Pendiente",AA1652*Q1652)</f>
      </c>
      <c r="AE1652" s="3">
        <v>991.74</v>
      </c>
      <c r="AF1652" s="3">
        <f>IF(AE1652="","",AE1652*Q1652)</f>
      </c>
      <c r="AG1652" s="0" t="s">
        <v>106</v>
      </c>
      <c r="AH1652" s="0" t="s">
        <v>107</v>
      </c>
    </row>
    <row r="1653">
      <c r="A1653" s="0">
        <v>1649</v>
      </c>
      <c r="B1653" s="0" t="s">
        <v>5289</v>
      </c>
      <c r="C1653" s="0" t="s">
        <v>13</v>
      </c>
      <c r="D1653" s="0" t="s">
        <v>18</v>
      </c>
      <c r="E1653" s="5" t="s">
        <v>3500</v>
      </c>
      <c r="F1653" s="0" t="s">
        <v>3501</v>
      </c>
      <c r="G1653" s="0" t="s">
        <v>27</v>
      </c>
      <c r="H1653" s="0" t="s">
        <v>1020</v>
      </c>
      <c r="I1653" s="0" t="s">
        <v>3301</v>
      </c>
      <c r="J1653" s="5" t="s">
        <v>3302</v>
      </c>
      <c r="K1653" s="0" t="s">
        <v>32</v>
      </c>
      <c r="O1653" s="2">
        <v>0</v>
      </c>
      <c r="P1653" s="2">
        <v>20</v>
      </c>
      <c r="Q1653" s="2">
        <f>IF(C1653="Inventario físico",O1653,P1653)</f>
      </c>
      <c r="R1653" s="2">
        <v>1</v>
      </c>
      <c r="S1653" s="0" t="s">
        <v>5290</v>
      </c>
      <c r="T1653" s="0" t="s">
        <v>5290</v>
      </c>
      <c r="U1653" s="0" t="s">
        <v>99</v>
      </c>
      <c r="V1653" s="5" t="s">
        <v>5291</v>
      </c>
      <c r="Y1653" s="5" t="s">
        <v>3504</v>
      </c>
      <c r="Z1653" s="0" t="s">
        <v>104</v>
      </c>
      <c r="AC1653" s="5" t="s">
        <v>105</v>
      </c>
      <c r="AD1653" s="3">
        <f>IF(AA1653="","Pendiente",AA1653*Q1653)</f>
      </c>
      <c r="AE1653" s="3">
        <v>35603.909999999996</v>
      </c>
      <c r="AF1653" s="3">
        <f>IF(AE1653="","",AE1653*Q1653)</f>
      </c>
      <c r="AG1653" s="0" t="s">
        <v>106</v>
      </c>
      <c r="AH1653" s="0" t="s">
        <v>107</v>
      </c>
    </row>
    <row r="1654">
      <c r="A1654" s="0">
        <v>1650</v>
      </c>
      <c r="B1654" s="0" t="s">
        <v>5292</v>
      </c>
      <c r="C1654" s="0" t="s">
        <v>13</v>
      </c>
      <c r="D1654" s="0" t="s">
        <v>18</v>
      </c>
      <c r="E1654" s="5" t="s">
        <v>3500</v>
      </c>
      <c r="F1654" s="0" t="s">
        <v>3501</v>
      </c>
      <c r="G1654" s="0" t="s">
        <v>28</v>
      </c>
      <c r="H1654" s="0" t="s">
        <v>2131</v>
      </c>
      <c r="I1654" s="0" t="s">
        <v>3301</v>
      </c>
      <c r="J1654" s="5" t="s">
        <v>3302</v>
      </c>
      <c r="K1654" s="0" t="s">
        <v>32</v>
      </c>
      <c r="O1654" s="2">
        <v>0</v>
      </c>
      <c r="P1654" s="2">
        <v>11</v>
      </c>
      <c r="Q1654" s="2">
        <f>IF(C1654="Inventario físico",O1654,P1654)</f>
      </c>
      <c r="R1654" s="2">
        <v>2</v>
      </c>
      <c r="S1654" s="0" t="s">
        <v>5290</v>
      </c>
      <c r="T1654" s="0" t="s">
        <v>5290</v>
      </c>
      <c r="U1654" s="0" t="s">
        <v>99</v>
      </c>
      <c r="V1654" s="5" t="s">
        <v>5291</v>
      </c>
      <c r="Y1654" s="5" t="s">
        <v>3504</v>
      </c>
      <c r="Z1654" s="0" t="s">
        <v>104</v>
      </c>
      <c r="AC1654" s="5" t="s">
        <v>105</v>
      </c>
      <c r="AD1654" s="3">
        <f>IF(AA1654="","Pendiente",AA1654*Q1654)</f>
      </c>
      <c r="AE1654" s="3">
        <v>18927.666363636366</v>
      </c>
      <c r="AF1654" s="3">
        <f>IF(AE1654="","",AE1654*Q1654)</f>
      </c>
      <c r="AG1654" s="0" t="s">
        <v>106</v>
      </c>
      <c r="AH1654" s="0" t="s">
        <v>107</v>
      </c>
    </row>
    <row r="1655">
      <c r="A1655" s="0">
        <v>1651</v>
      </c>
      <c r="B1655" s="0" t="s">
        <v>5293</v>
      </c>
      <c r="C1655" s="0" t="s">
        <v>13</v>
      </c>
      <c r="D1655" s="0" t="s">
        <v>18</v>
      </c>
      <c r="E1655" s="5" t="s">
        <v>3500</v>
      </c>
      <c r="F1655" s="0" t="s">
        <v>3501</v>
      </c>
      <c r="G1655" s="0" t="s">
        <v>27</v>
      </c>
      <c r="H1655" s="0" t="s">
        <v>1020</v>
      </c>
      <c r="I1655" s="0" t="s">
        <v>3301</v>
      </c>
      <c r="J1655" s="5" t="s">
        <v>3302</v>
      </c>
      <c r="K1655" s="0" t="s">
        <v>32</v>
      </c>
      <c r="O1655" s="2">
        <v>0</v>
      </c>
      <c r="P1655" s="2">
        <v>37</v>
      </c>
      <c r="Q1655" s="2">
        <f>IF(C1655="Inventario físico",O1655,P1655)</f>
      </c>
      <c r="R1655" s="2">
        <v>2</v>
      </c>
      <c r="S1655" s="0" t="s">
        <v>5294</v>
      </c>
      <c r="T1655" s="0" t="s">
        <v>5294</v>
      </c>
      <c r="U1655" s="0" t="s">
        <v>99</v>
      </c>
      <c r="V1655" s="5" t="s">
        <v>5295</v>
      </c>
      <c r="Y1655" s="5" t="s">
        <v>3504</v>
      </c>
      <c r="Z1655" s="0" t="s">
        <v>104</v>
      </c>
      <c r="AC1655" s="5" t="s">
        <v>105</v>
      </c>
      <c r="AD1655" s="3">
        <f>IF(AA1655="","Pendiente",AA1655*Q1655)</f>
      </c>
      <c r="AE1655" s="3">
        <v>19603.704054054055</v>
      </c>
      <c r="AF1655" s="3">
        <f>IF(AE1655="","",AE1655*Q1655)</f>
      </c>
      <c r="AG1655" s="0" t="s">
        <v>106</v>
      </c>
      <c r="AH1655" s="0" t="s">
        <v>107</v>
      </c>
    </row>
    <row r="1656">
      <c r="A1656" s="0">
        <v>1652</v>
      </c>
      <c r="B1656" s="0" t="s">
        <v>5296</v>
      </c>
      <c r="C1656" s="0" t="s">
        <v>13</v>
      </c>
      <c r="D1656" s="0" t="s">
        <v>18</v>
      </c>
      <c r="E1656" s="5" t="s">
        <v>3500</v>
      </c>
      <c r="F1656" s="0" t="s">
        <v>3501</v>
      </c>
      <c r="G1656" s="0" t="s">
        <v>27</v>
      </c>
      <c r="H1656" s="0" t="s">
        <v>1020</v>
      </c>
      <c r="I1656" s="0" t="s">
        <v>3301</v>
      </c>
      <c r="J1656" s="5" t="s">
        <v>3302</v>
      </c>
      <c r="K1656" s="0" t="s">
        <v>32</v>
      </c>
      <c r="O1656" s="2">
        <v>0</v>
      </c>
      <c r="P1656" s="2">
        <v>20</v>
      </c>
      <c r="Q1656" s="2">
        <f>IF(C1656="Inventario físico",O1656,P1656)</f>
      </c>
      <c r="R1656" s="2">
        <v>1</v>
      </c>
      <c r="S1656" s="0" t="s">
        <v>5297</v>
      </c>
      <c r="T1656" s="0" t="s">
        <v>5297</v>
      </c>
      <c r="U1656" s="0" t="s">
        <v>99</v>
      </c>
      <c r="V1656" s="5" t="s">
        <v>5298</v>
      </c>
      <c r="Y1656" s="5" t="s">
        <v>3504</v>
      </c>
      <c r="Z1656" s="0" t="s">
        <v>104</v>
      </c>
      <c r="AC1656" s="5" t="s">
        <v>105</v>
      </c>
      <c r="AD1656" s="3">
        <f>IF(AA1656="","Pendiente",AA1656*Q1656)</f>
      </c>
      <c r="AE1656" s="3">
        <v>19500</v>
      </c>
      <c r="AF1656" s="3">
        <f>IF(AE1656="","",AE1656*Q1656)</f>
      </c>
      <c r="AG1656" s="0" t="s">
        <v>106</v>
      </c>
      <c r="AH1656" s="0" t="s">
        <v>107</v>
      </c>
    </row>
    <row r="1657">
      <c r="A1657" s="0">
        <v>1653</v>
      </c>
      <c r="B1657" s="0" t="s">
        <v>5299</v>
      </c>
      <c r="C1657" s="0" t="s">
        <v>13</v>
      </c>
      <c r="D1657" s="0" t="s">
        <v>18</v>
      </c>
      <c r="E1657" s="5" t="s">
        <v>3500</v>
      </c>
      <c r="F1657" s="0" t="s">
        <v>3501</v>
      </c>
      <c r="G1657" s="0" t="s">
        <v>27</v>
      </c>
      <c r="H1657" s="0" t="s">
        <v>1020</v>
      </c>
      <c r="I1657" s="0" t="s">
        <v>3301</v>
      </c>
      <c r="J1657" s="5" t="s">
        <v>3302</v>
      </c>
      <c r="K1657" s="0" t="s">
        <v>32</v>
      </c>
      <c r="O1657" s="2">
        <v>0</v>
      </c>
      <c r="P1657" s="2">
        <v>19</v>
      </c>
      <c r="Q1657" s="2">
        <f>IF(C1657="Inventario físico",O1657,P1657)</f>
      </c>
      <c r="R1657" s="2">
        <v>1</v>
      </c>
      <c r="S1657" s="0" t="s">
        <v>5300</v>
      </c>
      <c r="T1657" s="0" t="s">
        <v>5300</v>
      </c>
      <c r="U1657" s="0" t="s">
        <v>99</v>
      </c>
      <c r="V1657" s="5" t="s">
        <v>5301</v>
      </c>
      <c r="Y1657" s="5" t="s">
        <v>3504</v>
      </c>
      <c r="Z1657" s="0" t="s">
        <v>104</v>
      </c>
      <c r="AC1657" s="5" t="s">
        <v>105</v>
      </c>
      <c r="AD1657" s="3">
        <f>IF(AA1657="","Pendiente",AA1657*Q1657)</f>
      </c>
      <c r="AE1657" s="3">
        <v>35603.91</v>
      </c>
      <c r="AF1657" s="3">
        <f>IF(AE1657="","",AE1657*Q1657)</f>
      </c>
      <c r="AG1657" s="0" t="s">
        <v>106</v>
      </c>
      <c r="AH1657" s="0" t="s">
        <v>107</v>
      </c>
    </row>
    <row r="1658">
      <c r="A1658" s="0">
        <v>1654</v>
      </c>
      <c r="B1658" s="0" t="s">
        <v>5302</v>
      </c>
      <c r="C1658" s="0" t="s">
        <v>13</v>
      </c>
      <c r="D1658" s="0" t="s">
        <v>18</v>
      </c>
      <c r="E1658" s="5" t="s">
        <v>3500</v>
      </c>
      <c r="F1658" s="0" t="s">
        <v>3501</v>
      </c>
      <c r="G1658" s="0" t="s">
        <v>28</v>
      </c>
      <c r="H1658" s="0" t="s">
        <v>2131</v>
      </c>
      <c r="I1658" s="0" t="s">
        <v>3301</v>
      </c>
      <c r="J1658" s="5" t="s">
        <v>3302</v>
      </c>
      <c r="K1658" s="0" t="s">
        <v>32</v>
      </c>
      <c r="O1658" s="2">
        <v>0</v>
      </c>
      <c r="P1658" s="2">
        <v>8</v>
      </c>
      <c r="Q1658" s="2">
        <f>IF(C1658="Inventario físico",O1658,P1658)</f>
      </c>
      <c r="R1658" s="2">
        <v>2</v>
      </c>
      <c r="S1658" s="0" t="s">
        <v>5300</v>
      </c>
      <c r="T1658" s="0" t="s">
        <v>5300</v>
      </c>
      <c r="U1658" s="0" t="s">
        <v>99</v>
      </c>
      <c r="V1658" s="5" t="s">
        <v>5301</v>
      </c>
      <c r="Y1658" s="5" t="s">
        <v>3504</v>
      </c>
      <c r="Z1658" s="0" t="s">
        <v>104</v>
      </c>
      <c r="AC1658" s="5" t="s">
        <v>105</v>
      </c>
      <c r="AD1658" s="3">
        <f>IF(AA1658="","Pendiente",AA1658*Q1658)</f>
      </c>
      <c r="AE1658" s="3">
        <v>19640.445</v>
      </c>
      <c r="AF1658" s="3">
        <f>IF(AE1658="","",AE1658*Q1658)</f>
      </c>
      <c r="AG1658" s="0" t="s">
        <v>106</v>
      </c>
      <c r="AH1658" s="0" t="s">
        <v>107</v>
      </c>
    </row>
    <row r="1659">
      <c r="A1659" s="0">
        <v>1655</v>
      </c>
      <c r="B1659" s="0" t="s">
        <v>5303</v>
      </c>
      <c r="C1659" s="0" t="s">
        <v>13</v>
      </c>
      <c r="D1659" s="0" t="s">
        <v>18</v>
      </c>
      <c r="E1659" s="5" t="s">
        <v>3500</v>
      </c>
      <c r="F1659" s="0" t="s">
        <v>3501</v>
      </c>
      <c r="G1659" s="0" t="s">
        <v>27</v>
      </c>
      <c r="H1659" s="0" t="s">
        <v>1020</v>
      </c>
      <c r="I1659" s="0" t="s">
        <v>3301</v>
      </c>
      <c r="J1659" s="5" t="s">
        <v>3302</v>
      </c>
      <c r="K1659" s="0" t="s">
        <v>32</v>
      </c>
      <c r="O1659" s="2">
        <v>0</v>
      </c>
      <c r="P1659" s="2">
        <v>19</v>
      </c>
      <c r="Q1659" s="2">
        <f>IF(C1659="Inventario físico",O1659,P1659)</f>
      </c>
      <c r="R1659" s="2">
        <v>1</v>
      </c>
      <c r="S1659" s="0" t="s">
        <v>5304</v>
      </c>
      <c r="T1659" s="0" t="s">
        <v>5304</v>
      </c>
      <c r="U1659" s="0" t="s">
        <v>99</v>
      </c>
      <c r="V1659" s="5" t="s">
        <v>5305</v>
      </c>
      <c r="Y1659" s="5" t="s">
        <v>3504</v>
      </c>
      <c r="Z1659" s="0" t="s">
        <v>104</v>
      </c>
      <c r="AC1659" s="5" t="s">
        <v>105</v>
      </c>
      <c r="AD1659" s="3">
        <f>IF(AA1659="","Pendiente",AA1659*Q1659)</f>
      </c>
      <c r="AE1659" s="3">
        <v>35603.91</v>
      </c>
      <c r="AF1659" s="3">
        <f>IF(AE1659="","",AE1659*Q1659)</f>
      </c>
      <c r="AG1659" s="0" t="s">
        <v>106</v>
      </c>
      <c r="AH1659" s="0" t="s">
        <v>107</v>
      </c>
    </row>
    <row r="1660">
      <c r="A1660" s="0">
        <v>1656</v>
      </c>
      <c r="B1660" s="0" t="s">
        <v>5306</v>
      </c>
      <c r="C1660" s="0" t="s">
        <v>13</v>
      </c>
      <c r="D1660" s="0" t="s">
        <v>18</v>
      </c>
      <c r="E1660" s="5" t="s">
        <v>3500</v>
      </c>
      <c r="F1660" s="0" t="s">
        <v>3501</v>
      </c>
      <c r="G1660" s="0" t="s">
        <v>28</v>
      </c>
      <c r="H1660" s="0" t="s">
        <v>2131</v>
      </c>
      <c r="I1660" s="0" t="s">
        <v>3301</v>
      </c>
      <c r="J1660" s="5" t="s">
        <v>3302</v>
      </c>
      <c r="K1660" s="0" t="s">
        <v>32</v>
      </c>
      <c r="O1660" s="2">
        <v>0</v>
      </c>
      <c r="P1660" s="2">
        <v>17</v>
      </c>
      <c r="Q1660" s="2">
        <f>IF(C1660="Inventario físico",O1660,P1660)</f>
      </c>
      <c r="R1660" s="2">
        <v>2</v>
      </c>
      <c r="S1660" s="0" t="s">
        <v>5304</v>
      </c>
      <c r="T1660" s="0" t="s">
        <v>5304</v>
      </c>
      <c r="U1660" s="0" t="s">
        <v>99</v>
      </c>
      <c r="V1660" s="5" t="s">
        <v>5305</v>
      </c>
      <c r="Y1660" s="5" t="s">
        <v>3504</v>
      </c>
      <c r="Z1660" s="0" t="s">
        <v>104</v>
      </c>
      <c r="AC1660" s="5" t="s">
        <v>105</v>
      </c>
      <c r="AD1660" s="3">
        <f>IF(AA1660="","Pendiente",AA1660*Q1660)</f>
      </c>
      <c r="AE1660" s="3">
        <v>18927.666470588236</v>
      </c>
      <c r="AF1660" s="3">
        <f>IF(AE1660="","",AE1660*Q1660)</f>
      </c>
      <c r="AG1660" s="0" t="s">
        <v>106</v>
      </c>
      <c r="AH1660" s="0" t="s">
        <v>107</v>
      </c>
    </row>
    <row r="1661">
      <c r="A1661" s="0">
        <v>1657</v>
      </c>
      <c r="B1661" s="0" t="s">
        <v>5307</v>
      </c>
      <c r="C1661" s="0" t="s">
        <v>13</v>
      </c>
      <c r="D1661" s="0" t="s">
        <v>16</v>
      </c>
      <c r="E1661" s="5" t="s">
        <v>3306</v>
      </c>
      <c r="G1661" s="0" t="s">
        <v>27</v>
      </c>
      <c r="H1661" s="0" t="s">
        <v>1020</v>
      </c>
      <c r="I1661" s="0" t="s">
        <v>3301</v>
      </c>
      <c r="J1661" s="5" t="s">
        <v>3302</v>
      </c>
      <c r="K1661" s="0" t="s">
        <v>30</v>
      </c>
      <c r="O1661" s="2">
        <v>0</v>
      </c>
      <c r="P1661" s="2">
        <v>28</v>
      </c>
      <c r="Q1661" s="2">
        <f>IF(C1661="Inventario físico",O1661,P1661)</f>
      </c>
      <c r="R1661" s="2">
        <v>2</v>
      </c>
      <c r="S1661" s="0" t="s">
        <v>5308</v>
      </c>
      <c r="T1661" s="0" t="s">
        <v>5308</v>
      </c>
      <c r="U1661" s="0" t="s">
        <v>99</v>
      </c>
      <c r="V1661" s="5" t="s">
        <v>5309</v>
      </c>
      <c r="Y1661" s="5" t="s">
        <v>3309</v>
      </c>
      <c r="Z1661" s="0" t="s">
        <v>104</v>
      </c>
      <c r="AC1661" s="5" t="s">
        <v>105</v>
      </c>
      <c r="AD1661" s="3">
        <f>IF(AA1661="","Pendiente",AA1661*Q1661)</f>
      </c>
      <c r="AE1661" s="3">
        <v>4192.416428571429</v>
      </c>
      <c r="AF1661" s="3">
        <f>IF(AE1661="","",AE1661*Q1661)</f>
      </c>
      <c r="AG1661" s="0" t="s">
        <v>106</v>
      </c>
      <c r="AH1661" s="0" t="s">
        <v>107</v>
      </c>
    </row>
    <row r="1662">
      <c r="A1662" s="0">
        <v>1658</v>
      </c>
      <c r="B1662" s="0" t="s">
        <v>5310</v>
      </c>
      <c r="C1662" s="0" t="s">
        <v>13</v>
      </c>
      <c r="D1662" s="0" t="s">
        <v>18</v>
      </c>
      <c r="E1662" s="5" t="s">
        <v>3500</v>
      </c>
      <c r="F1662" s="0" t="s">
        <v>3501</v>
      </c>
      <c r="G1662" s="0" t="s">
        <v>27</v>
      </c>
      <c r="H1662" s="0" t="s">
        <v>1020</v>
      </c>
      <c r="I1662" s="0" t="s">
        <v>3301</v>
      </c>
      <c r="J1662" s="5" t="s">
        <v>3302</v>
      </c>
      <c r="K1662" s="0" t="s">
        <v>32</v>
      </c>
      <c r="O1662" s="2">
        <v>0</v>
      </c>
      <c r="P1662" s="2">
        <v>21</v>
      </c>
      <c r="Q1662" s="2">
        <f>IF(C1662="Inventario físico",O1662,P1662)</f>
      </c>
      <c r="R1662" s="2">
        <v>2</v>
      </c>
      <c r="S1662" s="0" t="s">
        <v>5311</v>
      </c>
      <c r="T1662" s="0" t="s">
        <v>5311</v>
      </c>
      <c r="U1662" s="0" t="s">
        <v>99</v>
      </c>
      <c r="V1662" s="5" t="s">
        <v>5312</v>
      </c>
      <c r="Y1662" s="5" t="s">
        <v>3504</v>
      </c>
      <c r="Z1662" s="0" t="s">
        <v>104</v>
      </c>
      <c r="AC1662" s="5" t="s">
        <v>105</v>
      </c>
      <c r="AD1662" s="3">
        <f>IF(AA1662="","Pendiente",AA1662*Q1662)</f>
      </c>
      <c r="AE1662" s="3">
        <v>17900</v>
      </c>
      <c r="AF1662" s="3">
        <f>IF(AE1662="","",AE1662*Q1662)</f>
      </c>
      <c r="AG1662" s="0" t="s">
        <v>106</v>
      </c>
      <c r="AH1662" s="0" t="s">
        <v>107</v>
      </c>
    </row>
    <row r="1663">
      <c r="A1663" s="0">
        <v>1659</v>
      </c>
      <c r="B1663" s="0" t="s">
        <v>5313</v>
      </c>
      <c r="C1663" s="0" t="s">
        <v>13</v>
      </c>
      <c r="D1663" s="0" t="s">
        <v>18</v>
      </c>
      <c r="E1663" s="5" t="s">
        <v>3500</v>
      </c>
      <c r="F1663" s="0" t="s">
        <v>3501</v>
      </c>
      <c r="G1663" s="0" t="s">
        <v>27</v>
      </c>
      <c r="H1663" s="0" t="s">
        <v>1020</v>
      </c>
      <c r="I1663" s="0" t="s">
        <v>3301</v>
      </c>
      <c r="J1663" s="5" t="s">
        <v>3302</v>
      </c>
      <c r="K1663" s="0" t="s">
        <v>32</v>
      </c>
      <c r="O1663" s="2">
        <v>0</v>
      </c>
      <c r="P1663" s="2">
        <v>18</v>
      </c>
      <c r="Q1663" s="2">
        <f>IF(C1663="Inventario físico",O1663,P1663)</f>
      </c>
      <c r="R1663" s="2">
        <v>1</v>
      </c>
      <c r="S1663" s="0" t="s">
        <v>5314</v>
      </c>
      <c r="T1663" s="0" t="s">
        <v>5314</v>
      </c>
      <c r="U1663" s="0" t="s">
        <v>99</v>
      </c>
      <c r="V1663" s="5" t="s">
        <v>5315</v>
      </c>
      <c r="Y1663" s="5" t="s">
        <v>3504</v>
      </c>
      <c r="Z1663" s="0" t="s">
        <v>104</v>
      </c>
      <c r="AC1663" s="5" t="s">
        <v>105</v>
      </c>
      <c r="AD1663" s="3">
        <f>IF(AA1663="","Pendiente",AA1663*Q1663)</f>
      </c>
      <c r="AE1663" s="3">
        <v>25127.12</v>
      </c>
      <c r="AF1663" s="3">
        <f>IF(AE1663="","",AE1663*Q1663)</f>
      </c>
      <c r="AG1663" s="0" t="s">
        <v>106</v>
      </c>
      <c r="AH1663" s="0" t="s">
        <v>107</v>
      </c>
    </row>
    <row r="1664">
      <c r="A1664" s="0">
        <v>1660</v>
      </c>
      <c r="B1664" s="0" t="s">
        <v>5316</v>
      </c>
      <c r="C1664" s="0" t="s">
        <v>13</v>
      </c>
      <c r="D1664" s="0" t="s">
        <v>18</v>
      </c>
      <c r="E1664" s="5" t="s">
        <v>3500</v>
      </c>
      <c r="F1664" s="0" t="s">
        <v>3501</v>
      </c>
      <c r="G1664" s="0" t="s">
        <v>28</v>
      </c>
      <c r="H1664" s="0" t="s">
        <v>2131</v>
      </c>
      <c r="I1664" s="0" t="s">
        <v>3301</v>
      </c>
      <c r="J1664" s="5" t="s">
        <v>3302</v>
      </c>
      <c r="K1664" s="0" t="s">
        <v>32</v>
      </c>
      <c r="O1664" s="2">
        <v>0</v>
      </c>
      <c r="P1664" s="2">
        <v>6</v>
      </c>
      <c r="Q1664" s="2">
        <f>IF(C1664="Inventario físico",O1664,P1664)</f>
      </c>
      <c r="R1664" s="2">
        <v>1</v>
      </c>
      <c r="S1664" s="0" t="s">
        <v>5314</v>
      </c>
      <c r="T1664" s="0" t="s">
        <v>5314</v>
      </c>
      <c r="U1664" s="0" t="s">
        <v>99</v>
      </c>
      <c r="V1664" s="5" t="s">
        <v>5315</v>
      </c>
      <c r="Y1664" s="5" t="s">
        <v>3504</v>
      </c>
      <c r="Z1664" s="0" t="s">
        <v>104</v>
      </c>
      <c r="AC1664" s="5" t="s">
        <v>105</v>
      </c>
      <c r="AD1664" s="3">
        <f>IF(AA1664="","Pendiente",AA1664*Q1664)</f>
      </c>
      <c r="AE1664" s="3">
        <v>25127.12</v>
      </c>
      <c r="AF1664" s="3">
        <f>IF(AE1664="","",AE1664*Q1664)</f>
      </c>
      <c r="AG1664" s="0" t="s">
        <v>106</v>
      </c>
      <c r="AH1664" s="0" t="s">
        <v>107</v>
      </c>
    </row>
    <row r="1665">
      <c r="A1665" s="0">
        <v>1661</v>
      </c>
      <c r="B1665" s="0" t="s">
        <v>5317</v>
      </c>
      <c r="C1665" s="0" t="s">
        <v>13</v>
      </c>
      <c r="D1665" s="0" t="s">
        <v>16</v>
      </c>
      <c r="E1665" s="5" t="s">
        <v>3306</v>
      </c>
      <c r="G1665" s="0" t="s">
        <v>27</v>
      </c>
      <c r="H1665" s="0" t="s">
        <v>1020</v>
      </c>
      <c r="I1665" s="0" t="s">
        <v>3301</v>
      </c>
      <c r="J1665" s="5" t="s">
        <v>3302</v>
      </c>
      <c r="K1665" s="0" t="s">
        <v>33</v>
      </c>
      <c r="O1665" s="2">
        <v>0</v>
      </c>
      <c r="P1665" s="2">
        <v>44</v>
      </c>
      <c r="Q1665" s="2">
        <f>IF(C1665="Inventario físico",O1665,P1665)</f>
      </c>
      <c r="R1665" s="2">
        <v>7</v>
      </c>
      <c r="S1665" s="0" t="s">
        <v>5318</v>
      </c>
      <c r="T1665" s="0" t="s">
        <v>5318</v>
      </c>
      <c r="U1665" s="0" t="s">
        <v>99</v>
      </c>
      <c r="V1665" s="5" t="s">
        <v>5319</v>
      </c>
      <c r="Y1665" s="5" t="s">
        <v>3309</v>
      </c>
      <c r="Z1665" s="0" t="s">
        <v>104</v>
      </c>
      <c r="AC1665" s="5" t="s">
        <v>105</v>
      </c>
      <c r="AD1665" s="3">
        <f>IF(AA1665="","Pendiente",AA1665*Q1665)</f>
      </c>
      <c r="AE1665" s="3">
        <v>3892.0565909090915</v>
      </c>
      <c r="AF1665" s="3">
        <f>IF(AE1665="","",AE1665*Q1665)</f>
      </c>
      <c r="AG1665" s="0" t="s">
        <v>106</v>
      </c>
      <c r="AH1665" s="0" t="s">
        <v>107</v>
      </c>
    </row>
    <row r="1666">
      <c r="A1666" s="0">
        <v>1662</v>
      </c>
      <c r="B1666" s="0" t="s">
        <v>5320</v>
      </c>
      <c r="C1666" s="0" t="s">
        <v>13</v>
      </c>
      <c r="D1666" s="0" t="s">
        <v>18</v>
      </c>
      <c r="E1666" s="5" t="s">
        <v>3500</v>
      </c>
      <c r="F1666" s="0" t="s">
        <v>3501</v>
      </c>
      <c r="G1666" s="0" t="s">
        <v>27</v>
      </c>
      <c r="H1666" s="0" t="s">
        <v>1020</v>
      </c>
      <c r="I1666" s="0" t="s">
        <v>3301</v>
      </c>
      <c r="J1666" s="5" t="s">
        <v>3302</v>
      </c>
      <c r="K1666" s="0" t="s">
        <v>32</v>
      </c>
      <c r="O1666" s="2">
        <v>0</v>
      </c>
      <c r="P1666" s="2">
        <v>16</v>
      </c>
      <c r="Q1666" s="2">
        <f>IF(C1666="Inventario físico",O1666,P1666)</f>
      </c>
      <c r="R1666" s="2">
        <v>1</v>
      </c>
      <c r="S1666" s="0" t="s">
        <v>5321</v>
      </c>
      <c r="T1666" s="0" t="s">
        <v>5321</v>
      </c>
      <c r="U1666" s="0" t="s">
        <v>99</v>
      </c>
      <c r="V1666" s="5" t="s">
        <v>5322</v>
      </c>
      <c r="Y1666" s="5" t="s">
        <v>3504</v>
      </c>
      <c r="Z1666" s="0" t="s">
        <v>104</v>
      </c>
      <c r="AC1666" s="5" t="s">
        <v>105</v>
      </c>
      <c r="AD1666" s="3">
        <f>IF(AA1666="","Pendiente",AA1666*Q1666)</f>
      </c>
      <c r="AE1666" s="3">
        <v>35603.91</v>
      </c>
      <c r="AF1666" s="3">
        <f>IF(AE1666="","",AE1666*Q1666)</f>
      </c>
      <c r="AG1666" s="0" t="s">
        <v>106</v>
      </c>
      <c r="AH1666" s="0" t="s">
        <v>107</v>
      </c>
    </row>
    <row r="1667">
      <c r="A1667" s="0">
        <v>1663</v>
      </c>
      <c r="B1667" s="0" t="s">
        <v>5323</v>
      </c>
      <c r="C1667" s="0" t="s">
        <v>13</v>
      </c>
      <c r="D1667" s="0" t="s">
        <v>18</v>
      </c>
      <c r="E1667" s="5" t="s">
        <v>3500</v>
      </c>
      <c r="F1667" s="0" t="s">
        <v>3501</v>
      </c>
      <c r="G1667" s="0" t="s">
        <v>27</v>
      </c>
      <c r="H1667" s="0" t="s">
        <v>1020</v>
      </c>
      <c r="I1667" s="0" t="s">
        <v>3301</v>
      </c>
      <c r="J1667" s="5" t="s">
        <v>3302</v>
      </c>
      <c r="K1667" s="0" t="s">
        <v>32</v>
      </c>
      <c r="O1667" s="2">
        <v>0</v>
      </c>
      <c r="P1667" s="2">
        <v>18</v>
      </c>
      <c r="Q1667" s="2">
        <f>IF(C1667="Inventario físico",O1667,P1667)</f>
      </c>
      <c r="R1667" s="2">
        <v>2</v>
      </c>
      <c r="S1667" s="0" t="s">
        <v>5324</v>
      </c>
      <c r="T1667" s="0" t="s">
        <v>5324</v>
      </c>
      <c r="U1667" s="0" t="s">
        <v>99</v>
      </c>
      <c r="V1667" s="5" t="s">
        <v>5325</v>
      </c>
      <c r="Y1667" s="5" t="s">
        <v>3504</v>
      </c>
      <c r="Z1667" s="0" t="s">
        <v>104</v>
      </c>
      <c r="AC1667" s="5" t="s">
        <v>105</v>
      </c>
      <c r="AD1667" s="3">
        <f>IF(AA1667="","Pendiente",AA1667*Q1667)</f>
      </c>
      <c r="AE1667" s="3">
        <v>9932.124444444444</v>
      </c>
      <c r="AF1667" s="3">
        <f>IF(AE1667="","",AE1667*Q1667)</f>
      </c>
      <c r="AG1667" s="0" t="s">
        <v>106</v>
      </c>
      <c r="AH1667" s="0" t="s">
        <v>107</v>
      </c>
    </row>
    <row r="1668">
      <c r="A1668" s="0">
        <v>1664</v>
      </c>
      <c r="B1668" s="0" t="s">
        <v>5326</v>
      </c>
      <c r="C1668" s="0" t="s">
        <v>13</v>
      </c>
      <c r="D1668" s="0" t="s">
        <v>18</v>
      </c>
      <c r="E1668" s="5" t="s">
        <v>3500</v>
      </c>
      <c r="F1668" s="0" t="s">
        <v>3501</v>
      </c>
      <c r="G1668" s="0" t="s">
        <v>27</v>
      </c>
      <c r="H1668" s="0" t="s">
        <v>1020</v>
      </c>
      <c r="I1668" s="0" t="s">
        <v>3301</v>
      </c>
      <c r="J1668" s="5" t="s">
        <v>3302</v>
      </c>
      <c r="K1668" s="0" t="s">
        <v>32</v>
      </c>
      <c r="O1668" s="2">
        <v>0</v>
      </c>
      <c r="P1668" s="2">
        <v>16</v>
      </c>
      <c r="Q1668" s="2">
        <f>IF(C1668="Inventario físico",O1668,P1668)</f>
      </c>
      <c r="R1668" s="2">
        <v>1</v>
      </c>
      <c r="S1668" s="0" t="s">
        <v>5327</v>
      </c>
      <c r="T1668" s="0" t="s">
        <v>5327</v>
      </c>
      <c r="U1668" s="0" t="s">
        <v>99</v>
      </c>
      <c r="V1668" s="5" t="s">
        <v>5328</v>
      </c>
      <c r="Y1668" s="5" t="s">
        <v>3504</v>
      </c>
      <c r="Z1668" s="0" t="s">
        <v>104</v>
      </c>
      <c r="AC1668" s="5" t="s">
        <v>105</v>
      </c>
      <c r="AD1668" s="3">
        <f>IF(AA1668="","Pendiente",AA1668*Q1668)</f>
      </c>
      <c r="AE1668" s="3">
        <v>20800</v>
      </c>
      <c r="AF1668" s="3">
        <f>IF(AE1668="","",AE1668*Q1668)</f>
      </c>
      <c r="AG1668" s="0" t="s">
        <v>106</v>
      </c>
      <c r="AH1668" s="0" t="s">
        <v>107</v>
      </c>
    </row>
    <row r="1669">
      <c r="A1669" s="0">
        <v>1665</v>
      </c>
      <c r="B1669" s="0" t="s">
        <v>5329</v>
      </c>
      <c r="C1669" s="0" t="s">
        <v>13</v>
      </c>
      <c r="D1669" s="0" t="s">
        <v>16</v>
      </c>
      <c r="E1669" s="5" t="s">
        <v>3306</v>
      </c>
      <c r="G1669" s="0" t="s">
        <v>27</v>
      </c>
      <c r="H1669" s="0" t="s">
        <v>1020</v>
      </c>
      <c r="I1669" s="0" t="s">
        <v>3301</v>
      </c>
      <c r="J1669" s="5" t="s">
        <v>3302</v>
      </c>
      <c r="K1669" s="0" t="s">
        <v>33</v>
      </c>
      <c r="O1669" s="2">
        <v>0</v>
      </c>
      <c r="P1669" s="2">
        <v>15</v>
      </c>
      <c r="Q1669" s="2">
        <f>IF(C1669="Inventario físico",O1669,P1669)</f>
      </c>
      <c r="R1669" s="2">
        <v>1</v>
      </c>
      <c r="S1669" s="0" t="s">
        <v>5330</v>
      </c>
      <c r="T1669" s="0" t="s">
        <v>5330</v>
      </c>
      <c r="U1669" s="0" t="s">
        <v>99</v>
      </c>
      <c r="V1669" s="5" t="s">
        <v>5331</v>
      </c>
      <c r="Y1669" s="5" t="s">
        <v>3309</v>
      </c>
      <c r="Z1669" s="0" t="s">
        <v>104</v>
      </c>
      <c r="AC1669" s="5" t="s">
        <v>105</v>
      </c>
      <c r="AD1669" s="3">
        <f>IF(AA1669="","Pendiente",AA1669*Q1669)</f>
      </c>
      <c r="AE1669" s="3">
        <v>17942.144666666667</v>
      </c>
      <c r="AF1669" s="3">
        <f>IF(AE1669="","",AE1669*Q1669)</f>
      </c>
      <c r="AG1669" s="0" t="s">
        <v>106</v>
      </c>
      <c r="AH1669" s="0" t="s">
        <v>107</v>
      </c>
    </row>
    <row r="1670">
      <c r="A1670" s="0">
        <v>1666</v>
      </c>
      <c r="B1670" s="0" t="s">
        <v>5332</v>
      </c>
      <c r="C1670" s="0" t="s">
        <v>13</v>
      </c>
      <c r="D1670" s="0" t="s">
        <v>16</v>
      </c>
      <c r="E1670" s="5" t="s">
        <v>3306</v>
      </c>
      <c r="G1670" s="0" t="s">
        <v>28</v>
      </c>
      <c r="H1670" s="0" t="s">
        <v>2131</v>
      </c>
      <c r="I1670" s="0" t="s">
        <v>3301</v>
      </c>
      <c r="J1670" s="5" t="s">
        <v>3302</v>
      </c>
      <c r="K1670" s="0" t="s">
        <v>33</v>
      </c>
      <c r="O1670" s="2">
        <v>0</v>
      </c>
      <c r="P1670" s="2">
        <v>5</v>
      </c>
      <c r="Q1670" s="2">
        <f>IF(C1670="Inventario físico",O1670,P1670)</f>
      </c>
      <c r="R1670" s="2">
        <v>1</v>
      </c>
      <c r="S1670" s="0" t="s">
        <v>5330</v>
      </c>
      <c r="T1670" s="0" t="s">
        <v>5330</v>
      </c>
      <c r="U1670" s="0" t="s">
        <v>99</v>
      </c>
      <c r="V1670" s="5" t="s">
        <v>5331</v>
      </c>
      <c r="Y1670" s="5" t="s">
        <v>3309</v>
      </c>
      <c r="Z1670" s="0" t="s">
        <v>104</v>
      </c>
      <c r="AC1670" s="5" t="s">
        <v>105</v>
      </c>
      <c r="AD1670" s="3">
        <f>IF(AA1670="","Pendiente",AA1670*Q1670)</f>
      </c>
      <c r="AE1670" s="3">
        <v>71190.08</v>
      </c>
      <c r="AF1670" s="3">
        <f>IF(AE1670="","",AE1670*Q1670)</f>
      </c>
      <c r="AG1670" s="0" t="s">
        <v>106</v>
      </c>
      <c r="AH1670" s="0" t="s">
        <v>107</v>
      </c>
    </row>
    <row r="1671">
      <c r="A1671" s="0">
        <v>1667</v>
      </c>
      <c r="B1671" s="0" t="s">
        <v>5333</v>
      </c>
      <c r="C1671" s="0" t="s">
        <v>13</v>
      </c>
      <c r="D1671" s="0" t="s">
        <v>16</v>
      </c>
      <c r="E1671" s="5" t="s">
        <v>3306</v>
      </c>
      <c r="G1671" s="0" t="s">
        <v>27</v>
      </c>
      <c r="H1671" s="0" t="s">
        <v>1020</v>
      </c>
      <c r="I1671" s="0" t="s">
        <v>3301</v>
      </c>
      <c r="J1671" s="5" t="s">
        <v>3302</v>
      </c>
      <c r="K1671" s="0" t="s">
        <v>33</v>
      </c>
      <c r="O1671" s="2">
        <v>0</v>
      </c>
      <c r="P1671" s="2">
        <v>53</v>
      </c>
      <c r="Q1671" s="2">
        <f>IF(C1671="Inventario físico",O1671,P1671)</f>
      </c>
      <c r="R1671" s="2">
        <v>6</v>
      </c>
      <c r="S1671" s="0" t="s">
        <v>5334</v>
      </c>
      <c r="T1671" s="0" t="s">
        <v>5334</v>
      </c>
      <c r="U1671" s="0" t="s">
        <v>99</v>
      </c>
      <c r="V1671" s="5" t="s">
        <v>5335</v>
      </c>
      <c r="Y1671" s="5" t="s">
        <v>3309</v>
      </c>
      <c r="Z1671" s="0" t="s">
        <v>104</v>
      </c>
      <c r="AC1671" s="5" t="s">
        <v>105</v>
      </c>
      <c r="AD1671" s="3">
        <f>IF(AA1671="","Pendiente",AA1671*Q1671)</f>
      </c>
      <c r="AE1671" s="3">
        <v>2279.003773584906</v>
      </c>
      <c r="AF1671" s="3">
        <f>IF(AE1671="","",AE1671*Q1671)</f>
      </c>
      <c r="AG1671" s="0" t="s">
        <v>106</v>
      </c>
      <c r="AH1671" s="0" t="s">
        <v>107</v>
      </c>
    </row>
    <row r="1672">
      <c r="A1672" s="0">
        <v>1668</v>
      </c>
      <c r="B1672" s="0" t="s">
        <v>5336</v>
      </c>
      <c r="C1672" s="0" t="s">
        <v>13</v>
      </c>
      <c r="D1672" s="0" t="s">
        <v>16</v>
      </c>
      <c r="E1672" s="5" t="s">
        <v>131</v>
      </c>
      <c r="F1672" s="0" t="s">
        <v>3300</v>
      </c>
      <c r="G1672" s="0" t="s">
        <v>27</v>
      </c>
      <c r="H1672" s="0" t="s">
        <v>1020</v>
      </c>
      <c r="I1672" s="0" t="s">
        <v>3301</v>
      </c>
      <c r="J1672" s="5" t="s">
        <v>3302</v>
      </c>
      <c r="K1672" s="0" t="s">
        <v>30</v>
      </c>
      <c r="O1672" s="2">
        <v>0</v>
      </c>
      <c r="P1672" s="2">
        <v>23</v>
      </c>
      <c r="Q1672" s="2">
        <f>IF(C1672="Inventario físico",O1672,P1672)</f>
      </c>
      <c r="R1672" s="2">
        <v>2</v>
      </c>
      <c r="S1672" s="0" t="s">
        <v>5337</v>
      </c>
      <c r="T1672" s="0" t="s">
        <v>5337</v>
      </c>
      <c r="U1672" s="0" t="s">
        <v>99</v>
      </c>
      <c r="V1672" s="5" t="s">
        <v>2029</v>
      </c>
      <c r="Y1672" s="5" t="s">
        <v>3304</v>
      </c>
      <c r="Z1672" s="0" t="s">
        <v>104</v>
      </c>
      <c r="AC1672" s="5" t="s">
        <v>105</v>
      </c>
      <c r="AD1672" s="3">
        <f>IF(AA1672="","Pendiente",AA1672*Q1672)</f>
      </c>
      <c r="AE1672" s="3">
        <v>30853.305652173913</v>
      </c>
      <c r="AF1672" s="3">
        <f>IF(AE1672="","",AE1672*Q1672)</f>
      </c>
      <c r="AG1672" s="0" t="s">
        <v>106</v>
      </c>
      <c r="AH1672" s="0" t="s">
        <v>107</v>
      </c>
    </row>
    <row r="1673">
      <c r="A1673" s="0">
        <v>1669</v>
      </c>
      <c r="B1673" s="0" t="s">
        <v>5338</v>
      </c>
      <c r="C1673" s="0" t="s">
        <v>13</v>
      </c>
      <c r="D1673" s="0" t="s">
        <v>18</v>
      </c>
      <c r="E1673" s="5" t="s">
        <v>3500</v>
      </c>
      <c r="F1673" s="0" t="s">
        <v>3501</v>
      </c>
      <c r="G1673" s="0" t="s">
        <v>27</v>
      </c>
      <c r="H1673" s="0" t="s">
        <v>1020</v>
      </c>
      <c r="I1673" s="0" t="s">
        <v>3301</v>
      </c>
      <c r="J1673" s="5" t="s">
        <v>3302</v>
      </c>
      <c r="K1673" s="0" t="s">
        <v>32</v>
      </c>
      <c r="O1673" s="2">
        <v>0</v>
      </c>
      <c r="P1673" s="2">
        <v>15</v>
      </c>
      <c r="Q1673" s="2">
        <f>IF(C1673="Inventario físico",O1673,P1673)</f>
      </c>
      <c r="R1673" s="2">
        <v>1</v>
      </c>
      <c r="S1673" s="0" t="s">
        <v>5339</v>
      </c>
      <c r="T1673" s="0" t="s">
        <v>5339</v>
      </c>
      <c r="U1673" s="0" t="s">
        <v>99</v>
      </c>
      <c r="V1673" s="5" t="s">
        <v>5340</v>
      </c>
      <c r="Y1673" s="5" t="s">
        <v>3504</v>
      </c>
      <c r="Z1673" s="0" t="s">
        <v>104</v>
      </c>
      <c r="AC1673" s="5" t="s">
        <v>105</v>
      </c>
      <c r="AD1673" s="3">
        <f>IF(AA1673="","Pendiente",AA1673*Q1673)</f>
      </c>
      <c r="AE1673" s="3">
        <v>17900</v>
      </c>
      <c r="AF1673" s="3">
        <f>IF(AE1673="","",AE1673*Q1673)</f>
      </c>
      <c r="AG1673" s="0" t="s">
        <v>106</v>
      </c>
      <c r="AH1673" s="0" t="s">
        <v>107</v>
      </c>
    </row>
    <row r="1674">
      <c r="A1674" s="0">
        <v>1670</v>
      </c>
      <c r="B1674" s="0" t="s">
        <v>5341</v>
      </c>
      <c r="C1674" s="0" t="s">
        <v>13</v>
      </c>
      <c r="D1674" s="0" t="s">
        <v>18</v>
      </c>
      <c r="E1674" s="5" t="s">
        <v>3500</v>
      </c>
      <c r="F1674" s="0" t="s">
        <v>3501</v>
      </c>
      <c r="G1674" s="0" t="s">
        <v>27</v>
      </c>
      <c r="H1674" s="0" t="s">
        <v>1020</v>
      </c>
      <c r="I1674" s="0" t="s">
        <v>3301</v>
      </c>
      <c r="J1674" s="5" t="s">
        <v>3302</v>
      </c>
      <c r="K1674" s="0" t="s">
        <v>32</v>
      </c>
      <c r="O1674" s="2">
        <v>0</v>
      </c>
      <c r="P1674" s="2">
        <v>25</v>
      </c>
      <c r="Q1674" s="2">
        <f>IF(C1674="Inventario físico",O1674,P1674)</f>
      </c>
      <c r="R1674" s="2">
        <v>2</v>
      </c>
      <c r="S1674" s="0" t="s">
        <v>5342</v>
      </c>
      <c r="T1674" s="0" t="s">
        <v>5342</v>
      </c>
      <c r="U1674" s="0" t="s">
        <v>99</v>
      </c>
      <c r="V1674" s="5" t="s">
        <v>5343</v>
      </c>
      <c r="Y1674" s="5" t="s">
        <v>3504</v>
      </c>
      <c r="Z1674" s="0" t="s">
        <v>104</v>
      </c>
      <c r="AC1674" s="5" t="s">
        <v>105</v>
      </c>
      <c r="AD1674" s="3">
        <f>IF(AA1674="","Pendiente",AA1674*Q1674)</f>
      </c>
      <c r="AE1674" s="3">
        <v>19568.6812</v>
      </c>
      <c r="AF1674" s="3">
        <f>IF(AE1674="","",AE1674*Q1674)</f>
      </c>
      <c r="AG1674" s="0" t="s">
        <v>106</v>
      </c>
      <c r="AH1674" s="0" t="s">
        <v>107</v>
      </c>
    </row>
    <row r="1675">
      <c r="A1675" s="0">
        <v>1671</v>
      </c>
      <c r="B1675" s="0" t="s">
        <v>5344</v>
      </c>
      <c r="C1675" s="0" t="s">
        <v>13</v>
      </c>
      <c r="D1675" s="0" t="s">
        <v>18</v>
      </c>
      <c r="E1675" s="5" t="s">
        <v>3500</v>
      </c>
      <c r="F1675" s="0" t="s">
        <v>3501</v>
      </c>
      <c r="G1675" s="0" t="s">
        <v>27</v>
      </c>
      <c r="H1675" s="0" t="s">
        <v>1020</v>
      </c>
      <c r="I1675" s="0" t="s">
        <v>3301</v>
      </c>
      <c r="J1675" s="5" t="s">
        <v>3302</v>
      </c>
      <c r="K1675" s="0" t="s">
        <v>32</v>
      </c>
      <c r="O1675" s="2">
        <v>0</v>
      </c>
      <c r="P1675" s="2">
        <v>27</v>
      </c>
      <c r="Q1675" s="2">
        <f>IF(C1675="Inventario físico",O1675,P1675)</f>
      </c>
      <c r="R1675" s="2">
        <v>2</v>
      </c>
      <c r="S1675" s="0" t="s">
        <v>5345</v>
      </c>
      <c r="T1675" s="0" t="s">
        <v>5345</v>
      </c>
      <c r="U1675" s="0" t="s">
        <v>99</v>
      </c>
      <c r="V1675" s="5" t="s">
        <v>5346</v>
      </c>
      <c r="Y1675" s="5" t="s">
        <v>3504</v>
      </c>
      <c r="Z1675" s="0" t="s">
        <v>104</v>
      </c>
      <c r="AC1675" s="5" t="s">
        <v>105</v>
      </c>
      <c r="AD1675" s="3">
        <f>IF(AA1675="","Pendiente",AA1675*Q1675)</f>
      </c>
      <c r="AE1675" s="3">
        <v>19244.444444444445</v>
      </c>
      <c r="AF1675" s="3">
        <f>IF(AE1675="","",AE1675*Q1675)</f>
      </c>
      <c r="AG1675" s="0" t="s">
        <v>106</v>
      </c>
      <c r="AH1675" s="0" t="s">
        <v>107</v>
      </c>
    </row>
    <row r="1676">
      <c r="A1676" s="0">
        <v>1672</v>
      </c>
      <c r="B1676" s="0" t="s">
        <v>5347</v>
      </c>
      <c r="C1676" s="0" t="s">
        <v>13</v>
      </c>
      <c r="D1676" s="0" t="s">
        <v>18</v>
      </c>
      <c r="E1676" s="5" t="s">
        <v>3500</v>
      </c>
      <c r="F1676" s="0" t="s">
        <v>3501</v>
      </c>
      <c r="G1676" s="0" t="s">
        <v>27</v>
      </c>
      <c r="H1676" s="0" t="s">
        <v>1020</v>
      </c>
      <c r="I1676" s="0" t="s">
        <v>3301</v>
      </c>
      <c r="J1676" s="5" t="s">
        <v>3302</v>
      </c>
      <c r="K1676" s="0" t="s">
        <v>32</v>
      </c>
      <c r="O1676" s="2">
        <v>0</v>
      </c>
      <c r="P1676" s="2">
        <v>19</v>
      </c>
      <c r="Q1676" s="2">
        <f>IF(C1676="Inventario físico",O1676,P1676)</f>
      </c>
      <c r="R1676" s="2">
        <v>2</v>
      </c>
      <c r="S1676" s="0" t="s">
        <v>5348</v>
      </c>
      <c r="T1676" s="0" t="s">
        <v>5348</v>
      </c>
      <c r="U1676" s="0" t="s">
        <v>99</v>
      </c>
      <c r="V1676" s="5" t="s">
        <v>5349</v>
      </c>
      <c r="Y1676" s="5" t="s">
        <v>3504</v>
      </c>
      <c r="Z1676" s="0" t="s">
        <v>104</v>
      </c>
      <c r="AC1676" s="5" t="s">
        <v>105</v>
      </c>
      <c r="AD1676" s="3">
        <f>IF(AA1676="","Pendiente",AA1676*Q1676)</f>
      </c>
      <c r="AE1676" s="3">
        <v>52212.04263157895</v>
      </c>
      <c r="AF1676" s="3">
        <f>IF(AE1676="","",AE1676*Q1676)</f>
      </c>
      <c r="AG1676" s="0" t="s">
        <v>106</v>
      </c>
      <c r="AH1676" s="0" t="s">
        <v>107</v>
      </c>
    </row>
    <row r="1677">
      <c r="A1677" s="0">
        <v>1673</v>
      </c>
      <c r="B1677" s="0" t="s">
        <v>5350</v>
      </c>
      <c r="C1677" s="0" t="s">
        <v>13</v>
      </c>
      <c r="D1677" s="0" t="s">
        <v>18</v>
      </c>
      <c r="E1677" s="5" t="s">
        <v>3500</v>
      </c>
      <c r="F1677" s="0" t="s">
        <v>3501</v>
      </c>
      <c r="G1677" s="0" t="s">
        <v>27</v>
      </c>
      <c r="H1677" s="0" t="s">
        <v>1020</v>
      </c>
      <c r="I1677" s="0" t="s">
        <v>3301</v>
      </c>
      <c r="J1677" s="5" t="s">
        <v>3302</v>
      </c>
      <c r="K1677" s="0" t="s">
        <v>32</v>
      </c>
      <c r="O1677" s="2">
        <v>0</v>
      </c>
      <c r="P1677" s="2">
        <v>15</v>
      </c>
      <c r="Q1677" s="2">
        <f>IF(C1677="Inventario físico",O1677,P1677)</f>
      </c>
      <c r="R1677" s="2">
        <v>1</v>
      </c>
      <c r="S1677" s="0" t="s">
        <v>5351</v>
      </c>
      <c r="T1677" s="0" t="s">
        <v>5351</v>
      </c>
      <c r="U1677" s="0" t="s">
        <v>99</v>
      </c>
      <c r="V1677" s="5" t="s">
        <v>5352</v>
      </c>
      <c r="Y1677" s="5" t="s">
        <v>3504</v>
      </c>
      <c r="Z1677" s="0" t="s">
        <v>104</v>
      </c>
      <c r="AC1677" s="5" t="s">
        <v>105</v>
      </c>
      <c r="AD1677" s="3">
        <f>IF(AA1677="","Pendiente",AA1677*Q1677)</f>
      </c>
      <c r="AE1677" s="3">
        <v>119564.94466666666</v>
      </c>
      <c r="AF1677" s="3">
        <f>IF(AE1677="","",AE1677*Q1677)</f>
      </c>
      <c r="AG1677" s="0" t="s">
        <v>106</v>
      </c>
      <c r="AH1677" s="0" t="s">
        <v>107</v>
      </c>
    </row>
    <row r="1678">
      <c r="A1678" s="0">
        <v>1674</v>
      </c>
      <c r="B1678" s="0" t="s">
        <v>5353</v>
      </c>
      <c r="C1678" s="0" t="s">
        <v>13</v>
      </c>
      <c r="D1678" s="0" t="s">
        <v>18</v>
      </c>
      <c r="E1678" s="5" t="s">
        <v>3500</v>
      </c>
      <c r="F1678" s="0" t="s">
        <v>3501</v>
      </c>
      <c r="G1678" s="0" t="s">
        <v>27</v>
      </c>
      <c r="H1678" s="0" t="s">
        <v>1020</v>
      </c>
      <c r="I1678" s="0" t="s">
        <v>3301</v>
      </c>
      <c r="J1678" s="5" t="s">
        <v>3302</v>
      </c>
      <c r="K1678" s="0" t="s">
        <v>32</v>
      </c>
      <c r="O1678" s="2">
        <v>0</v>
      </c>
      <c r="P1678" s="2">
        <v>15</v>
      </c>
      <c r="Q1678" s="2">
        <f>IF(C1678="Inventario físico",O1678,P1678)</f>
      </c>
      <c r="R1678" s="2">
        <v>1</v>
      </c>
      <c r="S1678" s="0" t="s">
        <v>5354</v>
      </c>
      <c r="T1678" s="0" t="s">
        <v>5354</v>
      </c>
      <c r="U1678" s="0" t="s">
        <v>99</v>
      </c>
      <c r="V1678" s="5" t="s">
        <v>5355</v>
      </c>
      <c r="Y1678" s="5" t="s">
        <v>3504</v>
      </c>
      <c r="Z1678" s="0" t="s">
        <v>104</v>
      </c>
      <c r="AC1678" s="5" t="s">
        <v>105</v>
      </c>
      <c r="AD1678" s="3">
        <f>IF(AA1678="","Pendiente",AA1678*Q1678)</f>
      </c>
      <c r="AE1678" s="3">
        <v>73250</v>
      </c>
      <c r="AF1678" s="3">
        <f>IF(AE1678="","",AE1678*Q1678)</f>
      </c>
      <c r="AG1678" s="0" t="s">
        <v>106</v>
      </c>
      <c r="AH1678" s="0" t="s">
        <v>107</v>
      </c>
    </row>
    <row r="1679">
      <c r="A1679" s="0">
        <v>1675</v>
      </c>
      <c r="B1679" s="0" t="s">
        <v>5356</v>
      </c>
      <c r="C1679" s="0" t="s">
        <v>13</v>
      </c>
      <c r="D1679" s="0" t="s">
        <v>18</v>
      </c>
      <c r="E1679" s="5" t="s">
        <v>3500</v>
      </c>
      <c r="F1679" s="0" t="s">
        <v>3501</v>
      </c>
      <c r="G1679" s="0" t="s">
        <v>27</v>
      </c>
      <c r="H1679" s="0" t="s">
        <v>1020</v>
      </c>
      <c r="I1679" s="0" t="s">
        <v>3301</v>
      </c>
      <c r="J1679" s="5" t="s">
        <v>3302</v>
      </c>
      <c r="K1679" s="0" t="s">
        <v>32</v>
      </c>
      <c r="O1679" s="2">
        <v>0</v>
      </c>
      <c r="P1679" s="2">
        <v>14</v>
      </c>
      <c r="Q1679" s="2">
        <f>IF(C1679="Inventario físico",O1679,P1679)</f>
      </c>
      <c r="R1679" s="2">
        <v>1</v>
      </c>
      <c r="S1679" s="0" t="s">
        <v>5357</v>
      </c>
      <c r="T1679" s="0" t="s">
        <v>5357</v>
      </c>
      <c r="U1679" s="0" t="s">
        <v>99</v>
      </c>
      <c r="V1679" s="5" t="s">
        <v>5358</v>
      </c>
      <c r="Y1679" s="5" t="s">
        <v>3504</v>
      </c>
      <c r="Z1679" s="0" t="s">
        <v>104</v>
      </c>
      <c r="AC1679" s="5" t="s">
        <v>105</v>
      </c>
      <c r="AD1679" s="3">
        <f>IF(AA1679="","Pendiente",AA1679*Q1679)</f>
      </c>
      <c r="AE1679" s="3">
        <v>42724</v>
      </c>
      <c r="AF1679" s="3">
        <f>IF(AE1679="","",AE1679*Q1679)</f>
      </c>
      <c r="AG1679" s="0" t="s">
        <v>106</v>
      </c>
      <c r="AH1679" s="0" t="s">
        <v>107</v>
      </c>
    </row>
    <row r="1680">
      <c r="A1680" s="0">
        <v>1676</v>
      </c>
      <c r="B1680" s="0" t="s">
        <v>5359</v>
      </c>
      <c r="C1680" s="0" t="s">
        <v>13</v>
      </c>
      <c r="D1680" s="0" t="s">
        <v>18</v>
      </c>
      <c r="E1680" s="5" t="s">
        <v>3500</v>
      </c>
      <c r="F1680" s="0" t="s">
        <v>3501</v>
      </c>
      <c r="G1680" s="0" t="s">
        <v>28</v>
      </c>
      <c r="H1680" s="0" t="s">
        <v>2131</v>
      </c>
      <c r="I1680" s="0" t="s">
        <v>3301</v>
      </c>
      <c r="J1680" s="5" t="s">
        <v>3302</v>
      </c>
      <c r="K1680" s="0" t="s">
        <v>32</v>
      </c>
      <c r="O1680" s="2">
        <v>0</v>
      </c>
      <c r="P1680" s="2">
        <v>5</v>
      </c>
      <c r="Q1680" s="2">
        <f>IF(C1680="Inventario físico",O1680,P1680)</f>
      </c>
      <c r="R1680" s="2">
        <v>2</v>
      </c>
      <c r="S1680" s="0" t="s">
        <v>5357</v>
      </c>
      <c r="T1680" s="0" t="s">
        <v>5357</v>
      </c>
      <c r="U1680" s="0" t="s">
        <v>99</v>
      </c>
      <c r="V1680" s="5" t="s">
        <v>5358</v>
      </c>
      <c r="Y1680" s="5" t="s">
        <v>3504</v>
      </c>
      <c r="Z1680" s="0" t="s">
        <v>104</v>
      </c>
      <c r="AC1680" s="5" t="s">
        <v>105</v>
      </c>
      <c r="AD1680" s="3">
        <f>IF(AA1680="","Pendiente",AA1680*Q1680)</f>
      </c>
      <c r="AE1680" s="3">
        <v>19783</v>
      </c>
      <c r="AF1680" s="3">
        <f>IF(AE1680="","",AE1680*Q1680)</f>
      </c>
      <c r="AG1680" s="0" t="s">
        <v>106</v>
      </c>
      <c r="AH1680" s="0" t="s">
        <v>107</v>
      </c>
    </row>
    <row r="1681">
      <c r="A1681" s="0">
        <v>1677</v>
      </c>
      <c r="B1681" s="0" t="s">
        <v>5360</v>
      </c>
      <c r="C1681" s="0" t="s">
        <v>13</v>
      </c>
      <c r="D1681" s="0" t="s">
        <v>18</v>
      </c>
      <c r="E1681" s="5" t="s">
        <v>3500</v>
      </c>
      <c r="F1681" s="0" t="s">
        <v>3501</v>
      </c>
      <c r="G1681" s="0" t="s">
        <v>27</v>
      </c>
      <c r="H1681" s="0" t="s">
        <v>1020</v>
      </c>
      <c r="I1681" s="0" t="s">
        <v>3301</v>
      </c>
      <c r="J1681" s="5" t="s">
        <v>3302</v>
      </c>
      <c r="K1681" s="0" t="s">
        <v>32</v>
      </c>
      <c r="O1681" s="2">
        <v>0</v>
      </c>
      <c r="P1681" s="2">
        <v>15</v>
      </c>
      <c r="Q1681" s="2">
        <f>IF(C1681="Inventario físico",O1681,P1681)</f>
      </c>
      <c r="R1681" s="2">
        <v>2</v>
      </c>
      <c r="S1681" s="0" t="s">
        <v>5361</v>
      </c>
      <c r="T1681" s="0" t="s">
        <v>5361</v>
      </c>
      <c r="U1681" s="0" t="s">
        <v>99</v>
      </c>
      <c r="V1681" s="5" t="s">
        <v>5362</v>
      </c>
      <c r="Y1681" s="5" t="s">
        <v>3504</v>
      </c>
      <c r="Z1681" s="0" t="s">
        <v>104</v>
      </c>
      <c r="AC1681" s="5" t="s">
        <v>105</v>
      </c>
      <c r="AD1681" s="3">
        <f>IF(AA1681="","Pendiente",AA1681*Q1681)</f>
      </c>
      <c r="AE1681" s="3">
        <v>9993.730666666668</v>
      </c>
      <c r="AF1681" s="3">
        <f>IF(AE1681="","",AE1681*Q1681)</f>
      </c>
      <c r="AG1681" s="0" t="s">
        <v>106</v>
      </c>
      <c r="AH1681" s="0" t="s">
        <v>107</v>
      </c>
    </row>
    <row r="1682">
      <c r="A1682" s="0">
        <v>1678</v>
      </c>
      <c r="B1682" s="0" t="s">
        <v>5363</v>
      </c>
      <c r="C1682" s="0" t="s">
        <v>13</v>
      </c>
      <c r="D1682" s="0" t="s">
        <v>18</v>
      </c>
      <c r="E1682" s="5" t="s">
        <v>3500</v>
      </c>
      <c r="F1682" s="0" t="s">
        <v>3501</v>
      </c>
      <c r="G1682" s="0" t="s">
        <v>27</v>
      </c>
      <c r="H1682" s="0" t="s">
        <v>1020</v>
      </c>
      <c r="I1682" s="0" t="s">
        <v>3301</v>
      </c>
      <c r="J1682" s="5" t="s">
        <v>3302</v>
      </c>
      <c r="K1682" s="0" t="s">
        <v>32</v>
      </c>
      <c r="O1682" s="2">
        <v>0</v>
      </c>
      <c r="P1682" s="2">
        <v>21</v>
      </c>
      <c r="Q1682" s="2">
        <f>IF(C1682="Inventario físico",O1682,P1682)</f>
      </c>
      <c r="R1682" s="2">
        <v>2</v>
      </c>
      <c r="S1682" s="0" t="s">
        <v>5364</v>
      </c>
      <c r="T1682" s="0" t="s">
        <v>5364</v>
      </c>
      <c r="U1682" s="0" t="s">
        <v>99</v>
      </c>
      <c r="V1682" s="5" t="s">
        <v>5365</v>
      </c>
      <c r="Y1682" s="5" t="s">
        <v>3504</v>
      </c>
      <c r="Z1682" s="0" t="s">
        <v>104</v>
      </c>
      <c r="AC1682" s="5" t="s">
        <v>105</v>
      </c>
      <c r="AD1682" s="3">
        <f>IF(AA1682="","Pendiente",AA1682*Q1682)</f>
      </c>
      <c r="AE1682" s="3">
        <v>32658.245714285717</v>
      </c>
      <c r="AF1682" s="3">
        <f>IF(AE1682="","",AE1682*Q1682)</f>
      </c>
      <c r="AG1682" s="0" t="s">
        <v>106</v>
      </c>
      <c r="AH1682" s="0" t="s">
        <v>107</v>
      </c>
    </row>
    <row r="1683">
      <c r="A1683" s="0">
        <v>1679</v>
      </c>
      <c r="B1683" s="0" t="s">
        <v>5366</v>
      </c>
      <c r="C1683" s="0" t="s">
        <v>13</v>
      </c>
      <c r="D1683" s="0" t="s">
        <v>18</v>
      </c>
      <c r="E1683" s="5" t="s">
        <v>3500</v>
      </c>
      <c r="F1683" s="0" t="s">
        <v>3501</v>
      </c>
      <c r="G1683" s="0" t="s">
        <v>28</v>
      </c>
      <c r="H1683" s="0" t="s">
        <v>2131</v>
      </c>
      <c r="I1683" s="0" t="s">
        <v>3301</v>
      </c>
      <c r="J1683" s="5" t="s">
        <v>3302</v>
      </c>
      <c r="K1683" s="0" t="s">
        <v>32</v>
      </c>
      <c r="O1683" s="2">
        <v>0</v>
      </c>
      <c r="P1683" s="2">
        <v>23</v>
      </c>
      <c r="Q1683" s="2">
        <f>IF(C1683="Inventario físico",O1683,P1683)</f>
      </c>
      <c r="R1683" s="2">
        <v>1</v>
      </c>
      <c r="S1683" s="0" t="s">
        <v>5364</v>
      </c>
      <c r="T1683" s="0" t="s">
        <v>5364</v>
      </c>
      <c r="U1683" s="0" t="s">
        <v>99</v>
      </c>
      <c r="V1683" s="5" t="s">
        <v>5365</v>
      </c>
      <c r="Y1683" s="5" t="s">
        <v>3504</v>
      </c>
      <c r="Z1683" s="0" t="s">
        <v>104</v>
      </c>
      <c r="AC1683" s="5" t="s">
        <v>105</v>
      </c>
      <c r="AD1683" s="3">
        <f>IF(AA1683="","Pendiente",AA1683*Q1683)</f>
      </c>
      <c r="AE1683" s="3">
        <v>33281.63478260869</v>
      </c>
      <c r="AF1683" s="3">
        <f>IF(AE1683="","",AE1683*Q1683)</f>
      </c>
      <c r="AG1683" s="0" t="s">
        <v>106</v>
      </c>
      <c r="AH1683" s="0" t="s">
        <v>107</v>
      </c>
    </row>
    <row r="1684">
      <c r="A1684" s="0">
        <v>1680</v>
      </c>
      <c r="B1684" s="0" t="s">
        <v>5367</v>
      </c>
      <c r="C1684" s="0" t="s">
        <v>13</v>
      </c>
      <c r="D1684" s="0" t="s">
        <v>18</v>
      </c>
      <c r="E1684" s="5" t="s">
        <v>3500</v>
      </c>
      <c r="F1684" s="0" t="s">
        <v>3501</v>
      </c>
      <c r="G1684" s="0" t="s">
        <v>27</v>
      </c>
      <c r="H1684" s="0" t="s">
        <v>1020</v>
      </c>
      <c r="I1684" s="0" t="s">
        <v>3301</v>
      </c>
      <c r="J1684" s="5" t="s">
        <v>3302</v>
      </c>
      <c r="K1684" s="0" t="s">
        <v>32</v>
      </c>
      <c r="O1684" s="2">
        <v>0</v>
      </c>
      <c r="P1684" s="2">
        <v>14</v>
      </c>
      <c r="Q1684" s="2">
        <f>IF(C1684="Inventario físico",O1684,P1684)</f>
      </c>
      <c r="R1684" s="2">
        <v>1</v>
      </c>
      <c r="S1684" s="0" t="s">
        <v>5368</v>
      </c>
      <c r="T1684" s="0" t="s">
        <v>5368</v>
      </c>
      <c r="U1684" s="0" t="s">
        <v>99</v>
      </c>
      <c r="V1684" s="5" t="s">
        <v>5369</v>
      </c>
      <c r="Y1684" s="5" t="s">
        <v>3504</v>
      </c>
      <c r="Z1684" s="0" t="s">
        <v>104</v>
      </c>
      <c r="AC1684" s="5" t="s">
        <v>105</v>
      </c>
      <c r="AD1684" s="3">
        <f>IF(AA1684="","Pendiente",AA1684*Q1684)</f>
      </c>
      <c r="AE1684" s="3">
        <v>11413</v>
      </c>
      <c r="AF1684" s="3">
        <f>IF(AE1684="","",AE1684*Q1684)</f>
      </c>
      <c r="AG1684" s="0" t="s">
        <v>106</v>
      </c>
      <c r="AH1684" s="0" t="s">
        <v>107</v>
      </c>
    </row>
    <row r="1685">
      <c r="A1685" s="0">
        <v>1681</v>
      </c>
      <c r="B1685" s="0" t="s">
        <v>5370</v>
      </c>
      <c r="C1685" s="0" t="s">
        <v>13</v>
      </c>
      <c r="D1685" s="0" t="s">
        <v>18</v>
      </c>
      <c r="E1685" s="5" t="s">
        <v>3500</v>
      </c>
      <c r="F1685" s="0" t="s">
        <v>3501</v>
      </c>
      <c r="G1685" s="0" t="s">
        <v>27</v>
      </c>
      <c r="H1685" s="0" t="s">
        <v>1020</v>
      </c>
      <c r="I1685" s="0" t="s">
        <v>3301</v>
      </c>
      <c r="J1685" s="5" t="s">
        <v>3302</v>
      </c>
      <c r="K1685" s="0" t="s">
        <v>32</v>
      </c>
      <c r="O1685" s="2">
        <v>0</v>
      </c>
      <c r="P1685" s="2">
        <v>14</v>
      </c>
      <c r="Q1685" s="2">
        <f>IF(C1685="Inventario físico",O1685,P1685)</f>
      </c>
      <c r="R1685" s="2">
        <v>1</v>
      </c>
      <c r="S1685" s="0" t="s">
        <v>5371</v>
      </c>
      <c r="T1685" s="0" t="s">
        <v>5371</v>
      </c>
      <c r="U1685" s="0" t="s">
        <v>99</v>
      </c>
      <c r="V1685" s="5" t="s">
        <v>5372</v>
      </c>
      <c r="Y1685" s="5" t="s">
        <v>3504</v>
      </c>
      <c r="Z1685" s="0" t="s">
        <v>104</v>
      </c>
      <c r="AC1685" s="5" t="s">
        <v>105</v>
      </c>
      <c r="AD1685" s="3">
        <f>IF(AA1685="","Pendiente",AA1685*Q1685)</f>
      </c>
      <c r="AE1685" s="3">
        <v>10500</v>
      </c>
      <c r="AF1685" s="3">
        <f>IF(AE1685="","",AE1685*Q1685)</f>
      </c>
      <c r="AG1685" s="0" t="s">
        <v>106</v>
      </c>
      <c r="AH1685" s="0" t="s">
        <v>107</v>
      </c>
    </row>
    <row r="1686">
      <c r="A1686" s="0">
        <v>1682</v>
      </c>
      <c r="B1686" s="0" t="s">
        <v>5373</v>
      </c>
      <c r="C1686" s="0" t="s">
        <v>13</v>
      </c>
      <c r="D1686" s="0" t="s">
        <v>18</v>
      </c>
      <c r="E1686" s="5" t="s">
        <v>3500</v>
      </c>
      <c r="F1686" s="0" t="s">
        <v>3501</v>
      </c>
      <c r="G1686" s="0" t="s">
        <v>27</v>
      </c>
      <c r="H1686" s="0" t="s">
        <v>1020</v>
      </c>
      <c r="I1686" s="0" t="s">
        <v>3301</v>
      </c>
      <c r="J1686" s="5" t="s">
        <v>3302</v>
      </c>
      <c r="K1686" s="0" t="s">
        <v>32</v>
      </c>
      <c r="O1686" s="2">
        <v>0</v>
      </c>
      <c r="P1686" s="2">
        <v>14</v>
      </c>
      <c r="Q1686" s="2">
        <f>IF(C1686="Inventario físico",O1686,P1686)</f>
      </c>
      <c r="R1686" s="2">
        <v>1</v>
      </c>
      <c r="S1686" s="0" t="s">
        <v>5374</v>
      </c>
      <c r="T1686" s="0" t="s">
        <v>5374</v>
      </c>
      <c r="U1686" s="0" t="s">
        <v>99</v>
      </c>
      <c r="V1686" s="5" t="s">
        <v>5375</v>
      </c>
      <c r="Y1686" s="5" t="s">
        <v>3504</v>
      </c>
      <c r="Z1686" s="0" t="s">
        <v>104</v>
      </c>
      <c r="AC1686" s="5" t="s">
        <v>105</v>
      </c>
      <c r="AD1686" s="3">
        <f>IF(AA1686="","Pendiente",AA1686*Q1686)</f>
      </c>
      <c r="AE1686" s="3">
        <v>23164</v>
      </c>
      <c r="AF1686" s="3">
        <f>IF(AE1686="","",AE1686*Q1686)</f>
      </c>
      <c r="AG1686" s="0" t="s">
        <v>106</v>
      </c>
      <c r="AH1686" s="0" t="s">
        <v>107</v>
      </c>
    </row>
    <row r="1687">
      <c r="A1687" s="0">
        <v>1683</v>
      </c>
      <c r="B1687" s="0" t="s">
        <v>5376</v>
      </c>
      <c r="C1687" s="0" t="s">
        <v>13</v>
      </c>
      <c r="D1687" s="0" t="s">
        <v>18</v>
      </c>
      <c r="E1687" s="5" t="s">
        <v>3500</v>
      </c>
      <c r="F1687" s="0" t="s">
        <v>3501</v>
      </c>
      <c r="G1687" s="0" t="s">
        <v>27</v>
      </c>
      <c r="H1687" s="0" t="s">
        <v>1020</v>
      </c>
      <c r="I1687" s="0" t="s">
        <v>3301</v>
      </c>
      <c r="J1687" s="5" t="s">
        <v>3302</v>
      </c>
      <c r="K1687" s="0" t="s">
        <v>32</v>
      </c>
      <c r="O1687" s="2">
        <v>0</v>
      </c>
      <c r="P1687" s="2">
        <v>25</v>
      </c>
      <c r="Q1687" s="2">
        <f>IF(C1687="Inventario físico",O1687,P1687)</f>
      </c>
      <c r="R1687" s="2">
        <v>2</v>
      </c>
      <c r="S1687" s="0" t="s">
        <v>5377</v>
      </c>
      <c r="T1687" s="0" t="s">
        <v>5377</v>
      </c>
      <c r="U1687" s="0" t="s">
        <v>99</v>
      </c>
      <c r="V1687" s="5" t="s">
        <v>5378</v>
      </c>
      <c r="Y1687" s="5" t="s">
        <v>3504</v>
      </c>
      <c r="Z1687" s="0" t="s">
        <v>104</v>
      </c>
      <c r="AC1687" s="5" t="s">
        <v>105</v>
      </c>
      <c r="AD1687" s="3">
        <f>IF(AA1687="","Pendiente",AA1687*Q1687)</f>
      </c>
      <c r="AE1687" s="3">
        <v>19522.476</v>
      </c>
      <c r="AF1687" s="3">
        <f>IF(AE1687="","",AE1687*Q1687)</f>
      </c>
      <c r="AG1687" s="0" t="s">
        <v>106</v>
      </c>
      <c r="AH1687" s="0" t="s">
        <v>107</v>
      </c>
    </row>
    <row r="1688">
      <c r="A1688" s="0">
        <v>1684</v>
      </c>
      <c r="B1688" s="0" t="s">
        <v>5379</v>
      </c>
      <c r="C1688" s="0" t="s">
        <v>13</v>
      </c>
      <c r="D1688" s="0" t="s">
        <v>18</v>
      </c>
      <c r="E1688" s="5" t="s">
        <v>3500</v>
      </c>
      <c r="F1688" s="0" t="s">
        <v>3501</v>
      </c>
      <c r="G1688" s="0" t="s">
        <v>27</v>
      </c>
      <c r="H1688" s="0" t="s">
        <v>1020</v>
      </c>
      <c r="I1688" s="0" t="s">
        <v>3301</v>
      </c>
      <c r="J1688" s="5" t="s">
        <v>3302</v>
      </c>
      <c r="K1688" s="0" t="s">
        <v>32</v>
      </c>
      <c r="O1688" s="2">
        <v>0</v>
      </c>
      <c r="P1688" s="2">
        <v>14</v>
      </c>
      <c r="Q1688" s="2">
        <f>IF(C1688="Inventario físico",O1688,P1688)</f>
      </c>
      <c r="R1688" s="2">
        <v>1</v>
      </c>
      <c r="S1688" s="0" t="s">
        <v>5380</v>
      </c>
      <c r="T1688" s="0" t="s">
        <v>5380</v>
      </c>
      <c r="U1688" s="0" t="s">
        <v>99</v>
      </c>
      <c r="V1688" s="5" t="s">
        <v>5381</v>
      </c>
      <c r="Y1688" s="5" t="s">
        <v>3504</v>
      </c>
      <c r="Z1688" s="0" t="s">
        <v>104</v>
      </c>
      <c r="AC1688" s="5" t="s">
        <v>105</v>
      </c>
      <c r="AD1688" s="3">
        <f>IF(AA1688="","Pendiente",AA1688*Q1688)</f>
      </c>
      <c r="AE1688" s="3">
        <v>63809.525</v>
      </c>
      <c r="AF1688" s="3">
        <f>IF(AE1688="","",AE1688*Q1688)</f>
      </c>
      <c r="AG1688" s="0" t="s">
        <v>106</v>
      </c>
      <c r="AH1688" s="0" t="s">
        <v>107</v>
      </c>
    </row>
    <row r="1689">
      <c r="A1689" s="0">
        <v>1685</v>
      </c>
      <c r="B1689" s="0" t="s">
        <v>5382</v>
      </c>
      <c r="C1689" s="0" t="s">
        <v>13</v>
      </c>
      <c r="D1689" s="0" t="s">
        <v>18</v>
      </c>
      <c r="E1689" s="5" t="s">
        <v>3500</v>
      </c>
      <c r="F1689" s="0" t="s">
        <v>3501</v>
      </c>
      <c r="G1689" s="0" t="s">
        <v>27</v>
      </c>
      <c r="H1689" s="0" t="s">
        <v>1020</v>
      </c>
      <c r="I1689" s="0" t="s">
        <v>3301</v>
      </c>
      <c r="J1689" s="5" t="s">
        <v>3302</v>
      </c>
      <c r="K1689" s="0" t="s">
        <v>32</v>
      </c>
      <c r="O1689" s="2">
        <v>0</v>
      </c>
      <c r="P1689" s="2">
        <v>13</v>
      </c>
      <c r="Q1689" s="2">
        <f>IF(C1689="Inventario físico",O1689,P1689)</f>
      </c>
      <c r="R1689" s="2">
        <v>1</v>
      </c>
      <c r="S1689" s="0" t="s">
        <v>5383</v>
      </c>
      <c r="T1689" s="0" t="s">
        <v>5383</v>
      </c>
      <c r="U1689" s="0" t="s">
        <v>99</v>
      </c>
      <c r="V1689" s="5" t="s">
        <v>5384</v>
      </c>
      <c r="Y1689" s="5" t="s">
        <v>3504</v>
      </c>
      <c r="Z1689" s="0" t="s">
        <v>104</v>
      </c>
      <c r="AC1689" s="5" t="s">
        <v>105</v>
      </c>
      <c r="AD1689" s="3">
        <f>IF(AA1689="","Pendiente",AA1689*Q1689)</f>
      </c>
      <c r="AE1689" s="3">
        <v>44900</v>
      </c>
      <c r="AF1689" s="3">
        <f>IF(AE1689="","",AE1689*Q1689)</f>
      </c>
      <c r="AG1689" s="0" t="s">
        <v>106</v>
      </c>
      <c r="AH1689" s="0" t="s">
        <v>107</v>
      </c>
    </row>
    <row r="1690">
      <c r="A1690" s="0">
        <v>1686</v>
      </c>
      <c r="B1690" s="0" t="s">
        <v>5385</v>
      </c>
      <c r="C1690" s="0" t="s">
        <v>13</v>
      </c>
      <c r="D1690" s="0" t="s">
        <v>18</v>
      </c>
      <c r="E1690" s="5" t="s">
        <v>3500</v>
      </c>
      <c r="F1690" s="0" t="s">
        <v>3501</v>
      </c>
      <c r="G1690" s="0" t="s">
        <v>27</v>
      </c>
      <c r="H1690" s="0" t="s">
        <v>1020</v>
      </c>
      <c r="I1690" s="0" t="s">
        <v>3301</v>
      </c>
      <c r="J1690" s="5" t="s">
        <v>3302</v>
      </c>
      <c r="K1690" s="0" t="s">
        <v>32</v>
      </c>
      <c r="O1690" s="2">
        <v>0</v>
      </c>
      <c r="P1690" s="2">
        <v>13</v>
      </c>
      <c r="Q1690" s="2">
        <f>IF(C1690="Inventario físico",O1690,P1690)</f>
      </c>
      <c r="R1690" s="2">
        <v>1</v>
      </c>
      <c r="S1690" s="0" t="s">
        <v>5386</v>
      </c>
      <c r="T1690" s="0" t="s">
        <v>5386</v>
      </c>
      <c r="U1690" s="0" t="s">
        <v>99</v>
      </c>
      <c r="V1690" s="5" t="s">
        <v>5387</v>
      </c>
      <c r="Y1690" s="5" t="s">
        <v>3504</v>
      </c>
      <c r="Z1690" s="0" t="s">
        <v>104</v>
      </c>
      <c r="AC1690" s="5" t="s">
        <v>105</v>
      </c>
      <c r="AD1690" s="3">
        <f>IF(AA1690="","Pendiente",AA1690*Q1690)</f>
      </c>
      <c r="AE1690" s="3">
        <v>119452.12615384614</v>
      </c>
      <c r="AF1690" s="3">
        <f>IF(AE1690="","",AE1690*Q1690)</f>
      </c>
      <c r="AG1690" s="0" t="s">
        <v>106</v>
      </c>
      <c r="AH1690" s="0" t="s">
        <v>107</v>
      </c>
    </row>
    <row r="1691">
      <c r="A1691" s="0">
        <v>1687</v>
      </c>
      <c r="B1691" s="0" t="s">
        <v>5388</v>
      </c>
      <c r="C1691" s="0" t="s">
        <v>13</v>
      </c>
      <c r="D1691" s="0" t="s">
        <v>16</v>
      </c>
      <c r="E1691" s="5" t="s">
        <v>3306</v>
      </c>
      <c r="G1691" s="0" t="s">
        <v>27</v>
      </c>
      <c r="H1691" s="0" t="s">
        <v>1020</v>
      </c>
      <c r="I1691" s="0" t="s">
        <v>3301</v>
      </c>
      <c r="J1691" s="5" t="s">
        <v>3302</v>
      </c>
      <c r="K1691" s="0" t="s">
        <v>30</v>
      </c>
      <c r="O1691" s="2">
        <v>0</v>
      </c>
      <c r="P1691" s="2">
        <v>18</v>
      </c>
      <c r="Q1691" s="2">
        <f>IF(C1691="Inventario físico",O1691,P1691)</f>
      </c>
      <c r="R1691" s="2">
        <v>2</v>
      </c>
      <c r="S1691" s="0" t="s">
        <v>5389</v>
      </c>
      <c r="T1691" s="0" t="s">
        <v>5389</v>
      </c>
      <c r="U1691" s="0" t="s">
        <v>99</v>
      </c>
      <c r="V1691" s="5" t="s">
        <v>5390</v>
      </c>
      <c r="Y1691" s="5" t="s">
        <v>3309</v>
      </c>
      <c r="Z1691" s="0" t="s">
        <v>104</v>
      </c>
      <c r="AC1691" s="5" t="s">
        <v>105</v>
      </c>
      <c r="AD1691" s="3">
        <f>IF(AA1691="","Pendiente",AA1691*Q1691)</f>
      </c>
      <c r="AE1691" s="3">
        <v>3596.4133333333334</v>
      </c>
      <c r="AF1691" s="3">
        <f>IF(AE1691="","",AE1691*Q1691)</f>
      </c>
      <c r="AG1691" s="0" t="s">
        <v>106</v>
      </c>
      <c r="AH1691" s="0" t="s">
        <v>107</v>
      </c>
    </row>
    <row r="1692">
      <c r="A1692" s="0">
        <v>1688</v>
      </c>
      <c r="B1692" s="0" t="s">
        <v>5391</v>
      </c>
      <c r="C1692" s="0" t="s">
        <v>13</v>
      </c>
      <c r="D1692" s="0" t="s">
        <v>16</v>
      </c>
      <c r="E1692" s="5" t="s">
        <v>3306</v>
      </c>
      <c r="G1692" s="0" t="s">
        <v>27</v>
      </c>
      <c r="H1692" s="0" t="s">
        <v>1020</v>
      </c>
      <c r="I1692" s="0" t="s">
        <v>3301</v>
      </c>
      <c r="J1692" s="5" t="s">
        <v>3302</v>
      </c>
      <c r="K1692" s="0" t="s">
        <v>30</v>
      </c>
      <c r="O1692" s="2">
        <v>0</v>
      </c>
      <c r="P1692" s="2">
        <v>12</v>
      </c>
      <c r="Q1692" s="2">
        <f>IF(C1692="Inventario físico",O1692,P1692)</f>
      </c>
      <c r="R1692" s="2">
        <v>1</v>
      </c>
      <c r="S1692" s="0" t="s">
        <v>5392</v>
      </c>
      <c r="T1692" s="0" t="s">
        <v>5392</v>
      </c>
      <c r="U1692" s="0" t="s">
        <v>99</v>
      </c>
      <c r="V1692" s="5" t="s">
        <v>5393</v>
      </c>
      <c r="Y1692" s="5" t="s">
        <v>3309</v>
      </c>
      <c r="Z1692" s="0" t="s">
        <v>104</v>
      </c>
      <c r="AC1692" s="5" t="s">
        <v>105</v>
      </c>
      <c r="AD1692" s="3">
        <f>IF(AA1692="","Pendiente",AA1692*Q1692)</f>
      </c>
      <c r="AE1692" s="3">
        <v>315.48083333333335</v>
      </c>
      <c r="AF1692" s="3">
        <f>IF(AE1692="","",AE1692*Q1692)</f>
      </c>
      <c r="AG1692" s="0" t="s">
        <v>106</v>
      </c>
      <c r="AH1692" s="0" t="s">
        <v>107</v>
      </c>
    </row>
    <row r="1693">
      <c r="A1693" s="0">
        <v>1689</v>
      </c>
      <c r="B1693" s="0" t="s">
        <v>5394</v>
      </c>
      <c r="C1693" s="0" t="s">
        <v>13</v>
      </c>
      <c r="D1693" s="0" t="s">
        <v>16</v>
      </c>
      <c r="E1693" s="5" t="s">
        <v>3306</v>
      </c>
      <c r="G1693" s="0" t="s">
        <v>28</v>
      </c>
      <c r="H1693" s="0" t="s">
        <v>2131</v>
      </c>
      <c r="I1693" s="0" t="s">
        <v>3301</v>
      </c>
      <c r="J1693" s="5" t="s">
        <v>3302</v>
      </c>
      <c r="K1693" s="0" t="s">
        <v>30</v>
      </c>
      <c r="O1693" s="2">
        <v>0</v>
      </c>
      <c r="P1693" s="2">
        <v>16</v>
      </c>
      <c r="Q1693" s="2">
        <f>IF(C1693="Inventario físico",O1693,P1693)</f>
      </c>
      <c r="R1693" s="2">
        <v>2</v>
      </c>
      <c r="S1693" s="0" t="s">
        <v>5392</v>
      </c>
      <c r="T1693" s="0" t="s">
        <v>5392</v>
      </c>
      <c r="U1693" s="0" t="s">
        <v>99</v>
      </c>
      <c r="V1693" s="5" t="s">
        <v>5393</v>
      </c>
      <c r="Y1693" s="5" t="s">
        <v>3309</v>
      </c>
      <c r="Z1693" s="0" t="s">
        <v>104</v>
      </c>
      <c r="AC1693" s="5" t="s">
        <v>105</v>
      </c>
      <c r="AD1693" s="3">
        <f>IF(AA1693="","Pendiente",AA1693*Q1693)</f>
      </c>
      <c r="AE1693" s="3">
        <v>315.48125</v>
      </c>
      <c r="AF1693" s="3">
        <f>IF(AE1693="","",AE1693*Q1693)</f>
      </c>
      <c r="AG1693" s="0" t="s">
        <v>106</v>
      </c>
      <c r="AH1693" s="0" t="s">
        <v>107</v>
      </c>
    </row>
    <row r="1694">
      <c r="A1694" s="0">
        <v>1690</v>
      </c>
      <c r="B1694" s="0" t="s">
        <v>5395</v>
      </c>
      <c r="C1694" s="0" t="s">
        <v>13</v>
      </c>
      <c r="D1694" s="0" t="s">
        <v>18</v>
      </c>
      <c r="E1694" s="5" t="s">
        <v>3500</v>
      </c>
      <c r="F1694" s="0" t="s">
        <v>3501</v>
      </c>
      <c r="G1694" s="0" t="s">
        <v>27</v>
      </c>
      <c r="H1694" s="0" t="s">
        <v>1020</v>
      </c>
      <c r="I1694" s="0" t="s">
        <v>3301</v>
      </c>
      <c r="J1694" s="5" t="s">
        <v>3302</v>
      </c>
      <c r="K1694" s="0" t="s">
        <v>32</v>
      </c>
      <c r="O1694" s="2">
        <v>0</v>
      </c>
      <c r="P1694" s="2">
        <v>12</v>
      </c>
      <c r="Q1694" s="2">
        <f>IF(C1694="Inventario físico",O1694,P1694)</f>
      </c>
      <c r="R1694" s="2">
        <v>1</v>
      </c>
      <c r="S1694" s="0" t="s">
        <v>5396</v>
      </c>
      <c r="T1694" s="0" t="s">
        <v>5396</v>
      </c>
      <c r="U1694" s="0" t="s">
        <v>99</v>
      </c>
      <c r="V1694" s="5" t="s">
        <v>5397</v>
      </c>
      <c r="Y1694" s="5" t="s">
        <v>3504</v>
      </c>
      <c r="Z1694" s="0" t="s">
        <v>104</v>
      </c>
      <c r="AC1694" s="5" t="s">
        <v>105</v>
      </c>
      <c r="AD1694" s="3">
        <f>IF(AA1694="","Pendiente",AA1694*Q1694)</f>
      </c>
      <c r="AE1694" s="3">
        <v>18500</v>
      </c>
      <c r="AF1694" s="3">
        <f>IF(AE1694="","",AE1694*Q1694)</f>
      </c>
      <c r="AG1694" s="0" t="s">
        <v>106</v>
      </c>
      <c r="AH1694" s="0" t="s">
        <v>107</v>
      </c>
    </row>
    <row r="1695">
      <c r="A1695" s="0">
        <v>1691</v>
      </c>
      <c r="B1695" s="0" t="s">
        <v>5398</v>
      </c>
      <c r="C1695" s="0" t="s">
        <v>13</v>
      </c>
      <c r="D1695" s="0" t="s">
        <v>18</v>
      </c>
      <c r="E1695" s="5" t="s">
        <v>3500</v>
      </c>
      <c r="F1695" s="0" t="s">
        <v>3501</v>
      </c>
      <c r="G1695" s="0" t="s">
        <v>27</v>
      </c>
      <c r="H1695" s="0" t="s">
        <v>1020</v>
      </c>
      <c r="I1695" s="0" t="s">
        <v>3301</v>
      </c>
      <c r="J1695" s="5" t="s">
        <v>3302</v>
      </c>
      <c r="K1695" s="0" t="s">
        <v>32</v>
      </c>
      <c r="O1695" s="2">
        <v>0</v>
      </c>
      <c r="P1695" s="2">
        <v>21</v>
      </c>
      <c r="Q1695" s="2">
        <f>IF(C1695="Inventario físico",O1695,P1695)</f>
      </c>
      <c r="R1695" s="2">
        <v>2</v>
      </c>
      <c r="S1695" s="0" t="s">
        <v>5399</v>
      </c>
      <c r="T1695" s="0" t="s">
        <v>5399</v>
      </c>
      <c r="U1695" s="0" t="s">
        <v>99</v>
      </c>
      <c r="V1695" s="5" t="s">
        <v>5400</v>
      </c>
      <c r="Y1695" s="5" t="s">
        <v>3504</v>
      </c>
      <c r="Z1695" s="0" t="s">
        <v>104</v>
      </c>
      <c r="AC1695" s="5" t="s">
        <v>105</v>
      </c>
      <c r="AD1695" s="3">
        <f>IF(AA1695="","Pendiente",AA1695*Q1695)</f>
      </c>
      <c r="AE1695" s="3">
        <v>19500</v>
      </c>
      <c r="AF1695" s="3">
        <f>IF(AE1695="","",AE1695*Q1695)</f>
      </c>
      <c r="AG1695" s="0" t="s">
        <v>106</v>
      </c>
      <c r="AH1695" s="0" t="s">
        <v>107</v>
      </c>
    </row>
    <row r="1696">
      <c r="A1696" s="0">
        <v>1692</v>
      </c>
      <c r="B1696" s="0" t="s">
        <v>5401</v>
      </c>
      <c r="C1696" s="0" t="s">
        <v>13</v>
      </c>
      <c r="D1696" s="0" t="s">
        <v>18</v>
      </c>
      <c r="E1696" s="5" t="s">
        <v>3500</v>
      </c>
      <c r="F1696" s="0" t="s">
        <v>3501</v>
      </c>
      <c r="G1696" s="0" t="s">
        <v>27</v>
      </c>
      <c r="H1696" s="0" t="s">
        <v>1020</v>
      </c>
      <c r="I1696" s="0" t="s">
        <v>3301</v>
      </c>
      <c r="J1696" s="5" t="s">
        <v>3302</v>
      </c>
      <c r="K1696" s="0" t="s">
        <v>32</v>
      </c>
      <c r="O1696" s="2">
        <v>0</v>
      </c>
      <c r="P1696" s="2">
        <v>12</v>
      </c>
      <c r="Q1696" s="2">
        <f>IF(C1696="Inventario físico",O1696,P1696)</f>
      </c>
      <c r="R1696" s="2">
        <v>1</v>
      </c>
      <c r="S1696" s="0" t="s">
        <v>5402</v>
      </c>
      <c r="T1696" s="0" t="s">
        <v>5402</v>
      </c>
      <c r="U1696" s="0" t="s">
        <v>99</v>
      </c>
      <c r="V1696" s="5" t="s">
        <v>5403</v>
      </c>
      <c r="Y1696" s="5" t="s">
        <v>3504</v>
      </c>
      <c r="Z1696" s="0" t="s">
        <v>104</v>
      </c>
      <c r="AC1696" s="5" t="s">
        <v>105</v>
      </c>
      <c r="AD1696" s="3">
        <f>IF(AA1696="","Pendiente",AA1696*Q1696)</f>
      </c>
      <c r="AE1696" s="3">
        <v>27982</v>
      </c>
      <c r="AF1696" s="3">
        <f>IF(AE1696="","",AE1696*Q1696)</f>
      </c>
      <c r="AG1696" s="0" t="s">
        <v>106</v>
      </c>
      <c r="AH1696" s="0" t="s">
        <v>107</v>
      </c>
    </row>
    <row r="1697">
      <c r="A1697" s="0">
        <v>1693</v>
      </c>
      <c r="B1697" s="0" t="s">
        <v>5404</v>
      </c>
      <c r="C1697" s="0" t="s">
        <v>13</v>
      </c>
      <c r="D1697" s="0" t="s">
        <v>18</v>
      </c>
      <c r="E1697" s="5" t="s">
        <v>3500</v>
      </c>
      <c r="F1697" s="0" t="s">
        <v>3501</v>
      </c>
      <c r="G1697" s="0" t="s">
        <v>27</v>
      </c>
      <c r="H1697" s="0" t="s">
        <v>1020</v>
      </c>
      <c r="I1697" s="0" t="s">
        <v>3301</v>
      </c>
      <c r="J1697" s="5" t="s">
        <v>3302</v>
      </c>
      <c r="K1697" s="0" t="s">
        <v>32</v>
      </c>
      <c r="O1697" s="2">
        <v>0</v>
      </c>
      <c r="P1697" s="2">
        <v>15</v>
      </c>
      <c r="Q1697" s="2">
        <f>IF(C1697="Inventario físico",O1697,P1697)</f>
      </c>
      <c r="R1697" s="2">
        <v>2</v>
      </c>
      <c r="S1697" s="0" t="s">
        <v>5405</v>
      </c>
      <c r="T1697" s="0" t="s">
        <v>5405</v>
      </c>
      <c r="U1697" s="0" t="s">
        <v>99</v>
      </c>
      <c r="V1697" s="5" t="s">
        <v>5406</v>
      </c>
      <c r="Y1697" s="5" t="s">
        <v>3504</v>
      </c>
      <c r="Z1697" s="0" t="s">
        <v>104</v>
      </c>
      <c r="AC1697" s="5" t="s">
        <v>105</v>
      </c>
      <c r="AD1697" s="3">
        <f>IF(AA1697="","Pendiente",AA1697*Q1697)</f>
      </c>
      <c r="AE1697" s="3">
        <v>30534.7</v>
      </c>
      <c r="AF1697" s="3">
        <f>IF(AE1697="","",AE1697*Q1697)</f>
      </c>
      <c r="AG1697" s="0" t="s">
        <v>106</v>
      </c>
      <c r="AH1697" s="0" t="s">
        <v>107</v>
      </c>
    </row>
    <row r="1698">
      <c r="A1698" s="0">
        <v>1694</v>
      </c>
      <c r="B1698" s="0" t="s">
        <v>5407</v>
      </c>
      <c r="C1698" s="0" t="s">
        <v>13</v>
      </c>
      <c r="D1698" s="0" t="s">
        <v>18</v>
      </c>
      <c r="E1698" s="5" t="s">
        <v>3500</v>
      </c>
      <c r="F1698" s="0" t="s">
        <v>3501</v>
      </c>
      <c r="G1698" s="0" t="s">
        <v>27</v>
      </c>
      <c r="H1698" s="0" t="s">
        <v>1020</v>
      </c>
      <c r="I1698" s="0" t="s">
        <v>3301</v>
      </c>
      <c r="J1698" s="5" t="s">
        <v>3302</v>
      </c>
      <c r="K1698" s="0" t="s">
        <v>32</v>
      </c>
      <c r="O1698" s="2">
        <v>0</v>
      </c>
      <c r="P1698" s="2">
        <v>12</v>
      </c>
      <c r="Q1698" s="2">
        <f>IF(C1698="Inventario físico",O1698,P1698)</f>
      </c>
      <c r="R1698" s="2">
        <v>1</v>
      </c>
      <c r="S1698" s="0" t="s">
        <v>5408</v>
      </c>
      <c r="T1698" s="0" t="s">
        <v>5408</v>
      </c>
      <c r="U1698" s="0" t="s">
        <v>99</v>
      </c>
      <c r="V1698" s="5" t="s">
        <v>5409</v>
      </c>
      <c r="Y1698" s="5" t="s">
        <v>3504</v>
      </c>
      <c r="Z1698" s="0" t="s">
        <v>104</v>
      </c>
      <c r="AC1698" s="5" t="s">
        <v>105</v>
      </c>
      <c r="AD1698" s="3">
        <f>IF(AA1698="","Pendiente",AA1698*Q1698)</f>
      </c>
      <c r="AE1698" s="3">
        <v>73250</v>
      </c>
      <c r="AF1698" s="3">
        <f>IF(AE1698="","",AE1698*Q1698)</f>
      </c>
      <c r="AG1698" s="0" t="s">
        <v>106</v>
      </c>
      <c r="AH1698" s="0" t="s">
        <v>107</v>
      </c>
    </row>
    <row r="1699">
      <c r="A1699" s="0">
        <v>1695</v>
      </c>
      <c r="B1699" s="0" t="s">
        <v>5410</v>
      </c>
      <c r="C1699" s="0" t="s">
        <v>13</v>
      </c>
      <c r="D1699" s="0" t="s">
        <v>16</v>
      </c>
      <c r="E1699" s="5" t="s">
        <v>3306</v>
      </c>
      <c r="G1699" s="0" t="s">
        <v>27</v>
      </c>
      <c r="H1699" s="0" t="s">
        <v>1020</v>
      </c>
      <c r="I1699" s="0" t="s">
        <v>3301</v>
      </c>
      <c r="J1699" s="5" t="s">
        <v>3302</v>
      </c>
      <c r="K1699" s="0" t="s">
        <v>30</v>
      </c>
      <c r="O1699" s="2">
        <v>0</v>
      </c>
      <c r="P1699" s="2">
        <v>11</v>
      </c>
      <c r="Q1699" s="2">
        <f>IF(C1699="Inventario físico",O1699,P1699)</f>
      </c>
      <c r="R1699" s="2">
        <v>1</v>
      </c>
      <c r="S1699" s="0" t="s">
        <v>5411</v>
      </c>
      <c r="T1699" s="0" t="s">
        <v>5411</v>
      </c>
      <c r="U1699" s="0" t="s">
        <v>99</v>
      </c>
      <c r="V1699" s="5" t="s">
        <v>313</v>
      </c>
      <c r="Y1699" s="5" t="s">
        <v>3309</v>
      </c>
      <c r="Z1699" s="0" t="s">
        <v>104</v>
      </c>
      <c r="AC1699" s="5" t="s">
        <v>105</v>
      </c>
      <c r="AD1699" s="3">
        <f>IF(AA1699="","Pendiente",AA1699*Q1699)</f>
      </c>
      <c r="AE1699" s="3">
        <v>16918.25727272727</v>
      </c>
      <c r="AF1699" s="3">
        <f>IF(AE1699="","",AE1699*Q1699)</f>
      </c>
      <c r="AG1699" s="0" t="s">
        <v>106</v>
      </c>
      <c r="AH1699" s="0" t="s">
        <v>107</v>
      </c>
    </row>
    <row r="1700">
      <c r="A1700" s="0">
        <v>1696</v>
      </c>
      <c r="B1700" s="0" t="s">
        <v>5412</v>
      </c>
      <c r="C1700" s="0" t="s">
        <v>13</v>
      </c>
      <c r="D1700" s="0" t="s">
        <v>18</v>
      </c>
      <c r="E1700" s="5" t="s">
        <v>3500</v>
      </c>
      <c r="F1700" s="0" t="s">
        <v>3501</v>
      </c>
      <c r="G1700" s="0" t="s">
        <v>27</v>
      </c>
      <c r="H1700" s="0" t="s">
        <v>1020</v>
      </c>
      <c r="I1700" s="0" t="s">
        <v>3301</v>
      </c>
      <c r="J1700" s="5" t="s">
        <v>3302</v>
      </c>
      <c r="K1700" s="0" t="s">
        <v>32</v>
      </c>
      <c r="O1700" s="2">
        <v>0</v>
      </c>
      <c r="P1700" s="2">
        <v>20</v>
      </c>
      <c r="Q1700" s="2">
        <f>IF(C1700="Inventario físico",O1700,P1700)</f>
      </c>
      <c r="R1700" s="2">
        <v>3</v>
      </c>
      <c r="S1700" s="0" t="s">
        <v>5413</v>
      </c>
      <c r="T1700" s="0" t="s">
        <v>5413</v>
      </c>
      <c r="U1700" s="0" t="s">
        <v>99</v>
      </c>
      <c r="V1700" s="5" t="s">
        <v>5414</v>
      </c>
      <c r="Y1700" s="5" t="s">
        <v>3504</v>
      </c>
      <c r="Z1700" s="0" t="s">
        <v>104</v>
      </c>
      <c r="AC1700" s="5" t="s">
        <v>105</v>
      </c>
      <c r="AD1700" s="3">
        <f>IF(AA1700="","Pendiente",AA1700*Q1700)</f>
      </c>
      <c r="AE1700" s="3">
        <v>17900</v>
      </c>
      <c r="AF1700" s="3">
        <f>IF(AE1700="","",AE1700*Q1700)</f>
      </c>
      <c r="AG1700" s="0" t="s">
        <v>106</v>
      </c>
      <c r="AH1700" s="0" t="s">
        <v>107</v>
      </c>
    </row>
    <row r="1701">
      <c r="A1701" s="0">
        <v>1697</v>
      </c>
      <c r="B1701" s="0" t="s">
        <v>5415</v>
      </c>
      <c r="C1701" s="0" t="s">
        <v>13</v>
      </c>
      <c r="D1701" s="0" t="s">
        <v>18</v>
      </c>
      <c r="E1701" s="5" t="s">
        <v>3500</v>
      </c>
      <c r="F1701" s="0" t="s">
        <v>3501</v>
      </c>
      <c r="G1701" s="0" t="s">
        <v>27</v>
      </c>
      <c r="H1701" s="0" t="s">
        <v>1020</v>
      </c>
      <c r="I1701" s="0" t="s">
        <v>3301</v>
      </c>
      <c r="J1701" s="5" t="s">
        <v>3302</v>
      </c>
      <c r="K1701" s="0" t="s">
        <v>32</v>
      </c>
      <c r="O1701" s="2">
        <v>0</v>
      </c>
      <c r="P1701" s="2">
        <v>11</v>
      </c>
      <c r="Q1701" s="2">
        <f>IF(C1701="Inventario físico",O1701,P1701)</f>
      </c>
      <c r="R1701" s="2">
        <v>1</v>
      </c>
      <c r="S1701" s="0" t="s">
        <v>5416</v>
      </c>
      <c r="T1701" s="0" t="s">
        <v>5416</v>
      </c>
      <c r="U1701" s="0" t="s">
        <v>99</v>
      </c>
      <c r="V1701" s="5" t="s">
        <v>5417</v>
      </c>
      <c r="Y1701" s="5" t="s">
        <v>3504</v>
      </c>
      <c r="Z1701" s="0" t="s">
        <v>104</v>
      </c>
      <c r="AC1701" s="5" t="s">
        <v>105</v>
      </c>
      <c r="AD1701" s="3">
        <f>IF(AA1701="","Pendiente",AA1701*Q1701)</f>
      </c>
      <c r="AE1701" s="3">
        <v>18500</v>
      </c>
      <c r="AF1701" s="3">
        <f>IF(AE1701="","",AE1701*Q1701)</f>
      </c>
      <c r="AG1701" s="0" t="s">
        <v>106</v>
      </c>
      <c r="AH1701" s="0" t="s">
        <v>107</v>
      </c>
    </row>
    <row r="1702">
      <c r="A1702" s="0">
        <v>1698</v>
      </c>
      <c r="B1702" s="0" t="s">
        <v>5418</v>
      </c>
      <c r="C1702" s="0" t="s">
        <v>13</v>
      </c>
      <c r="D1702" s="0" t="s">
        <v>18</v>
      </c>
      <c r="E1702" s="5" t="s">
        <v>3500</v>
      </c>
      <c r="F1702" s="0" t="s">
        <v>3501</v>
      </c>
      <c r="G1702" s="0" t="s">
        <v>27</v>
      </c>
      <c r="H1702" s="0" t="s">
        <v>1020</v>
      </c>
      <c r="I1702" s="0" t="s">
        <v>3301</v>
      </c>
      <c r="J1702" s="5" t="s">
        <v>3302</v>
      </c>
      <c r="K1702" s="0" t="s">
        <v>32</v>
      </c>
      <c r="O1702" s="2">
        <v>0</v>
      </c>
      <c r="P1702" s="2">
        <v>11</v>
      </c>
      <c r="Q1702" s="2">
        <f>IF(C1702="Inventario físico",O1702,P1702)</f>
      </c>
      <c r="R1702" s="2">
        <v>1</v>
      </c>
      <c r="S1702" s="0" t="s">
        <v>5419</v>
      </c>
      <c r="T1702" s="0" t="s">
        <v>5419</v>
      </c>
      <c r="U1702" s="0" t="s">
        <v>99</v>
      </c>
      <c r="V1702" s="5" t="s">
        <v>5420</v>
      </c>
      <c r="Y1702" s="5" t="s">
        <v>3504</v>
      </c>
      <c r="Z1702" s="0" t="s">
        <v>104</v>
      </c>
      <c r="AC1702" s="5" t="s">
        <v>105</v>
      </c>
      <c r="AD1702" s="3">
        <f>IF(AA1702="","Pendiente",AA1702*Q1702)</f>
      </c>
      <c r="AE1702" s="3">
        <v>39000</v>
      </c>
      <c r="AF1702" s="3">
        <f>IF(AE1702="","",AE1702*Q1702)</f>
      </c>
      <c r="AG1702" s="0" t="s">
        <v>106</v>
      </c>
      <c r="AH1702" s="0" t="s">
        <v>107</v>
      </c>
    </row>
    <row r="1703">
      <c r="A1703" s="0">
        <v>1699</v>
      </c>
      <c r="B1703" s="0" t="s">
        <v>5421</v>
      </c>
      <c r="C1703" s="0" t="s">
        <v>13</v>
      </c>
      <c r="D1703" s="0" t="s">
        <v>16</v>
      </c>
      <c r="E1703" s="5" t="s">
        <v>131</v>
      </c>
      <c r="F1703" s="0" t="s">
        <v>3300</v>
      </c>
      <c r="G1703" s="0" t="s">
        <v>27</v>
      </c>
      <c r="H1703" s="0" t="s">
        <v>1020</v>
      </c>
      <c r="I1703" s="0" t="s">
        <v>3301</v>
      </c>
      <c r="J1703" s="5" t="s">
        <v>3302</v>
      </c>
      <c r="K1703" s="0" t="s">
        <v>33</v>
      </c>
      <c r="O1703" s="2">
        <v>0</v>
      </c>
      <c r="P1703" s="2">
        <v>10</v>
      </c>
      <c r="Q1703" s="2">
        <f>IF(C1703="Inventario físico",O1703,P1703)</f>
      </c>
      <c r="R1703" s="2">
        <v>1</v>
      </c>
      <c r="S1703" s="0" t="s">
        <v>5422</v>
      </c>
      <c r="T1703" s="0" t="s">
        <v>5422</v>
      </c>
      <c r="U1703" s="0" t="s">
        <v>99</v>
      </c>
      <c r="V1703" s="5" t="s">
        <v>1663</v>
      </c>
      <c r="Y1703" s="5" t="s">
        <v>3304</v>
      </c>
      <c r="Z1703" s="0" t="s">
        <v>104</v>
      </c>
      <c r="AC1703" s="5" t="s">
        <v>105</v>
      </c>
      <c r="AD1703" s="3">
        <f>IF(AA1703="","Pendiente",AA1703*Q1703)</f>
      </c>
      <c r="AE1703" s="3">
        <v>40250</v>
      </c>
      <c r="AF1703" s="3">
        <f>IF(AE1703="","",AE1703*Q1703)</f>
      </c>
      <c r="AG1703" s="0" t="s">
        <v>106</v>
      </c>
      <c r="AH1703" s="0" t="s">
        <v>107</v>
      </c>
    </row>
    <row r="1704">
      <c r="A1704" s="0">
        <v>1700</v>
      </c>
      <c r="B1704" s="0" t="s">
        <v>5423</v>
      </c>
      <c r="C1704" s="0" t="s">
        <v>13</v>
      </c>
      <c r="D1704" s="0" t="s">
        <v>16</v>
      </c>
      <c r="E1704" s="5" t="s">
        <v>3306</v>
      </c>
      <c r="G1704" s="0" t="s">
        <v>27</v>
      </c>
      <c r="H1704" s="0" t="s">
        <v>1020</v>
      </c>
      <c r="I1704" s="0" t="s">
        <v>3301</v>
      </c>
      <c r="J1704" s="5" t="s">
        <v>3302</v>
      </c>
      <c r="K1704" s="0" t="s">
        <v>33</v>
      </c>
      <c r="O1704" s="2">
        <v>0</v>
      </c>
      <c r="P1704" s="2">
        <v>10</v>
      </c>
      <c r="Q1704" s="2">
        <f>IF(C1704="Inventario físico",O1704,P1704)</f>
      </c>
      <c r="R1704" s="2">
        <v>1</v>
      </c>
      <c r="S1704" s="0" t="s">
        <v>5424</v>
      </c>
      <c r="T1704" s="0" t="s">
        <v>5424</v>
      </c>
      <c r="U1704" s="0" t="s">
        <v>99</v>
      </c>
      <c r="V1704" s="5" t="s">
        <v>5425</v>
      </c>
      <c r="Y1704" s="5" t="s">
        <v>3309</v>
      </c>
      <c r="Z1704" s="0" t="s">
        <v>104</v>
      </c>
      <c r="AC1704" s="5" t="s">
        <v>105</v>
      </c>
      <c r="AD1704" s="3">
        <f>IF(AA1704="","Pendiente",AA1704*Q1704)</f>
      </c>
      <c r="AE1704" s="3">
        <v>1130</v>
      </c>
      <c r="AF1704" s="3">
        <f>IF(AE1704="","",AE1704*Q1704)</f>
      </c>
      <c r="AG1704" s="0" t="s">
        <v>106</v>
      </c>
      <c r="AH1704" s="0" t="s">
        <v>107</v>
      </c>
    </row>
    <row r="1705">
      <c r="A1705" s="0">
        <v>1701</v>
      </c>
      <c r="B1705" s="0" t="s">
        <v>5426</v>
      </c>
      <c r="C1705" s="0" t="s">
        <v>13</v>
      </c>
      <c r="D1705" s="0" t="s">
        <v>16</v>
      </c>
      <c r="E1705" s="5" t="s">
        <v>3306</v>
      </c>
      <c r="G1705" s="0" t="s">
        <v>27</v>
      </c>
      <c r="H1705" s="0" t="s">
        <v>1020</v>
      </c>
      <c r="I1705" s="0" t="s">
        <v>3301</v>
      </c>
      <c r="J1705" s="5" t="s">
        <v>3302</v>
      </c>
      <c r="K1705" s="0" t="s">
        <v>33</v>
      </c>
      <c r="O1705" s="2">
        <v>0</v>
      </c>
      <c r="P1705" s="2">
        <v>10</v>
      </c>
      <c r="Q1705" s="2">
        <f>IF(C1705="Inventario físico",O1705,P1705)</f>
      </c>
      <c r="R1705" s="2">
        <v>1</v>
      </c>
      <c r="S1705" s="0" t="s">
        <v>5427</v>
      </c>
      <c r="T1705" s="0" t="s">
        <v>5427</v>
      </c>
      <c r="U1705" s="0" t="s">
        <v>99</v>
      </c>
      <c r="V1705" s="5" t="s">
        <v>5428</v>
      </c>
      <c r="Y1705" s="5" t="s">
        <v>3309</v>
      </c>
      <c r="Z1705" s="0" t="s">
        <v>104</v>
      </c>
      <c r="AC1705" s="5" t="s">
        <v>105</v>
      </c>
      <c r="AD1705" s="3">
        <f>IF(AA1705="","Pendiente",AA1705*Q1705)</f>
      </c>
      <c r="AE1705" s="3">
        <v>5087.12</v>
      </c>
      <c r="AF1705" s="3">
        <f>IF(AE1705="","",AE1705*Q1705)</f>
      </c>
      <c r="AG1705" s="0" t="s">
        <v>106</v>
      </c>
      <c r="AH1705" s="0" t="s">
        <v>107</v>
      </c>
    </row>
    <row r="1706">
      <c r="A1706" s="0">
        <v>1702</v>
      </c>
      <c r="B1706" s="0" t="s">
        <v>5429</v>
      </c>
      <c r="C1706" s="0" t="s">
        <v>13</v>
      </c>
      <c r="D1706" s="0" t="s">
        <v>16</v>
      </c>
      <c r="E1706" s="5" t="s">
        <v>3306</v>
      </c>
      <c r="G1706" s="0" t="s">
        <v>27</v>
      </c>
      <c r="H1706" s="0" t="s">
        <v>1020</v>
      </c>
      <c r="I1706" s="0" t="s">
        <v>3301</v>
      </c>
      <c r="J1706" s="5" t="s">
        <v>3302</v>
      </c>
      <c r="K1706" s="0" t="s">
        <v>30</v>
      </c>
      <c r="O1706" s="2">
        <v>0</v>
      </c>
      <c r="P1706" s="2">
        <v>10</v>
      </c>
      <c r="Q1706" s="2">
        <f>IF(C1706="Inventario físico",O1706,P1706)</f>
      </c>
      <c r="R1706" s="2">
        <v>2</v>
      </c>
      <c r="S1706" s="0" t="s">
        <v>5430</v>
      </c>
      <c r="T1706" s="0" t="s">
        <v>5430</v>
      </c>
      <c r="U1706" s="0" t="s">
        <v>99</v>
      </c>
      <c r="V1706" s="5" t="s">
        <v>348</v>
      </c>
      <c r="Y1706" s="5" t="s">
        <v>3309</v>
      </c>
      <c r="Z1706" s="0" t="s">
        <v>104</v>
      </c>
      <c r="AC1706" s="5" t="s">
        <v>105</v>
      </c>
      <c r="AD1706" s="3">
        <f>IF(AA1706="","Pendiente",AA1706*Q1706)</f>
      </c>
      <c r="AE1706" s="3">
        <v>19147</v>
      </c>
      <c r="AF1706" s="3">
        <f>IF(AE1706="","",AE1706*Q1706)</f>
      </c>
      <c r="AG1706" s="0" t="s">
        <v>106</v>
      </c>
      <c r="AH1706" s="0" t="s">
        <v>107</v>
      </c>
    </row>
    <row r="1707">
      <c r="A1707" s="0">
        <v>1703</v>
      </c>
      <c r="B1707" s="0" t="s">
        <v>5431</v>
      </c>
      <c r="C1707" s="0" t="s">
        <v>13</v>
      </c>
      <c r="D1707" s="0" t="s">
        <v>16</v>
      </c>
      <c r="E1707" s="5" t="s">
        <v>3306</v>
      </c>
      <c r="G1707" s="0" t="s">
        <v>27</v>
      </c>
      <c r="H1707" s="0" t="s">
        <v>1020</v>
      </c>
      <c r="I1707" s="0" t="s">
        <v>3301</v>
      </c>
      <c r="J1707" s="5" t="s">
        <v>3302</v>
      </c>
      <c r="K1707" s="0" t="s">
        <v>30</v>
      </c>
      <c r="O1707" s="2">
        <v>0</v>
      </c>
      <c r="P1707" s="2">
        <v>10</v>
      </c>
      <c r="Q1707" s="2">
        <f>IF(C1707="Inventario físico",O1707,P1707)</f>
      </c>
      <c r="R1707" s="2">
        <v>1</v>
      </c>
      <c r="S1707" s="0" t="s">
        <v>5432</v>
      </c>
      <c r="T1707" s="0" t="s">
        <v>5432</v>
      </c>
      <c r="U1707" s="0" t="s">
        <v>99</v>
      </c>
      <c r="V1707" s="5" t="s">
        <v>5433</v>
      </c>
      <c r="Y1707" s="5" t="s">
        <v>3309</v>
      </c>
      <c r="Z1707" s="0" t="s">
        <v>104</v>
      </c>
      <c r="AC1707" s="5" t="s">
        <v>105</v>
      </c>
      <c r="AD1707" s="3">
        <f>IF(AA1707="","Pendiente",AA1707*Q1707)</f>
      </c>
      <c r="AE1707" s="3">
        <v>6400</v>
      </c>
      <c r="AF1707" s="3">
        <f>IF(AE1707="","",AE1707*Q1707)</f>
      </c>
      <c r="AG1707" s="0" t="s">
        <v>106</v>
      </c>
      <c r="AH1707" s="0" t="s">
        <v>107</v>
      </c>
    </row>
    <row r="1708">
      <c r="A1708" s="0">
        <v>1704</v>
      </c>
      <c r="B1708" s="0" t="s">
        <v>5434</v>
      </c>
      <c r="C1708" s="0" t="s">
        <v>13</v>
      </c>
      <c r="D1708" s="0" t="s">
        <v>16</v>
      </c>
      <c r="E1708" s="5" t="s">
        <v>3306</v>
      </c>
      <c r="G1708" s="0" t="s">
        <v>27</v>
      </c>
      <c r="H1708" s="0" t="s">
        <v>1020</v>
      </c>
      <c r="I1708" s="0" t="s">
        <v>3301</v>
      </c>
      <c r="J1708" s="5" t="s">
        <v>3302</v>
      </c>
      <c r="K1708" s="0" t="s">
        <v>30</v>
      </c>
      <c r="O1708" s="2">
        <v>0</v>
      </c>
      <c r="P1708" s="2">
        <v>10</v>
      </c>
      <c r="Q1708" s="2">
        <f>IF(C1708="Inventario físico",O1708,P1708)</f>
      </c>
      <c r="R1708" s="2">
        <v>1</v>
      </c>
      <c r="S1708" s="0" t="s">
        <v>5435</v>
      </c>
      <c r="T1708" s="0" t="s">
        <v>5435</v>
      </c>
      <c r="U1708" s="0" t="s">
        <v>99</v>
      </c>
      <c r="V1708" s="5" t="s">
        <v>5436</v>
      </c>
      <c r="Y1708" s="5" t="s">
        <v>3309</v>
      </c>
      <c r="Z1708" s="0" t="s">
        <v>104</v>
      </c>
      <c r="AC1708" s="5" t="s">
        <v>105</v>
      </c>
      <c r="AD1708" s="3">
        <f>IF(AA1708="","Pendiente",AA1708*Q1708)</f>
      </c>
      <c r="AE1708" s="3">
        <v>13500</v>
      </c>
      <c r="AF1708" s="3">
        <f>IF(AE1708="","",AE1708*Q1708)</f>
      </c>
      <c r="AG1708" s="0" t="s">
        <v>106</v>
      </c>
      <c r="AH1708" s="0" t="s">
        <v>107</v>
      </c>
    </row>
    <row r="1709">
      <c r="A1709" s="0">
        <v>1705</v>
      </c>
      <c r="B1709" s="0" t="s">
        <v>5437</v>
      </c>
      <c r="C1709" s="0" t="s">
        <v>13</v>
      </c>
      <c r="D1709" s="0" t="s">
        <v>16</v>
      </c>
      <c r="E1709" s="5" t="s">
        <v>3306</v>
      </c>
      <c r="G1709" s="0" t="s">
        <v>28</v>
      </c>
      <c r="H1709" s="0" t="s">
        <v>2131</v>
      </c>
      <c r="I1709" s="0" t="s">
        <v>3301</v>
      </c>
      <c r="J1709" s="5" t="s">
        <v>3302</v>
      </c>
      <c r="K1709" s="0" t="s">
        <v>30</v>
      </c>
      <c r="O1709" s="2">
        <v>0</v>
      </c>
      <c r="P1709" s="2">
        <v>2</v>
      </c>
      <c r="Q1709" s="2">
        <f>IF(C1709="Inventario físico",O1709,P1709)</f>
      </c>
      <c r="R1709" s="2">
        <v>1</v>
      </c>
      <c r="S1709" s="0" t="s">
        <v>1842</v>
      </c>
      <c r="T1709" s="0" t="s">
        <v>1842</v>
      </c>
      <c r="U1709" s="0" t="s">
        <v>99</v>
      </c>
      <c r="V1709" s="5" t="s">
        <v>1373</v>
      </c>
      <c r="Y1709" s="5" t="s">
        <v>3342</v>
      </c>
      <c r="Z1709" s="0" t="s">
        <v>104</v>
      </c>
      <c r="AC1709" s="5" t="s">
        <v>105</v>
      </c>
      <c r="AD1709" s="3">
        <f>IF(AA1709="","Pendiente",AA1709*Q1709)</f>
      </c>
      <c r="AE1709" s="3">
        <v>10537</v>
      </c>
      <c r="AF1709" s="3">
        <f>IF(AE1709="","",AE1709*Q1709)</f>
      </c>
      <c r="AG1709" s="0" t="s">
        <v>106</v>
      </c>
      <c r="AH1709" s="0" t="s">
        <v>107</v>
      </c>
    </row>
    <row r="1710">
      <c r="A1710" s="0">
        <v>1706</v>
      </c>
      <c r="B1710" s="0" t="s">
        <v>5438</v>
      </c>
      <c r="C1710" s="0" t="s">
        <v>13</v>
      </c>
      <c r="D1710" s="0" t="s">
        <v>16</v>
      </c>
      <c r="E1710" s="5" t="s">
        <v>3306</v>
      </c>
      <c r="G1710" s="0" t="s">
        <v>27</v>
      </c>
      <c r="H1710" s="0" t="s">
        <v>1020</v>
      </c>
      <c r="I1710" s="0" t="s">
        <v>3301</v>
      </c>
      <c r="J1710" s="5" t="s">
        <v>3302</v>
      </c>
      <c r="K1710" s="0" t="s">
        <v>30</v>
      </c>
      <c r="O1710" s="2">
        <v>0</v>
      </c>
      <c r="P1710" s="2">
        <v>10</v>
      </c>
      <c r="Q1710" s="2">
        <f>IF(C1710="Inventario físico",O1710,P1710)</f>
      </c>
      <c r="R1710" s="2">
        <v>1</v>
      </c>
      <c r="S1710" s="0" t="s">
        <v>5439</v>
      </c>
      <c r="T1710" s="0" t="s">
        <v>5439</v>
      </c>
      <c r="U1710" s="0" t="s">
        <v>99</v>
      </c>
      <c r="V1710" s="5" t="s">
        <v>5440</v>
      </c>
      <c r="Y1710" s="5" t="s">
        <v>3309</v>
      </c>
      <c r="Z1710" s="0" t="s">
        <v>104</v>
      </c>
      <c r="AC1710" s="5" t="s">
        <v>105</v>
      </c>
      <c r="AD1710" s="3">
        <f>IF(AA1710="","Pendiente",AA1710*Q1710)</f>
      </c>
      <c r="AE1710" s="3">
        <v>64800</v>
      </c>
      <c r="AF1710" s="3">
        <f>IF(AE1710="","",AE1710*Q1710)</f>
      </c>
      <c r="AG1710" s="0" t="s">
        <v>106</v>
      </c>
      <c r="AH1710" s="0" t="s">
        <v>107</v>
      </c>
    </row>
    <row r="1711">
      <c r="A1711" s="0">
        <v>1707</v>
      </c>
      <c r="B1711" s="0" t="s">
        <v>5441</v>
      </c>
      <c r="C1711" s="0" t="s">
        <v>13</v>
      </c>
      <c r="D1711" s="0" t="s">
        <v>16</v>
      </c>
      <c r="E1711" s="5" t="s">
        <v>3306</v>
      </c>
      <c r="G1711" s="0" t="s">
        <v>27</v>
      </c>
      <c r="H1711" s="0" t="s">
        <v>1020</v>
      </c>
      <c r="I1711" s="0" t="s">
        <v>3301</v>
      </c>
      <c r="J1711" s="5" t="s">
        <v>3302</v>
      </c>
      <c r="K1711" s="0" t="s">
        <v>30</v>
      </c>
      <c r="O1711" s="2">
        <v>0</v>
      </c>
      <c r="P1711" s="2">
        <v>10</v>
      </c>
      <c r="Q1711" s="2">
        <f>IF(C1711="Inventario físico",O1711,P1711)</f>
      </c>
      <c r="R1711" s="2">
        <v>1</v>
      </c>
      <c r="S1711" s="0" t="s">
        <v>5442</v>
      </c>
      <c r="T1711" s="0" t="s">
        <v>5442</v>
      </c>
      <c r="U1711" s="0" t="s">
        <v>99</v>
      </c>
      <c r="V1711" s="5" t="s">
        <v>2965</v>
      </c>
      <c r="Y1711" s="5" t="s">
        <v>3309</v>
      </c>
      <c r="Z1711" s="0" t="s">
        <v>104</v>
      </c>
      <c r="AC1711" s="5" t="s">
        <v>105</v>
      </c>
      <c r="AD1711" s="3">
        <f>IF(AA1711="","Pendiente",AA1711*Q1711)</f>
      </c>
      <c r="AE1711" s="3">
        <v>12600</v>
      </c>
      <c r="AF1711" s="3">
        <f>IF(AE1711="","",AE1711*Q1711)</f>
      </c>
      <c r="AG1711" s="0" t="s">
        <v>106</v>
      </c>
      <c r="AH1711" s="0" t="s">
        <v>107</v>
      </c>
    </row>
    <row r="1712">
      <c r="A1712" s="0">
        <v>1708</v>
      </c>
      <c r="B1712" s="0" t="s">
        <v>5443</v>
      </c>
      <c r="C1712" s="0" t="s">
        <v>13</v>
      </c>
      <c r="D1712" s="0" t="s">
        <v>18</v>
      </c>
      <c r="E1712" s="5" t="s">
        <v>3500</v>
      </c>
      <c r="F1712" s="0" t="s">
        <v>3501</v>
      </c>
      <c r="G1712" s="0" t="s">
        <v>27</v>
      </c>
      <c r="H1712" s="0" t="s">
        <v>1020</v>
      </c>
      <c r="I1712" s="0" t="s">
        <v>3301</v>
      </c>
      <c r="J1712" s="5" t="s">
        <v>3302</v>
      </c>
      <c r="K1712" s="0" t="s">
        <v>32</v>
      </c>
      <c r="O1712" s="2">
        <v>0</v>
      </c>
      <c r="P1712" s="2">
        <v>15</v>
      </c>
      <c r="Q1712" s="2">
        <f>IF(C1712="Inventario físico",O1712,P1712)</f>
      </c>
      <c r="R1712" s="2">
        <v>2</v>
      </c>
      <c r="S1712" s="0" t="s">
        <v>5444</v>
      </c>
      <c r="T1712" s="0" t="s">
        <v>5444</v>
      </c>
      <c r="U1712" s="0" t="s">
        <v>99</v>
      </c>
      <c r="V1712" s="5" t="s">
        <v>5445</v>
      </c>
      <c r="Y1712" s="5" t="s">
        <v>3504</v>
      </c>
      <c r="Z1712" s="0" t="s">
        <v>104</v>
      </c>
      <c r="AC1712" s="5" t="s">
        <v>105</v>
      </c>
      <c r="AD1712" s="3">
        <f>IF(AA1712="","Pendiente",AA1712*Q1712)</f>
      </c>
      <c r="AE1712" s="3">
        <v>9624.093333333332</v>
      </c>
      <c r="AF1712" s="3">
        <f>IF(AE1712="","",AE1712*Q1712)</f>
      </c>
      <c r="AG1712" s="0" t="s">
        <v>106</v>
      </c>
      <c r="AH1712" s="0" t="s">
        <v>107</v>
      </c>
    </row>
    <row r="1713">
      <c r="A1713" s="0">
        <v>1709</v>
      </c>
      <c r="B1713" s="0" t="s">
        <v>5446</v>
      </c>
      <c r="C1713" s="0" t="s">
        <v>13</v>
      </c>
      <c r="D1713" s="0" t="s">
        <v>18</v>
      </c>
      <c r="E1713" s="5" t="s">
        <v>3500</v>
      </c>
      <c r="F1713" s="0" t="s">
        <v>3501</v>
      </c>
      <c r="G1713" s="0" t="s">
        <v>27</v>
      </c>
      <c r="H1713" s="0" t="s">
        <v>1020</v>
      </c>
      <c r="I1713" s="0" t="s">
        <v>3301</v>
      </c>
      <c r="J1713" s="5" t="s">
        <v>3302</v>
      </c>
      <c r="K1713" s="0" t="s">
        <v>32</v>
      </c>
      <c r="O1713" s="2">
        <v>0</v>
      </c>
      <c r="P1713" s="2">
        <v>10</v>
      </c>
      <c r="Q1713" s="2">
        <f>IF(C1713="Inventario físico",O1713,P1713)</f>
      </c>
      <c r="R1713" s="2">
        <v>1</v>
      </c>
      <c r="S1713" s="0" t="s">
        <v>5447</v>
      </c>
      <c r="T1713" s="0" t="s">
        <v>5447</v>
      </c>
      <c r="U1713" s="0" t="s">
        <v>99</v>
      </c>
      <c r="V1713" s="5" t="s">
        <v>5448</v>
      </c>
      <c r="Y1713" s="5" t="s">
        <v>3504</v>
      </c>
      <c r="Z1713" s="0" t="s">
        <v>104</v>
      </c>
      <c r="AC1713" s="5" t="s">
        <v>105</v>
      </c>
      <c r="AD1713" s="3">
        <f>IF(AA1713="","Pendiente",AA1713*Q1713)</f>
      </c>
      <c r="AE1713" s="3">
        <v>10129.228</v>
      </c>
      <c r="AF1713" s="3">
        <f>IF(AE1713="","",AE1713*Q1713)</f>
      </c>
      <c r="AG1713" s="0" t="s">
        <v>106</v>
      </c>
      <c r="AH1713" s="0" t="s">
        <v>107</v>
      </c>
    </row>
    <row r="1714">
      <c r="A1714" s="0">
        <v>1710</v>
      </c>
      <c r="B1714" s="0" t="s">
        <v>5449</v>
      </c>
      <c r="C1714" s="0" t="s">
        <v>13</v>
      </c>
      <c r="D1714" s="0" t="s">
        <v>18</v>
      </c>
      <c r="E1714" s="5" t="s">
        <v>3500</v>
      </c>
      <c r="F1714" s="0" t="s">
        <v>3501</v>
      </c>
      <c r="G1714" s="0" t="s">
        <v>27</v>
      </c>
      <c r="H1714" s="0" t="s">
        <v>1020</v>
      </c>
      <c r="I1714" s="0" t="s">
        <v>3301</v>
      </c>
      <c r="J1714" s="5" t="s">
        <v>3302</v>
      </c>
      <c r="K1714" s="0" t="s">
        <v>32</v>
      </c>
      <c r="O1714" s="2">
        <v>0</v>
      </c>
      <c r="P1714" s="2">
        <v>10</v>
      </c>
      <c r="Q1714" s="2">
        <f>IF(C1714="Inventario físico",O1714,P1714)</f>
      </c>
      <c r="R1714" s="2">
        <v>1</v>
      </c>
      <c r="S1714" s="0" t="s">
        <v>5450</v>
      </c>
      <c r="T1714" s="0" t="s">
        <v>5450</v>
      </c>
      <c r="U1714" s="0" t="s">
        <v>99</v>
      </c>
      <c r="V1714" s="5" t="s">
        <v>5451</v>
      </c>
      <c r="Y1714" s="5" t="s">
        <v>3504</v>
      </c>
      <c r="Z1714" s="0" t="s">
        <v>104</v>
      </c>
      <c r="AC1714" s="5" t="s">
        <v>105</v>
      </c>
      <c r="AD1714" s="3">
        <f>IF(AA1714="","Pendiente",AA1714*Q1714)</f>
      </c>
      <c r="AE1714" s="3">
        <v>17900</v>
      </c>
      <c r="AF1714" s="3">
        <f>IF(AE1714="","",AE1714*Q1714)</f>
      </c>
      <c r="AG1714" s="0" t="s">
        <v>106</v>
      </c>
      <c r="AH1714" s="0" t="s">
        <v>107</v>
      </c>
    </row>
    <row r="1715">
      <c r="A1715" s="0">
        <v>1711</v>
      </c>
      <c r="B1715" s="0" t="s">
        <v>5452</v>
      </c>
      <c r="C1715" s="0" t="s">
        <v>13</v>
      </c>
      <c r="D1715" s="0" t="s">
        <v>18</v>
      </c>
      <c r="E1715" s="5" t="s">
        <v>3500</v>
      </c>
      <c r="F1715" s="0" t="s">
        <v>3501</v>
      </c>
      <c r="G1715" s="0" t="s">
        <v>27</v>
      </c>
      <c r="H1715" s="0" t="s">
        <v>1020</v>
      </c>
      <c r="I1715" s="0" t="s">
        <v>3301</v>
      </c>
      <c r="J1715" s="5" t="s">
        <v>3302</v>
      </c>
      <c r="K1715" s="0" t="s">
        <v>32</v>
      </c>
      <c r="O1715" s="2">
        <v>0</v>
      </c>
      <c r="P1715" s="2">
        <v>10</v>
      </c>
      <c r="Q1715" s="2">
        <f>IF(C1715="Inventario físico",O1715,P1715)</f>
      </c>
      <c r="R1715" s="2">
        <v>1</v>
      </c>
      <c r="S1715" s="0" t="s">
        <v>5453</v>
      </c>
      <c r="T1715" s="0" t="s">
        <v>5453</v>
      </c>
      <c r="U1715" s="0" t="s">
        <v>99</v>
      </c>
      <c r="V1715" s="5" t="s">
        <v>5454</v>
      </c>
      <c r="Y1715" s="5" t="s">
        <v>3504</v>
      </c>
      <c r="Z1715" s="0" t="s">
        <v>104</v>
      </c>
      <c r="AC1715" s="5" t="s">
        <v>105</v>
      </c>
      <c r="AD1715" s="3">
        <f>IF(AA1715="","Pendiente",AA1715*Q1715)</f>
      </c>
      <c r="AE1715" s="3">
        <v>10500</v>
      </c>
      <c r="AF1715" s="3">
        <f>IF(AE1715="","",AE1715*Q1715)</f>
      </c>
      <c r="AG1715" s="0" t="s">
        <v>106</v>
      </c>
      <c r="AH1715" s="0" t="s">
        <v>107</v>
      </c>
    </row>
    <row r="1716">
      <c r="A1716" s="0">
        <v>1712</v>
      </c>
      <c r="B1716" s="0" t="s">
        <v>5455</v>
      </c>
      <c r="C1716" s="0" t="s">
        <v>13</v>
      </c>
      <c r="D1716" s="0" t="s">
        <v>18</v>
      </c>
      <c r="E1716" s="5" t="s">
        <v>3500</v>
      </c>
      <c r="F1716" s="0" t="s">
        <v>3501</v>
      </c>
      <c r="G1716" s="0" t="s">
        <v>27</v>
      </c>
      <c r="H1716" s="0" t="s">
        <v>1020</v>
      </c>
      <c r="I1716" s="0" t="s">
        <v>3301</v>
      </c>
      <c r="J1716" s="5" t="s">
        <v>3302</v>
      </c>
      <c r="K1716" s="0" t="s">
        <v>32</v>
      </c>
      <c r="O1716" s="2">
        <v>0</v>
      </c>
      <c r="P1716" s="2">
        <v>14</v>
      </c>
      <c r="Q1716" s="2">
        <f>IF(C1716="Inventario físico",O1716,P1716)</f>
      </c>
      <c r="R1716" s="2">
        <v>2</v>
      </c>
      <c r="S1716" s="0" t="s">
        <v>5456</v>
      </c>
      <c r="T1716" s="0" t="s">
        <v>5456</v>
      </c>
      <c r="U1716" s="0" t="s">
        <v>99</v>
      </c>
      <c r="V1716" s="5" t="s">
        <v>5457</v>
      </c>
      <c r="Y1716" s="5" t="s">
        <v>3504</v>
      </c>
      <c r="Z1716" s="0" t="s">
        <v>104</v>
      </c>
      <c r="AC1716" s="5" t="s">
        <v>105</v>
      </c>
      <c r="AD1716" s="3">
        <f>IF(AA1716="","Pendiente",AA1716*Q1716)</f>
      </c>
      <c r="AE1716" s="3">
        <v>19500</v>
      </c>
      <c r="AF1716" s="3">
        <f>IF(AE1716="","",AE1716*Q1716)</f>
      </c>
      <c r="AG1716" s="0" t="s">
        <v>106</v>
      </c>
      <c r="AH1716" s="0" t="s">
        <v>107</v>
      </c>
    </row>
    <row r="1717">
      <c r="A1717" s="0">
        <v>1713</v>
      </c>
      <c r="B1717" s="0" t="s">
        <v>5458</v>
      </c>
      <c r="C1717" s="0" t="s">
        <v>13</v>
      </c>
      <c r="D1717" s="0" t="s">
        <v>18</v>
      </c>
      <c r="E1717" s="5" t="s">
        <v>3500</v>
      </c>
      <c r="F1717" s="0" t="s">
        <v>3501</v>
      </c>
      <c r="G1717" s="0" t="s">
        <v>27</v>
      </c>
      <c r="H1717" s="0" t="s">
        <v>1020</v>
      </c>
      <c r="I1717" s="0" t="s">
        <v>3301</v>
      </c>
      <c r="J1717" s="5" t="s">
        <v>3302</v>
      </c>
      <c r="K1717" s="0" t="s">
        <v>32</v>
      </c>
      <c r="O1717" s="2">
        <v>0</v>
      </c>
      <c r="P1717" s="2">
        <v>10</v>
      </c>
      <c r="Q1717" s="2">
        <f>IF(C1717="Inventario físico",O1717,P1717)</f>
      </c>
      <c r="R1717" s="2">
        <v>1</v>
      </c>
      <c r="S1717" s="0" t="s">
        <v>5459</v>
      </c>
      <c r="T1717" s="0" t="s">
        <v>5459</v>
      </c>
      <c r="U1717" s="0" t="s">
        <v>99</v>
      </c>
      <c r="V1717" s="5" t="s">
        <v>5460</v>
      </c>
      <c r="Y1717" s="5" t="s">
        <v>3504</v>
      </c>
      <c r="Z1717" s="0" t="s">
        <v>104</v>
      </c>
      <c r="AC1717" s="5" t="s">
        <v>105</v>
      </c>
      <c r="AD1717" s="3">
        <f>IF(AA1717="","Pendiente",AA1717*Q1717)</f>
      </c>
      <c r="AE1717" s="3">
        <v>19500</v>
      </c>
      <c r="AF1717" s="3">
        <f>IF(AE1717="","",AE1717*Q1717)</f>
      </c>
      <c r="AG1717" s="0" t="s">
        <v>106</v>
      </c>
      <c r="AH1717" s="0" t="s">
        <v>107</v>
      </c>
    </row>
    <row r="1718">
      <c r="A1718" s="0">
        <v>1714</v>
      </c>
      <c r="B1718" s="0" t="s">
        <v>5461</v>
      </c>
      <c r="C1718" s="0" t="s">
        <v>13</v>
      </c>
      <c r="D1718" s="0" t="s">
        <v>18</v>
      </c>
      <c r="E1718" s="5" t="s">
        <v>3500</v>
      </c>
      <c r="F1718" s="0" t="s">
        <v>3501</v>
      </c>
      <c r="G1718" s="0" t="s">
        <v>27</v>
      </c>
      <c r="H1718" s="0" t="s">
        <v>1020</v>
      </c>
      <c r="I1718" s="0" t="s">
        <v>3301</v>
      </c>
      <c r="J1718" s="5" t="s">
        <v>3302</v>
      </c>
      <c r="K1718" s="0" t="s">
        <v>32</v>
      </c>
      <c r="O1718" s="2">
        <v>0</v>
      </c>
      <c r="P1718" s="2">
        <v>13</v>
      </c>
      <c r="Q1718" s="2">
        <f>IF(C1718="Inventario físico",O1718,P1718)</f>
      </c>
      <c r="R1718" s="2">
        <v>2</v>
      </c>
      <c r="S1718" s="0" t="s">
        <v>5462</v>
      </c>
      <c r="T1718" s="0" t="s">
        <v>5462</v>
      </c>
      <c r="U1718" s="0" t="s">
        <v>99</v>
      </c>
      <c r="V1718" s="5" t="s">
        <v>5463</v>
      </c>
      <c r="Y1718" s="5" t="s">
        <v>3504</v>
      </c>
      <c r="Z1718" s="0" t="s">
        <v>104</v>
      </c>
      <c r="AC1718" s="5" t="s">
        <v>105</v>
      </c>
      <c r="AD1718" s="3">
        <f>IF(AA1718="","Pendiente",AA1718*Q1718)</f>
      </c>
      <c r="AE1718" s="3">
        <v>123675.21769230769</v>
      </c>
      <c r="AF1718" s="3">
        <f>IF(AE1718="","",AE1718*Q1718)</f>
      </c>
      <c r="AG1718" s="0" t="s">
        <v>106</v>
      </c>
      <c r="AH1718" s="0" t="s">
        <v>107</v>
      </c>
    </row>
    <row r="1719">
      <c r="A1719" s="0">
        <v>1715</v>
      </c>
      <c r="B1719" s="0" t="s">
        <v>5464</v>
      </c>
      <c r="C1719" s="0" t="s">
        <v>13</v>
      </c>
      <c r="D1719" s="0" t="s">
        <v>18</v>
      </c>
      <c r="E1719" s="5" t="s">
        <v>3500</v>
      </c>
      <c r="F1719" s="0" t="s">
        <v>3501</v>
      </c>
      <c r="G1719" s="0" t="s">
        <v>27</v>
      </c>
      <c r="H1719" s="0" t="s">
        <v>1020</v>
      </c>
      <c r="I1719" s="0" t="s">
        <v>3301</v>
      </c>
      <c r="J1719" s="5" t="s">
        <v>3302</v>
      </c>
      <c r="K1719" s="0" t="s">
        <v>32</v>
      </c>
      <c r="O1719" s="2">
        <v>0</v>
      </c>
      <c r="P1719" s="2">
        <v>10</v>
      </c>
      <c r="Q1719" s="2">
        <f>IF(C1719="Inventario físico",O1719,P1719)</f>
      </c>
      <c r="R1719" s="2">
        <v>1</v>
      </c>
      <c r="S1719" s="0" t="s">
        <v>5465</v>
      </c>
      <c r="T1719" s="0" t="s">
        <v>5465</v>
      </c>
      <c r="U1719" s="0" t="s">
        <v>99</v>
      </c>
      <c r="V1719" s="5" t="s">
        <v>5466</v>
      </c>
      <c r="Y1719" s="5" t="s">
        <v>3504</v>
      </c>
      <c r="Z1719" s="0" t="s">
        <v>104</v>
      </c>
      <c r="AC1719" s="5" t="s">
        <v>105</v>
      </c>
      <c r="AD1719" s="3">
        <f>IF(AA1719="","Pendiente",AA1719*Q1719)</f>
      </c>
      <c r="AE1719" s="3">
        <v>69296.295</v>
      </c>
      <c r="AF1719" s="3">
        <f>IF(AE1719="","",AE1719*Q1719)</f>
      </c>
      <c r="AG1719" s="0" t="s">
        <v>106</v>
      </c>
      <c r="AH1719" s="0" t="s">
        <v>107</v>
      </c>
    </row>
    <row r="1720">
      <c r="A1720" s="0">
        <v>1716</v>
      </c>
      <c r="B1720" s="0" t="s">
        <v>5467</v>
      </c>
      <c r="C1720" s="0" t="s">
        <v>13</v>
      </c>
      <c r="D1720" s="0" t="s">
        <v>16</v>
      </c>
      <c r="E1720" s="5" t="s">
        <v>3306</v>
      </c>
      <c r="G1720" s="0" t="s">
        <v>27</v>
      </c>
      <c r="H1720" s="0" t="s">
        <v>1020</v>
      </c>
      <c r="I1720" s="0" t="s">
        <v>3301</v>
      </c>
      <c r="J1720" s="5" t="s">
        <v>3302</v>
      </c>
      <c r="K1720" s="0" t="s">
        <v>30</v>
      </c>
      <c r="O1720" s="2">
        <v>0</v>
      </c>
      <c r="P1720" s="2">
        <v>14</v>
      </c>
      <c r="Q1720" s="2">
        <f>IF(C1720="Inventario físico",O1720,P1720)</f>
      </c>
      <c r="R1720" s="2">
        <v>2</v>
      </c>
      <c r="S1720" s="0" t="s">
        <v>5468</v>
      </c>
      <c r="T1720" s="0" t="s">
        <v>5468</v>
      </c>
      <c r="U1720" s="0" t="s">
        <v>99</v>
      </c>
      <c r="V1720" s="5" t="s">
        <v>5469</v>
      </c>
      <c r="Y1720" s="5" t="s">
        <v>3309</v>
      </c>
      <c r="Z1720" s="0" t="s">
        <v>104</v>
      </c>
      <c r="AC1720" s="5" t="s">
        <v>105</v>
      </c>
      <c r="AD1720" s="3">
        <f>IF(AA1720="","Pendiente",AA1720*Q1720)</f>
      </c>
      <c r="AE1720" s="3">
        <v>3482.7257142857147</v>
      </c>
      <c r="AF1720" s="3">
        <f>IF(AE1720="","",AE1720*Q1720)</f>
      </c>
      <c r="AG1720" s="0" t="s">
        <v>106</v>
      </c>
      <c r="AH1720" s="0" t="s">
        <v>107</v>
      </c>
    </row>
    <row r="1721">
      <c r="A1721" s="0">
        <v>1717</v>
      </c>
      <c r="B1721" s="0" t="s">
        <v>5470</v>
      </c>
      <c r="C1721" s="0" t="s">
        <v>13</v>
      </c>
      <c r="D1721" s="0" t="s">
        <v>16</v>
      </c>
      <c r="E1721" s="5" t="s">
        <v>3306</v>
      </c>
      <c r="G1721" s="0" t="s">
        <v>28</v>
      </c>
      <c r="H1721" s="0" t="s">
        <v>2131</v>
      </c>
      <c r="I1721" s="0" t="s">
        <v>3301</v>
      </c>
      <c r="J1721" s="5" t="s">
        <v>3302</v>
      </c>
      <c r="K1721" s="0" t="s">
        <v>30</v>
      </c>
      <c r="O1721" s="2">
        <v>0</v>
      </c>
      <c r="P1721" s="2">
        <v>3</v>
      </c>
      <c r="Q1721" s="2">
        <f>IF(C1721="Inventario físico",O1721,P1721)</f>
      </c>
      <c r="R1721" s="2">
        <v>1</v>
      </c>
      <c r="S1721" s="0" t="s">
        <v>5468</v>
      </c>
      <c r="T1721" s="0" t="s">
        <v>5468</v>
      </c>
      <c r="U1721" s="0" t="s">
        <v>99</v>
      </c>
      <c r="V1721" s="5" t="s">
        <v>5469</v>
      </c>
      <c r="Y1721" s="5" t="s">
        <v>3309</v>
      </c>
      <c r="Z1721" s="0" t="s">
        <v>104</v>
      </c>
      <c r="AC1721" s="5" t="s">
        <v>105</v>
      </c>
      <c r="AD1721" s="3">
        <f>IF(AA1721="","Pendiente",AA1721*Q1721)</f>
      </c>
      <c r="AE1721" s="3">
        <v>6730.79</v>
      </c>
      <c r="AF1721" s="3">
        <f>IF(AE1721="","",AE1721*Q1721)</f>
      </c>
      <c r="AG1721" s="0" t="s">
        <v>106</v>
      </c>
      <c r="AH1721" s="0" t="s">
        <v>107</v>
      </c>
    </row>
    <row r="1722">
      <c r="A1722" s="0">
        <v>1718</v>
      </c>
      <c r="B1722" s="0" t="s">
        <v>5471</v>
      </c>
      <c r="C1722" s="0" t="s">
        <v>13</v>
      </c>
      <c r="D1722" s="0" t="s">
        <v>18</v>
      </c>
      <c r="E1722" s="5" t="s">
        <v>3500</v>
      </c>
      <c r="F1722" s="0" t="s">
        <v>3501</v>
      </c>
      <c r="G1722" s="0" t="s">
        <v>27</v>
      </c>
      <c r="H1722" s="0" t="s">
        <v>1020</v>
      </c>
      <c r="I1722" s="0" t="s">
        <v>3301</v>
      </c>
      <c r="J1722" s="5" t="s">
        <v>3302</v>
      </c>
      <c r="K1722" s="0" t="s">
        <v>32</v>
      </c>
      <c r="O1722" s="2">
        <v>0</v>
      </c>
      <c r="P1722" s="2">
        <v>9</v>
      </c>
      <c r="Q1722" s="2">
        <f>IF(C1722="Inventario físico",O1722,P1722)</f>
      </c>
      <c r="R1722" s="2">
        <v>1</v>
      </c>
      <c r="S1722" s="0" t="s">
        <v>5472</v>
      </c>
      <c r="T1722" s="0" t="s">
        <v>5472</v>
      </c>
      <c r="U1722" s="0" t="s">
        <v>99</v>
      </c>
      <c r="V1722" s="5" t="s">
        <v>5473</v>
      </c>
      <c r="Y1722" s="5" t="s">
        <v>3504</v>
      </c>
      <c r="Z1722" s="0" t="s">
        <v>104</v>
      </c>
      <c r="AC1722" s="5" t="s">
        <v>105</v>
      </c>
      <c r="AD1722" s="3">
        <f>IF(AA1722="","Pendiente",AA1722*Q1722)</f>
      </c>
      <c r="AE1722" s="3">
        <v>21500</v>
      </c>
      <c r="AF1722" s="3">
        <f>IF(AE1722="","",AE1722*Q1722)</f>
      </c>
      <c r="AG1722" s="0" t="s">
        <v>106</v>
      </c>
      <c r="AH1722" s="0" t="s">
        <v>107</v>
      </c>
    </row>
    <row r="1723">
      <c r="A1723" s="0">
        <v>1719</v>
      </c>
      <c r="B1723" s="0" t="s">
        <v>5474</v>
      </c>
      <c r="C1723" s="0" t="s">
        <v>13</v>
      </c>
      <c r="D1723" s="0" t="s">
        <v>18</v>
      </c>
      <c r="E1723" s="5" t="s">
        <v>3500</v>
      </c>
      <c r="F1723" s="0" t="s">
        <v>3501</v>
      </c>
      <c r="G1723" s="0" t="s">
        <v>27</v>
      </c>
      <c r="H1723" s="0" t="s">
        <v>1020</v>
      </c>
      <c r="I1723" s="0" t="s">
        <v>3301</v>
      </c>
      <c r="J1723" s="5" t="s">
        <v>3302</v>
      </c>
      <c r="K1723" s="0" t="s">
        <v>32</v>
      </c>
      <c r="O1723" s="2">
        <v>0</v>
      </c>
      <c r="P1723" s="2">
        <v>9</v>
      </c>
      <c r="Q1723" s="2">
        <f>IF(C1723="Inventario físico",O1723,P1723)</f>
      </c>
      <c r="R1723" s="2">
        <v>1</v>
      </c>
      <c r="S1723" s="0" t="s">
        <v>5475</v>
      </c>
      <c r="T1723" s="0" t="s">
        <v>5475</v>
      </c>
      <c r="U1723" s="0" t="s">
        <v>99</v>
      </c>
      <c r="V1723" s="5" t="s">
        <v>5476</v>
      </c>
      <c r="Y1723" s="5" t="s">
        <v>3504</v>
      </c>
      <c r="Z1723" s="0" t="s">
        <v>104</v>
      </c>
      <c r="AC1723" s="5" t="s">
        <v>105</v>
      </c>
      <c r="AD1723" s="3">
        <f>IF(AA1723="","Pendiente",AA1723*Q1723)</f>
      </c>
      <c r="AE1723" s="3">
        <v>121269.21222222221</v>
      </c>
      <c r="AF1723" s="3">
        <f>IF(AE1723="","",AE1723*Q1723)</f>
      </c>
      <c r="AG1723" s="0" t="s">
        <v>106</v>
      </c>
      <c r="AH1723" s="0" t="s">
        <v>107</v>
      </c>
    </row>
    <row r="1724">
      <c r="A1724" s="0">
        <v>1720</v>
      </c>
      <c r="B1724" s="0" t="s">
        <v>5477</v>
      </c>
      <c r="C1724" s="0" t="s">
        <v>13</v>
      </c>
      <c r="D1724" s="0" t="s">
        <v>18</v>
      </c>
      <c r="E1724" s="5" t="s">
        <v>3500</v>
      </c>
      <c r="F1724" s="0" t="s">
        <v>3501</v>
      </c>
      <c r="G1724" s="0" t="s">
        <v>27</v>
      </c>
      <c r="H1724" s="0" t="s">
        <v>1020</v>
      </c>
      <c r="I1724" s="0" t="s">
        <v>3301</v>
      </c>
      <c r="J1724" s="5" t="s">
        <v>3302</v>
      </c>
      <c r="K1724" s="0" t="s">
        <v>32</v>
      </c>
      <c r="O1724" s="2">
        <v>0</v>
      </c>
      <c r="P1724" s="2">
        <v>11</v>
      </c>
      <c r="Q1724" s="2">
        <f>IF(C1724="Inventario físico",O1724,P1724)</f>
      </c>
      <c r="R1724" s="2">
        <v>2</v>
      </c>
      <c r="S1724" s="0" t="s">
        <v>5478</v>
      </c>
      <c r="T1724" s="0" t="s">
        <v>5478</v>
      </c>
      <c r="U1724" s="0" t="s">
        <v>99</v>
      </c>
      <c r="V1724" s="5" t="s">
        <v>5479</v>
      </c>
      <c r="Y1724" s="5" t="s">
        <v>3504</v>
      </c>
      <c r="Z1724" s="0" t="s">
        <v>104</v>
      </c>
      <c r="AC1724" s="5" t="s">
        <v>105</v>
      </c>
      <c r="AD1724" s="3">
        <f>IF(AA1724="","Pendiente",AA1724*Q1724)</f>
      </c>
      <c r="AE1724" s="3">
        <v>24303.664545454547</v>
      </c>
      <c r="AF1724" s="3">
        <f>IF(AE1724="","",AE1724*Q1724)</f>
      </c>
      <c r="AG1724" s="0" t="s">
        <v>106</v>
      </c>
      <c r="AH1724" s="0" t="s">
        <v>107</v>
      </c>
    </row>
    <row r="1725">
      <c r="A1725" s="0">
        <v>1721</v>
      </c>
      <c r="B1725" s="0" t="s">
        <v>5480</v>
      </c>
      <c r="C1725" s="0" t="s">
        <v>13</v>
      </c>
      <c r="D1725" s="0" t="s">
        <v>16</v>
      </c>
      <c r="E1725" s="5" t="s">
        <v>131</v>
      </c>
      <c r="F1725" s="0" t="s">
        <v>3300</v>
      </c>
      <c r="G1725" s="0" t="s">
        <v>27</v>
      </c>
      <c r="H1725" s="0" t="s">
        <v>1020</v>
      </c>
      <c r="I1725" s="0" t="s">
        <v>3301</v>
      </c>
      <c r="J1725" s="5" t="s">
        <v>3302</v>
      </c>
      <c r="K1725" s="0" t="s">
        <v>30</v>
      </c>
      <c r="O1725" s="2">
        <v>0</v>
      </c>
      <c r="P1725" s="2">
        <v>8</v>
      </c>
      <c r="Q1725" s="2">
        <f>IF(C1725="Inventario físico",O1725,P1725)</f>
      </c>
      <c r="R1725" s="2">
        <v>1</v>
      </c>
      <c r="S1725" s="0" t="s">
        <v>5481</v>
      </c>
      <c r="T1725" s="0" t="s">
        <v>5481</v>
      </c>
      <c r="U1725" s="0" t="s">
        <v>99</v>
      </c>
      <c r="V1725" s="5" t="s">
        <v>1269</v>
      </c>
      <c r="Y1725" s="5" t="s">
        <v>3304</v>
      </c>
      <c r="Z1725" s="0" t="s">
        <v>104</v>
      </c>
      <c r="AC1725" s="5" t="s">
        <v>105</v>
      </c>
      <c r="AD1725" s="3">
        <f>IF(AA1725="","Pendiente",AA1725*Q1725)</f>
      </c>
      <c r="AE1725" s="3">
        <v>1652.085</v>
      </c>
      <c r="AF1725" s="3">
        <f>IF(AE1725="","",AE1725*Q1725)</f>
      </c>
      <c r="AG1725" s="0" t="s">
        <v>106</v>
      </c>
      <c r="AH1725" s="0" t="s">
        <v>107</v>
      </c>
    </row>
    <row r="1726">
      <c r="A1726" s="0">
        <v>1722</v>
      </c>
      <c r="B1726" s="0" t="s">
        <v>5482</v>
      </c>
      <c r="C1726" s="0" t="s">
        <v>13</v>
      </c>
      <c r="D1726" s="0" t="s">
        <v>16</v>
      </c>
      <c r="E1726" s="5" t="s">
        <v>3306</v>
      </c>
      <c r="G1726" s="0" t="s">
        <v>27</v>
      </c>
      <c r="H1726" s="0" t="s">
        <v>1020</v>
      </c>
      <c r="I1726" s="0" t="s">
        <v>3301</v>
      </c>
      <c r="J1726" s="5" t="s">
        <v>3302</v>
      </c>
      <c r="K1726" s="0" t="s">
        <v>30</v>
      </c>
      <c r="O1726" s="2">
        <v>0</v>
      </c>
      <c r="P1726" s="2">
        <v>8</v>
      </c>
      <c r="Q1726" s="2">
        <f>IF(C1726="Inventario físico",O1726,P1726)</f>
      </c>
      <c r="R1726" s="2">
        <v>1</v>
      </c>
      <c r="S1726" s="0" t="s">
        <v>5483</v>
      </c>
      <c r="T1726" s="0" t="s">
        <v>5483</v>
      </c>
      <c r="U1726" s="0" t="s">
        <v>99</v>
      </c>
      <c r="V1726" s="5" t="s">
        <v>5484</v>
      </c>
      <c r="Y1726" s="5" t="s">
        <v>3309</v>
      </c>
      <c r="Z1726" s="0" t="s">
        <v>104</v>
      </c>
      <c r="AC1726" s="5" t="s">
        <v>105</v>
      </c>
      <c r="AD1726" s="3">
        <f>IF(AA1726="","Pendiente",AA1726*Q1726)</f>
      </c>
      <c r="AE1726" s="3">
        <v>1538.7175</v>
      </c>
      <c r="AF1726" s="3">
        <f>IF(AE1726="","",AE1726*Q1726)</f>
      </c>
      <c r="AG1726" s="0" t="s">
        <v>106</v>
      </c>
      <c r="AH1726" s="0" t="s">
        <v>107</v>
      </c>
    </row>
    <row r="1727">
      <c r="A1727" s="0">
        <v>1723</v>
      </c>
      <c r="B1727" s="0" t="s">
        <v>5485</v>
      </c>
      <c r="C1727" s="0" t="s">
        <v>13</v>
      </c>
      <c r="D1727" s="0" t="s">
        <v>16</v>
      </c>
      <c r="E1727" s="5" t="s">
        <v>131</v>
      </c>
      <c r="F1727" s="0" t="s">
        <v>3300</v>
      </c>
      <c r="G1727" s="0" t="s">
        <v>27</v>
      </c>
      <c r="H1727" s="0" t="s">
        <v>1020</v>
      </c>
      <c r="I1727" s="0" t="s">
        <v>3301</v>
      </c>
      <c r="J1727" s="5" t="s">
        <v>3302</v>
      </c>
      <c r="K1727" s="0" t="s">
        <v>30</v>
      </c>
      <c r="O1727" s="2">
        <v>0</v>
      </c>
      <c r="P1727" s="2">
        <v>8</v>
      </c>
      <c r="Q1727" s="2">
        <f>IF(C1727="Inventario físico",O1727,P1727)</f>
      </c>
      <c r="R1727" s="2">
        <v>2</v>
      </c>
      <c r="S1727" s="0" t="s">
        <v>5486</v>
      </c>
      <c r="T1727" s="0" t="s">
        <v>5486</v>
      </c>
      <c r="U1727" s="0" t="s">
        <v>99</v>
      </c>
      <c r="V1727" s="5" t="s">
        <v>1552</v>
      </c>
      <c r="Y1727" s="5" t="s">
        <v>3304</v>
      </c>
      <c r="Z1727" s="0" t="s">
        <v>104</v>
      </c>
      <c r="AC1727" s="5" t="s">
        <v>105</v>
      </c>
      <c r="AD1727" s="3">
        <f>IF(AA1727="","Pendiente",AA1727*Q1727)</f>
      </c>
      <c r="AE1727" s="3">
        <v>1708</v>
      </c>
      <c r="AF1727" s="3">
        <f>IF(AE1727="","",AE1727*Q1727)</f>
      </c>
      <c r="AG1727" s="0" t="s">
        <v>106</v>
      </c>
      <c r="AH1727" s="0" t="s">
        <v>107</v>
      </c>
    </row>
    <row r="1728">
      <c r="A1728" s="0">
        <v>1724</v>
      </c>
      <c r="B1728" s="0" t="s">
        <v>5487</v>
      </c>
      <c r="C1728" s="0" t="s">
        <v>13</v>
      </c>
      <c r="D1728" s="0" t="s">
        <v>16</v>
      </c>
      <c r="E1728" s="5" t="s">
        <v>3306</v>
      </c>
      <c r="G1728" s="0" t="s">
        <v>27</v>
      </c>
      <c r="H1728" s="0" t="s">
        <v>1020</v>
      </c>
      <c r="I1728" s="0" t="s">
        <v>3301</v>
      </c>
      <c r="J1728" s="5" t="s">
        <v>3302</v>
      </c>
      <c r="K1728" s="0" t="s">
        <v>30</v>
      </c>
      <c r="O1728" s="2">
        <v>0</v>
      </c>
      <c r="P1728" s="2">
        <v>8</v>
      </c>
      <c r="Q1728" s="2">
        <f>IF(C1728="Inventario físico",O1728,P1728)</f>
      </c>
      <c r="R1728" s="2">
        <v>1</v>
      </c>
      <c r="S1728" s="0" t="s">
        <v>5488</v>
      </c>
      <c r="T1728" s="0" t="s">
        <v>5488</v>
      </c>
      <c r="U1728" s="0" t="s">
        <v>99</v>
      </c>
      <c r="V1728" s="5" t="s">
        <v>5489</v>
      </c>
      <c r="Y1728" s="5" t="s">
        <v>3309</v>
      </c>
      <c r="Z1728" s="0" t="s">
        <v>104</v>
      </c>
      <c r="AC1728" s="5" t="s">
        <v>105</v>
      </c>
      <c r="AD1728" s="3">
        <f>IF(AA1728="","Pendiente",AA1728*Q1728)</f>
      </c>
      <c r="AE1728" s="3">
        <v>1815.2225</v>
      </c>
      <c r="AF1728" s="3">
        <f>IF(AE1728="","",AE1728*Q1728)</f>
      </c>
      <c r="AG1728" s="0" t="s">
        <v>106</v>
      </c>
      <c r="AH1728" s="0" t="s">
        <v>107</v>
      </c>
    </row>
    <row r="1729">
      <c r="A1729" s="0">
        <v>1725</v>
      </c>
      <c r="B1729" s="0" t="s">
        <v>5490</v>
      </c>
      <c r="C1729" s="0" t="s">
        <v>13</v>
      </c>
      <c r="D1729" s="0" t="s">
        <v>18</v>
      </c>
      <c r="E1729" s="5" t="s">
        <v>3500</v>
      </c>
      <c r="F1729" s="0" t="s">
        <v>3501</v>
      </c>
      <c r="G1729" s="0" t="s">
        <v>27</v>
      </c>
      <c r="H1729" s="0" t="s">
        <v>1020</v>
      </c>
      <c r="I1729" s="0" t="s">
        <v>3301</v>
      </c>
      <c r="J1729" s="5" t="s">
        <v>3302</v>
      </c>
      <c r="K1729" s="0" t="s">
        <v>32</v>
      </c>
      <c r="O1729" s="2">
        <v>0</v>
      </c>
      <c r="P1729" s="2">
        <v>8</v>
      </c>
      <c r="Q1729" s="2">
        <f>IF(C1729="Inventario físico",O1729,P1729)</f>
      </c>
      <c r="R1729" s="2">
        <v>1</v>
      </c>
      <c r="S1729" s="0" t="s">
        <v>5491</v>
      </c>
      <c r="T1729" s="0" t="s">
        <v>5491</v>
      </c>
      <c r="U1729" s="0" t="s">
        <v>99</v>
      </c>
      <c r="V1729" s="5" t="s">
        <v>5492</v>
      </c>
      <c r="Y1729" s="5" t="s">
        <v>3504</v>
      </c>
      <c r="Z1729" s="0" t="s">
        <v>104</v>
      </c>
      <c r="AC1729" s="5" t="s">
        <v>105</v>
      </c>
      <c r="AD1729" s="3">
        <f>IF(AA1729="","Pendiente",AA1729*Q1729)</f>
      </c>
      <c r="AE1729" s="3">
        <v>44900</v>
      </c>
      <c r="AF1729" s="3">
        <f>IF(AE1729="","",AE1729*Q1729)</f>
      </c>
      <c r="AG1729" s="0" t="s">
        <v>106</v>
      </c>
      <c r="AH1729" s="0" t="s">
        <v>107</v>
      </c>
    </row>
    <row r="1730">
      <c r="A1730" s="0">
        <v>1726</v>
      </c>
      <c r="B1730" s="0" t="s">
        <v>5493</v>
      </c>
      <c r="C1730" s="0" t="s">
        <v>13</v>
      </c>
      <c r="D1730" s="0" t="s">
        <v>18</v>
      </c>
      <c r="E1730" s="5" t="s">
        <v>3500</v>
      </c>
      <c r="F1730" s="0" t="s">
        <v>3501</v>
      </c>
      <c r="G1730" s="0" t="s">
        <v>27</v>
      </c>
      <c r="H1730" s="0" t="s">
        <v>1020</v>
      </c>
      <c r="I1730" s="0" t="s">
        <v>3301</v>
      </c>
      <c r="J1730" s="5" t="s">
        <v>3302</v>
      </c>
      <c r="K1730" s="0" t="s">
        <v>32</v>
      </c>
      <c r="O1730" s="2">
        <v>0</v>
      </c>
      <c r="P1730" s="2">
        <v>8</v>
      </c>
      <c r="Q1730" s="2">
        <f>IF(C1730="Inventario físico",O1730,P1730)</f>
      </c>
      <c r="R1730" s="2">
        <v>1</v>
      </c>
      <c r="S1730" s="0" t="s">
        <v>5494</v>
      </c>
      <c r="T1730" s="0" t="s">
        <v>5494</v>
      </c>
      <c r="U1730" s="0" t="s">
        <v>99</v>
      </c>
      <c r="V1730" s="5" t="s">
        <v>5495</v>
      </c>
      <c r="Y1730" s="5" t="s">
        <v>3504</v>
      </c>
      <c r="Z1730" s="0" t="s">
        <v>104</v>
      </c>
      <c r="AC1730" s="5" t="s">
        <v>105</v>
      </c>
      <c r="AD1730" s="3">
        <f>IF(AA1730="","Pendiente",AA1730*Q1730)</f>
      </c>
      <c r="AE1730" s="3">
        <v>17900</v>
      </c>
      <c r="AF1730" s="3">
        <f>IF(AE1730="","",AE1730*Q1730)</f>
      </c>
      <c r="AG1730" s="0" t="s">
        <v>106</v>
      </c>
      <c r="AH1730" s="0" t="s">
        <v>107</v>
      </c>
    </row>
    <row r="1731">
      <c r="A1731" s="0">
        <v>1727</v>
      </c>
      <c r="B1731" s="0" t="s">
        <v>5496</v>
      </c>
      <c r="C1731" s="0" t="s">
        <v>13</v>
      </c>
      <c r="D1731" s="0" t="s">
        <v>18</v>
      </c>
      <c r="E1731" s="5" t="s">
        <v>3500</v>
      </c>
      <c r="F1731" s="0" t="s">
        <v>3501</v>
      </c>
      <c r="G1731" s="0" t="s">
        <v>27</v>
      </c>
      <c r="H1731" s="0" t="s">
        <v>1020</v>
      </c>
      <c r="I1731" s="0" t="s">
        <v>3301</v>
      </c>
      <c r="J1731" s="5" t="s">
        <v>3302</v>
      </c>
      <c r="K1731" s="0" t="s">
        <v>32</v>
      </c>
      <c r="O1731" s="2">
        <v>0</v>
      </c>
      <c r="P1731" s="2">
        <v>8</v>
      </c>
      <c r="Q1731" s="2">
        <f>IF(C1731="Inventario físico",O1731,P1731)</f>
      </c>
      <c r="R1731" s="2">
        <v>1</v>
      </c>
      <c r="S1731" s="0" t="s">
        <v>5497</v>
      </c>
      <c r="T1731" s="0" t="s">
        <v>5497</v>
      </c>
      <c r="U1731" s="0" t="s">
        <v>99</v>
      </c>
      <c r="V1731" s="5" t="s">
        <v>5498</v>
      </c>
      <c r="Y1731" s="5" t="s">
        <v>3504</v>
      </c>
      <c r="Z1731" s="0" t="s">
        <v>104</v>
      </c>
      <c r="AC1731" s="5" t="s">
        <v>105</v>
      </c>
      <c r="AD1731" s="3">
        <f>IF(AA1731="","Pendiente",AA1731*Q1731)</f>
      </c>
      <c r="AE1731" s="3">
        <v>17900</v>
      </c>
      <c r="AF1731" s="3">
        <f>IF(AE1731="","",AE1731*Q1731)</f>
      </c>
      <c r="AG1731" s="0" t="s">
        <v>106</v>
      </c>
      <c r="AH1731" s="0" t="s">
        <v>107</v>
      </c>
    </row>
    <row r="1732">
      <c r="A1732" s="0">
        <v>1728</v>
      </c>
      <c r="B1732" s="0" t="s">
        <v>5499</v>
      </c>
      <c r="C1732" s="0" t="s">
        <v>13</v>
      </c>
      <c r="D1732" s="0" t="s">
        <v>18</v>
      </c>
      <c r="E1732" s="5" t="s">
        <v>3500</v>
      </c>
      <c r="F1732" s="0" t="s">
        <v>3501</v>
      </c>
      <c r="G1732" s="0" t="s">
        <v>27</v>
      </c>
      <c r="H1732" s="0" t="s">
        <v>1020</v>
      </c>
      <c r="I1732" s="0" t="s">
        <v>3301</v>
      </c>
      <c r="J1732" s="5" t="s">
        <v>3302</v>
      </c>
      <c r="K1732" s="0" t="s">
        <v>32</v>
      </c>
      <c r="O1732" s="2">
        <v>0</v>
      </c>
      <c r="P1732" s="2">
        <v>8</v>
      </c>
      <c r="Q1732" s="2">
        <f>IF(C1732="Inventario físico",O1732,P1732)</f>
      </c>
      <c r="R1732" s="2">
        <v>1</v>
      </c>
      <c r="S1732" s="0" t="s">
        <v>5500</v>
      </c>
      <c r="T1732" s="0" t="s">
        <v>5500</v>
      </c>
      <c r="U1732" s="0" t="s">
        <v>99</v>
      </c>
      <c r="V1732" s="5" t="s">
        <v>5501</v>
      </c>
      <c r="Y1732" s="5" t="s">
        <v>3504</v>
      </c>
      <c r="Z1732" s="0" t="s">
        <v>104</v>
      </c>
      <c r="AC1732" s="5" t="s">
        <v>105</v>
      </c>
      <c r="AD1732" s="3">
        <f>IF(AA1732="","Pendiente",AA1732*Q1732)</f>
      </c>
      <c r="AE1732" s="3">
        <v>19500</v>
      </c>
      <c r="AF1732" s="3">
        <f>IF(AE1732="","",AE1732*Q1732)</f>
      </c>
      <c r="AG1732" s="0" t="s">
        <v>106</v>
      </c>
      <c r="AH1732" s="0" t="s">
        <v>107</v>
      </c>
    </row>
    <row r="1733">
      <c r="A1733" s="0">
        <v>1729</v>
      </c>
      <c r="B1733" s="0" t="s">
        <v>5502</v>
      </c>
      <c r="C1733" s="0" t="s">
        <v>13</v>
      </c>
      <c r="D1733" s="0" t="s">
        <v>18</v>
      </c>
      <c r="E1733" s="5" t="s">
        <v>3500</v>
      </c>
      <c r="F1733" s="0" t="s">
        <v>3501</v>
      </c>
      <c r="G1733" s="0" t="s">
        <v>27</v>
      </c>
      <c r="H1733" s="0" t="s">
        <v>1020</v>
      </c>
      <c r="I1733" s="0" t="s">
        <v>3301</v>
      </c>
      <c r="J1733" s="5" t="s">
        <v>3302</v>
      </c>
      <c r="K1733" s="0" t="s">
        <v>32</v>
      </c>
      <c r="O1733" s="2">
        <v>0</v>
      </c>
      <c r="P1733" s="2">
        <v>8</v>
      </c>
      <c r="Q1733" s="2">
        <f>IF(C1733="Inventario físico",O1733,P1733)</f>
      </c>
      <c r="R1733" s="2">
        <v>1</v>
      </c>
      <c r="S1733" s="0" t="s">
        <v>5503</v>
      </c>
      <c r="T1733" s="0" t="s">
        <v>5503</v>
      </c>
      <c r="U1733" s="0" t="s">
        <v>99</v>
      </c>
      <c r="V1733" s="5" t="s">
        <v>5504</v>
      </c>
      <c r="Y1733" s="5" t="s">
        <v>3504</v>
      </c>
      <c r="Z1733" s="0" t="s">
        <v>104</v>
      </c>
      <c r="AC1733" s="5" t="s">
        <v>105</v>
      </c>
      <c r="AD1733" s="3">
        <f>IF(AA1733="","Pendiente",AA1733*Q1733)</f>
      </c>
      <c r="AE1733" s="3">
        <v>29061.64</v>
      </c>
      <c r="AF1733" s="3">
        <f>IF(AE1733="","",AE1733*Q1733)</f>
      </c>
      <c r="AG1733" s="0" t="s">
        <v>106</v>
      </c>
      <c r="AH1733" s="0" t="s">
        <v>107</v>
      </c>
    </row>
    <row r="1734">
      <c r="A1734" s="0">
        <v>1730</v>
      </c>
      <c r="B1734" s="0" t="s">
        <v>5505</v>
      </c>
      <c r="C1734" s="0" t="s">
        <v>13</v>
      </c>
      <c r="D1734" s="0" t="s">
        <v>18</v>
      </c>
      <c r="E1734" s="5" t="s">
        <v>3500</v>
      </c>
      <c r="F1734" s="0" t="s">
        <v>3501</v>
      </c>
      <c r="G1734" s="0" t="s">
        <v>27</v>
      </c>
      <c r="H1734" s="0" t="s">
        <v>1020</v>
      </c>
      <c r="I1734" s="0" t="s">
        <v>3301</v>
      </c>
      <c r="J1734" s="5" t="s">
        <v>3302</v>
      </c>
      <c r="K1734" s="0" t="s">
        <v>32</v>
      </c>
      <c r="O1734" s="2">
        <v>0</v>
      </c>
      <c r="P1734" s="2">
        <v>8</v>
      </c>
      <c r="Q1734" s="2">
        <f>IF(C1734="Inventario físico",O1734,P1734)</f>
      </c>
      <c r="R1734" s="2">
        <v>1</v>
      </c>
      <c r="S1734" s="0" t="s">
        <v>5506</v>
      </c>
      <c r="T1734" s="0" t="s">
        <v>5506</v>
      </c>
      <c r="U1734" s="0" t="s">
        <v>99</v>
      </c>
      <c r="V1734" s="5" t="s">
        <v>5507</v>
      </c>
      <c r="Y1734" s="5" t="s">
        <v>3504</v>
      </c>
      <c r="Z1734" s="0" t="s">
        <v>104</v>
      </c>
      <c r="AC1734" s="5" t="s">
        <v>105</v>
      </c>
      <c r="AD1734" s="3">
        <f>IF(AA1734="","Pendiente",AA1734*Q1734)</f>
      </c>
      <c r="AE1734" s="3">
        <v>75400</v>
      </c>
      <c r="AF1734" s="3">
        <f>IF(AE1734="","",AE1734*Q1734)</f>
      </c>
      <c r="AG1734" s="0" t="s">
        <v>106</v>
      </c>
      <c r="AH1734" s="0" t="s">
        <v>107</v>
      </c>
    </row>
    <row r="1735">
      <c r="A1735" s="0">
        <v>1731</v>
      </c>
      <c r="B1735" s="0" t="s">
        <v>5508</v>
      </c>
      <c r="C1735" s="0" t="s">
        <v>13</v>
      </c>
      <c r="D1735" s="0" t="s">
        <v>16</v>
      </c>
      <c r="E1735" s="5" t="s">
        <v>131</v>
      </c>
      <c r="F1735" s="0" t="s">
        <v>3300</v>
      </c>
      <c r="G1735" s="0" t="s">
        <v>27</v>
      </c>
      <c r="H1735" s="0" t="s">
        <v>1020</v>
      </c>
      <c r="I1735" s="0" t="s">
        <v>3301</v>
      </c>
      <c r="J1735" s="5" t="s">
        <v>3302</v>
      </c>
      <c r="K1735" s="0" t="s">
        <v>33</v>
      </c>
      <c r="O1735" s="2">
        <v>0</v>
      </c>
      <c r="P1735" s="2">
        <v>7</v>
      </c>
      <c r="Q1735" s="2">
        <f>IF(C1735="Inventario físico",O1735,P1735)</f>
      </c>
      <c r="R1735" s="2">
        <v>1</v>
      </c>
      <c r="S1735" s="0" t="s">
        <v>5509</v>
      </c>
      <c r="T1735" s="0" t="s">
        <v>5509</v>
      </c>
      <c r="U1735" s="0" t="s">
        <v>99</v>
      </c>
      <c r="V1735" s="5" t="s">
        <v>1530</v>
      </c>
      <c r="Y1735" s="5" t="s">
        <v>3304</v>
      </c>
      <c r="Z1735" s="0" t="s">
        <v>104</v>
      </c>
      <c r="AC1735" s="5" t="s">
        <v>105</v>
      </c>
      <c r="AD1735" s="3">
        <f>IF(AA1735="","Pendiente",AA1735*Q1735)</f>
      </c>
      <c r="AE1735" s="3">
        <v>16290</v>
      </c>
      <c r="AF1735" s="3">
        <f>IF(AE1735="","",AE1735*Q1735)</f>
      </c>
      <c r="AG1735" s="0" t="s">
        <v>106</v>
      </c>
      <c r="AH1735" s="0" t="s">
        <v>107</v>
      </c>
    </row>
    <row r="1736">
      <c r="A1736" s="0">
        <v>1732</v>
      </c>
      <c r="B1736" s="0" t="s">
        <v>5510</v>
      </c>
      <c r="C1736" s="0" t="s">
        <v>13</v>
      </c>
      <c r="D1736" s="0" t="s">
        <v>18</v>
      </c>
      <c r="E1736" s="5" t="s">
        <v>3500</v>
      </c>
      <c r="F1736" s="0" t="s">
        <v>3501</v>
      </c>
      <c r="G1736" s="0" t="s">
        <v>27</v>
      </c>
      <c r="H1736" s="0" t="s">
        <v>1020</v>
      </c>
      <c r="I1736" s="0" t="s">
        <v>3301</v>
      </c>
      <c r="J1736" s="5" t="s">
        <v>3302</v>
      </c>
      <c r="K1736" s="0" t="s">
        <v>32</v>
      </c>
      <c r="O1736" s="2">
        <v>0</v>
      </c>
      <c r="P1736" s="2">
        <v>7</v>
      </c>
      <c r="Q1736" s="2">
        <f>IF(C1736="Inventario físico",O1736,P1736)</f>
      </c>
      <c r="R1736" s="2">
        <v>1</v>
      </c>
      <c r="S1736" s="0" t="s">
        <v>5511</v>
      </c>
      <c r="T1736" s="0" t="s">
        <v>5511</v>
      </c>
      <c r="U1736" s="0" t="s">
        <v>99</v>
      </c>
      <c r="V1736" s="5" t="s">
        <v>5512</v>
      </c>
      <c r="Y1736" s="5" t="s">
        <v>3504</v>
      </c>
      <c r="Z1736" s="0" t="s">
        <v>104</v>
      </c>
      <c r="AC1736" s="5" t="s">
        <v>105</v>
      </c>
      <c r="AD1736" s="3">
        <f>IF(AA1736="","Pendiente",AA1736*Q1736)</f>
      </c>
      <c r="AE1736" s="3">
        <v>44900</v>
      </c>
      <c r="AF1736" s="3">
        <f>IF(AE1736="","",AE1736*Q1736)</f>
      </c>
      <c r="AG1736" s="0" t="s">
        <v>106</v>
      </c>
      <c r="AH1736" s="0" t="s">
        <v>107</v>
      </c>
    </row>
    <row r="1737">
      <c r="A1737" s="0">
        <v>1733</v>
      </c>
      <c r="B1737" s="0" t="s">
        <v>5513</v>
      </c>
      <c r="C1737" s="0" t="s">
        <v>13</v>
      </c>
      <c r="D1737" s="0" t="s">
        <v>18</v>
      </c>
      <c r="E1737" s="5" t="s">
        <v>3500</v>
      </c>
      <c r="F1737" s="0" t="s">
        <v>3501</v>
      </c>
      <c r="G1737" s="0" t="s">
        <v>27</v>
      </c>
      <c r="H1737" s="0" t="s">
        <v>1020</v>
      </c>
      <c r="I1737" s="0" t="s">
        <v>3301</v>
      </c>
      <c r="J1737" s="5" t="s">
        <v>3302</v>
      </c>
      <c r="K1737" s="0" t="s">
        <v>32</v>
      </c>
      <c r="O1737" s="2">
        <v>0</v>
      </c>
      <c r="P1737" s="2">
        <v>13</v>
      </c>
      <c r="Q1737" s="2">
        <f>IF(C1737="Inventario físico",O1737,P1737)</f>
      </c>
      <c r="R1737" s="2">
        <v>2</v>
      </c>
      <c r="S1737" s="0" t="s">
        <v>5514</v>
      </c>
      <c r="T1737" s="0" t="s">
        <v>5514</v>
      </c>
      <c r="U1737" s="0" t="s">
        <v>99</v>
      </c>
      <c r="V1737" s="5" t="s">
        <v>5515</v>
      </c>
      <c r="Y1737" s="5" t="s">
        <v>3504</v>
      </c>
      <c r="Z1737" s="0" t="s">
        <v>104</v>
      </c>
      <c r="AC1737" s="5" t="s">
        <v>105</v>
      </c>
      <c r="AD1737" s="3">
        <f>IF(AA1737="","Pendiente",AA1737*Q1737)</f>
      </c>
      <c r="AE1737" s="3">
        <v>17900</v>
      </c>
      <c r="AF1737" s="3">
        <f>IF(AE1737="","",AE1737*Q1737)</f>
      </c>
      <c r="AG1737" s="0" t="s">
        <v>106</v>
      </c>
      <c r="AH1737" s="0" t="s">
        <v>107</v>
      </c>
    </row>
    <row r="1738">
      <c r="A1738" s="0">
        <v>1734</v>
      </c>
      <c r="B1738" s="0" t="s">
        <v>5516</v>
      </c>
      <c r="C1738" s="0" t="s">
        <v>13</v>
      </c>
      <c r="D1738" s="0" t="s">
        <v>18</v>
      </c>
      <c r="E1738" s="5" t="s">
        <v>3500</v>
      </c>
      <c r="F1738" s="0" t="s">
        <v>3501</v>
      </c>
      <c r="G1738" s="0" t="s">
        <v>27</v>
      </c>
      <c r="H1738" s="0" t="s">
        <v>1020</v>
      </c>
      <c r="I1738" s="0" t="s">
        <v>3301</v>
      </c>
      <c r="J1738" s="5" t="s">
        <v>3302</v>
      </c>
      <c r="K1738" s="0" t="s">
        <v>32</v>
      </c>
      <c r="O1738" s="2">
        <v>0</v>
      </c>
      <c r="P1738" s="2">
        <v>7</v>
      </c>
      <c r="Q1738" s="2">
        <f>IF(C1738="Inventario físico",O1738,P1738)</f>
      </c>
      <c r="R1738" s="2">
        <v>1</v>
      </c>
      <c r="S1738" s="0" t="s">
        <v>5517</v>
      </c>
      <c r="T1738" s="0" t="s">
        <v>5517</v>
      </c>
      <c r="U1738" s="0" t="s">
        <v>99</v>
      </c>
      <c r="V1738" s="5" t="s">
        <v>5518</v>
      </c>
      <c r="Y1738" s="5" t="s">
        <v>3504</v>
      </c>
      <c r="Z1738" s="0" t="s">
        <v>104</v>
      </c>
      <c r="AC1738" s="5" t="s">
        <v>105</v>
      </c>
      <c r="AD1738" s="3">
        <f>IF(AA1738="","Pendiente",AA1738*Q1738)</f>
      </c>
      <c r="AE1738" s="3">
        <v>21500</v>
      </c>
      <c r="AF1738" s="3">
        <f>IF(AE1738="","",AE1738*Q1738)</f>
      </c>
      <c r="AG1738" s="0" t="s">
        <v>106</v>
      </c>
      <c r="AH1738" s="0" t="s">
        <v>107</v>
      </c>
    </row>
    <row r="1739">
      <c r="A1739" s="0">
        <v>1735</v>
      </c>
      <c r="B1739" s="0" t="s">
        <v>5519</v>
      </c>
      <c r="C1739" s="0" t="s">
        <v>13</v>
      </c>
      <c r="D1739" s="0" t="s">
        <v>18</v>
      </c>
      <c r="E1739" s="5" t="s">
        <v>3500</v>
      </c>
      <c r="F1739" s="0" t="s">
        <v>3501</v>
      </c>
      <c r="G1739" s="0" t="s">
        <v>27</v>
      </c>
      <c r="H1739" s="0" t="s">
        <v>1020</v>
      </c>
      <c r="I1739" s="0" t="s">
        <v>3301</v>
      </c>
      <c r="J1739" s="5" t="s">
        <v>3302</v>
      </c>
      <c r="K1739" s="0" t="s">
        <v>32</v>
      </c>
      <c r="O1739" s="2">
        <v>0</v>
      </c>
      <c r="P1739" s="2">
        <v>7</v>
      </c>
      <c r="Q1739" s="2">
        <f>IF(C1739="Inventario físico",O1739,P1739)</f>
      </c>
      <c r="R1739" s="2">
        <v>1</v>
      </c>
      <c r="S1739" s="0" t="s">
        <v>5520</v>
      </c>
      <c r="T1739" s="0" t="s">
        <v>5520</v>
      </c>
      <c r="U1739" s="0" t="s">
        <v>99</v>
      </c>
      <c r="V1739" s="5" t="s">
        <v>5521</v>
      </c>
      <c r="Y1739" s="5" t="s">
        <v>3504</v>
      </c>
      <c r="Z1739" s="0" t="s">
        <v>104</v>
      </c>
      <c r="AC1739" s="5" t="s">
        <v>105</v>
      </c>
      <c r="AD1739" s="3">
        <f>IF(AA1739="","Pendiente",AA1739*Q1739)</f>
      </c>
      <c r="AE1739" s="3">
        <v>123966.93999999999</v>
      </c>
      <c r="AF1739" s="3">
        <f>IF(AE1739="","",AE1739*Q1739)</f>
      </c>
      <c r="AG1739" s="0" t="s">
        <v>106</v>
      </c>
      <c r="AH1739" s="0" t="s">
        <v>107</v>
      </c>
    </row>
    <row r="1740">
      <c r="A1740" s="0">
        <v>1736</v>
      </c>
      <c r="B1740" s="0" t="s">
        <v>5522</v>
      </c>
      <c r="C1740" s="0" t="s">
        <v>13</v>
      </c>
      <c r="D1740" s="0" t="s">
        <v>18</v>
      </c>
      <c r="E1740" s="5" t="s">
        <v>3500</v>
      </c>
      <c r="F1740" s="0" t="s">
        <v>3501</v>
      </c>
      <c r="G1740" s="0" t="s">
        <v>27</v>
      </c>
      <c r="H1740" s="0" t="s">
        <v>1020</v>
      </c>
      <c r="I1740" s="0" t="s">
        <v>3301</v>
      </c>
      <c r="J1740" s="5" t="s">
        <v>3302</v>
      </c>
      <c r="K1740" s="0" t="s">
        <v>32</v>
      </c>
      <c r="O1740" s="2">
        <v>0</v>
      </c>
      <c r="P1740" s="2">
        <v>7</v>
      </c>
      <c r="Q1740" s="2">
        <f>IF(C1740="Inventario físico",O1740,P1740)</f>
      </c>
      <c r="R1740" s="2">
        <v>1</v>
      </c>
      <c r="S1740" s="0" t="s">
        <v>5523</v>
      </c>
      <c r="T1740" s="0" t="s">
        <v>5523</v>
      </c>
      <c r="U1740" s="0" t="s">
        <v>99</v>
      </c>
      <c r="V1740" s="5" t="s">
        <v>5524</v>
      </c>
      <c r="Y1740" s="5" t="s">
        <v>3504</v>
      </c>
      <c r="Z1740" s="0" t="s">
        <v>104</v>
      </c>
      <c r="AC1740" s="5" t="s">
        <v>105</v>
      </c>
      <c r="AD1740" s="3">
        <f>IF(AA1740="","Pendiente",AA1740*Q1740)</f>
      </c>
      <c r="AE1740" s="3">
        <v>27500</v>
      </c>
      <c r="AF1740" s="3">
        <f>IF(AE1740="","",AE1740*Q1740)</f>
      </c>
      <c r="AG1740" s="0" t="s">
        <v>106</v>
      </c>
      <c r="AH1740" s="0" t="s">
        <v>107</v>
      </c>
    </row>
    <row r="1741">
      <c r="A1741" s="0">
        <v>1737</v>
      </c>
      <c r="B1741" s="0" t="s">
        <v>5525</v>
      </c>
      <c r="C1741" s="0" t="s">
        <v>13</v>
      </c>
      <c r="D1741" s="0" t="s">
        <v>16</v>
      </c>
      <c r="E1741" s="5" t="s">
        <v>3306</v>
      </c>
      <c r="G1741" s="0" t="s">
        <v>27</v>
      </c>
      <c r="H1741" s="0" t="s">
        <v>1020</v>
      </c>
      <c r="I1741" s="0" t="s">
        <v>3301</v>
      </c>
      <c r="J1741" s="5" t="s">
        <v>3302</v>
      </c>
      <c r="K1741" s="0" t="s">
        <v>33</v>
      </c>
      <c r="O1741" s="2">
        <v>0</v>
      </c>
      <c r="P1741" s="2">
        <v>6</v>
      </c>
      <c r="Q1741" s="2">
        <f>IF(C1741="Inventario físico",O1741,P1741)</f>
      </c>
      <c r="R1741" s="2">
        <v>1</v>
      </c>
      <c r="S1741" s="0" t="s">
        <v>2350</v>
      </c>
      <c r="T1741" s="0" t="s">
        <v>2350</v>
      </c>
      <c r="U1741" s="0" t="s">
        <v>99</v>
      </c>
      <c r="V1741" s="5" t="s">
        <v>2351</v>
      </c>
      <c r="Y1741" s="5" t="s">
        <v>3371</v>
      </c>
      <c r="Z1741" s="0" t="s">
        <v>104</v>
      </c>
      <c r="AC1741" s="5" t="s">
        <v>105</v>
      </c>
      <c r="AD1741" s="3">
        <f>IF(AA1741="","Pendiente",AA1741*Q1741)</f>
      </c>
      <c r="AE1741" s="3">
        <v>93.5</v>
      </c>
      <c r="AF1741" s="3">
        <f>IF(AE1741="","",AE1741*Q1741)</f>
      </c>
      <c r="AG1741" s="0" t="s">
        <v>106</v>
      </c>
      <c r="AH1741" s="0" t="s">
        <v>107</v>
      </c>
    </row>
    <row r="1742">
      <c r="A1742" s="0">
        <v>1738</v>
      </c>
      <c r="B1742" s="0" t="s">
        <v>5526</v>
      </c>
      <c r="C1742" s="0" t="s">
        <v>13</v>
      </c>
      <c r="D1742" s="0" t="s">
        <v>16</v>
      </c>
      <c r="E1742" s="5" t="s">
        <v>3306</v>
      </c>
      <c r="G1742" s="0" t="s">
        <v>27</v>
      </c>
      <c r="H1742" s="0" t="s">
        <v>1020</v>
      </c>
      <c r="I1742" s="0" t="s">
        <v>3301</v>
      </c>
      <c r="J1742" s="5" t="s">
        <v>3302</v>
      </c>
      <c r="K1742" s="0" t="s">
        <v>30</v>
      </c>
      <c r="O1742" s="2">
        <v>0</v>
      </c>
      <c r="P1742" s="2">
        <v>6</v>
      </c>
      <c r="Q1742" s="2">
        <f>IF(C1742="Inventario físico",O1742,P1742)</f>
      </c>
      <c r="R1742" s="2">
        <v>1</v>
      </c>
      <c r="S1742" s="0" t="s">
        <v>5527</v>
      </c>
      <c r="T1742" s="0" t="s">
        <v>5527</v>
      </c>
      <c r="U1742" s="0" t="s">
        <v>99</v>
      </c>
      <c r="V1742" s="5" t="s">
        <v>5528</v>
      </c>
      <c r="Y1742" s="5" t="s">
        <v>3309</v>
      </c>
      <c r="Z1742" s="0" t="s">
        <v>104</v>
      </c>
      <c r="AC1742" s="5" t="s">
        <v>105</v>
      </c>
      <c r="AD1742" s="3">
        <f>IF(AA1742="","Pendiente",AA1742*Q1742)</f>
      </c>
      <c r="AE1742" s="3">
        <v>4600</v>
      </c>
      <c r="AF1742" s="3">
        <f>IF(AE1742="","",AE1742*Q1742)</f>
      </c>
      <c r="AG1742" s="0" t="s">
        <v>106</v>
      </c>
      <c r="AH1742" s="0" t="s">
        <v>107</v>
      </c>
    </row>
    <row r="1743">
      <c r="A1743" s="0">
        <v>1739</v>
      </c>
      <c r="B1743" s="0" t="s">
        <v>5529</v>
      </c>
      <c r="C1743" s="0" t="s">
        <v>13</v>
      </c>
      <c r="D1743" s="0" t="s">
        <v>18</v>
      </c>
      <c r="E1743" s="5" t="s">
        <v>3500</v>
      </c>
      <c r="F1743" s="0" t="s">
        <v>3501</v>
      </c>
      <c r="G1743" s="0" t="s">
        <v>27</v>
      </c>
      <c r="H1743" s="0" t="s">
        <v>1020</v>
      </c>
      <c r="I1743" s="0" t="s">
        <v>3301</v>
      </c>
      <c r="J1743" s="5" t="s">
        <v>3302</v>
      </c>
      <c r="K1743" s="0" t="s">
        <v>32</v>
      </c>
      <c r="O1743" s="2">
        <v>0</v>
      </c>
      <c r="P1743" s="2">
        <v>6</v>
      </c>
      <c r="Q1743" s="2">
        <f>IF(C1743="Inventario físico",O1743,P1743)</f>
      </c>
      <c r="R1743" s="2">
        <v>1</v>
      </c>
      <c r="S1743" s="0" t="s">
        <v>5530</v>
      </c>
      <c r="T1743" s="0" t="s">
        <v>5530</v>
      </c>
      <c r="U1743" s="0" t="s">
        <v>99</v>
      </c>
      <c r="V1743" s="5" t="s">
        <v>5531</v>
      </c>
      <c r="Y1743" s="5" t="s">
        <v>3504</v>
      </c>
      <c r="Z1743" s="0" t="s">
        <v>104</v>
      </c>
      <c r="AC1743" s="5" t="s">
        <v>105</v>
      </c>
      <c r="AD1743" s="3">
        <f>IF(AA1743="","Pendiente",AA1743*Q1743)</f>
      </c>
      <c r="AE1743" s="3">
        <v>10086.14</v>
      </c>
      <c r="AF1743" s="3">
        <f>IF(AE1743="","",AE1743*Q1743)</f>
      </c>
      <c r="AG1743" s="0" t="s">
        <v>106</v>
      </c>
      <c r="AH1743" s="0" t="s">
        <v>107</v>
      </c>
    </row>
    <row r="1744">
      <c r="A1744" s="0">
        <v>1740</v>
      </c>
      <c r="B1744" s="0" t="s">
        <v>5532</v>
      </c>
      <c r="C1744" s="0" t="s">
        <v>13</v>
      </c>
      <c r="D1744" s="0" t="s">
        <v>18</v>
      </c>
      <c r="E1744" s="5" t="s">
        <v>3500</v>
      </c>
      <c r="F1744" s="0" t="s">
        <v>3501</v>
      </c>
      <c r="G1744" s="0" t="s">
        <v>27</v>
      </c>
      <c r="H1744" s="0" t="s">
        <v>1020</v>
      </c>
      <c r="I1744" s="0" t="s">
        <v>3301</v>
      </c>
      <c r="J1744" s="5" t="s">
        <v>3302</v>
      </c>
      <c r="K1744" s="0" t="s">
        <v>32</v>
      </c>
      <c r="O1744" s="2">
        <v>0</v>
      </c>
      <c r="P1744" s="2">
        <v>6</v>
      </c>
      <c r="Q1744" s="2">
        <f>IF(C1744="Inventario físico",O1744,P1744)</f>
      </c>
      <c r="R1744" s="2">
        <v>1</v>
      </c>
      <c r="S1744" s="0" t="s">
        <v>5533</v>
      </c>
      <c r="T1744" s="0" t="s">
        <v>5533</v>
      </c>
      <c r="U1744" s="0" t="s">
        <v>99</v>
      </c>
      <c r="V1744" s="5" t="s">
        <v>5534</v>
      </c>
      <c r="Y1744" s="5" t="s">
        <v>3504</v>
      </c>
      <c r="Z1744" s="0" t="s">
        <v>104</v>
      </c>
      <c r="AC1744" s="5" t="s">
        <v>105</v>
      </c>
      <c r="AD1744" s="3">
        <f>IF(AA1744="","Pendiente",AA1744*Q1744)</f>
      </c>
      <c r="AE1744" s="3">
        <v>44900</v>
      </c>
      <c r="AF1744" s="3">
        <f>IF(AE1744="","",AE1744*Q1744)</f>
      </c>
      <c r="AG1744" s="0" t="s">
        <v>106</v>
      </c>
      <c r="AH1744" s="0" t="s">
        <v>107</v>
      </c>
    </row>
    <row r="1745">
      <c r="A1745" s="0">
        <v>1741</v>
      </c>
      <c r="B1745" s="0" t="s">
        <v>5535</v>
      </c>
      <c r="C1745" s="0" t="s">
        <v>13</v>
      </c>
      <c r="D1745" s="0" t="s">
        <v>18</v>
      </c>
      <c r="E1745" s="5" t="s">
        <v>3500</v>
      </c>
      <c r="F1745" s="0" t="s">
        <v>3501</v>
      </c>
      <c r="G1745" s="0" t="s">
        <v>27</v>
      </c>
      <c r="H1745" s="0" t="s">
        <v>1020</v>
      </c>
      <c r="I1745" s="0" t="s">
        <v>3301</v>
      </c>
      <c r="J1745" s="5" t="s">
        <v>3302</v>
      </c>
      <c r="K1745" s="0" t="s">
        <v>32</v>
      </c>
      <c r="O1745" s="2">
        <v>0</v>
      </c>
      <c r="P1745" s="2">
        <v>6</v>
      </c>
      <c r="Q1745" s="2">
        <f>IF(C1745="Inventario físico",O1745,P1745)</f>
      </c>
      <c r="R1745" s="2">
        <v>1</v>
      </c>
      <c r="S1745" s="0" t="s">
        <v>5536</v>
      </c>
      <c r="T1745" s="0" t="s">
        <v>5536</v>
      </c>
      <c r="U1745" s="0" t="s">
        <v>99</v>
      </c>
      <c r="V1745" s="5" t="s">
        <v>5537</v>
      </c>
      <c r="Y1745" s="5" t="s">
        <v>3504</v>
      </c>
      <c r="Z1745" s="0" t="s">
        <v>104</v>
      </c>
      <c r="AC1745" s="5" t="s">
        <v>105</v>
      </c>
      <c r="AD1745" s="3">
        <f>IF(AA1745="","Pendiente",AA1745*Q1745)</f>
      </c>
      <c r="AE1745" s="3">
        <v>44900</v>
      </c>
      <c r="AF1745" s="3">
        <f>IF(AE1745="","",AE1745*Q1745)</f>
      </c>
      <c r="AG1745" s="0" t="s">
        <v>106</v>
      </c>
      <c r="AH1745" s="0" t="s">
        <v>107</v>
      </c>
    </row>
    <row r="1746">
      <c r="A1746" s="0">
        <v>1742</v>
      </c>
      <c r="B1746" s="0" t="s">
        <v>5538</v>
      </c>
      <c r="C1746" s="0" t="s">
        <v>13</v>
      </c>
      <c r="D1746" s="0" t="s">
        <v>18</v>
      </c>
      <c r="E1746" s="5" t="s">
        <v>3500</v>
      </c>
      <c r="F1746" s="0" t="s">
        <v>3501</v>
      </c>
      <c r="G1746" s="0" t="s">
        <v>27</v>
      </c>
      <c r="H1746" s="0" t="s">
        <v>1020</v>
      </c>
      <c r="I1746" s="0" t="s">
        <v>3301</v>
      </c>
      <c r="J1746" s="5" t="s">
        <v>3302</v>
      </c>
      <c r="K1746" s="0" t="s">
        <v>32</v>
      </c>
      <c r="O1746" s="2">
        <v>0</v>
      </c>
      <c r="P1746" s="2">
        <v>6</v>
      </c>
      <c r="Q1746" s="2">
        <f>IF(C1746="Inventario físico",O1746,P1746)</f>
      </c>
      <c r="R1746" s="2">
        <v>1</v>
      </c>
      <c r="S1746" s="0" t="s">
        <v>5539</v>
      </c>
      <c r="T1746" s="0" t="s">
        <v>5539</v>
      </c>
      <c r="U1746" s="0" t="s">
        <v>99</v>
      </c>
      <c r="V1746" s="5" t="s">
        <v>5540</v>
      </c>
      <c r="Y1746" s="5" t="s">
        <v>3504</v>
      </c>
      <c r="Z1746" s="0" t="s">
        <v>104</v>
      </c>
      <c r="AC1746" s="5" t="s">
        <v>105</v>
      </c>
      <c r="AD1746" s="3">
        <f>IF(AA1746="","Pendiente",AA1746*Q1746)</f>
      </c>
      <c r="AE1746" s="3">
        <v>18500</v>
      </c>
      <c r="AF1746" s="3">
        <f>IF(AE1746="","",AE1746*Q1746)</f>
      </c>
      <c r="AG1746" s="0" t="s">
        <v>106</v>
      </c>
      <c r="AH1746" s="0" t="s">
        <v>107</v>
      </c>
    </row>
    <row r="1747">
      <c r="A1747" s="0">
        <v>1743</v>
      </c>
      <c r="B1747" s="0" t="s">
        <v>5541</v>
      </c>
      <c r="C1747" s="0" t="s">
        <v>13</v>
      </c>
      <c r="D1747" s="0" t="s">
        <v>18</v>
      </c>
      <c r="E1747" s="5" t="s">
        <v>3500</v>
      </c>
      <c r="F1747" s="0" t="s">
        <v>3501</v>
      </c>
      <c r="G1747" s="0" t="s">
        <v>27</v>
      </c>
      <c r="H1747" s="0" t="s">
        <v>1020</v>
      </c>
      <c r="I1747" s="0" t="s">
        <v>3301</v>
      </c>
      <c r="J1747" s="5" t="s">
        <v>3302</v>
      </c>
      <c r="K1747" s="0" t="s">
        <v>32</v>
      </c>
      <c r="O1747" s="2">
        <v>0</v>
      </c>
      <c r="P1747" s="2">
        <v>6</v>
      </c>
      <c r="Q1747" s="2">
        <f>IF(C1747="Inventario físico",O1747,P1747)</f>
      </c>
      <c r="R1747" s="2">
        <v>1</v>
      </c>
      <c r="S1747" s="0" t="s">
        <v>5542</v>
      </c>
      <c r="T1747" s="0" t="s">
        <v>5542</v>
      </c>
      <c r="U1747" s="0" t="s">
        <v>99</v>
      </c>
      <c r="V1747" s="5" t="s">
        <v>5543</v>
      </c>
      <c r="Y1747" s="5" t="s">
        <v>3504</v>
      </c>
      <c r="Z1747" s="0" t="s">
        <v>104</v>
      </c>
      <c r="AC1747" s="5" t="s">
        <v>105</v>
      </c>
      <c r="AD1747" s="3">
        <f>IF(AA1747="","Pendiente",AA1747*Q1747)</f>
      </c>
      <c r="AE1747" s="3">
        <v>22918.08</v>
      </c>
      <c r="AF1747" s="3">
        <f>IF(AE1747="","",AE1747*Q1747)</f>
      </c>
      <c r="AG1747" s="0" t="s">
        <v>106</v>
      </c>
      <c r="AH1747" s="0" t="s">
        <v>107</v>
      </c>
    </row>
    <row r="1748">
      <c r="A1748" s="0">
        <v>1744</v>
      </c>
      <c r="B1748" s="0" t="s">
        <v>5544</v>
      </c>
      <c r="C1748" s="0" t="s">
        <v>13</v>
      </c>
      <c r="D1748" s="0" t="s">
        <v>18</v>
      </c>
      <c r="E1748" s="5" t="s">
        <v>3500</v>
      </c>
      <c r="F1748" s="0" t="s">
        <v>3501</v>
      </c>
      <c r="G1748" s="0" t="s">
        <v>27</v>
      </c>
      <c r="H1748" s="0" t="s">
        <v>1020</v>
      </c>
      <c r="I1748" s="0" t="s">
        <v>3301</v>
      </c>
      <c r="J1748" s="5" t="s">
        <v>3302</v>
      </c>
      <c r="K1748" s="0" t="s">
        <v>32</v>
      </c>
      <c r="O1748" s="2">
        <v>0</v>
      </c>
      <c r="P1748" s="2">
        <v>6</v>
      </c>
      <c r="Q1748" s="2">
        <f>IF(C1748="Inventario físico",O1748,P1748)</f>
      </c>
      <c r="R1748" s="2">
        <v>1</v>
      </c>
      <c r="S1748" s="0" t="s">
        <v>5545</v>
      </c>
      <c r="T1748" s="0" t="s">
        <v>5545</v>
      </c>
      <c r="U1748" s="0" t="s">
        <v>99</v>
      </c>
      <c r="V1748" s="5" t="s">
        <v>5546</v>
      </c>
      <c r="Y1748" s="5" t="s">
        <v>3504</v>
      </c>
      <c r="Z1748" s="0" t="s">
        <v>104</v>
      </c>
      <c r="AC1748" s="5" t="s">
        <v>105</v>
      </c>
      <c r="AD1748" s="3">
        <f>IF(AA1748="","Pendiente",AA1748*Q1748)</f>
      </c>
      <c r="AE1748" s="3">
        <v>120680</v>
      </c>
      <c r="AF1748" s="3">
        <f>IF(AE1748="","",AE1748*Q1748)</f>
      </c>
      <c r="AG1748" s="0" t="s">
        <v>106</v>
      </c>
      <c r="AH1748" s="0" t="s">
        <v>107</v>
      </c>
    </row>
    <row r="1749">
      <c r="A1749" s="0">
        <v>1745</v>
      </c>
      <c r="B1749" s="0" t="s">
        <v>5547</v>
      </c>
      <c r="C1749" s="0" t="s">
        <v>13</v>
      </c>
      <c r="D1749" s="0" t="s">
        <v>18</v>
      </c>
      <c r="E1749" s="5" t="s">
        <v>3500</v>
      </c>
      <c r="F1749" s="0" t="s">
        <v>3501</v>
      </c>
      <c r="G1749" s="0" t="s">
        <v>27</v>
      </c>
      <c r="H1749" s="0" t="s">
        <v>1020</v>
      </c>
      <c r="I1749" s="0" t="s">
        <v>3301</v>
      </c>
      <c r="J1749" s="5" t="s">
        <v>3302</v>
      </c>
      <c r="K1749" s="0" t="s">
        <v>32</v>
      </c>
      <c r="O1749" s="2">
        <v>0</v>
      </c>
      <c r="P1749" s="2">
        <v>6</v>
      </c>
      <c r="Q1749" s="2">
        <f>IF(C1749="Inventario físico",O1749,P1749)</f>
      </c>
      <c r="R1749" s="2">
        <v>1</v>
      </c>
      <c r="S1749" s="0" t="s">
        <v>5548</v>
      </c>
      <c r="T1749" s="0" t="s">
        <v>5548</v>
      </c>
      <c r="U1749" s="0" t="s">
        <v>99</v>
      </c>
      <c r="V1749" s="5" t="s">
        <v>5549</v>
      </c>
      <c r="Y1749" s="5" t="s">
        <v>3504</v>
      </c>
      <c r="Z1749" s="0" t="s">
        <v>104</v>
      </c>
      <c r="AC1749" s="5" t="s">
        <v>105</v>
      </c>
      <c r="AD1749" s="3">
        <f>IF(AA1749="","Pendiente",AA1749*Q1749)</f>
      </c>
      <c r="AE1749" s="3">
        <v>18500</v>
      </c>
      <c r="AF1749" s="3">
        <f>IF(AE1749="","",AE1749*Q1749)</f>
      </c>
      <c r="AG1749" s="0" t="s">
        <v>106</v>
      </c>
      <c r="AH1749" s="0" t="s">
        <v>107</v>
      </c>
    </row>
    <row r="1750">
      <c r="A1750" s="0">
        <v>1746</v>
      </c>
      <c r="B1750" s="0" t="s">
        <v>5550</v>
      </c>
      <c r="C1750" s="0" t="s">
        <v>13</v>
      </c>
      <c r="D1750" s="0" t="s">
        <v>18</v>
      </c>
      <c r="E1750" s="5" t="s">
        <v>3500</v>
      </c>
      <c r="F1750" s="0" t="s">
        <v>3501</v>
      </c>
      <c r="G1750" s="0" t="s">
        <v>27</v>
      </c>
      <c r="H1750" s="0" t="s">
        <v>1020</v>
      </c>
      <c r="I1750" s="0" t="s">
        <v>3301</v>
      </c>
      <c r="J1750" s="5" t="s">
        <v>3302</v>
      </c>
      <c r="K1750" s="0" t="s">
        <v>32</v>
      </c>
      <c r="O1750" s="2">
        <v>0</v>
      </c>
      <c r="P1750" s="2">
        <v>6</v>
      </c>
      <c r="Q1750" s="2">
        <f>IF(C1750="Inventario físico",O1750,P1750)</f>
      </c>
      <c r="R1750" s="2">
        <v>1</v>
      </c>
      <c r="S1750" s="0" t="s">
        <v>5551</v>
      </c>
      <c r="T1750" s="0" t="s">
        <v>5551</v>
      </c>
      <c r="U1750" s="0" t="s">
        <v>99</v>
      </c>
      <c r="V1750" s="5" t="s">
        <v>5552</v>
      </c>
      <c r="Y1750" s="5" t="s">
        <v>3504</v>
      </c>
      <c r="Z1750" s="0" t="s">
        <v>104</v>
      </c>
      <c r="AC1750" s="5" t="s">
        <v>105</v>
      </c>
      <c r="AD1750" s="3">
        <f>IF(AA1750="","Pendiente",AA1750*Q1750)</f>
      </c>
      <c r="AE1750" s="3">
        <v>119950</v>
      </c>
      <c r="AF1750" s="3">
        <f>IF(AE1750="","",AE1750*Q1750)</f>
      </c>
      <c r="AG1750" s="0" t="s">
        <v>106</v>
      </c>
      <c r="AH1750" s="0" t="s">
        <v>107</v>
      </c>
    </row>
    <row r="1751">
      <c r="A1751" s="0">
        <v>1747</v>
      </c>
      <c r="B1751" s="0" t="s">
        <v>5553</v>
      </c>
      <c r="C1751" s="0" t="s">
        <v>13</v>
      </c>
      <c r="D1751" s="0" t="s">
        <v>16</v>
      </c>
      <c r="E1751" s="5" t="s">
        <v>131</v>
      </c>
      <c r="F1751" s="0" t="s">
        <v>3300</v>
      </c>
      <c r="G1751" s="0" t="s">
        <v>27</v>
      </c>
      <c r="H1751" s="0" t="s">
        <v>1020</v>
      </c>
      <c r="I1751" s="0" t="s">
        <v>3301</v>
      </c>
      <c r="J1751" s="5" t="s">
        <v>3302</v>
      </c>
      <c r="K1751" s="0" t="s">
        <v>33</v>
      </c>
      <c r="O1751" s="2">
        <v>0</v>
      </c>
      <c r="P1751" s="2">
        <v>14</v>
      </c>
      <c r="Q1751" s="2">
        <f>IF(C1751="Inventario físico",O1751,P1751)</f>
      </c>
      <c r="R1751" s="2">
        <v>4</v>
      </c>
      <c r="S1751" s="0" t="s">
        <v>5554</v>
      </c>
      <c r="T1751" s="0" t="s">
        <v>5554</v>
      </c>
      <c r="U1751" s="0" t="s">
        <v>99</v>
      </c>
      <c r="V1751" s="5" t="s">
        <v>1754</v>
      </c>
      <c r="Y1751" s="5" t="s">
        <v>3304</v>
      </c>
      <c r="Z1751" s="0" t="s">
        <v>104</v>
      </c>
      <c r="AC1751" s="5" t="s">
        <v>105</v>
      </c>
      <c r="AD1751" s="3">
        <f>IF(AA1751="","Pendiente",AA1751*Q1751)</f>
      </c>
      <c r="AE1751" s="3">
        <v>654.9821428571429</v>
      </c>
      <c r="AF1751" s="3">
        <f>IF(AE1751="","",AE1751*Q1751)</f>
      </c>
      <c r="AG1751" s="0" t="s">
        <v>106</v>
      </c>
      <c r="AH1751" s="0" t="s">
        <v>107</v>
      </c>
    </row>
    <row r="1752">
      <c r="A1752" s="0">
        <v>1748</v>
      </c>
      <c r="B1752" s="0" t="s">
        <v>5555</v>
      </c>
      <c r="C1752" s="0" t="s">
        <v>13</v>
      </c>
      <c r="D1752" s="0" t="s">
        <v>16</v>
      </c>
      <c r="E1752" s="5" t="s">
        <v>3306</v>
      </c>
      <c r="G1752" s="0" t="s">
        <v>27</v>
      </c>
      <c r="H1752" s="0" t="s">
        <v>1020</v>
      </c>
      <c r="I1752" s="0" t="s">
        <v>3301</v>
      </c>
      <c r="J1752" s="5" t="s">
        <v>3302</v>
      </c>
      <c r="K1752" s="0" t="s">
        <v>30</v>
      </c>
      <c r="O1752" s="2">
        <v>0</v>
      </c>
      <c r="P1752" s="2">
        <v>5</v>
      </c>
      <c r="Q1752" s="2">
        <f>IF(C1752="Inventario físico",O1752,P1752)</f>
      </c>
      <c r="R1752" s="2">
        <v>1</v>
      </c>
      <c r="S1752" s="0" t="s">
        <v>5556</v>
      </c>
      <c r="T1752" s="0" t="s">
        <v>5556</v>
      </c>
      <c r="U1752" s="0" t="s">
        <v>99</v>
      </c>
      <c r="V1752" s="5" t="s">
        <v>5557</v>
      </c>
      <c r="Y1752" s="5" t="s">
        <v>3309</v>
      </c>
      <c r="Z1752" s="0" t="s">
        <v>104</v>
      </c>
      <c r="AC1752" s="5" t="s">
        <v>105</v>
      </c>
      <c r="AD1752" s="3">
        <f>IF(AA1752="","Pendiente",AA1752*Q1752)</f>
      </c>
      <c r="AE1752" s="3">
        <v>20708.1</v>
      </c>
      <c r="AF1752" s="3">
        <f>IF(AE1752="","",AE1752*Q1752)</f>
      </c>
      <c r="AG1752" s="0" t="s">
        <v>106</v>
      </c>
      <c r="AH1752" s="0" t="s">
        <v>107</v>
      </c>
    </row>
    <row r="1753">
      <c r="A1753" s="0">
        <v>1749</v>
      </c>
      <c r="B1753" s="0" t="s">
        <v>5558</v>
      </c>
      <c r="C1753" s="0" t="s">
        <v>13</v>
      </c>
      <c r="D1753" s="0" t="s">
        <v>16</v>
      </c>
      <c r="E1753" s="5" t="s">
        <v>3306</v>
      </c>
      <c r="G1753" s="0" t="s">
        <v>27</v>
      </c>
      <c r="H1753" s="0" t="s">
        <v>1020</v>
      </c>
      <c r="I1753" s="0" t="s">
        <v>3301</v>
      </c>
      <c r="J1753" s="5" t="s">
        <v>3302</v>
      </c>
      <c r="K1753" s="0" t="s">
        <v>30</v>
      </c>
      <c r="O1753" s="2">
        <v>0</v>
      </c>
      <c r="P1753" s="2">
        <v>5</v>
      </c>
      <c r="Q1753" s="2">
        <f>IF(C1753="Inventario físico",O1753,P1753)</f>
      </c>
      <c r="R1753" s="2">
        <v>1</v>
      </c>
      <c r="S1753" s="0" t="s">
        <v>5559</v>
      </c>
      <c r="T1753" s="0" t="s">
        <v>5559</v>
      </c>
      <c r="U1753" s="0" t="s">
        <v>99</v>
      </c>
      <c r="V1753" s="5" t="s">
        <v>5560</v>
      </c>
      <c r="Y1753" s="5" t="s">
        <v>3309</v>
      </c>
      <c r="Z1753" s="0" t="s">
        <v>104</v>
      </c>
      <c r="AC1753" s="5" t="s">
        <v>105</v>
      </c>
      <c r="AD1753" s="3">
        <f>IF(AA1753="","Pendiente",AA1753*Q1753)</f>
      </c>
      <c r="AE1753" s="3">
        <v>35110.08</v>
      </c>
      <c r="AF1753" s="3">
        <f>IF(AE1753="","",AE1753*Q1753)</f>
      </c>
      <c r="AG1753" s="0" t="s">
        <v>106</v>
      </c>
      <c r="AH1753" s="0" t="s">
        <v>107</v>
      </c>
    </row>
    <row r="1754">
      <c r="A1754" s="0">
        <v>1750</v>
      </c>
      <c r="B1754" s="0" t="s">
        <v>5561</v>
      </c>
      <c r="C1754" s="0" t="s">
        <v>13</v>
      </c>
      <c r="D1754" s="0" t="s">
        <v>16</v>
      </c>
      <c r="E1754" s="5" t="s">
        <v>131</v>
      </c>
      <c r="F1754" s="0" t="s">
        <v>3300</v>
      </c>
      <c r="G1754" s="0" t="s">
        <v>27</v>
      </c>
      <c r="H1754" s="0" t="s">
        <v>1020</v>
      </c>
      <c r="I1754" s="0" t="s">
        <v>3301</v>
      </c>
      <c r="J1754" s="5" t="s">
        <v>3302</v>
      </c>
      <c r="K1754" s="0" t="s">
        <v>30</v>
      </c>
      <c r="O1754" s="2">
        <v>0</v>
      </c>
      <c r="P1754" s="2">
        <v>5</v>
      </c>
      <c r="Q1754" s="2">
        <f>IF(C1754="Inventario físico",O1754,P1754)</f>
      </c>
      <c r="R1754" s="2">
        <v>1</v>
      </c>
      <c r="S1754" s="0" t="s">
        <v>5562</v>
      </c>
      <c r="T1754" s="0" t="s">
        <v>5562</v>
      </c>
      <c r="U1754" s="0" t="s">
        <v>99</v>
      </c>
      <c r="V1754" s="5" t="s">
        <v>1739</v>
      </c>
      <c r="Y1754" s="5" t="s">
        <v>3304</v>
      </c>
      <c r="Z1754" s="0" t="s">
        <v>104</v>
      </c>
      <c r="AC1754" s="5" t="s">
        <v>105</v>
      </c>
      <c r="AD1754" s="3">
        <f>IF(AA1754="","Pendiente",AA1754*Q1754)</f>
      </c>
      <c r="AE1754" s="3">
        <v>27470</v>
      </c>
      <c r="AF1754" s="3">
        <f>IF(AE1754="","",AE1754*Q1754)</f>
      </c>
      <c r="AG1754" s="0" t="s">
        <v>106</v>
      </c>
      <c r="AH1754" s="0" t="s">
        <v>107</v>
      </c>
    </row>
    <row r="1755">
      <c r="A1755" s="0">
        <v>1751</v>
      </c>
      <c r="B1755" s="0" t="s">
        <v>5563</v>
      </c>
      <c r="C1755" s="0" t="s">
        <v>13</v>
      </c>
      <c r="D1755" s="0" t="s">
        <v>16</v>
      </c>
      <c r="E1755" s="5" t="s">
        <v>3306</v>
      </c>
      <c r="G1755" s="0" t="s">
        <v>27</v>
      </c>
      <c r="H1755" s="0" t="s">
        <v>1020</v>
      </c>
      <c r="I1755" s="0" t="s">
        <v>3301</v>
      </c>
      <c r="J1755" s="5" t="s">
        <v>3302</v>
      </c>
      <c r="K1755" s="0" t="s">
        <v>30</v>
      </c>
      <c r="O1755" s="2">
        <v>0</v>
      </c>
      <c r="P1755" s="2">
        <v>5</v>
      </c>
      <c r="Q1755" s="2">
        <f>IF(C1755="Inventario físico",O1755,P1755)</f>
      </c>
      <c r="R1755" s="2">
        <v>2</v>
      </c>
      <c r="S1755" s="0" t="s">
        <v>5564</v>
      </c>
      <c r="T1755" s="0" t="s">
        <v>5564</v>
      </c>
      <c r="U1755" s="0" t="s">
        <v>99</v>
      </c>
      <c r="V1755" s="5" t="s">
        <v>5565</v>
      </c>
      <c r="Y1755" s="5" t="s">
        <v>3309</v>
      </c>
      <c r="Z1755" s="0" t="s">
        <v>104</v>
      </c>
      <c r="AC1755" s="5" t="s">
        <v>105</v>
      </c>
      <c r="AD1755" s="3">
        <f>IF(AA1755="","Pendiente",AA1755*Q1755)</f>
      </c>
      <c r="AE1755" s="3">
        <v>13.691999999999998</v>
      </c>
      <c r="AF1755" s="3">
        <f>IF(AE1755="","",AE1755*Q1755)</f>
      </c>
      <c r="AG1755" s="0" t="s">
        <v>106</v>
      </c>
      <c r="AH1755" s="0" t="s">
        <v>107</v>
      </c>
    </row>
    <row r="1756">
      <c r="A1756" s="0">
        <v>1752</v>
      </c>
      <c r="B1756" s="0" t="s">
        <v>5566</v>
      </c>
      <c r="C1756" s="0" t="s">
        <v>13</v>
      </c>
      <c r="D1756" s="0" t="s">
        <v>16</v>
      </c>
      <c r="E1756" s="5" t="s">
        <v>3306</v>
      </c>
      <c r="G1756" s="0" t="s">
        <v>27</v>
      </c>
      <c r="H1756" s="0" t="s">
        <v>1020</v>
      </c>
      <c r="I1756" s="0" t="s">
        <v>3301</v>
      </c>
      <c r="J1756" s="5" t="s">
        <v>3302</v>
      </c>
      <c r="K1756" s="0" t="s">
        <v>30</v>
      </c>
      <c r="O1756" s="2">
        <v>0</v>
      </c>
      <c r="P1756" s="2">
        <v>9</v>
      </c>
      <c r="Q1756" s="2">
        <f>IF(C1756="Inventario físico",O1756,P1756)</f>
      </c>
      <c r="R1756" s="2">
        <v>2</v>
      </c>
      <c r="S1756" s="0" t="s">
        <v>5567</v>
      </c>
      <c r="T1756" s="0" t="s">
        <v>5567</v>
      </c>
      <c r="U1756" s="0" t="s">
        <v>99</v>
      </c>
      <c r="V1756" s="5" t="s">
        <v>5568</v>
      </c>
      <c r="Y1756" s="5" t="s">
        <v>3309</v>
      </c>
      <c r="Z1756" s="0" t="s">
        <v>104</v>
      </c>
      <c r="AC1756" s="5" t="s">
        <v>105</v>
      </c>
      <c r="AD1756" s="3">
        <f>IF(AA1756="","Pendiente",AA1756*Q1756)</f>
      </c>
      <c r="AE1756" s="3">
        <v>426.15555555555557</v>
      </c>
      <c r="AF1756" s="3">
        <f>IF(AE1756="","",AE1756*Q1756)</f>
      </c>
      <c r="AG1756" s="0" t="s">
        <v>106</v>
      </c>
      <c r="AH1756" s="0" t="s">
        <v>107</v>
      </c>
    </row>
    <row r="1757">
      <c r="A1757" s="0">
        <v>1753</v>
      </c>
      <c r="B1757" s="0" t="s">
        <v>5569</v>
      </c>
      <c r="C1757" s="0" t="s">
        <v>13</v>
      </c>
      <c r="D1757" s="0" t="s">
        <v>16</v>
      </c>
      <c r="E1757" s="5" t="s">
        <v>3306</v>
      </c>
      <c r="G1757" s="0" t="s">
        <v>27</v>
      </c>
      <c r="H1757" s="0" t="s">
        <v>1020</v>
      </c>
      <c r="I1757" s="0" t="s">
        <v>3301</v>
      </c>
      <c r="J1757" s="5" t="s">
        <v>3302</v>
      </c>
      <c r="K1757" s="0" t="s">
        <v>30</v>
      </c>
      <c r="O1757" s="2">
        <v>0</v>
      </c>
      <c r="P1757" s="2">
        <v>5</v>
      </c>
      <c r="Q1757" s="2">
        <f>IF(C1757="Inventario físico",O1757,P1757)</f>
      </c>
      <c r="R1757" s="2">
        <v>1</v>
      </c>
      <c r="S1757" s="0" t="s">
        <v>5570</v>
      </c>
      <c r="T1757" s="0" t="s">
        <v>5570</v>
      </c>
      <c r="U1757" s="0" t="s">
        <v>99</v>
      </c>
      <c r="V1757" s="5" t="s">
        <v>5571</v>
      </c>
      <c r="Y1757" s="5" t="s">
        <v>3309</v>
      </c>
      <c r="Z1757" s="0" t="s">
        <v>104</v>
      </c>
      <c r="AC1757" s="5" t="s">
        <v>105</v>
      </c>
      <c r="AD1757" s="3">
        <f>IF(AA1757="","Pendiente",AA1757*Q1757)</f>
      </c>
      <c r="AE1757" s="3">
        <v>209472.24</v>
      </c>
      <c r="AF1757" s="3">
        <f>IF(AE1757="","",AE1757*Q1757)</f>
      </c>
      <c r="AG1757" s="0" t="s">
        <v>106</v>
      </c>
      <c r="AH1757" s="0" t="s">
        <v>107</v>
      </c>
    </row>
    <row r="1758">
      <c r="A1758" s="0">
        <v>1754</v>
      </c>
      <c r="B1758" s="0" t="s">
        <v>5572</v>
      </c>
      <c r="C1758" s="0" t="s">
        <v>13</v>
      </c>
      <c r="D1758" s="0" t="s">
        <v>16</v>
      </c>
      <c r="E1758" s="5" t="s">
        <v>3306</v>
      </c>
      <c r="G1758" s="0" t="s">
        <v>27</v>
      </c>
      <c r="H1758" s="0" t="s">
        <v>1020</v>
      </c>
      <c r="I1758" s="0" t="s">
        <v>3301</v>
      </c>
      <c r="J1758" s="5" t="s">
        <v>3302</v>
      </c>
      <c r="K1758" s="0" t="s">
        <v>30</v>
      </c>
      <c r="O1758" s="2">
        <v>0</v>
      </c>
      <c r="P1758" s="2">
        <v>5</v>
      </c>
      <c r="Q1758" s="2">
        <f>IF(C1758="Inventario físico",O1758,P1758)</f>
      </c>
      <c r="R1758" s="2">
        <v>1</v>
      </c>
      <c r="S1758" s="0" t="s">
        <v>5573</v>
      </c>
      <c r="T1758" s="0" t="s">
        <v>5573</v>
      </c>
      <c r="U1758" s="0" t="s">
        <v>99</v>
      </c>
      <c r="V1758" s="5" t="s">
        <v>5574</v>
      </c>
      <c r="Y1758" s="5" t="s">
        <v>3309</v>
      </c>
      <c r="Z1758" s="0" t="s">
        <v>104</v>
      </c>
      <c r="AC1758" s="5" t="s">
        <v>105</v>
      </c>
      <c r="AD1758" s="3">
        <f>IF(AA1758="","Pendiente",AA1758*Q1758)</f>
      </c>
      <c r="AE1758" s="3">
        <v>9280</v>
      </c>
      <c r="AF1758" s="3">
        <f>IF(AE1758="","",AE1758*Q1758)</f>
      </c>
      <c r="AG1758" s="0" t="s">
        <v>106</v>
      </c>
      <c r="AH1758" s="0" t="s">
        <v>107</v>
      </c>
    </row>
    <row r="1759">
      <c r="A1759" s="0">
        <v>1755</v>
      </c>
      <c r="B1759" s="0" t="s">
        <v>5575</v>
      </c>
      <c r="C1759" s="0" t="s">
        <v>13</v>
      </c>
      <c r="D1759" s="0" t="s">
        <v>16</v>
      </c>
      <c r="E1759" s="5" t="s">
        <v>3306</v>
      </c>
      <c r="G1759" s="0" t="s">
        <v>27</v>
      </c>
      <c r="H1759" s="0" t="s">
        <v>1020</v>
      </c>
      <c r="I1759" s="0" t="s">
        <v>3301</v>
      </c>
      <c r="J1759" s="5" t="s">
        <v>3302</v>
      </c>
      <c r="K1759" s="0" t="s">
        <v>30</v>
      </c>
      <c r="O1759" s="2">
        <v>0</v>
      </c>
      <c r="P1759" s="2">
        <v>5</v>
      </c>
      <c r="Q1759" s="2">
        <f>IF(C1759="Inventario físico",O1759,P1759)</f>
      </c>
      <c r="R1759" s="2">
        <v>2</v>
      </c>
      <c r="S1759" s="0" t="s">
        <v>5576</v>
      </c>
      <c r="T1759" s="0" t="s">
        <v>5576</v>
      </c>
      <c r="U1759" s="0" t="s">
        <v>99</v>
      </c>
      <c r="V1759" s="5" t="s">
        <v>5577</v>
      </c>
      <c r="Y1759" s="5" t="s">
        <v>3309</v>
      </c>
      <c r="Z1759" s="0" t="s">
        <v>104</v>
      </c>
      <c r="AC1759" s="5" t="s">
        <v>105</v>
      </c>
      <c r="AD1759" s="3">
        <f>IF(AA1759="","Pendiente",AA1759*Q1759)</f>
      </c>
      <c r="AE1759" s="3">
        <v>53.926</v>
      </c>
      <c r="AF1759" s="3">
        <f>IF(AE1759="","",AE1759*Q1759)</f>
      </c>
      <c r="AG1759" s="0" t="s">
        <v>106</v>
      </c>
      <c r="AH1759" s="0" t="s">
        <v>107</v>
      </c>
    </row>
    <row r="1760">
      <c r="A1760" s="0">
        <v>1756</v>
      </c>
      <c r="B1760" s="0" t="s">
        <v>5578</v>
      </c>
      <c r="C1760" s="0" t="s">
        <v>13</v>
      </c>
      <c r="D1760" s="0" t="s">
        <v>16</v>
      </c>
      <c r="E1760" s="5" t="s">
        <v>3306</v>
      </c>
      <c r="G1760" s="0" t="s">
        <v>27</v>
      </c>
      <c r="H1760" s="0" t="s">
        <v>1020</v>
      </c>
      <c r="I1760" s="0" t="s">
        <v>3301</v>
      </c>
      <c r="J1760" s="5" t="s">
        <v>3302</v>
      </c>
      <c r="K1760" s="0" t="s">
        <v>30</v>
      </c>
      <c r="O1760" s="2">
        <v>0</v>
      </c>
      <c r="P1760" s="2">
        <v>5</v>
      </c>
      <c r="Q1760" s="2">
        <f>IF(C1760="Inventario físico",O1760,P1760)</f>
      </c>
      <c r="R1760" s="2">
        <v>1</v>
      </c>
      <c r="S1760" s="0" t="s">
        <v>5579</v>
      </c>
      <c r="T1760" s="0" t="s">
        <v>5579</v>
      </c>
      <c r="U1760" s="0" t="s">
        <v>99</v>
      </c>
      <c r="V1760" s="5" t="s">
        <v>5580</v>
      </c>
      <c r="Y1760" s="5" t="s">
        <v>3309</v>
      </c>
      <c r="Z1760" s="0" t="s">
        <v>104</v>
      </c>
      <c r="AC1760" s="5" t="s">
        <v>105</v>
      </c>
      <c r="AD1760" s="3">
        <f>IF(AA1760="","Pendiente",AA1760*Q1760)</f>
      </c>
      <c r="AE1760" s="3">
        <v>895</v>
      </c>
      <c r="AF1760" s="3">
        <f>IF(AE1760="","",AE1760*Q1760)</f>
      </c>
      <c r="AG1760" s="0" t="s">
        <v>106</v>
      </c>
      <c r="AH1760" s="0" t="s">
        <v>107</v>
      </c>
    </row>
    <row r="1761">
      <c r="A1761" s="0">
        <v>1757</v>
      </c>
      <c r="B1761" s="0" t="s">
        <v>5581</v>
      </c>
      <c r="C1761" s="0" t="s">
        <v>13</v>
      </c>
      <c r="D1761" s="0" t="s">
        <v>18</v>
      </c>
      <c r="E1761" s="5" t="s">
        <v>3500</v>
      </c>
      <c r="F1761" s="0" t="s">
        <v>3501</v>
      </c>
      <c r="G1761" s="0" t="s">
        <v>27</v>
      </c>
      <c r="H1761" s="0" t="s">
        <v>1020</v>
      </c>
      <c r="I1761" s="0" t="s">
        <v>3301</v>
      </c>
      <c r="J1761" s="5" t="s">
        <v>3302</v>
      </c>
      <c r="K1761" s="0" t="s">
        <v>32</v>
      </c>
      <c r="O1761" s="2">
        <v>0</v>
      </c>
      <c r="P1761" s="2">
        <v>5</v>
      </c>
      <c r="Q1761" s="2">
        <f>IF(C1761="Inventario físico",O1761,P1761)</f>
      </c>
      <c r="R1761" s="2">
        <v>1</v>
      </c>
      <c r="S1761" s="0" t="s">
        <v>5582</v>
      </c>
      <c r="T1761" s="0" t="s">
        <v>5582</v>
      </c>
      <c r="U1761" s="0" t="s">
        <v>99</v>
      </c>
      <c r="V1761" s="5" t="s">
        <v>5583</v>
      </c>
      <c r="Y1761" s="5" t="s">
        <v>3504</v>
      </c>
      <c r="Z1761" s="0" t="s">
        <v>104</v>
      </c>
      <c r="AC1761" s="5" t="s">
        <v>105</v>
      </c>
      <c r="AD1761" s="3">
        <f>IF(AA1761="","Pendiente",AA1761*Q1761)</f>
      </c>
      <c r="AE1761" s="3">
        <v>53900</v>
      </c>
      <c r="AF1761" s="3">
        <f>IF(AE1761="","",AE1761*Q1761)</f>
      </c>
      <c r="AG1761" s="0" t="s">
        <v>106</v>
      </c>
      <c r="AH1761" s="0" t="s">
        <v>107</v>
      </c>
    </row>
    <row r="1762">
      <c r="A1762" s="0">
        <v>1758</v>
      </c>
      <c r="B1762" s="0" t="s">
        <v>5584</v>
      </c>
      <c r="C1762" s="0" t="s">
        <v>13</v>
      </c>
      <c r="D1762" s="0" t="s">
        <v>18</v>
      </c>
      <c r="E1762" s="5" t="s">
        <v>3500</v>
      </c>
      <c r="F1762" s="0" t="s">
        <v>3501</v>
      </c>
      <c r="G1762" s="0" t="s">
        <v>27</v>
      </c>
      <c r="H1762" s="0" t="s">
        <v>1020</v>
      </c>
      <c r="I1762" s="0" t="s">
        <v>3301</v>
      </c>
      <c r="J1762" s="5" t="s">
        <v>3302</v>
      </c>
      <c r="K1762" s="0" t="s">
        <v>32</v>
      </c>
      <c r="O1762" s="2">
        <v>0</v>
      </c>
      <c r="P1762" s="2">
        <v>8</v>
      </c>
      <c r="Q1762" s="2">
        <f>IF(C1762="Inventario físico",O1762,P1762)</f>
      </c>
      <c r="R1762" s="2">
        <v>2</v>
      </c>
      <c r="S1762" s="0" t="s">
        <v>5585</v>
      </c>
      <c r="T1762" s="0" t="s">
        <v>5585</v>
      </c>
      <c r="U1762" s="0" t="s">
        <v>99</v>
      </c>
      <c r="V1762" s="5" t="s">
        <v>5586</v>
      </c>
      <c r="Y1762" s="5" t="s">
        <v>3504</v>
      </c>
      <c r="Z1762" s="0" t="s">
        <v>104</v>
      </c>
      <c r="AC1762" s="5" t="s">
        <v>105</v>
      </c>
      <c r="AD1762" s="3">
        <f>IF(AA1762="","Pendiente",AA1762*Q1762)</f>
      </c>
      <c r="AE1762" s="3">
        <v>18500</v>
      </c>
      <c r="AF1762" s="3">
        <f>IF(AE1762="","",AE1762*Q1762)</f>
      </c>
      <c r="AG1762" s="0" t="s">
        <v>106</v>
      </c>
      <c r="AH1762" s="0" t="s">
        <v>107</v>
      </c>
    </row>
    <row r="1763">
      <c r="A1763" s="0">
        <v>1759</v>
      </c>
      <c r="B1763" s="0" t="s">
        <v>5587</v>
      </c>
      <c r="C1763" s="0" t="s">
        <v>13</v>
      </c>
      <c r="D1763" s="0" t="s">
        <v>18</v>
      </c>
      <c r="E1763" s="5" t="s">
        <v>3500</v>
      </c>
      <c r="F1763" s="0" t="s">
        <v>3501</v>
      </c>
      <c r="G1763" s="0" t="s">
        <v>27</v>
      </c>
      <c r="H1763" s="0" t="s">
        <v>1020</v>
      </c>
      <c r="I1763" s="0" t="s">
        <v>3301</v>
      </c>
      <c r="J1763" s="5" t="s">
        <v>3302</v>
      </c>
      <c r="K1763" s="0" t="s">
        <v>32</v>
      </c>
      <c r="O1763" s="2">
        <v>0</v>
      </c>
      <c r="P1763" s="2">
        <v>5</v>
      </c>
      <c r="Q1763" s="2">
        <f>IF(C1763="Inventario físico",O1763,P1763)</f>
      </c>
      <c r="R1763" s="2">
        <v>1</v>
      </c>
      <c r="S1763" s="0" t="s">
        <v>5588</v>
      </c>
      <c r="T1763" s="0" t="s">
        <v>5588</v>
      </c>
      <c r="U1763" s="0" t="s">
        <v>99</v>
      </c>
      <c r="V1763" s="5" t="s">
        <v>5589</v>
      </c>
      <c r="Y1763" s="5" t="s">
        <v>3504</v>
      </c>
      <c r="Z1763" s="0" t="s">
        <v>104</v>
      </c>
      <c r="AC1763" s="5" t="s">
        <v>105</v>
      </c>
      <c r="AD1763" s="3">
        <f>IF(AA1763="","Pendiente",AA1763*Q1763)</f>
      </c>
      <c r="AE1763" s="3">
        <v>39000</v>
      </c>
      <c r="AF1763" s="3">
        <f>IF(AE1763="","",AE1763*Q1763)</f>
      </c>
      <c r="AG1763" s="0" t="s">
        <v>106</v>
      </c>
      <c r="AH1763" s="0" t="s">
        <v>107</v>
      </c>
    </row>
    <row r="1764">
      <c r="A1764" s="0">
        <v>1760</v>
      </c>
      <c r="B1764" s="0" t="s">
        <v>5590</v>
      </c>
      <c r="C1764" s="0" t="s">
        <v>13</v>
      </c>
      <c r="D1764" s="0" t="s">
        <v>18</v>
      </c>
      <c r="E1764" s="5" t="s">
        <v>3500</v>
      </c>
      <c r="F1764" s="0" t="s">
        <v>3608</v>
      </c>
      <c r="G1764" s="0" t="s">
        <v>27</v>
      </c>
      <c r="H1764" s="0" t="s">
        <v>1020</v>
      </c>
      <c r="I1764" s="0" t="s">
        <v>3301</v>
      </c>
      <c r="J1764" s="5" t="s">
        <v>3302</v>
      </c>
      <c r="K1764" s="0" t="s">
        <v>31</v>
      </c>
      <c r="O1764" s="2">
        <v>0</v>
      </c>
      <c r="P1764" s="2">
        <v>5</v>
      </c>
      <c r="Q1764" s="2">
        <f>IF(C1764="Inventario físico",O1764,P1764)</f>
      </c>
      <c r="R1764" s="2">
        <v>1</v>
      </c>
      <c r="S1764" s="0" t="s">
        <v>5591</v>
      </c>
      <c r="T1764" s="0" t="s">
        <v>5591</v>
      </c>
      <c r="U1764" s="0" t="s">
        <v>99</v>
      </c>
      <c r="V1764" s="5" t="s">
        <v>5592</v>
      </c>
      <c r="Y1764" s="5" t="s">
        <v>3610</v>
      </c>
      <c r="Z1764" s="0" t="s">
        <v>104</v>
      </c>
      <c r="AC1764" s="5" t="s">
        <v>105</v>
      </c>
      <c r="AD1764" s="3">
        <f>IF(AA1764="","Pendiente",AA1764*Q1764)</f>
      </c>
      <c r="AE1764" s="3">
        <v>3783.6</v>
      </c>
      <c r="AF1764" s="3">
        <f>IF(AE1764="","",AE1764*Q1764)</f>
      </c>
      <c r="AG1764" s="0" t="s">
        <v>106</v>
      </c>
      <c r="AH1764" s="0" t="s">
        <v>107</v>
      </c>
    </row>
    <row r="1765">
      <c r="A1765" s="0">
        <v>1761</v>
      </c>
      <c r="B1765" s="0" t="s">
        <v>5593</v>
      </c>
      <c r="C1765" s="0" t="s">
        <v>13</v>
      </c>
      <c r="D1765" s="0" t="s">
        <v>16</v>
      </c>
      <c r="E1765" s="5" t="s">
        <v>3306</v>
      </c>
      <c r="G1765" s="0" t="s">
        <v>27</v>
      </c>
      <c r="H1765" s="0" t="s">
        <v>1020</v>
      </c>
      <c r="I1765" s="0" t="s">
        <v>3301</v>
      </c>
      <c r="J1765" s="5" t="s">
        <v>3302</v>
      </c>
      <c r="K1765" s="0" t="s">
        <v>33</v>
      </c>
      <c r="O1765" s="2">
        <v>0</v>
      </c>
      <c r="P1765" s="2">
        <v>4</v>
      </c>
      <c r="Q1765" s="2">
        <f>IF(C1765="Inventario físico",O1765,P1765)</f>
      </c>
      <c r="R1765" s="2">
        <v>1</v>
      </c>
      <c r="S1765" s="0" t="s">
        <v>5594</v>
      </c>
      <c r="T1765" s="0" t="s">
        <v>5594</v>
      </c>
      <c r="U1765" s="0" t="s">
        <v>99</v>
      </c>
      <c r="V1765" s="5" t="s">
        <v>5595</v>
      </c>
      <c r="Y1765" s="5" t="s">
        <v>3309</v>
      </c>
      <c r="Z1765" s="0" t="s">
        <v>104</v>
      </c>
      <c r="AC1765" s="5" t="s">
        <v>105</v>
      </c>
      <c r="AD1765" s="3">
        <f>IF(AA1765="","Pendiente",AA1765*Q1765)</f>
      </c>
      <c r="AE1765" s="3">
        <v>173270.75</v>
      </c>
      <c r="AF1765" s="3">
        <f>IF(AE1765="","",AE1765*Q1765)</f>
      </c>
      <c r="AG1765" s="0" t="s">
        <v>106</v>
      </c>
      <c r="AH1765" s="0" t="s">
        <v>107</v>
      </c>
    </row>
    <row r="1766">
      <c r="A1766" s="0">
        <v>1762</v>
      </c>
      <c r="B1766" s="0" t="s">
        <v>5596</v>
      </c>
      <c r="C1766" s="0" t="s">
        <v>13</v>
      </c>
      <c r="D1766" s="0" t="s">
        <v>16</v>
      </c>
      <c r="E1766" s="5" t="s">
        <v>3306</v>
      </c>
      <c r="G1766" s="0" t="s">
        <v>27</v>
      </c>
      <c r="H1766" s="0" t="s">
        <v>1020</v>
      </c>
      <c r="I1766" s="0" t="s">
        <v>3301</v>
      </c>
      <c r="J1766" s="5" t="s">
        <v>3302</v>
      </c>
      <c r="K1766" s="0" t="s">
        <v>30</v>
      </c>
      <c r="O1766" s="2">
        <v>0</v>
      </c>
      <c r="P1766" s="2">
        <v>4</v>
      </c>
      <c r="Q1766" s="2">
        <f>IF(C1766="Inventario físico",O1766,P1766)</f>
      </c>
      <c r="R1766" s="2">
        <v>1</v>
      </c>
      <c r="S1766" s="0" t="s">
        <v>5597</v>
      </c>
      <c r="T1766" s="0" t="s">
        <v>5597</v>
      </c>
      <c r="U1766" s="0" t="s">
        <v>99</v>
      </c>
      <c r="V1766" s="5" t="s">
        <v>5598</v>
      </c>
      <c r="Y1766" s="5" t="s">
        <v>3309</v>
      </c>
      <c r="Z1766" s="0" t="s">
        <v>104</v>
      </c>
      <c r="AC1766" s="5" t="s">
        <v>105</v>
      </c>
      <c r="AD1766" s="3">
        <f>IF(AA1766="","Pendiente",AA1766*Q1766)</f>
      </c>
      <c r="AE1766" s="3">
        <v>2760.33</v>
      </c>
      <c r="AF1766" s="3">
        <f>IF(AE1766="","",AE1766*Q1766)</f>
      </c>
      <c r="AG1766" s="0" t="s">
        <v>106</v>
      </c>
      <c r="AH1766" s="0" t="s">
        <v>107</v>
      </c>
    </row>
    <row r="1767">
      <c r="A1767" s="0">
        <v>1763</v>
      </c>
      <c r="B1767" s="0" t="s">
        <v>5599</v>
      </c>
      <c r="C1767" s="0" t="s">
        <v>13</v>
      </c>
      <c r="D1767" s="0" t="s">
        <v>18</v>
      </c>
      <c r="E1767" s="5" t="s">
        <v>3500</v>
      </c>
      <c r="F1767" s="0" t="s">
        <v>3501</v>
      </c>
      <c r="G1767" s="0" t="s">
        <v>27</v>
      </c>
      <c r="H1767" s="0" t="s">
        <v>1020</v>
      </c>
      <c r="I1767" s="0" t="s">
        <v>3301</v>
      </c>
      <c r="J1767" s="5" t="s">
        <v>3302</v>
      </c>
      <c r="K1767" s="0" t="s">
        <v>32</v>
      </c>
      <c r="O1767" s="2">
        <v>0</v>
      </c>
      <c r="P1767" s="2">
        <v>4</v>
      </c>
      <c r="Q1767" s="2">
        <f>IF(C1767="Inventario físico",O1767,P1767)</f>
      </c>
      <c r="R1767" s="2">
        <v>1</v>
      </c>
      <c r="S1767" s="0" t="s">
        <v>5600</v>
      </c>
      <c r="T1767" s="0" t="s">
        <v>5600</v>
      </c>
      <c r="U1767" s="0" t="s">
        <v>99</v>
      </c>
      <c r="V1767" s="5" t="s">
        <v>5601</v>
      </c>
      <c r="Y1767" s="5" t="s">
        <v>3504</v>
      </c>
      <c r="Z1767" s="0" t="s">
        <v>104</v>
      </c>
      <c r="AC1767" s="5" t="s">
        <v>105</v>
      </c>
      <c r="AD1767" s="3">
        <f>IF(AA1767="","Pendiente",AA1767*Q1767)</f>
      </c>
      <c r="AE1767" s="3">
        <v>8700</v>
      </c>
      <c r="AF1767" s="3">
        <f>IF(AE1767="","",AE1767*Q1767)</f>
      </c>
      <c r="AG1767" s="0" t="s">
        <v>106</v>
      </c>
      <c r="AH1767" s="0" t="s">
        <v>107</v>
      </c>
    </row>
    <row r="1768">
      <c r="A1768" s="0">
        <v>1764</v>
      </c>
      <c r="B1768" s="0" t="s">
        <v>5602</v>
      </c>
      <c r="C1768" s="0" t="s">
        <v>13</v>
      </c>
      <c r="D1768" s="0" t="s">
        <v>18</v>
      </c>
      <c r="E1768" s="5" t="s">
        <v>3500</v>
      </c>
      <c r="F1768" s="0" t="s">
        <v>3501</v>
      </c>
      <c r="G1768" s="0" t="s">
        <v>27</v>
      </c>
      <c r="H1768" s="0" t="s">
        <v>1020</v>
      </c>
      <c r="I1768" s="0" t="s">
        <v>3301</v>
      </c>
      <c r="J1768" s="5" t="s">
        <v>3302</v>
      </c>
      <c r="K1768" s="0" t="s">
        <v>32</v>
      </c>
      <c r="O1768" s="2">
        <v>0</v>
      </c>
      <c r="P1768" s="2">
        <v>4</v>
      </c>
      <c r="Q1768" s="2">
        <f>IF(C1768="Inventario físico",O1768,P1768)</f>
      </c>
      <c r="R1768" s="2">
        <v>1</v>
      </c>
      <c r="S1768" s="0" t="s">
        <v>5603</v>
      </c>
      <c r="T1768" s="0" t="s">
        <v>5603</v>
      </c>
      <c r="U1768" s="0" t="s">
        <v>99</v>
      </c>
      <c r="V1768" s="5" t="s">
        <v>5604</v>
      </c>
      <c r="Y1768" s="5" t="s">
        <v>3504</v>
      </c>
      <c r="Z1768" s="0" t="s">
        <v>104</v>
      </c>
      <c r="AC1768" s="5" t="s">
        <v>105</v>
      </c>
      <c r="AD1768" s="3">
        <f>IF(AA1768="","Pendiente",AA1768*Q1768)</f>
      </c>
      <c r="AE1768" s="3">
        <v>53900</v>
      </c>
      <c r="AF1768" s="3">
        <f>IF(AE1768="","",AE1768*Q1768)</f>
      </c>
      <c r="AG1768" s="0" t="s">
        <v>106</v>
      </c>
      <c r="AH1768" s="0" t="s">
        <v>107</v>
      </c>
    </row>
    <row r="1769">
      <c r="A1769" s="0">
        <v>1765</v>
      </c>
      <c r="B1769" s="0" t="s">
        <v>5605</v>
      </c>
      <c r="C1769" s="0" t="s">
        <v>13</v>
      </c>
      <c r="D1769" s="0" t="s">
        <v>18</v>
      </c>
      <c r="E1769" s="5" t="s">
        <v>3500</v>
      </c>
      <c r="F1769" s="0" t="s">
        <v>3501</v>
      </c>
      <c r="G1769" s="0" t="s">
        <v>27</v>
      </c>
      <c r="H1769" s="0" t="s">
        <v>1020</v>
      </c>
      <c r="I1769" s="0" t="s">
        <v>3301</v>
      </c>
      <c r="J1769" s="5" t="s">
        <v>3302</v>
      </c>
      <c r="K1769" s="0" t="s">
        <v>32</v>
      </c>
      <c r="O1769" s="2">
        <v>0</v>
      </c>
      <c r="P1769" s="2">
        <v>4</v>
      </c>
      <c r="Q1769" s="2">
        <f>IF(C1769="Inventario físico",O1769,P1769)</f>
      </c>
      <c r="R1769" s="2">
        <v>1</v>
      </c>
      <c r="S1769" s="0" t="s">
        <v>5606</v>
      </c>
      <c r="T1769" s="0" t="s">
        <v>5606</v>
      </c>
      <c r="U1769" s="0" t="s">
        <v>99</v>
      </c>
      <c r="V1769" s="5" t="s">
        <v>5607</v>
      </c>
      <c r="Y1769" s="5" t="s">
        <v>3504</v>
      </c>
      <c r="Z1769" s="0" t="s">
        <v>104</v>
      </c>
      <c r="AC1769" s="5" t="s">
        <v>105</v>
      </c>
      <c r="AD1769" s="3">
        <f>IF(AA1769="","Pendiente",AA1769*Q1769)</f>
      </c>
      <c r="AE1769" s="3">
        <v>53900</v>
      </c>
      <c r="AF1769" s="3">
        <f>IF(AE1769="","",AE1769*Q1769)</f>
      </c>
      <c r="AG1769" s="0" t="s">
        <v>106</v>
      </c>
      <c r="AH1769" s="0" t="s">
        <v>107</v>
      </c>
    </row>
    <row r="1770">
      <c r="A1770" s="0">
        <v>1766</v>
      </c>
      <c r="B1770" s="0" t="s">
        <v>5608</v>
      </c>
      <c r="C1770" s="0" t="s">
        <v>13</v>
      </c>
      <c r="D1770" s="0" t="s">
        <v>18</v>
      </c>
      <c r="E1770" s="5" t="s">
        <v>3500</v>
      </c>
      <c r="F1770" s="0" t="s">
        <v>3501</v>
      </c>
      <c r="G1770" s="0" t="s">
        <v>27</v>
      </c>
      <c r="H1770" s="0" t="s">
        <v>1020</v>
      </c>
      <c r="I1770" s="0" t="s">
        <v>3301</v>
      </c>
      <c r="J1770" s="5" t="s">
        <v>3302</v>
      </c>
      <c r="K1770" s="0" t="s">
        <v>32</v>
      </c>
      <c r="O1770" s="2">
        <v>0</v>
      </c>
      <c r="P1770" s="2">
        <v>4</v>
      </c>
      <c r="Q1770" s="2">
        <f>IF(C1770="Inventario físico",O1770,P1770)</f>
      </c>
      <c r="R1770" s="2">
        <v>1</v>
      </c>
      <c r="S1770" s="0" t="s">
        <v>5609</v>
      </c>
      <c r="T1770" s="0" t="s">
        <v>5609</v>
      </c>
      <c r="U1770" s="0" t="s">
        <v>99</v>
      </c>
      <c r="V1770" s="5" t="s">
        <v>5610</v>
      </c>
      <c r="Y1770" s="5" t="s">
        <v>3504</v>
      </c>
      <c r="Z1770" s="0" t="s">
        <v>104</v>
      </c>
      <c r="AC1770" s="5" t="s">
        <v>105</v>
      </c>
      <c r="AD1770" s="3">
        <f>IF(AA1770="","Pendiente",AA1770*Q1770)</f>
      </c>
      <c r="AE1770" s="3">
        <v>11570</v>
      </c>
      <c r="AF1770" s="3">
        <f>IF(AE1770="","",AE1770*Q1770)</f>
      </c>
      <c r="AG1770" s="0" t="s">
        <v>106</v>
      </c>
      <c r="AH1770" s="0" t="s">
        <v>107</v>
      </c>
    </row>
    <row r="1771">
      <c r="A1771" s="0">
        <v>1767</v>
      </c>
      <c r="B1771" s="0" t="s">
        <v>5611</v>
      </c>
      <c r="C1771" s="0" t="s">
        <v>13</v>
      </c>
      <c r="D1771" s="0" t="s">
        <v>18</v>
      </c>
      <c r="E1771" s="5" t="s">
        <v>3500</v>
      </c>
      <c r="F1771" s="0" t="s">
        <v>3501</v>
      </c>
      <c r="G1771" s="0" t="s">
        <v>27</v>
      </c>
      <c r="H1771" s="0" t="s">
        <v>1020</v>
      </c>
      <c r="I1771" s="0" t="s">
        <v>3301</v>
      </c>
      <c r="J1771" s="5" t="s">
        <v>3302</v>
      </c>
      <c r="K1771" s="0" t="s">
        <v>32</v>
      </c>
      <c r="O1771" s="2">
        <v>0</v>
      </c>
      <c r="P1771" s="2">
        <v>4</v>
      </c>
      <c r="Q1771" s="2">
        <f>IF(C1771="Inventario físico",O1771,P1771)</f>
      </c>
      <c r="R1771" s="2">
        <v>1</v>
      </c>
      <c r="S1771" s="0" t="s">
        <v>5612</v>
      </c>
      <c r="T1771" s="0" t="s">
        <v>5612</v>
      </c>
      <c r="U1771" s="0" t="s">
        <v>99</v>
      </c>
      <c r="V1771" s="5" t="s">
        <v>5613</v>
      </c>
      <c r="Y1771" s="5" t="s">
        <v>3504</v>
      </c>
      <c r="Z1771" s="0" t="s">
        <v>104</v>
      </c>
      <c r="AC1771" s="5" t="s">
        <v>105</v>
      </c>
      <c r="AD1771" s="3">
        <f>IF(AA1771="","Pendiente",AA1771*Q1771)</f>
      </c>
      <c r="AE1771" s="3">
        <v>21500</v>
      </c>
      <c r="AF1771" s="3">
        <f>IF(AE1771="","",AE1771*Q1771)</f>
      </c>
      <c r="AG1771" s="0" t="s">
        <v>106</v>
      </c>
      <c r="AH1771" s="0" t="s">
        <v>107</v>
      </c>
    </row>
    <row r="1772">
      <c r="A1772" s="0">
        <v>1768</v>
      </c>
      <c r="B1772" s="0" t="s">
        <v>5614</v>
      </c>
      <c r="C1772" s="0" t="s">
        <v>13</v>
      </c>
      <c r="D1772" s="0" t="s">
        <v>18</v>
      </c>
      <c r="E1772" s="5" t="s">
        <v>3500</v>
      </c>
      <c r="F1772" s="0" t="s">
        <v>3501</v>
      </c>
      <c r="G1772" s="0" t="s">
        <v>27</v>
      </c>
      <c r="H1772" s="0" t="s">
        <v>1020</v>
      </c>
      <c r="I1772" s="0" t="s">
        <v>3301</v>
      </c>
      <c r="J1772" s="5" t="s">
        <v>3302</v>
      </c>
      <c r="K1772" s="0" t="s">
        <v>32</v>
      </c>
      <c r="O1772" s="2">
        <v>0</v>
      </c>
      <c r="P1772" s="2">
        <v>4</v>
      </c>
      <c r="Q1772" s="2">
        <f>IF(C1772="Inventario físico",O1772,P1772)</f>
      </c>
      <c r="R1772" s="2">
        <v>1</v>
      </c>
      <c r="S1772" s="0" t="s">
        <v>5615</v>
      </c>
      <c r="T1772" s="0" t="s">
        <v>5615</v>
      </c>
      <c r="U1772" s="0" t="s">
        <v>99</v>
      </c>
      <c r="V1772" s="5" t="s">
        <v>5616</v>
      </c>
      <c r="Y1772" s="5" t="s">
        <v>3504</v>
      </c>
      <c r="Z1772" s="0" t="s">
        <v>104</v>
      </c>
      <c r="AC1772" s="5" t="s">
        <v>105</v>
      </c>
      <c r="AD1772" s="3">
        <f>IF(AA1772="","Pendiente",AA1772*Q1772)</f>
      </c>
      <c r="AE1772" s="3">
        <v>18500</v>
      </c>
      <c r="AF1772" s="3">
        <f>IF(AE1772="","",AE1772*Q1772)</f>
      </c>
      <c r="AG1772" s="0" t="s">
        <v>106</v>
      </c>
      <c r="AH1772" s="0" t="s">
        <v>107</v>
      </c>
    </row>
    <row r="1773">
      <c r="A1773" s="0">
        <v>1769</v>
      </c>
      <c r="B1773" s="0" t="s">
        <v>5617</v>
      </c>
      <c r="C1773" s="0" t="s">
        <v>13</v>
      </c>
      <c r="D1773" s="0" t="s">
        <v>18</v>
      </c>
      <c r="E1773" s="5" t="s">
        <v>3500</v>
      </c>
      <c r="F1773" s="0" t="s">
        <v>3501</v>
      </c>
      <c r="G1773" s="0" t="s">
        <v>27</v>
      </c>
      <c r="H1773" s="0" t="s">
        <v>1020</v>
      </c>
      <c r="I1773" s="0" t="s">
        <v>3301</v>
      </c>
      <c r="J1773" s="5" t="s">
        <v>3302</v>
      </c>
      <c r="K1773" s="0" t="s">
        <v>32</v>
      </c>
      <c r="O1773" s="2">
        <v>0</v>
      </c>
      <c r="P1773" s="2">
        <v>4</v>
      </c>
      <c r="Q1773" s="2">
        <f>IF(C1773="Inventario físico",O1773,P1773)</f>
      </c>
      <c r="R1773" s="2">
        <v>1</v>
      </c>
      <c r="S1773" s="0" t="s">
        <v>5618</v>
      </c>
      <c r="T1773" s="0" t="s">
        <v>5618</v>
      </c>
      <c r="U1773" s="0" t="s">
        <v>99</v>
      </c>
      <c r="V1773" s="5" t="s">
        <v>5619</v>
      </c>
      <c r="Y1773" s="5" t="s">
        <v>3504</v>
      </c>
      <c r="Z1773" s="0" t="s">
        <v>104</v>
      </c>
      <c r="AC1773" s="5" t="s">
        <v>105</v>
      </c>
      <c r="AD1773" s="3">
        <f>IF(AA1773="","Pendiente",AA1773*Q1773)</f>
      </c>
      <c r="AE1773" s="3">
        <v>18500</v>
      </c>
      <c r="AF1773" s="3">
        <f>IF(AE1773="","",AE1773*Q1773)</f>
      </c>
      <c r="AG1773" s="0" t="s">
        <v>106</v>
      </c>
      <c r="AH1773" s="0" t="s">
        <v>107</v>
      </c>
    </row>
    <row r="1774">
      <c r="A1774" s="0">
        <v>1770</v>
      </c>
      <c r="B1774" s="0" t="s">
        <v>5620</v>
      </c>
      <c r="C1774" s="0" t="s">
        <v>13</v>
      </c>
      <c r="D1774" s="0" t="s">
        <v>18</v>
      </c>
      <c r="E1774" s="5" t="s">
        <v>3500</v>
      </c>
      <c r="F1774" s="0" t="s">
        <v>3501</v>
      </c>
      <c r="G1774" s="0" t="s">
        <v>27</v>
      </c>
      <c r="H1774" s="0" t="s">
        <v>1020</v>
      </c>
      <c r="I1774" s="0" t="s">
        <v>3301</v>
      </c>
      <c r="J1774" s="5" t="s">
        <v>3302</v>
      </c>
      <c r="K1774" s="0" t="s">
        <v>32</v>
      </c>
      <c r="O1774" s="2">
        <v>0</v>
      </c>
      <c r="P1774" s="2">
        <v>5</v>
      </c>
      <c r="Q1774" s="2">
        <f>IF(C1774="Inventario físico",O1774,P1774)</f>
      </c>
      <c r="R1774" s="2">
        <v>2</v>
      </c>
      <c r="S1774" s="0" t="s">
        <v>5621</v>
      </c>
      <c r="T1774" s="0" t="s">
        <v>5621</v>
      </c>
      <c r="U1774" s="0" t="s">
        <v>99</v>
      </c>
      <c r="V1774" s="5" t="s">
        <v>5622</v>
      </c>
      <c r="Y1774" s="5" t="s">
        <v>3504</v>
      </c>
      <c r="Z1774" s="0" t="s">
        <v>104</v>
      </c>
      <c r="AC1774" s="5" t="s">
        <v>105</v>
      </c>
      <c r="AD1774" s="3">
        <f>IF(AA1774="","Pendiente",AA1774*Q1774)</f>
      </c>
      <c r="AE1774" s="3">
        <v>20385.714</v>
      </c>
      <c r="AF1774" s="3">
        <f>IF(AE1774="","",AE1774*Q1774)</f>
      </c>
      <c r="AG1774" s="0" t="s">
        <v>106</v>
      </c>
      <c r="AH1774" s="0" t="s">
        <v>107</v>
      </c>
    </row>
    <row r="1775">
      <c r="A1775" s="0">
        <v>1771</v>
      </c>
      <c r="B1775" s="0" t="s">
        <v>5623</v>
      </c>
      <c r="C1775" s="0" t="s">
        <v>13</v>
      </c>
      <c r="D1775" s="0" t="s">
        <v>18</v>
      </c>
      <c r="E1775" s="5" t="s">
        <v>3500</v>
      </c>
      <c r="F1775" s="0" t="s">
        <v>3501</v>
      </c>
      <c r="G1775" s="0" t="s">
        <v>27</v>
      </c>
      <c r="H1775" s="0" t="s">
        <v>1020</v>
      </c>
      <c r="I1775" s="0" t="s">
        <v>3301</v>
      </c>
      <c r="J1775" s="5" t="s">
        <v>3302</v>
      </c>
      <c r="K1775" s="0" t="s">
        <v>32</v>
      </c>
      <c r="O1775" s="2">
        <v>0</v>
      </c>
      <c r="P1775" s="2">
        <v>4</v>
      </c>
      <c r="Q1775" s="2">
        <f>IF(C1775="Inventario físico",O1775,P1775)</f>
      </c>
      <c r="R1775" s="2">
        <v>1</v>
      </c>
      <c r="S1775" s="0" t="s">
        <v>5624</v>
      </c>
      <c r="T1775" s="0" t="s">
        <v>5624</v>
      </c>
      <c r="U1775" s="0" t="s">
        <v>99</v>
      </c>
      <c r="V1775" s="5" t="s">
        <v>5625</v>
      </c>
      <c r="Y1775" s="5" t="s">
        <v>3504</v>
      </c>
      <c r="Z1775" s="0" t="s">
        <v>104</v>
      </c>
      <c r="AC1775" s="5" t="s">
        <v>105</v>
      </c>
      <c r="AD1775" s="3">
        <f>IF(AA1775="","Pendiente",AA1775*Q1775)</f>
      </c>
      <c r="AE1775" s="3">
        <v>157477.89</v>
      </c>
      <c r="AF1775" s="3">
        <f>IF(AE1775="","",AE1775*Q1775)</f>
      </c>
      <c r="AG1775" s="0" t="s">
        <v>106</v>
      </c>
      <c r="AH1775" s="0" t="s">
        <v>107</v>
      </c>
    </row>
    <row r="1776">
      <c r="A1776" s="0">
        <v>1772</v>
      </c>
      <c r="B1776" s="0" t="s">
        <v>5626</v>
      </c>
      <c r="C1776" s="0" t="s">
        <v>13</v>
      </c>
      <c r="D1776" s="0" t="s">
        <v>18</v>
      </c>
      <c r="E1776" s="5" t="s">
        <v>3500</v>
      </c>
      <c r="F1776" s="0" t="s">
        <v>3501</v>
      </c>
      <c r="G1776" s="0" t="s">
        <v>27</v>
      </c>
      <c r="H1776" s="0" t="s">
        <v>1020</v>
      </c>
      <c r="I1776" s="0" t="s">
        <v>3301</v>
      </c>
      <c r="J1776" s="5" t="s">
        <v>3302</v>
      </c>
      <c r="K1776" s="0" t="s">
        <v>32</v>
      </c>
      <c r="O1776" s="2">
        <v>0</v>
      </c>
      <c r="P1776" s="2">
        <v>4</v>
      </c>
      <c r="Q1776" s="2">
        <f>IF(C1776="Inventario físico",O1776,P1776)</f>
      </c>
      <c r="R1776" s="2">
        <v>1</v>
      </c>
      <c r="S1776" s="0" t="s">
        <v>5627</v>
      </c>
      <c r="T1776" s="0" t="s">
        <v>5627</v>
      </c>
      <c r="U1776" s="0" t="s">
        <v>99</v>
      </c>
      <c r="V1776" s="5" t="s">
        <v>5628</v>
      </c>
      <c r="Y1776" s="5" t="s">
        <v>3504</v>
      </c>
      <c r="Z1776" s="0" t="s">
        <v>104</v>
      </c>
      <c r="AC1776" s="5" t="s">
        <v>105</v>
      </c>
      <c r="AD1776" s="3">
        <f>IF(AA1776="","Pendiente",AA1776*Q1776)</f>
      </c>
      <c r="AE1776" s="3">
        <v>11083</v>
      </c>
      <c r="AF1776" s="3">
        <f>IF(AE1776="","",AE1776*Q1776)</f>
      </c>
      <c r="AG1776" s="0" t="s">
        <v>106</v>
      </c>
      <c r="AH1776" s="0" t="s">
        <v>107</v>
      </c>
    </row>
    <row r="1777">
      <c r="A1777" s="0">
        <v>1773</v>
      </c>
      <c r="B1777" s="0" t="s">
        <v>5629</v>
      </c>
      <c r="C1777" s="0" t="s">
        <v>13</v>
      </c>
      <c r="D1777" s="0" t="s">
        <v>18</v>
      </c>
      <c r="E1777" s="5" t="s">
        <v>3500</v>
      </c>
      <c r="F1777" s="0" t="s">
        <v>3501</v>
      </c>
      <c r="G1777" s="0" t="s">
        <v>27</v>
      </c>
      <c r="H1777" s="0" t="s">
        <v>1020</v>
      </c>
      <c r="I1777" s="0" t="s">
        <v>3301</v>
      </c>
      <c r="J1777" s="5" t="s">
        <v>3302</v>
      </c>
      <c r="K1777" s="0" t="s">
        <v>32</v>
      </c>
      <c r="O1777" s="2">
        <v>0</v>
      </c>
      <c r="P1777" s="2">
        <v>4</v>
      </c>
      <c r="Q1777" s="2">
        <f>IF(C1777="Inventario físico",O1777,P1777)</f>
      </c>
      <c r="R1777" s="2">
        <v>1</v>
      </c>
      <c r="S1777" s="0" t="s">
        <v>5630</v>
      </c>
      <c r="T1777" s="0" t="s">
        <v>5630</v>
      </c>
      <c r="U1777" s="0" t="s">
        <v>99</v>
      </c>
      <c r="V1777" s="5" t="s">
        <v>5631</v>
      </c>
      <c r="Y1777" s="5" t="s">
        <v>3504</v>
      </c>
      <c r="Z1777" s="0" t="s">
        <v>104</v>
      </c>
      <c r="AC1777" s="5" t="s">
        <v>105</v>
      </c>
      <c r="AD1777" s="3">
        <f>IF(AA1777="","Pendiente",AA1777*Q1777)</f>
      </c>
      <c r="AE1777" s="3">
        <v>375.02</v>
      </c>
      <c r="AF1777" s="3">
        <f>IF(AE1777="","",AE1777*Q1777)</f>
      </c>
      <c r="AG1777" s="0" t="s">
        <v>106</v>
      </c>
      <c r="AH1777" s="0" t="s">
        <v>107</v>
      </c>
    </row>
    <row r="1778">
      <c r="A1778" s="0">
        <v>1774</v>
      </c>
      <c r="B1778" s="0" t="s">
        <v>5632</v>
      </c>
      <c r="C1778" s="0" t="s">
        <v>13</v>
      </c>
      <c r="D1778" s="0" t="s">
        <v>16</v>
      </c>
      <c r="E1778" s="5" t="s">
        <v>131</v>
      </c>
      <c r="F1778" s="0" t="s">
        <v>3300</v>
      </c>
      <c r="G1778" s="0" t="s">
        <v>27</v>
      </c>
      <c r="H1778" s="0" t="s">
        <v>1020</v>
      </c>
      <c r="I1778" s="0" t="s">
        <v>3301</v>
      </c>
      <c r="J1778" s="5" t="s">
        <v>3302</v>
      </c>
      <c r="K1778" s="0" t="s">
        <v>33</v>
      </c>
      <c r="O1778" s="2">
        <v>0</v>
      </c>
      <c r="P1778" s="2">
        <v>3</v>
      </c>
      <c r="Q1778" s="2">
        <f>IF(C1778="Inventario físico",O1778,P1778)</f>
      </c>
      <c r="R1778" s="2">
        <v>1</v>
      </c>
      <c r="S1778" s="0" t="s">
        <v>5633</v>
      </c>
      <c r="T1778" s="0" t="s">
        <v>5633</v>
      </c>
      <c r="U1778" s="0" t="s">
        <v>99</v>
      </c>
      <c r="V1778" s="5" t="s">
        <v>1734</v>
      </c>
      <c r="Y1778" s="5" t="s">
        <v>3304</v>
      </c>
      <c r="Z1778" s="0" t="s">
        <v>104</v>
      </c>
      <c r="AC1778" s="5" t="s">
        <v>105</v>
      </c>
      <c r="AD1778" s="3">
        <f>IF(AA1778="","Pendiente",AA1778*Q1778)</f>
      </c>
      <c r="AE1778" s="3">
        <v>273.52</v>
      </c>
      <c r="AF1778" s="3">
        <f>IF(AE1778="","",AE1778*Q1778)</f>
      </c>
      <c r="AG1778" s="0" t="s">
        <v>106</v>
      </c>
      <c r="AH1778" s="0" t="s">
        <v>107</v>
      </c>
    </row>
    <row r="1779">
      <c r="A1779" s="0">
        <v>1775</v>
      </c>
      <c r="B1779" s="0" t="s">
        <v>5634</v>
      </c>
      <c r="C1779" s="0" t="s">
        <v>13</v>
      </c>
      <c r="D1779" s="0" t="s">
        <v>16</v>
      </c>
      <c r="E1779" s="5" t="s">
        <v>3306</v>
      </c>
      <c r="G1779" s="0" t="s">
        <v>27</v>
      </c>
      <c r="H1779" s="0" t="s">
        <v>1020</v>
      </c>
      <c r="I1779" s="0" t="s">
        <v>3301</v>
      </c>
      <c r="J1779" s="5" t="s">
        <v>3302</v>
      </c>
      <c r="K1779" s="0" t="s">
        <v>33</v>
      </c>
      <c r="O1779" s="2">
        <v>0</v>
      </c>
      <c r="P1779" s="2">
        <v>3</v>
      </c>
      <c r="Q1779" s="2">
        <f>IF(C1779="Inventario físico",O1779,P1779)</f>
      </c>
      <c r="R1779" s="2">
        <v>1</v>
      </c>
      <c r="S1779" s="0" t="s">
        <v>5635</v>
      </c>
      <c r="T1779" s="0" t="s">
        <v>5635</v>
      </c>
      <c r="U1779" s="0" t="s">
        <v>99</v>
      </c>
      <c r="V1779" s="5" t="s">
        <v>5636</v>
      </c>
      <c r="Y1779" s="5" t="s">
        <v>3309</v>
      </c>
      <c r="Z1779" s="0" t="s">
        <v>104</v>
      </c>
      <c r="AC1779" s="5" t="s">
        <v>105</v>
      </c>
      <c r="AD1779" s="3">
        <f>IF(AA1779="","Pendiente",AA1779*Q1779)</f>
      </c>
      <c r="AE1779" s="3">
        <v>998.4499999999999</v>
      </c>
      <c r="AF1779" s="3">
        <f>IF(AE1779="","",AE1779*Q1779)</f>
      </c>
      <c r="AG1779" s="0" t="s">
        <v>106</v>
      </c>
      <c r="AH1779" s="0" t="s">
        <v>107</v>
      </c>
    </row>
    <row r="1780">
      <c r="A1780" s="0">
        <v>1776</v>
      </c>
      <c r="B1780" s="0" t="s">
        <v>5637</v>
      </c>
      <c r="C1780" s="0" t="s">
        <v>13</v>
      </c>
      <c r="D1780" s="0" t="s">
        <v>16</v>
      </c>
      <c r="E1780" s="5" t="s">
        <v>3306</v>
      </c>
      <c r="G1780" s="0" t="s">
        <v>27</v>
      </c>
      <c r="H1780" s="0" t="s">
        <v>1020</v>
      </c>
      <c r="I1780" s="0" t="s">
        <v>3301</v>
      </c>
      <c r="J1780" s="5" t="s">
        <v>3302</v>
      </c>
      <c r="K1780" s="0" t="s">
        <v>33</v>
      </c>
      <c r="O1780" s="2">
        <v>0</v>
      </c>
      <c r="P1780" s="2">
        <v>6</v>
      </c>
      <c r="Q1780" s="2">
        <f>IF(C1780="Inventario físico",O1780,P1780)</f>
      </c>
      <c r="R1780" s="2">
        <v>2</v>
      </c>
      <c r="S1780" s="0" t="s">
        <v>5638</v>
      </c>
      <c r="T1780" s="0" t="s">
        <v>5638</v>
      </c>
      <c r="U1780" s="0" t="s">
        <v>99</v>
      </c>
      <c r="V1780" s="5" t="s">
        <v>5639</v>
      </c>
      <c r="Y1780" s="5" t="s">
        <v>3309</v>
      </c>
      <c r="Z1780" s="0" t="s">
        <v>104</v>
      </c>
      <c r="AC1780" s="5" t="s">
        <v>105</v>
      </c>
      <c r="AD1780" s="3">
        <f>IF(AA1780="","Pendiente",AA1780*Q1780)</f>
      </c>
      <c r="AE1780" s="3">
        <v>1107</v>
      </c>
      <c r="AF1780" s="3">
        <f>IF(AE1780="","",AE1780*Q1780)</f>
      </c>
      <c r="AG1780" s="0" t="s">
        <v>106</v>
      </c>
      <c r="AH1780" s="0" t="s">
        <v>107</v>
      </c>
    </row>
    <row r="1781">
      <c r="A1781" s="0">
        <v>1777</v>
      </c>
      <c r="B1781" s="0" t="s">
        <v>5640</v>
      </c>
      <c r="C1781" s="0" t="s">
        <v>13</v>
      </c>
      <c r="D1781" s="0" t="s">
        <v>16</v>
      </c>
      <c r="E1781" s="5" t="s">
        <v>3306</v>
      </c>
      <c r="G1781" s="0" t="s">
        <v>27</v>
      </c>
      <c r="H1781" s="0" t="s">
        <v>1020</v>
      </c>
      <c r="I1781" s="0" t="s">
        <v>3301</v>
      </c>
      <c r="J1781" s="5" t="s">
        <v>3302</v>
      </c>
      <c r="K1781" s="0" t="s">
        <v>30</v>
      </c>
      <c r="O1781" s="2">
        <v>0</v>
      </c>
      <c r="P1781" s="2">
        <v>3</v>
      </c>
      <c r="Q1781" s="2">
        <f>IF(C1781="Inventario físico",O1781,P1781)</f>
      </c>
      <c r="R1781" s="2">
        <v>1</v>
      </c>
      <c r="S1781" s="0" t="s">
        <v>5641</v>
      </c>
      <c r="T1781" s="0" t="s">
        <v>5641</v>
      </c>
      <c r="U1781" s="0" t="s">
        <v>99</v>
      </c>
      <c r="V1781" s="5" t="s">
        <v>5642</v>
      </c>
      <c r="Y1781" s="5" t="s">
        <v>3309</v>
      </c>
      <c r="Z1781" s="0" t="s">
        <v>104</v>
      </c>
      <c r="AC1781" s="5" t="s">
        <v>105</v>
      </c>
      <c r="AD1781" s="3">
        <f>IF(AA1781="","Pendiente",AA1781*Q1781)</f>
      </c>
      <c r="AE1781" s="3">
        <v>159518.4</v>
      </c>
      <c r="AF1781" s="3">
        <f>IF(AE1781="","",AE1781*Q1781)</f>
      </c>
      <c r="AG1781" s="0" t="s">
        <v>106</v>
      </c>
      <c r="AH1781" s="0" t="s">
        <v>107</v>
      </c>
    </row>
    <row r="1782">
      <c r="A1782" s="0">
        <v>1778</v>
      </c>
      <c r="B1782" s="0" t="s">
        <v>5643</v>
      </c>
      <c r="C1782" s="0" t="s">
        <v>13</v>
      </c>
      <c r="D1782" s="0" t="s">
        <v>18</v>
      </c>
      <c r="E1782" s="5" t="s">
        <v>3500</v>
      </c>
      <c r="F1782" s="0" t="s">
        <v>3501</v>
      </c>
      <c r="G1782" s="0" t="s">
        <v>27</v>
      </c>
      <c r="H1782" s="0" t="s">
        <v>1020</v>
      </c>
      <c r="I1782" s="0" t="s">
        <v>3301</v>
      </c>
      <c r="J1782" s="5" t="s">
        <v>3302</v>
      </c>
      <c r="K1782" s="0" t="s">
        <v>32</v>
      </c>
      <c r="O1782" s="2">
        <v>0</v>
      </c>
      <c r="P1782" s="2">
        <v>3</v>
      </c>
      <c r="Q1782" s="2">
        <f>IF(C1782="Inventario físico",O1782,P1782)</f>
      </c>
      <c r="R1782" s="2">
        <v>1</v>
      </c>
      <c r="S1782" s="0" t="s">
        <v>5644</v>
      </c>
      <c r="T1782" s="0" t="s">
        <v>5644</v>
      </c>
      <c r="U1782" s="0" t="s">
        <v>99</v>
      </c>
      <c r="V1782" s="5" t="s">
        <v>5645</v>
      </c>
      <c r="Y1782" s="5" t="s">
        <v>3504</v>
      </c>
      <c r="Z1782" s="0" t="s">
        <v>104</v>
      </c>
      <c r="AC1782" s="5" t="s">
        <v>105</v>
      </c>
      <c r="AD1782" s="3">
        <f>IF(AA1782="","Pendiente",AA1782*Q1782)</f>
      </c>
      <c r="AE1782" s="3">
        <v>8700</v>
      </c>
      <c r="AF1782" s="3">
        <f>IF(AE1782="","",AE1782*Q1782)</f>
      </c>
      <c r="AG1782" s="0" t="s">
        <v>106</v>
      </c>
      <c r="AH1782" s="0" t="s">
        <v>107</v>
      </c>
    </row>
    <row r="1783">
      <c r="A1783" s="0">
        <v>1779</v>
      </c>
      <c r="B1783" s="0" t="s">
        <v>5646</v>
      </c>
      <c r="C1783" s="0" t="s">
        <v>13</v>
      </c>
      <c r="D1783" s="0" t="s">
        <v>18</v>
      </c>
      <c r="E1783" s="5" t="s">
        <v>3500</v>
      </c>
      <c r="F1783" s="0" t="s">
        <v>3501</v>
      </c>
      <c r="G1783" s="0" t="s">
        <v>27</v>
      </c>
      <c r="H1783" s="0" t="s">
        <v>1020</v>
      </c>
      <c r="I1783" s="0" t="s">
        <v>3301</v>
      </c>
      <c r="J1783" s="5" t="s">
        <v>3302</v>
      </c>
      <c r="K1783" s="0" t="s">
        <v>32</v>
      </c>
      <c r="O1783" s="2">
        <v>0</v>
      </c>
      <c r="P1783" s="2">
        <v>3</v>
      </c>
      <c r="Q1783" s="2">
        <f>IF(C1783="Inventario físico",O1783,P1783)</f>
      </c>
      <c r="R1783" s="2">
        <v>1</v>
      </c>
      <c r="S1783" s="0" t="s">
        <v>5647</v>
      </c>
      <c r="T1783" s="0" t="s">
        <v>5647</v>
      </c>
      <c r="U1783" s="0" t="s">
        <v>99</v>
      </c>
      <c r="V1783" s="5" t="s">
        <v>5648</v>
      </c>
      <c r="Y1783" s="5" t="s">
        <v>3504</v>
      </c>
      <c r="Z1783" s="0" t="s">
        <v>104</v>
      </c>
      <c r="AC1783" s="5" t="s">
        <v>105</v>
      </c>
      <c r="AD1783" s="3">
        <f>IF(AA1783="","Pendiente",AA1783*Q1783)</f>
      </c>
      <c r="AE1783" s="3">
        <v>21718.673333333332</v>
      </c>
      <c r="AF1783" s="3">
        <f>IF(AE1783="","",AE1783*Q1783)</f>
      </c>
      <c r="AG1783" s="0" t="s">
        <v>106</v>
      </c>
      <c r="AH1783" s="0" t="s">
        <v>107</v>
      </c>
    </row>
    <row r="1784">
      <c r="A1784" s="0">
        <v>1780</v>
      </c>
      <c r="B1784" s="0" t="s">
        <v>5649</v>
      </c>
      <c r="C1784" s="0" t="s">
        <v>13</v>
      </c>
      <c r="D1784" s="0" t="s">
        <v>18</v>
      </c>
      <c r="E1784" s="5" t="s">
        <v>3500</v>
      </c>
      <c r="F1784" s="0" t="s">
        <v>3501</v>
      </c>
      <c r="G1784" s="0" t="s">
        <v>27</v>
      </c>
      <c r="H1784" s="0" t="s">
        <v>1020</v>
      </c>
      <c r="I1784" s="0" t="s">
        <v>3301</v>
      </c>
      <c r="J1784" s="5" t="s">
        <v>3302</v>
      </c>
      <c r="K1784" s="0" t="s">
        <v>32</v>
      </c>
      <c r="O1784" s="2">
        <v>0</v>
      </c>
      <c r="P1784" s="2">
        <v>3</v>
      </c>
      <c r="Q1784" s="2">
        <f>IF(C1784="Inventario físico",O1784,P1784)</f>
      </c>
      <c r="R1784" s="2">
        <v>1</v>
      </c>
      <c r="S1784" s="0" t="s">
        <v>5650</v>
      </c>
      <c r="T1784" s="0" t="s">
        <v>5650</v>
      </c>
      <c r="U1784" s="0" t="s">
        <v>99</v>
      </c>
      <c r="V1784" s="5" t="s">
        <v>5651</v>
      </c>
      <c r="Y1784" s="5" t="s">
        <v>3504</v>
      </c>
      <c r="Z1784" s="0" t="s">
        <v>104</v>
      </c>
      <c r="AC1784" s="5" t="s">
        <v>105</v>
      </c>
      <c r="AD1784" s="3">
        <f>IF(AA1784="","Pendiente",AA1784*Q1784)</f>
      </c>
      <c r="AE1784" s="3">
        <v>44900</v>
      </c>
      <c r="AF1784" s="3">
        <f>IF(AE1784="","",AE1784*Q1784)</f>
      </c>
      <c r="AG1784" s="0" t="s">
        <v>106</v>
      </c>
      <c r="AH1784" s="0" t="s">
        <v>107</v>
      </c>
    </row>
    <row r="1785">
      <c r="A1785" s="0">
        <v>1781</v>
      </c>
      <c r="B1785" s="0" t="s">
        <v>5652</v>
      </c>
      <c r="C1785" s="0" t="s">
        <v>13</v>
      </c>
      <c r="D1785" s="0" t="s">
        <v>18</v>
      </c>
      <c r="E1785" s="5" t="s">
        <v>3500</v>
      </c>
      <c r="F1785" s="0" t="s">
        <v>3501</v>
      </c>
      <c r="G1785" s="0" t="s">
        <v>27</v>
      </c>
      <c r="H1785" s="0" t="s">
        <v>1020</v>
      </c>
      <c r="I1785" s="0" t="s">
        <v>3301</v>
      </c>
      <c r="J1785" s="5" t="s">
        <v>3302</v>
      </c>
      <c r="K1785" s="0" t="s">
        <v>32</v>
      </c>
      <c r="O1785" s="2">
        <v>0</v>
      </c>
      <c r="P1785" s="2">
        <v>3</v>
      </c>
      <c r="Q1785" s="2">
        <f>IF(C1785="Inventario físico",O1785,P1785)</f>
      </c>
      <c r="R1785" s="2">
        <v>1</v>
      </c>
      <c r="S1785" s="0" t="s">
        <v>5653</v>
      </c>
      <c r="T1785" s="0" t="s">
        <v>5653</v>
      </c>
      <c r="U1785" s="0" t="s">
        <v>99</v>
      </c>
      <c r="V1785" s="5" t="s">
        <v>5654</v>
      </c>
      <c r="Y1785" s="5" t="s">
        <v>3504</v>
      </c>
      <c r="Z1785" s="0" t="s">
        <v>104</v>
      </c>
      <c r="AC1785" s="5" t="s">
        <v>105</v>
      </c>
      <c r="AD1785" s="3">
        <f>IF(AA1785="","Pendiente",AA1785*Q1785)</f>
      </c>
      <c r="AE1785" s="3">
        <v>53900</v>
      </c>
      <c r="AF1785" s="3">
        <f>IF(AE1785="","",AE1785*Q1785)</f>
      </c>
      <c r="AG1785" s="0" t="s">
        <v>106</v>
      </c>
      <c r="AH1785" s="0" t="s">
        <v>107</v>
      </c>
    </row>
    <row r="1786">
      <c r="A1786" s="0">
        <v>1782</v>
      </c>
      <c r="B1786" s="0" t="s">
        <v>5655</v>
      </c>
      <c r="C1786" s="0" t="s">
        <v>13</v>
      </c>
      <c r="D1786" s="0" t="s">
        <v>18</v>
      </c>
      <c r="E1786" s="5" t="s">
        <v>3500</v>
      </c>
      <c r="F1786" s="0" t="s">
        <v>3501</v>
      </c>
      <c r="G1786" s="0" t="s">
        <v>27</v>
      </c>
      <c r="H1786" s="0" t="s">
        <v>1020</v>
      </c>
      <c r="I1786" s="0" t="s">
        <v>3301</v>
      </c>
      <c r="J1786" s="5" t="s">
        <v>3302</v>
      </c>
      <c r="K1786" s="0" t="s">
        <v>32</v>
      </c>
      <c r="O1786" s="2">
        <v>0</v>
      </c>
      <c r="P1786" s="2">
        <v>3</v>
      </c>
      <c r="Q1786" s="2">
        <f>IF(C1786="Inventario físico",O1786,P1786)</f>
      </c>
      <c r="R1786" s="2">
        <v>1</v>
      </c>
      <c r="S1786" s="0" t="s">
        <v>5656</v>
      </c>
      <c r="T1786" s="0" t="s">
        <v>5656</v>
      </c>
      <c r="U1786" s="0" t="s">
        <v>99</v>
      </c>
      <c r="V1786" s="5" t="s">
        <v>5657</v>
      </c>
      <c r="Y1786" s="5" t="s">
        <v>3504</v>
      </c>
      <c r="Z1786" s="0" t="s">
        <v>104</v>
      </c>
      <c r="AC1786" s="5" t="s">
        <v>105</v>
      </c>
      <c r="AD1786" s="3">
        <f>IF(AA1786="","Pendiente",AA1786*Q1786)</f>
      </c>
      <c r="AE1786" s="3">
        <v>11570</v>
      </c>
      <c r="AF1786" s="3">
        <f>IF(AE1786="","",AE1786*Q1786)</f>
      </c>
      <c r="AG1786" s="0" t="s">
        <v>106</v>
      </c>
      <c r="AH1786" s="0" t="s">
        <v>107</v>
      </c>
    </row>
    <row r="1787">
      <c r="A1787" s="0">
        <v>1783</v>
      </c>
      <c r="B1787" s="0" t="s">
        <v>5658</v>
      </c>
      <c r="C1787" s="0" t="s">
        <v>13</v>
      </c>
      <c r="D1787" s="0" t="s">
        <v>18</v>
      </c>
      <c r="E1787" s="5" t="s">
        <v>3500</v>
      </c>
      <c r="F1787" s="0" t="s">
        <v>3501</v>
      </c>
      <c r="G1787" s="0" t="s">
        <v>27</v>
      </c>
      <c r="H1787" s="0" t="s">
        <v>1020</v>
      </c>
      <c r="I1787" s="0" t="s">
        <v>3301</v>
      </c>
      <c r="J1787" s="5" t="s">
        <v>3302</v>
      </c>
      <c r="K1787" s="0" t="s">
        <v>32</v>
      </c>
      <c r="O1787" s="2">
        <v>0</v>
      </c>
      <c r="P1787" s="2">
        <v>3</v>
      </c>
      <c r="Q1787" s="2">
        <f>IF(C1787="Inventario físico",O1787,P1787)</f>
      </c>
      <c r="R1787" s="2">
        <v>1</v>
      </c>
      <c r="S1787" s="0" t="s">
        <v>5659</v>
      </c>
      <c r="T1787" s="0" t="s">
        <v>5659</v>
      </c>
      <c r="U1787" s="0" t="s">
        <v>99</v>
      </c>
      <c r="V1787" s="5" t="s">
        <v>5660</v>
      </c>
      <c r="Y1787" s="5" t="s">
        <v>3504</v>
      </c>
      <c r="Z1787" s="0" t="s">
        <v>104</v>
      </c>
      <c r="AC1787" s="5" t="s">
        <v>105</v>
      </c>
      <c r="AD1787" s="3">
        <f>IF(AA1787="","Pendiente",AA1787*Q1787)</f>
      </c>
      <c r="AE1787" s="3">
        <v>736</v>
      </c>
      <c r="AF1787" s="3">
        <f>IF(AE1787="","",AE1787*Q1787)</f>
      </c>
      <c r="AG1787" s="0" t="s">
        <v>106</v>
      </c>
      <c r="AH1787" s="0" t="s">
        <v>107</v>
      </c>
    </row>
    <row r="1788">
      <c r="A1788" s="0">
        <v>1784</v>
      </c>
      <c r="B1788" s="0" t="s">
        <v>5661</v>
      </c>
      <c r="C1788" s="0" t="s">
        <v>13</v>
      </c>
      <c r="D1788" s="0" t="s">
        <v>18</v>
      </c>
      <c r="E1788" s="5" t="s">
        <v>3500</v>
      </c>
      <c r="F1788" s="0" t="s">
        <v>3501</v>
      </c>
      <c r="G1788" s="0" t="s">
        <v>27</v>
      </c>
      <c r="H1788" s="0" t="s">
        <v>1020</v>
      </c>
      <c r="I1788" s="0" t="s">
        <v>3301</v>
      </c>
      <c r="J1788" s="5" t="s">
        <v>3302</v>
      </c>
      <c r="K1788" s="0" t="s">
        <v>32</v>
      </c>
      <c r="O1788" s="2">
        <v>0</v>
      </c>
      <c r="P1788" s="2">
        <v>3</v>
      </c>
      <c r="Q1788" s="2">
        <f>IF(C1788="Inventario físico",O1788,P1788)</f>
      </c>
      <c r="R1788" s="2">
        <v>1</v>
      </c>
      <c r="S1788" s="0" t="s">
        <v>5662</v>
      </c>
      <c r="T1788" s="0" t="s">
        <v>5662</v>
      </c>
      <c r="U1788" s="0" t="s">
        <v>99</v>
      </c>
      <c r="V1788" s="5" t="s">
        <v>5663</v>
      </c>
      <c r="Y1788" s="5" t="s">
        <v>3504</v>
      </c>
      <c r="Z1788" s="0" t="s">
        <v>104</v>
      </c>
      <c r="AC1788" s="5" t="s">
        <v>105</v>
      </c>
      <c r="AD1788" s="3">
        <f>IF(AA1788="","Pendiente",AA1788*Q1788)</f>
      </c>
      <c r="AE1788" s="3">
        <v>39000</v>
      </c>
      <c r="AF1788" s="3">
        <f>IF(AE1788="","",AE1788*Q1788)</f>
      </c>
      <c r="AG1788" s="0" t="s">
        <v>106</v>
      </c>
      <c r="AH1788" s="0" t="s">
        <v>107</v>
      </c>
    </row>
    <row r="1789">
      <c r="A1789" s="0">
        <v>1785</v>
      </c>
      <c r="B1789" s="0" t="s">
        <v>5664</v>
      </c>
      <c r="C1789" s="0" t="s">
        <v>13</v>
      </c>
      <c r="D1789" s="0" t="s">
        <v>18</v>
      </c>
      <c r="E1789" s="5" t="s">
        <v>3500</v>
      </c>
      <c r="F1789" s="0" t="s">
        <v>3501</v>
      </c>
      <c r="G1789" s="0" t="s">
        <v>27</v>
      </c>
      <c r="H1789" s="0" t="s">
        <v>1020</v>
      </c>
      <c r="I1789" s="0" t="s">
        <v>3301</v>
      </c>
      <c r="J1789" s="5" t="s">
        <v>3302</v>
      </c>
      <c r="K1789" s="0" t="s">
        <v>32</v>
      </c>
      <c r="O1789" s="2">
        <v>0</v>
      </c>
      <c r="P1789" s="2">
        <v>3</v>
      </c>
      <c r="Q1789" s="2">
        <f>IF(C1789="Inventario físico",O1789,P1789)</f>
      </c>
      <c r="R1789" s="2">
        <v>1</v>
      </c>
      <c r="S1789" s="0" t="s">
        <v>5665</v>
      </c>
      <c r="T1789" s="0" t="s">
        <v>5665</v>
      </c>
      <c r="U1789" s="0" t="s">
        <v>99</v>
      </c>
      <c r="V1789" s="5" t="s">
        <v>5666</v>
      </c>
      <c r="Y1789" s="5" t="s">
        <v>3504</v>
      </c>
      <c r="Z1789" s="0" t="s">
        <v>104</v>
      </c>
      <c r="AC1789" s="5" t="s">
        <v>105</v>
      </c>
      <c r="AD1789" s="3">
        <f>IF(AA1789="","Pendiente",AA1789*Q1789)</f>
      </c>
      <c r="AE1789" s="3">
        <v>17900</v>
      </c>
      <c r="AF1789" s="3">
        <f>IF(AE1789="","",AE1789*Q1789)</f>
      </c>
      <c r="AG1789" s="0" t="s">
        <v>106</v>
      </c>
      <c r="AH1789" s="0" t="s">
        <v>107</v>
      </c>
    </row>
    <row r="1790">
      <c r="A1790" s="0">
        <v>1786</v>
      </c>
      <c r="B1790" s="0" t="s">
        <v>5667</v>
      </c>
      <c r="C1790" s="0" t="s">
        <v>13</v>
      </c>
      <c r="D1790" s="0" t="s">
        <v>18</v>
      </c>
      <c r="E1790" s="5" t="s">
        <v>3500</v>
      </c>
      <c r="F1790" s="0" t="s">
        <v>3501</v>
      </c>
      <c r="G1790" s="0" t="s">
        <v>27</v>
      </c>
      <c r="H1790" s="0" t="s">
        <v>1020</v>
      </c>
      <c r="I1790" s="0" t="s">
        <v>3301</v>
      </c>
      <c r="J1790" s="5" t="s">
        <v>3302</v>
      </c>
      <c r="K1790" s="0" t="s">
        <v>32</v>
      </c>
      <c r="O1790" s="2">
        <v>0</v>
      </c>
      <c r="P1790" s="2">
        <v>3</v>
      </c>
      <c r="Q1790" s="2">
        <f>IF(C1790="Inventario físico",O1790,P1790)</f>
      </c>
      <c r="R1790" s="2">
        <v>1</v>
      </c>
      <c r="S1790" s="0" t="s">
        <v>5668</v>
      </c>
      <c r="T1790" s="0" t="s">
        <v>5668</v>
      </c>
      <c r="U1790" s="0" t="s">
        <v>99</v>
      </c>
      <c r="V1790" s="5" t="s">
        <v>5669</v>
      </c>
      <c r="Y1790" s="5" t="s">
        <v>3504</v>
      </c>
      <c r="Z1790" s="0" t="s">
        <v>104</v>
      </c>
      <c r="AC1790" s="5" t="s">
        <v>105</v>
      </c>
      <c r="AD1790" s="3">
        <f>IF(AA1790="","Pendiente",AA1790*Q1790)</f>
      </c>
      <c r="AE1790" s="3">
        <v>10500</v>
      </c>
      <c r="AF1790" s="3">
        <f>IF(AE1790="","",AE1790*Q1790)</f>
      </c>
      <c r="AG1790" s="0" t="s">
        <v>106</v>
      </c>
      <c r="AH1790" s="0" t="s">
        <v>107</v>
      </c>
    </row>
    <row r="1791">
      <c r="A1791" s="0">
        <v>1787</v>
      </c>
      <c r="B1791" s="0" t="s">
        <v>5670</v>
      </c>
      <c r="C1791" s="0" t="s">
        <v>13</v>
      </c>
      <c r="D1791" s="0" t="s">
        <v>18</v>
      </c>
      <c r="E1791" s="5" t="s">
        <v>3500</v>
      </c>
      <c r="F1791" s="0" t="s">
        <v>3501</v>
      </c>
      <c r="G1791" s="0" t="s">
        <v>27</v>
      </c>
      <c r="H1791" s="0" t="s">
        <v>1020</v>
      </c>
      <c r="I1791" s="0" t="s">
        <v>3301</v>
      </c>
      <c r="J1791" s="5" t="s">
        <v>3302</v>
      </c>
      <c r="K1791" s="0" t="s">
        <v>32</v>
      </c>
      <c r="O1791" s="2">
        <v>0</v>
      </c>
      <c r="P1791" s="2">
        <v>3</v>
      </c>
      <c r="Q1791" s="2">
        <f>IF(C1791="Inventario físico",O1791,P1791)</f>
      </c>
      <c r="R1791" s="2">
        <v>1</v>
      </c>
      <c r="S1791" s="0" t="s">
        <v>5671</v>
      </c>
      <c r="T1791" s="0" t="s">
        <v>5671</v>
      </c>
      <c r="U1791" s="0" t="s">
        <v>99</v>
      </c>
      <c r="V1791" s="5" t="s">
        <v>5672</v>
      </c>
      <c r="Y1791" s="5" t="s">
        <v>3504</v>
      </c>
      <c r="Z1791" s="0" t="s">
        <v>104</v>
      </c>
      <c r="AC1791" s="5" t="s">
        <v>105</v>
      </c>
      <c r="AD1791" s="3">
        <f>IF(AA1791="","Pendiente",AA1791*Q1791)</f>
      </c>
      <c r="AE1791" s="3">
        <v>19900</v>
      </c>
      <c r="AF1791" s="3">
        <f>IF(AE1791="","",AE1791*Q1791)</f>
      </c>
      <c r="AG1791" s="0" t="s">
        <v>106</v>
      </c>
      <c r="AH1791" s="0" t="s">
        <v>107</v>
      </c>
    </row>
    <row r="1792">
      <c r="A1792" s="0">
        <v>1788</v>
      </c>
      <c r="B1792" s="0" t="s">
        <v>5673</v>
      </c>
      <c r="C1792" s="0" t="s">
        <v>13</v>
      </c>
      <c r="D1792" s="0" t="s">
        <v>18</v>
      </c>
      <c r="E1792" s="5" t="s">
        <v>3500</v>
      </c>
      <c r="F1792" s="0" t="s">
        <v>3501</v>
      </c>
      <c r="G1792" s="0" t="s">
        <v>27</v>
      </c>
      <c r="H1792" s="0" t="s">
        <v>1020</v>
      </c>
      <c r="I1792" s="0" t="s">
        <v>3301</v>
      </c>
      <c r="J1792" s="5" t="s">
        <v>3302</v>
      </c>
      <c r="K1792" s="0" t="s">
        <v>32</v>
      </c>
      <c r="O1792" s="2">
        <v>0</v>
      </c>
      <c r="P1792" s="2">
        <v>3</v>
      </c>
      <c r="Q1792" s="2">
        <f>IF(C1792="Inventario físico",O1792,P1792)</f>
      </c>
      <c r="R1792" s="2">
        <v>1</v>
      </c>
      <c r="S1792" s="0" t="s">
        <v>5674</v>
      </c>
      <c r="T1792" s="0" t="s">
        <v>5674</v>
      </c>
      <c r="U1792" s="0" t="s">
        <v>99</v>
      </c>
      <c r="V1792" s="5" t="s">
        <v>5675</v>
      </c>
      <c r="Y1792" s="5" t="s">
        <v>3504</v>
      </c>
      <c r="Z1792" s="0" t="s">
        <v>104</v>
      </c>
      <c r="AC1792" s="5" t="s">
        <v>105</v>
      </c>
      <c r="AD1792" s="3">
        <f>IF(AA1792="","Pendiente",AA1792*Q1792)</f>
      </c>
      <c r="AE1792" s="3">
        <v>19900</v>
      </c>
      <c r="AF1792" s="3">
        <f>IF(AE1792="","",AE1792*Q1792)</f>
      </c>
      <c r="AG1792" s="0" t="s">
        <v>106</v>
      </c>
      <c r="AH1792" s="0" t="s">
        <v>107</v>
      </c>
    </row>
    <row r="1793">
      <c r="A1793" s="0">
        <v>1789</v>
      </c>
      <c r="B1793" s="0" t="s">
        <v>5676</v>
      </c>
      <c r="C1793" s="0" t="s">
        <v>13</v>
      </c>
      <c r="D1793" s="0" t="s">
        <v>18</v>
      </c>
      <c r="E1793" s="5" t="s">
        <v>3500</v>
      </c>
      <c r="F1793" s="0" t="s">
        <v>3501</v>
      </c>
      <c r="G1793" s="0" t="s">
        <v>27</v>
      </c>
      <c r="H1793" s="0" t="s">
        <v>1020</v>
      </c>
      <c r="I1793" s="0" t="s">
        <v>3301</v>
      </c>
      <c r="J1793" s="5" t="s">
        <v>3302</v>
      </c>
      <c r="K1793" s="0" t="s">
        <v>32</v>
      </c>
      <c r="O1793" s="2">
        <v>0</v>
      </c>
      <c r="P1793" s="2">
        <v>3</v>
      </c>
      <c r="Q1793" s="2">
        <f>IF(C1793="Inventario físico",O1793,P1793)</f>
      </c>
      <c r="R1793" s="2">
        <v>1</v>
      </c>
      <c r="S1793" s="0" t="s">
        <v>5677</v>
      </c>
      <c r="T1793" s="0" t="s">
        <v>5677</v>
      </c>
      <c r="U1793" s="0" t="s">
        <v>99</v>
      </c>
      <c r="V1793" s="5" t="s">
        <v>5678</v>
      </c>
      <c r="Y1793" s="5" t="s">
        <v>3504</v>
      </c>
      <c r="Z1793" s="0" t="s">
        <v>104</v>
      </c>
      <c r="AC1793" s="5" t="s">
        <v>105</v>
      </c>
      <c r="AD1793" s="3">
        <f>IF(AA1793="","Pendiente",AA1793*Q1793)</f>
      </c>
      <c r="AE1793" s="3">
        <v>18500</v>
      </c>
      <c r="AF1793" s="3">
        <f>IF(AE1793="","",AE1793*Q1793)</f>
      </c>
      <c r="AG1793" s="0" t="s">
        <v>106</v>
      </c>
      <c r="AH1793" s="0" t="s">
        <v>107</v>
      </c>
    </row>
    <row r="1794">
      <c r="A1794" s="0">
        <v>1790</v>
      </c>
      <c r="B1794" s="0" t="s">
        <v>5679</v>
      </c>
      <c r="C1794" s="0" t="s">
        <v>13</v>
      </c>
      <c r="D1794" s="0" t="s">
        <v>18</v>
      </c>
      <c r="E1794" s="5" t="s">
        <v>3500</v>
      </c>
      <c r="F1794" s="0" t="s">
        <v>3501</v>
      </c>
      <c r="G1794" s="0" t="s">
        <v>27</v>
      </c>
      <c r="H1794" s="0" t="s">
        <v>1020</v>
      </c>
      <c r="I1794" s="0" t="s">
        <v>3301</v>
      </c>
      <c r="J1794" s="5" t="s">
        <v>3302</v>
      </c>
      <c r="K1794" s="0" t="s">
        <v>32</v>
      </c>
      <c r="O1794" s="2">
        <v>0</v>
      </c>
      <c r="P1794" s="2">
        <v>3</v>
      </c>
      <c r="Q1794" s="2">
        <f>IF(C1794="Inventario físico",O1794,P1794)</f>
      </c>
      <c r="R1794" s="2">
        <v>1</v>
      </c>
      <c r="S1794" s="0" t="s">
        <v>5680</v>
      </c>
      <c r="T1794" s="0" t="s">
        <v>5680</v>
      </c>
      <c r="U1794" s="0" t="s">
        <v>99</v>
      </c>
      <c r="V1794" s="5" t="s">
        <v>5681</v>
      </c>
      <c r="Y1794" s="5" t="s">
        <v>3504</v>
      </c>
      <c r="Z1794" s="0" t="s">
        <v>104</v>
      </c>
      <c r="AC1794" s="5" t="s">
        <v>105</v>
      </c>
      <c r="AD1794" s="3">
        <f>IF(AA1794="","Pendiente",AA1794*Q1794)</f>
      </c>
      <c r="AE1794" s="3">
        <v>131231.57</v>
      </c>
      <c r="AF1794" s="3">
        <f>IF(AE1794="","",AE1794*Q1794)</f>
      </c>
      <c r="AG1794" s="0" t="s">
        <v>106</v>
      </c>
      <c r="AH1794" s="0" t="s">
        <v>107</v>
      </c>
    </row>
    <row r="1795">
      <c r="A1795" s="0">
        <v>1791</v>
      </c>
      <c r="B1795" s="0" t="s">
        <v>5682</v>
      </c>
      <c r="C1795" s="0" t="s">
        <v>13</v>
      </c>
      <c r="D1795" s="0" t="s">
        <v>18</v>
      </c>
      <c r="E1795" s="5" t="s">
        <v>3500</v>
      </c>
      <c r="F1795" s="0" t="s">
        <v>3501</v>
      </c>
      <c r="G1795" s="0" t="s">
        <v>27</v>
      </c>
      <c r="H1795" s="0" t="s">
        <v>1020</v>
      </c>
      <c r="I1795" s="0" t="s">
        <v>3301</v>
      </c>
      <c r="J1795" s="5" t="s">
        <v>3302</v>
      </c>
      <c r="K1795" s="0" t="s">
        <v>32</v>
      </c>
      <c r="O1795" s="2">
        <v>0</v>
      </c>
      <c r="P1795" s="2">
        <v>3</v>
      </c>
      <c r="Q1795" s="2">
        <f>IF(C1795="Inventario físico",O1795,P1795)</f>
      </c>
      <c r="R1795" s="2">
        <v>1</v>
      </c>
      <c r="S1795" s="0" t="s">
        <v>5683</v>
      </c>
      <c r="T1795" s="0" t="s">
        <v>5683</v>
      </c>
      <c r="U1795" s="0" t="s">
        <v>99</v>
      </c>
      <c r="V1795" s="5" t="s">
        <v>5684</v>
      </c>
      <c r="Y1795" s="5" t="s">
        <v>3504</v>
      </c>
      <c r="Z1795" s="0" t="s">
        <v>104</v>
      </c>
      <c r="AC1795" s="5" t="s">
        <v>105</v>
      </c>
      <c r="AD1795" s="3">
        <f>IF(AA1795="","Pendiente",AA1795*Q1795)</f>
      </c>
      <c r="AE1795" s="3">
        <v>39000</v>
      </c>
      <c r="AF1795" s="3">
        <f>IF(AE1795="","",AE1795*Q1795)</f>
      </c>
      <c r="AG1795" s="0" t="s">
        <v>106</v>
      </c>
      <c r="AH1795" s="0" t="s">
        <v>107</v>
      </c>
    </row>
    <row r="1796">
      <c r="A1796" s="0">
        <v>1792</v>
      </c>
      <c r="B1796" s="0" t="s">
        <v>5685</v>
      </c>
      <c r="C1796" s="0" t="s">
        <v>13</v>
      </c>
      <c r="D1796" s="0" t="s">
        <v>18</v>
      </c>
      <c r="E1796" s="5" t="s">
        <v>3500</v>
      </c>
      <c r="F1796" s="0" t="s">
        <v>3501</v>
      </c>
      <c r="G1796" s="0" t="s">
        <v>27</v>
      </c>
      <c r="H1796" s="0" t="s">
        <v>1020</v>
      </c>
      <c r="I1796" s="0" t="s">
        <v>3301</v>
      </c>
      <c r="J1796" s="5" t="s">
        <v>3302</v>
      </c>
      <c r="K1796" s="0" t="s">
        <v>32</v>
      </c>
      <c r="O1796" s="2">
        <v>0</v>
      </c>
      <c r="P1796" s="2">
        <v>3</v>
      </c>
      <c r="Q1796" s="2">
        <f>IF(C1796="Inventario físico",O1796,P1796)</f>
      </c>
      <c r="R1796" s="2">
        <v>1</v>
      </c>
      <c r="S1796" s="0" t="s">
        <v>5686</v>
      </c>
      <c r="T1796" s="0" t="s">
        <v>5686</v>
      </c>
      <c r="U1796" s="0" t="s">
        <v>99</v>
      </c>
      <c r="V1796" s="5" t="s">
        <v>5687</v>
      </c>
      <c r="Y1796" s="5" t="s">
        <v>3504</v>
      </c>
      <c r="Z1796" s="0" t="s">
        <v>104</v>
      </c>
      <c r="AC1796" s="5" t="s">
        <v>105</v>
      </c>
      <c r="AD1796" s="3">
        <f>IF(AA1796="","Pendiente",AA1796*Q1796)</f>
      </c>
      <c r="AE1796" s="3">
        <v>21500</v>
      </c>
      <c r="AF1796" s="3">
        <f>IF(AE1796="","",AE1796*Q1796)</f>
      </c>
      <c r="AG1796" s="0" t="s">
        <v>106</v>
      </c>
      <c r="AH1796" s="0" t="s">
        <v>107</v>
      </c>
    </row>
    <row r="1797">
      <c r="A1797" s="0">
        <v>1793</v>
      </c>
      <c r="B1797" s="0" t="s">
        <v>5688</v>
      </c>
      <c r="C1797" s="0" t="s">
        <v>13</v>
      </c>
      <c r="D1797" s="0" t="s">
        <v>16</v>
      </c>
      <c r="E1797" s="5" t="s">
        <v>3306</v>
      </c>
      <c r="G1797" s="0" t="s">
        <v>27</v>
      </c>
      <c r="H1797" s="0" t="s">
        <v>1020</v>
      </c>
      <c r="I1797" s="0" t="s">
        <v>3301</v>
      </c>
      <c r="J1797" s="5" t="s">
        <v>3302</v>
      </c>
      <c r="K1797" s="0" t="s">
        <v>30</v>
      </c>
      <c r="O1797" s="2">
        <v>0</v>
      </c>
      <c r="P1797" s="2">
        <v>2</v>
      </c>
      <c r="Q1797" s="2">
        <f>IF(C1797="Inventario físico",O1797,P1797)</f>
      </c>
      <c r="R1797" s="2">
        <v>2</v>
      </c>
      <c r="S1797" s="0" t="s">
        <v>5689</v>
      </c>
      <c r="T1797" s="0" t="s">
        <v>5689</v>
      </c>
      <c r="U1797" s="0" t="s">
        <v>99</v>
      </c>
      <c r="V1797" s="5" t="s">
        <v>5690</v>
      </c>
      <c r="Y1797" s="5" t="s">
        <v>3309</v>
      </c>
      <c r="Z1797" s="0" t="s">
        <v>104</v>
      </c>
      <c r="AC1797" s="5" t="s">
        <v>105</v>
      </c>
      <c r="AD1797" s="3">
        <f>IF(AA1797="","Pendiente",AA1797*Q1797)</f>
      </c>
      <c r="AE1797" s="3">
        <v>45914</v>
      </c>
      <c r="AF1797" s="3">
        <f>IF(AE1797="","",AE1797*Q1797)</f>
      </c>
      <c r="AG1797" s="0" t="s">
        <v>106</v>
      </c>
      <c r="AH1797" s="0" t="s">
        <v>107</v>
      </c>
    </row>
    <row r="1798">
      <c r="A1798" s="0">
        <v>1794</v>
      </c>
      <c r="B1798" s="0" t="s">
        <v>5691</v>
      </c>
      <c r="C1798" s="0" t="s">
        <v>13</v>
      </c>
      <c r="D1798" s="0" t="s">
        <v>16</v>
      </c>
      <c r="E1798" s="5" t="s">
        <v>3306</v>
      </c>
      <c r="G1798" s="0" t="s">
        <v>27</v>
      </c>
      <c r="H1798" s="0" t="s">
        <v>1020</v>
      </c>
      <c r="I1798" s="0" t="s">
        <v>3301</v>
      </c>
      <c r="J1798" s="5" t="s">
        <v>3302</v>
      </c>
      <c r="K1798" s="0" t="s">
        <v>30</v>
      </c>
      <c r="O1798" s="2">
        <v>0</v>
      </c>
      <c r="P1798" s="2">
        <v>2</v>
      </c>
      <c r="Q1798" s="2">
        <f>IF(C1798="Inventario físico",O1798,P1798)</f>
      </c>
      <c r="R1798" s="2">
        <v>1</v>
      </c>
      <c r="S1798" s="0" t="s">
        <v>5692</v>
      </c>
      <c r="T1798" s="0" t="s">
        <v>5692</v>
      </c>
      <c r="U1798" s="0" t="s">
        <v>99</v>
      </c>
      <c r="V1798" s="5" t="s">
        <v>5693</v>
      </c>
      <c r="Y1798" s="5" t="s">
        <v>3309</v>
      </c>
      <c r="Z1798" s="0" t="s">
        <v>104</v>
      </c>
      <c r="AC1798" s="5" t="s">
        <v>105</v>
      </c>
      <c r="AD1798" s="3">
        <f>IF(AA1798="","Pendiente",AA1798*Q1798)</f>
      </c>
      <c r="AE1798" s="3">
        <v>6797</v>
      </c>
      <c r="AF1798" s="3">
        <f>IF(AE1798="","",AE1798*Q1798)</f>
      </c>
      <c r="AG1798" s="0" t="s">
        <v>106</v>
      </c>
      <c r="AH1798" s="0" t="s">
        <v>107</v>
      </c>
    </row>
    <row r="1799">
      <c r="A1799" s="0">
        <v>1795</v>
      </c>
      <c r="B1799" s="0" t="s">
        <v>5694</v>
      </c>
      <c r="C1799" s="0" t="s">
        <v>13</v>
      </c>
      <c r="D1799" s="0" t="s">
        <v>16</v>
      </c>
      <c r="E1799" s="5" t="s">
        <v>131</v>
      </c>
      <c r="F1799" s="0" t="s">
        <v>3300</v>
      </c>
      <c r="G1799" s="0" t="s">
        <v>27</v>
      </c>
      <c r="H1799" s="0" t="s">
        <v>1020</v>
      </c>
      <c r="I1799" s="0" t="s">
        <v>3301</v>
      </c>
      <c r="J1799" s="5" t="s">
        <v>3302</v>
      </c>
      <c r="K1799" s="0" t="s">
        <v>30</v>
      </c>
      <c r="O1799" s="2">
        <v>0</v>
      </c>
      <c r="P1799" s="2">
        <v>2</v>
      </c>
      <c r="Q1799" s="2">
        <f>IF(C1799="Inventario físico",O1799,P1799)</f>
      </c>
      <c r="R1799" s="2">
        <v>1</v>
      </c>
      <c r="S1799" s="0" t="s">
        <v>5695</v>
      </c>
      <c r="T1799" s="0" t="s">
        <v>5695</v>
      </c>
      <c r="U1799" s="0" t="s">
        <v>99</v>
      </c>
      <c r="V1799" s="5" t="s">
        <v>475</v>
      </c>
      <c r="Y1799" s="5" t="s">
        <v>3304</v>
      </c>
      <c r="Z1799" s="0" t="s">
        <v>104</v>
      </c>
      <c r="AC1799" s="5" t="s">
        <v>105</v>
      </c>
      <c r="AD1799" s="3">
        <f>IF(AA1799="","Pendiente",AA1799*Q1799)</f>
      </c>
      <c r="AE1799" s="3">
        <v>538726</v>
      </c>
      <c r="AF1799" s="3">
        <f>IF(AE1799="","",AE1799*Q1799)</f>
      </c>
      <c r="AG1799" s="0" t="s">
        <v>106</v>
      </c>
      <c r="AH1799" s="0" t="s">
        <v>107</v>
      </c>
    </row>
    <row r="1800">
      <c r="A1800" s="0">
        <v>1796</v>
      </c>
      <c r="B1800" s="0" t="s">
        <v>5696</v>
      </c>
      <c r="C1800" s="0" t="s">
        <v>13</v>
      </c>
      <c r="D1800" s="0" t="s">
        <v>16</v>
      </c>
      <c r="E1800" s="5" t="s">
        <v>3306</v>
      </c>
      <c r="G1800" s="0" t="s">
        <v>27</v>
      </c>
      <c r="H1800" s="0" t="s">
        <v>1020</v>
      </c>
      <c r="I1800" s="0" t="s">
        <v>3301</v>
      </c>
      <c r="J1800" s="5" t="s">
        <v>3302</v>
      </c>
      <c r="K1800" s="0" t="s">
        <v>30</v>
      </c>
      <c r="O1800" s="2">
        <v>0</v>
      </c>
      <c r="P1800" s="2">
        <v>2</v>
      </c>
      <c r="Q1800" s="2">
        <f>IF(C1800="Inventario físico",O1800,P1800)</f>
      </c>
      <c r="R1800" s="2">
        <v>1</v>
      </c>
      <c r="S1800" s="0" t="s">
        <v>5697</v>
      </c>
      <c r="T1800" s="0" t="s">
        <v>5697</v>
      </c>
      <c r="U1800" s="0" t="s">
        <v>99</v>
      </c>
      <c r="V1800" s="5" t="s">
        <v>3017</v>
      </c>
      <c r="Y1800" s="5" t="s">
        <v>3309</v>
      </c>
      <c r="Z1800" s="0" t="s">
        <v>104</v>
      </c>
      <c r="AC1800" s="5" t="s">
        <v>105</v>
      </c>
      <c r="AD1800" s="3">
        <f>IF(AA1800="","Pendiente",AA1800*Q1800)</f>
      </c>
      <c r="AE1800" s="3">
        <v>12600</v>
      </c>
      <c r="AF1800" s="3">
        <f>IF(AE1800="","",AE1800*Q1800)</f>
      </c>
      <c r="AG1800" s="0" t="s">
        <v>106</v>
      </c>
      <c r="AH1800" s="0" t="s">
        <v>107</v>
      </c>
    </row>
    <row r="1801">
      <c r="A1801" s="0">
        <v>1797</v>
      </c>
      <c r="B1801" s="0" t="s">
        <v>5698</v>
      </c>
      <c r="C1801" s="0" t="s">
        <v>13</v>
      </c>
      <c r="D1801" s="0" t="s">
        <v>18</v>
      </c>
      <c r="E1801" s="5" t="s">
        <v>3500</v>
      </c>
      <c r="F1801" s="0" t="s">
        <v>3501</v>
      </c>
      <c r="G1801" s="0" t="s">
        <v>27</v>
      </c>
      <c r="H1801" s="0" t="s">
        <v>1020</v>
      </c>
      <c r="I1801" s="0" t="s">
        <v>3301</v>
      </c>
      <c r="J1801" s="5" t="s">
        <v>3302</v>
      </c>
      <c r="K1801" s="0" t="s">
        <v>32</v>
      </c>
      <c r="O1801" s="2">
        <v>0</v>
      </c>
      <c r="P1801" s="2">
        <v>2</v>
      </c>
      <c r="Q1801" s="2">
        <f>IF(C1801="Inventario físico",O1801,P1801)</f>
      </c>
      <c r="R1801" s="2">
        <v>1</v>
      </c>
      <c r="S1801" s="0" t="s">
        <v>5699</v>
      </c>
      <c r="T1801" s="0" t="s">
        <v>5699</v>
      </c>
      <c r="U1801" s="0" t="s">
        <v>99</v>
      </c>
      <c r="V1801" s="5" t="s">
        <v>5700</v>
      </c>
      <c r="Y1801" s="5" t="s">
        <v>3504</v>
      </c>
      <c r="Z1801" s="0" t="s">
        <v>104</v>
      </c>
      <c r="AC1801" s="5" t="s">
        <v>105</v>
      </c>
      <c r="AD1801" s="3">
        <f>IF(AA1801="","Pendiente",AA1801*Q1801)</f>
      </c>
      <c r="AE1801" s="3">
        <v>42724</v>
      </c>
      <c r="AF1801" s="3">
        <f>IF(AE1801="","",AE1801*Q1801)</f>
      </c>
      <c r="AG1801" s="0" t="s">
        <v>106</v>
      </c>
      <c r="AH1801" s="0" t="s">
        <v>107</v>
      </c>
    </row>
    <row r="1802">
      <c r="A1802" s="0">
        <v>1798</v>
      </c>
      <c r="B1802" s="0" t="s">
        <v>5701</v>
      </c>
      <c r="C1802" s="0" t="s">
        <v>13</v>
      </c>
      <c r="D1802" s="0" t="s">
        <v>18</v>
      </c>
      <c r="E1802" s="5" t="s">
        <v>3500</v>
      </c>
      <c r="F1802" s="0" t="s">
        <v>3501</v>
      </c>
      <c r="G1802" s="0" t="s">
        <v>27</v>
      </c>
      <c r="H1802" s="0" t="s">
        <v>1020</v>
      </c>
      <c r="I1802" s="0" t="s">
        <v>3301</v>
      </c>
      <c r="J1802" s="5" t="s">
        <v>3302</v>
      </c>
      <c r="K1802" s="0" t="s">
        <v>32</v>
      </c>
      <c r="O1802" s="2">
        <v>0</v>
      </c>
      <c r="P1802" s="2">
        <v>2</v>
      </c>
      <c r="Q1802" s="2">
        <f>IF(C1802="Inventario físico",O1802,P1802)</f>
      </c>
      <c r="R1802" s="2">
        <v>1</v>
      </c>
      <c r="S1802" s="0" t="s">
        <v>5702</v>
      </c>
      <c r="T1802" s="0" t="s">
        <v>5702</v>
      </c>
      <c r="U1802" s="0" t="s">
        <v>99</v>
      </c>
      <c r="V1802" s="5" t="s">
        <v>5703</v>
      </c>
      <c r="Y1802" s="5" t="s">
        <v>3504</v>
      </c>
      <c r="Z1802" s="0" t="s">
        <v>104</v>
      </c>
      <c r="AC1802" s="5" t="s">
        <v>105</v>
      </c>
      <c r="AD1802" s="3">
        <f>IF(AA1802="","Pendiente",AA1802*Q1802)</f>
      </c>
      <c r="AE1802" s="3">
        <v>8700</v>
      </c>
      <c r="AF1802" s="3">
        <f>IF(AE1802="","",AE1802*Q1802)</f>
      </c>
      <c r="AG1802" s="0" t="s">
        <v>106</v>
      </c>
      <c r="AH1802" s="0" t="s">
        <v>107</v>
      </c>
    </row>
    <row r="1803">
      <c r="A1803" s="0">
        <v>1799</v>
      </c>
      <c r="B1803" s="0" t="s">
        <v>5704</v>
      </c>
      <c r="C1803" s="0" t="s">
        <v>13</v>
      </c>
      <c r="D1803" s="0" t="s">
        <v>18</v>
      </c>
      <c r="E1803" s="5" t="s">
        <v>3500</v>
      </c>
      <c r="F1803" s="0" t="s">
        <v>3501</v>
      </c>
      <c r="G1803" s="0" t="s">
        <v>27</v>
      </c>
      <c r="H1803" s="0" t="s">
        <v>1020</v>
      </c>
      <c r="I1803" s="0" t="s">
        <v>3301</v>
      </c>
      <c r="J1803" s="5" t="s">
        <v>3302</v>
      </c>
      <c r="K1803" s="0" t="s">
        <v>32</v>
      </c>
      <c r="O1803" s="2">
        <v>0</v>
      </c>
      <c r="P1803" s="2">
        <v>3</v>
      </c>
      <c r="Q1803" s="2">
        <f>IF(C1803="Inventario físico",O1803,P1803)</f>
      </c>
      <c r="R1803" s="2">
        <v>2</v>
      </c>
      <c r="S1803" s="0" t="s">
        <v>5705</v>
      </c>
      <c r="T1803" s="0" t="s">
        <v>5705</v>
      </c>
      <c r="U1803" s="0" t="s">
        <v>99</v>
      </c>
      <c r="V1803" s="5" t="s">
        <v>5706</v>
      </c>
      <c r="Y1803" s="5" t="s">
        <v>3504</v>
      </c>
      <c r="Z1803" s="0" t="s">
        <v>104</v>
      </c>
      <c r="AC1803" s="5" t="s">
        <v>105</v>
      </c>
      <c r="AD1803" s="3">
        <f>IF(AA1803="","Pendiente",AA1803*Q1803)</f>
      </c>
      <c r="AE1803" s="3">
        <v>9624.093333333332</v>
      </c>
      <c r="AF1803" s="3">
        <f>IF(AE1803="","",AE1803*Q1803)</f>
      </c>
      <c r="AG1803" s="0" t="s">
        <v>106</v>
      </c>
      <c r="AH1803" s="0" t="s">
        <v>107</v>
      </c>
    </row>
    <row r="1804">
      <c r="A1804" s="0">
        <v>1800</v>
      </c>
      <c r="B1804" s="0" t="s">
        <v>5707</v>
      </c>
      <c r="C1804" s="0" t="s">
        <v>13</v>
      </c>
      <c r="D1804" s="0" t="s">
        <v>18</v>
      </c>
      <c r="E1804" s="5" t="s">
        <v>3500</v>
      </c>
      <c r="F1804" s="0" t="s">
        <v>3501</v>
      </c>
      <c r="G1804" s="0" t="s">
        <v>27</v>
      </c>
      <c r="H1804" s="0" t="s">
        <v>1020</v>
      </c>
      <c r="I1804" s="0" t="s">
        <v>3301</v>
      </c>
      <c r="J1804" s="5" t="s">
        <v>3302</v>
      </c>
      <c r="K1804" s="0" t="s">
        <v>32</v>
      </c>
      <c r="O1804" s="2">
        <v>0</v>
      </c>
      <c r="P1804" s="2">
        <v>2</v>
      </c>
      <c r="Q1804" s="2">
        <f>IF(C1804="Inventario físico",O1804,P1804)</f>
      </c>
      <c r="R1804" s="2">
        <v>1</v>
      </c>
      <c r="S1804" s="0" t="s">
        <v>5708</v>
      </c>
      <c r="T1804" s="0" t="s">
        <v>5708</v>
      </c>
      <c r="U1804" s="0" t="s">
        <v>99</v>
      </c>
      <c r="V1804" s="5" t="s">
        <v>5709</v>
      </c>
      <c r="Y1804" s="5" t="s">
        <v>3504</v>
      </c>
      <c r="Z1804" s="0" t="s">
        <v>104</v>
      </c>
      <c r="AC1804" s="5" t="s">
        <v>105</v>
      </c>
      <c r="AD1804" s="3">
        <f>IF(AA1804="","Pendiente",AA1804*Q1804)</f>
      </c>
      <c r="AE1804" s="3">
        <v>53900</v>
      </c>
      <c r="AF1804" s="3">
        <f>IF(AE1804="","",AE1804*Q1804)</f>
      </c>
      <c r="AG1804" s="0" t="s">
        <v>106</v>
      </c>
      <c r="AH1804" s="0" t="s">
        <v>107</v>
      </c>
    </row>
    <row r="1805">
      <c r="A1805" s="0">
        <v>1801</v>
      </c>
      <c r="B1805" s="0" t="s">
        <v>5710</v>
      </c>
      <c r="C1805" s="0" t="s">
        <v>13</v>
      </c>
      <c r="D1805" s="0" t="s">
        <v>18</v>
      </c>
      <c r="E1805" s="5" t="s">
        <v>3500</v>
      </c>
      <c r="F1805" s="0" t="s">
        <v>3501</v>
      </c>
      <c r="G1805" s="0" t="s">
        <v>27</v>
      </c>
      <c r="H1805" s="0" t="s">
        <v>1020</v>
      </c>
      <c r="I1805" s="0" t="s">
        <v>3301</v>
      </c>
      <c r="J1805" s="5" t="s">
        <v>3302</v>
      </c>
      <c r="K1805" s="0" t="s">
        <v>32</v>
      </c>
      <c r="O1805" s="2">
        <v>0</v>
      </c>
      <c r="P1805" s="2">
        <v>2</v>
      </c>
      <c r="Q1805" s="2">
        <f>IF(C1805="Inventario físico",O1805,P1805)</f>
      </c>
      <c r="R1805" s="2">
        <v>1</v>
      </c>
      <c r="S1805" s="0" t="s">
        <v>5711</v>
      </c>
      <c r="T1805" s="0" t="s">
        <v>5711</v>
      </c>
      <c r="U1805" s="0" t="s">
        <v>99</v>
      </c>
      <c r="V1805" s="5" t="s">
        <v>5712</v>
      </c>
      <c r="Y1805" s="5" t="s">
        <v>3504</v>
      </c>
      <c r="Z1805" s="0" t="s">
        <v>104</v>
      </c>
      <c r="AC1805" s="5" t="s">
        <v>105</v>
      </c>
      <c r="AD1805" s="3">
        <f>IF(AA1805="","Pendiente",AA1805*Q1805)</f>
      </c>
      <c r="AE1805" s="3">
        <v>11570</v>
      </c>
      <c r="AF1805" s="3">
        <f>IF(AE1805="","",AE1805*Q1805)</f>
      </c>
      <c r="AG1805" s="0" t="s">
        <v>106</v>
      </c>
      <c r="AH1805" s="0" t="s">
        <v>107</v>
      </c>
    </row>
    <row r="1806">
      <c r="A1806" s="0">
        <v>1802</v>
      </c>
      <c r="B1806" s="0" t="s">
        <v>5713</v>
      </c>
      <c r="C1806" s="0" t="s">
        <v>13</v>
      </c>
      <c r="D1806" s="0" t="s">
        <v>18</v>
      </c>
      <c r="E1806" s="5" t="s">
        <v>3500</v>
      </c>
      <c r="F1806" s="0" t="s">
        <v>3501</v>
      </c>
      <c r="G1806" s="0" t="s">
        <v>27</v>
      </c>
      <c r="H1806" s="0" t="s">
        <v>1020</v>
      </c>
      <c r="I1806" s="0" t="s">
        <v>3301</v>
      </c>
      <c r="J1806" s="5" t="s">
        <v>3302</v>
      </c>
      <c r="K1806" s="0" t="s">
        <v>32</v>
      </c>
      <c r="O1806" s="2">
        <v>0</v>
      </c>
      <c r="P1806" s="2">
        <v>2</v>
      </c>
      <c r="Q1806" s="2">
        <f>IF(C1806="Inventario físico",O1806,P1806)</f>
      </c>
      <c r="R1806" s="2">
        <v>1</v>
      </c>
      <c r="S1806" s="0" t="s">
        <v>5714</v>
      </c>
      <c r="T1806" s="0" t="s">
        <v>5714</v>
      </c>
      <c r="U1806" s="0" t="s">
        <v>99</v>
      </c>
      <c r="V1806" s="5" t="s">
        <v>5715</v>
      </c>
      <c r="Y1806" s="5" t="s">
        <v>3504</v>
      </c>
      <c r="Z1806" s="0" t="s">
        <v>104</v>
      </c>
      <c r="AC1806" s="5" t="s">
        <v>105</v>
      </c>
      <c r="AD1806" s="3">
        <f>IF(AA1806="","Pendiente",AA1806*Q1806)</f>
      </c>
      <c r="AE1806" s="3">
        <v>17900</v>
      </c>
      <c r="AF1806" s="3">
        <f>IF(AE1806="","",AE1806*Q1806)</f>
      </c>
      <c r="AG1806" s="0" t="s">
        <v>106</v>
      </c>
      <c r="AH1806" s="0" t="s">
        <v>107</v>
      </c>
    </row>
    <row r="1807">
      <c r="A1807" s="0">
        <v>1803</v>
      </c>
      <c r="B1807" s="0" t="s">
        <v>5716</v>
      </c>
      <c r="C1807" s="0" t="s">
        <v>13</v>
      </c>
      <c r="D1807" s="0" t="s">
        <v>18</v>
      </c>
      <c r="E1807" s="5" t="s">
        <v>3500</v>
      </c>
      <c r="F1807" s="0" t="s">
        <v>3501</v>
      </c>
      <c r="G1807" s="0" t="s">
        <v>27</v>
      </c>
      <c r="H1807" s="0" t="s">
        <v>1020</v>
      </c>
      <c r="I1807" s="0" t="s">
        <v>3301</v>
      </c>
      <c r="J1807" s="5" t="s">
        <v>3302</v>
      </c>
      <c r="K1807" s="0" t="s">
        <v>32</v>
      </c>
      <c r="O1807" s="2">
        <v>0</v>
      </c>
      <c r="P1807" s="2">
        <v>2</v>
      </c>
      <c r="Q1807" s="2">
        <f>IF(C1807="Inventario físico",O1807,P1807)</f>
      </c>
      <c r="R1807" s="2">
        <v>1</v>
      </c>
      <c r="S1807" s="0" t="s">
        <v>5717</v>
      </c>
      <c r="T1807" s="0" t="s">
        <v>5717</v>
      </c>
      <c r="U1807" s="0" t="s">
        <v>99</v>
      </c>
      <c r="V1807" s="5" t="s">
        <v>5718</v>
      </c>
      <c r="Y1807" s="5" t="s">
        <v>3504</v>
      </c>
      <c r="Z1807" s="0" t="s">
        <v>104</v>
      </c>
      <c r="AC1807" s="5" t="s">
        <v>105</v>
      </c>
      <c r="AD1807" s="3">
        <f>IF(AA1807="","Pendiente",AA1807*Q1807)</f>
      </c>
      <c r="AE1807" s="3">
        <v>11413</v>
      </c>
      <c r="AF1807" s="3">
        <f>IF(AE1807="","",AE1807*Q1807)</f>
      </c>
      <c r="AG1807" s="0" t="s">
        <v>106</v>
      </c>
      <c r="AH1807" s="0" t="s">
        <v>107</v>
      </c>
    </row>
    <row r="1808">
      <c r="A1808" s="0">
        <v>1804</v>
      </c>
      <c r="B1808" s="0" t="s">
        <v>5719</v>
      </c>
      <c r="C1808" s="0" t="s">
        <v>13</v>
      </c>
      <c r="D1808" s="0" t="s">
        <v>18</v>
      </c>
      <c r="E1808" s="5" t="s">
        <v>3500</v>
      </c>
      <c r="F1808" s="0" t="s">
        <v>3501</v>
      </c>
      <c r="G1808" s="0" t="s">
        <v>27</v>
      </c>
      <c r="H1808" s="0" t="s">
        <v>1020</v>
      </c>
      <c r="I1808" s="0" t="s">
        <v>3301</v>
      </c>
      <c r="J1808" s="5" t="s">
        <v>3302</v>
      </c>
      <c r="K1808" s="0" t="s">
        <v>32</v>
      </c>
      <c r="O1808" s="2">
        <v>0</v>
      </c>
      <c r="P1808" s="2">
        <v>2</v>
      </c>
      <c r="Q1808" s="2">
        <f>IF(C1808="Inventario físico",O1808,P1808)</f>
      </c>
      <c r="R1808" s="2">
        <v>1</v>
      </c>
      <c r="S1808" s="0" t="s">
        <v>5720</v>
      </c>
      <c r="T1808" s="0" t="s">
        <v>5720</v>
      </c>
      <c r="U1808" s="0" t="s">
        <v>99</v>
      </c>
      <c r="V1808" s="5" t="s">
        <v>5721</v>
      </c>
      <c r="Y1808" s="5" t="s">
        <v>3504</v>
      </c>
      <c r="Z1808" s="0" t="s">
        <v>104</v>
      </c>
      <c r="AC1808" s="5" t="s">
        <v>105</v>
      </c>
      <c r="AD1808" s="3">
        <f>IF(AA1808="","Pendiente",AA1808*Q1808)</f>
      </c>
      <c r="AE1808" s="3">
        <v>120680</v>
      </c>
      <c r="AF1808" s="3">
        <f>IF(AE1808="","",AE1808*Q1808)</f>
      </c>
      <c r="AG1808" s="0" t="s">
        <v>106</v>
      </c>
      <c r="AH1808" s="0" t="s">
        <v>107</v>
      </c>
    </row>
    <row r="1809">
      <c r="A1809" s="0">
        <v>1805</v>
      </c>
      <c r="B1809" s="0" t="s">
        <v>5722</v>
      </c>
      <c r="C1809" s="0" t="s">
        <v>13</v>
      </c>
      <c r="D1809" s="0" t="s">
        <v>18</v>
      </c>
      <c r="E1809" s="5" t="s">
        <v>3500</v>
      </c>
      <c r="F1809" s="0" t="s">
        <v>3501</v>
      </c>
      <c r="G1809" s="0" t="s">
        <v>27</v>
      </c>
      <c r="H1809" s="0" t="s">
        <v>1020</v>
      </c>
      <c r="I1809" s="0" t="s">
        <v>3301</v>
      </c>
      <c r="J1809" s="5" t="s">
        <v>3302</v>
      </c>
      <c r="K1809" s="0" t="s">
        <v>32</v>
      </c>
      <c r="O1809" s="2">
        <v>0</v>
      </c>
      <c r="P1809" s="2">
        <v>2</v>
      </c>
      <c r="Q1809" s="2">
        <f>IF(C1809="Inventario físico",O1809,P1809)</f>
      </c>
      <c r="R1809" s="2">
        <v>1</v>
      </c>
      <c r="S1809" s="0" t="s">
        <v>5723</v>
      </c>
      <c r="T1809" s="0" t="s">
        <v>5723</v>
      </c>
      <c r="U1809" s="0" t="s">
        <v>99</v>
      </c>
      <c r="V1809" s="5" t="s">
        <v>5724</v>
      </c>
      <c r="Y1809" s="5" t="s">
        <v>3504</v>
      </c>
      <c r="Z1809" s="0" t="s">
        <v>104</v>
      </c>
      <c r="AC1809" s="5" t="s">
        <v>105</v>
      </c>
      <c r="AD1809" s="3">
        <f>IF(AA1809="","Pendiente",AA1809*Q1809)</f>
      </c>
      <c r="AE1809" s="3">
        <v>131231.57</v>
      </c>
      <c r="AF1809" s="3">
        <f>IF(AE1809="","",AE1809*Q1809)</f>
      </c>
      <c r="AG1809" s="0" t="s">
        <v>106</v>
      </c>
      <c r="AH1809" s="0" t="s">
        <v>107</v>
      </c>
    </row>
    <row r="1810">
      <c r="A1810" s="0">
        <v>1806</v>
      </c>
      <c r="B1810" s="0" t="s">
        <v>5725</v>
      </c>
      <c r="C1810" s="0" t="s">
        <v>13</v>
      </c>
      <c r="D1810" s="0" t="s">
        <v>18</v>
      </c>
      <c r="E1810" s="5" t="s">
        <v>3500</v>
      </c>
      <c r="F1810" s="0" t="s">
        <v>3501</v>
      </c>
      <c r="G1810" s="0" t="s">
        <v>27</v>
      </c>
      <c r="H1810" s="0" t="s">
        <v>1020</v>
      </c>
      <c r="I1810" s="0" t="s">
        <v>3301</v>
      </c>
      <c r="J1810" s="5" t="s">
        <v>3302</v>
      </c>
      <c r="K1810" s="0" t="s">
        <v>32</v>
      </c>
      <c r="O1810" s="2">
        <v>0</v>
      </c>
      <c r="P1810" s="2">
        <v>2</v>
      </c>
      <c r="Q1810" s="2">
        <f>IF(C1810="Inventario físico",O1810,P1810)</f>
      </c>
      <c r="R1810" s="2">
        <v>1</v>
      </c>
      <c r="S1810" s="0" t="s">
        <v>5726</v>
      </c>
      <c r="T1810" s="0" t="s">
        <v>5726</v>
      </c>
      <c r="U1810" s="0" t="s">
        <v>99</v>
      </c>
      <c r="V1810" s="5" t="s">
        <v>5727</v>
      </c>
      <c r="Y1810" s="5" t="s">
        <v>3504</v>
      </c>
      <c r="Z1810" s="0" t="s">
        <v>104</v>
      </c>
      <c r="AC1810" s="5" t="s">
        <v>105</v>
      </c>
      <c r="AD1810" s="3">
        <f>IF(AA1810="","Pendiente",AA1810*Q1810)</f>
      </c>
      <c r="AE1810" s="3">
        <v>8700</v>
      </c>
      <c r="AF1810" s="3">
        <f>IF(AE1810="","",AE1810*Q1810)</f>
      </c>
      <c r="AG1810" s="0" t="s">
        <v>106</v>
      </c>
      <c r="AH1810" s="0" t="s">
        <v>107</v>
      </c>
    </row>
    <row r="1811">
      <c r="A1811" s="0">
        <v>1807</v>
      </c>
      <c r="B1811" s="0" t="s">
        <v>5728</v>
      </c>
      <c r="C1811" s="0" t="s">
        <v>13</v>
      </c>
      <c r="D1811" s="0" t="s">
        <v>18</v>
      </c>
      <c r="E1811" s="5" t="s">
        <v>3500</v>
      </c>
      <c r="F1811" s="0" t="s">
        <v>3501</v>
      </c>
      <c r="G1811" s="0" t="s">
        <v>27</v>
      </c>
      <c r="H1811" s="0" t="s">
        <v>1020</v>
      </c>
      <c r="I1811" s="0" t="s">
        <v>3301</v>
      </c>
      <c r="J1811" s="5" t="s">
        <v>3302</v>
      </c>
      <c r="K1811" s="0" t="s">
        <v>32</v>
      </c>
      <c r="O1811" s="2">
        <v>0</v>
      </c>
      <c r="P1811" s="2">
        <v>2</v>
      </c>
      <c r="Q1811" s="2">
        <f>IF(C1811="Inventario físico",O1811,P1811)</f>
      </c>
      <c r="R1811" s="2">
        <v>1</v>
      </c>
      <c r="S1811" s="0" t="s">
        <v>5729</v>
      </c>
      <c r="T1811" s="0" t="s">
        <v>5729</v>
      </c>
      <c r="U1811" s="0" t="s">
        <v>99</v>
      </c>
      <c r="V1811" s="5" t="s">
        <v>5730</v>
      </c>
      <c r="Y1811" s="5" t="s">
        <v>3504</v>
      </c>
      <c r="Z1811" s="0" t="s">
        <v>104</v>
      </c>
      <c r="AC1811" s="5" t="s">
        <v>105</v>
      </c>
      <c r="AD1811" s="3">
        <f>IF(AA1811="","Pendiente",AA1811*Q1811)</f>
      </c>
      <c r="AE1811" s="3">
        <v>27500</v>
      </c>
      <c r="AF1811" s="3">
        <f>IF(AE1811="","",AE1811*Q1811)</f>
      </c>
      <c r="AG1811" s="0" t="s">
        <v>106</v>
      </c>
      <c r="AH1811" s="0" t="s">
        <v>107</v>
      </c>
    </row>
    <row r="1812">
      <c r="A1812" s="0">
        <v>1808</v>
      </c>
      <c r="B1812" s="0" t="s">
        <v>5731</v>
      </c>
      <c r="C1812" s="0" t="s">
        <v>13</v>
      </c>
      <c r="D1812" s="0" t="s">
        <v>16</v>
      </c>
      <c r="E1812" s="5" t="s">
        <v>3306</v>
      </c>
      <c r="G1812" s="0" t="s">
        <v>27</v>
      </c>
      <c r="H1812" s="0" t="s">
        <v>1020</v>
      </c>
      <c r="I1812" s="0" t="s">
        <v>3301</v>
      </c>
      <c r="J1812" s="5" t="s">
        <v>3302</v>
      </c>
      <c r="K1812" s="0" t="s">
        <v>33</v>
      </c>
      <c r="O1812" s="2">
        <v>0</v>
      </c>
      <c r="P1812" s="2">
        <v>1</v>
      </c>
      <c r="Q1812" s="2">
        <f>IF(C1812="Inventario físico",O1812,P1812)</f>
      </c>
      <c r="R1812" s="2">
        <v>2</v>
      </c>
      <c r="S1812" s="0" t="s">
        <v>5732</v>
      </c>
      <c r="T1812" s="0" t="s">
        <v>5732</v>
      </c>
      <c r="U1812" s="0" t="s">
        <v>99</v>
      </c>
      <c r="V1812" s="5" t="s">
        <v>5733</v>
      </c>
      <c r="Y1812" s="5" t="s">
        <v>3309</v>
      </c>
      <c r="Z1812" s="0" t="s">
        <v>104</v>
      </c>
      <c r="AC1812" s="5" t="s">
        <v>105</v>
      </c>
      <c r="AD1812" s="3">
        <f>IF(AA1812="","Pendiente",AA1812*Q1812)</f>
      </c>
      <c r="AE1812" s="3">
        <v>48.35</v>
      </c>
      <c r="AF1812" s="3">
        <f>IF(AE1812="","",AE1812*Q1812)</f>
      </c>
      <c r="AG1812" s="0" t="s">
        <v>106</v>
      </c>
      <c r="AH1812" s="0" t="s">
        <v>107</v>
      </c>
    </row>
    <row r="1813">
      <c r="A1813" s="0">
        <v>1809</v>
      </c>
      <c r="B1813" s="0" t="s">
        <v>5734</v>
      </c>
      <c r="C1813" s="0" t="s">
        <v>13</v>
      </c>
      <c r="D1813" s="0" t="s">
        <v>16</v>
      </c>
      <c r="E1813" s="5" t="s">
        <v>3306</v>
      </c>
      <c r="G1813" s="0" t="s">
        <v>27</v>
      </c>
      <c r="H1813" s="0" t="s">
        <v>1020</v>
      </c>
      <c r="I1813" s="0" t="s">
        <v>3301</v>
      </c>
      <c r="J1813" s="5" t="s">
        <v>3302</v>
      </c>
      <c r="K1813" s="0" t="s">
        <v>33</v>
      </c>
      <c r="O1813" s="2">
        <v>0</v>
      </c>
      <c r="P1813" s="2">
        <v>1</v>
      </c>
      <c r="Q1813" s="2">
        <f>IF(C1813="Inventario físico",O1813,P1813)</f>
      </c>
      <c r="R1813" s="2">
        <v>1</v>
      </c>
      <c r="S1813" s="0" t="s">
        <v>5735</v>
      </c>
      <c r="T1813" s="0" t="s">
        <v>5735</v>
      </c>
      <c r="U1813" s="0" t="s">
        <v>99</v>
      </c>
      <c r="V1813" s="5" t="s">
        <v>2561</v>
      </c>
      <c r="Y1813" s="5" t="s">
        <v>3309</v>
      </c>
      <c r="Z1813" s="0" t="s">
        <v>104</v>
      </c>
      <c r="AC1813" s="5" t="s">
        <v>105</v>
      </c>
      <c r="AD1813" s="3">
        <f>IF(AA1813="","Pendiente",AA1813*Q1813)</f>
      </c>
      <c r="AE1813" s="3">
        <v>609.04</v>
      </c>
      <c r="AF1813" s="3">
        <f>IF(AE1813="","",AE1813*Q1813)</f>
      </c>
      <c r="AG1813" s="0" t="s">
        <v>106</v>
      </c>
      <c r="AH1813" s="0" t="s">
        <v>107</v>
      </c>
    </row>
    <row r="1814">
      <c r="A1814" s="0">
        <v>1810</v>
      </c>
      <c r="B1814" s="0" t="s">
        <v>5736</v>
      </c>
      <c r="C1814" s="0" t="s">
        <v>13</v>
      </c>
      <c r="D1814" s="0" t="s">
        <v>16</v>
      </c>
      <c r="E1814" s="5" t="s">
        <v>3306</v>
      </c>
      <c r="G1814" s="0" t="s">
        <v>27</v>
      </c>
      <c r="H1814" s="0" t="s">
        <v>1020</v>
      </c>
      <c r="I1814" s="0" t="s">
        <v>3301</v>
      </c>
      <c r="J1814" s="5" t="s">
        <v>3302</v>
      </c>
      <c r="K1814" s="0" t="s">
        <v>33</v>
      </c>
      <c r="O1814" s="2">
        <v>0</v>
      </c>
      <c r="P1814" s="2">
        <v>1</v>
      </c>
      <c r="Q1814" s="2">
        <f>IF(C1814="Inventario físico",O1814,P1814)</f>
      </c>
      <c r="R1814" s="2">
        <v>1</v>
      </c>
      <c r="S1814" s="0" t="s">
        <v>5737</v>
      </c>
      <c r="T1814" s="0" t="s">
        <v>5737</v>
      </c>
      <c r="U1814" s="0" t="s">
        <v>99</v>
      </c>
      <c r="V1814" s="5" t="s">
        <v>5738</v>
      </c>
      <c r="Y1814" s="5" t="s">
        <v>3309</v>
      </c>
      <c r="Z1814" s="0" t="s">
        <v>104</v>
      </c>
      <c r="AC1814" s="5" t="s">
        <v>105</v>
      </c>
      <c r="AD1814" s="3">
        <f>IF(AA1814="","Pendiente",AA1814*Q1814)</f>
      </c>
      <c r="AE1814" s="3">
        <v>442644.63</v>
      </c>
      <c r="AF1814" s="3">
        <f>IF(AE1814="","",AE1814*Q1814)</f>
      </c>
      <c r="AG1814" s="0" t="s">
        <v>106</v>
      </c>
      <c r="AH1814" s="0" t="s">
        <v>107</v>
      </c>
    </row>
    <row r="1815">
      <c r="A1815" s="0">
        <v>1811</v>
      </c>
      <c r="B1815" s="0" t="s">
        <v>5739</v>
      </c>
      <c r="C1815" s="0" t="s">
        <v>13</v>
      </c>
      <c r="D1815" s="0" t="s">
        <v>16</v>
      </c>
      <c r="E1815" s="5" t="s">
        <v>3306</v>
      </c>
      <c r="G1815" s="0" t="s">
        <v>28</v>
      </c>
      <c r="H1815" s="0" t="s">
        <v>2131</v>
      </c>
      <c r="I1815" s="0" t="s">
        <v>3301</v>
      </c>
      <c r="J1815" s="5" t="s">
        <v>3302</v>
      </c>
      <c r="K1815" s="0" t="s">
        <v>33</v>
      </c>
      <c r="O1815" s="2">
        <v>0</v>
      </c>
      <c r="P1815" s="2">
        <v>12</v>
      </c>
      <c r="Q1815" s="2">
        <f>IF(C1815="Inventario físico",O1815,P1815)</f>
      </c>
      <c r="R1815" s="2">
        <v>1</v>
      </c>
      <c r="S1815" s="0" t="s">
        <v>5737</v>
      </c>
      <c r="T1815" s="0" t="s">
        <v>5737</v>
      </c>
      <c r="U1815" s="0" t="s">
        <v>99</v>
      </c>
      <c r="V1815" s="5" t="s">
        <v>5738</v>
      </c>
      <c r="Y1815" s="5" t="s">
        <v>3309</v>
      </c>
      <c r="Z1815" s="0" t="s">
        <v>104</v>
      </c>
      <c r="AC1815" s="5" t="s">
        <v>105</v>
      </c>
      <c r="AD1815" s="3">
        <f>IF(AA1815="","Pendiente",AA1815*Q1815)</f>
      </c>
      <c r="AE1815" s="3">
        <v>326800</v>
      </c>
      <c r="AF1815" s="3">
        <f>IF(AE1815="","",AE1815*Q1815)</f>
      </c>
      <c r="AG1815" s="0" t="s">
        <v>106</v>
      </c>
      <c r="AH1815" s="0" t="s">
        <v>107</v>
      </c>
    </row>
    <row r="1816">
      <c r="A1816" s="0">
        <v>1812</v>
      </c>
      <c r="B1816" s="0" t="s">
        <v>5740</v>
      </c>
      <c r="C1816" s="0" t="s">
        <v>13</v>
      </c>
      <c r="D1816" s="0" t="s">
        <v>16</v>
      </c>
      <c r="E1816" s="5" t="s">
        <v>3306</v>
      </c>
      <c r="G1816" s="0" t="s">
        <v>27</v>
      </c>
      <c r="H1816" s="0" t="s">
        <v>1020</v>
      </c>
      <c r="I1816" s="0" t="s">
        <v>3301</v>
      </c>
      <c r="J1816" s="5" t="s">
        <v>3302</v>
      </c>
      <c r="K1816" s="0" t="s">
        <v>30</v>
      </c>
      <c r="O1816" s="2">
        <v>0</v>
      </c>
      <c r="P1816" s="2">
        <v>1</v>
      </c>
      <c r="Q1816" s="2">
        <f>IF(C1816="Inventario físico",O1816,P1816)</f>
      </c>
      <c r="R1816" s="2">
        <v>1</v>
      </c>
      <c r="S1816" s="0" t="s">
        <v>5741</v>
      </c>
      <c r="T1816" s="0" t="s">
        <v>5741</v>
      </c>
      <c r="U1816" s="0" t="s">
        <v>99</v>
      </c>
      <c r="V1816" s="5" t="s">
        <v>5742</v>
      </c>
      <c r="Y1816" s="5" t="s">
        <v>3309</v>
      </c>
      <c r="Z1816" s="0" t="s">
        <v>104</v>
      </c>
      <c r="AC1816" s="5" t="s">
        <v>105</v>
      </c>
      <c r="AD1816" s="3">
        <f>IF(AA1816="","Pendiente",AA1816*Q1816)</f>
      </c>
      <c r="AE1816" s="3">
        <v>29800</v>
      </c>
      <c r="AF1816" s="3">
        <f>IF(AE1816="","",AE1816*Q1816)</f>
      </c>
      <c r="AG1816" s="0" t="s">
        <v>106</v>
      </c>
      <c r="AH1816" s="0" t="s">
        <v>107</v>
      </c>
    </row>
    <row r="1817">
      <c r="A1817" s="0">
        <v>1813</v>
      </c>
      <c r="B1817" s="0" t="s">
        <v>5743</v>
      </c>
      <c r="C1817" s="0" t="s">
        <v>13</v>
      </c>
      <c r="D1817" s="0" t="s">
        <v>16</v>
      </c>
      <c r="E1817" s="5" t="s">
        <v>3306</v>
      </c>
      <c r="G1817" s="0" t="s">
        <v>27</v>
      </c>
      <c r="H1817" s="0" t="s">
        <v>1020</v>
      </c>
      <c r="I1817" s="0" t="s">
        <v>3301</v>
      </c>
      <c r="J1817" s="5" t="s">
        <v>3302</v>
      </c>
      <c r="K1817" s="0" t="s">
        <v>30</v>
      </c>
      <c r="O1817" s="2">
        <v>0</v>
      </c>
      <c r="P1817" s="2">
        <v>1</v>
      </c>
      <c r="Q1817" s="2">
        <f>IF(C1817="Inventario físico",O1817,P1817)</f>
      </c>
      <c r="R1817" s="2">
        <v>1</v>
      </c>
      <c r="S1817" s="0" t="s">
        <v>5744</v>
      </c>
      <c r="T1817" s="0" t="s">
        <v>5744</v>
      </c>
      <c r="U1817" s="0" t="s">
        <v>99</v>
      </c>
      <c r="V1817" s="5" t="s">
        <v>5745</v>
      </c>
      <c r="Y1817" s="5" t="s">
        <v>3309</v>
      </c>
      <c r="Z1817" s="0" t="s">
        <v>104</v>
      </c>
      <c r="AC1817" s="5" t="s">
        <v>105</v>
      </c>
      <c r="AD1817" s="3">
        <f>IF(AA1817="","Pendiente",AA1817*Q1817)</f>
      </c>
      <c r="AE1817" s="3">
        <v>3224.83</v>
      </c>
      <c r="AF1817" s="3">
        <f>IF(AE1817="","",AE1817*Q1817)</f>
      </c>
      <c r="AG1817" s="0" t="s">
        <v>106</v>
      </c>
      <c r="AH1817" s="0" t="s">
        <v>107</v>
      </c>
    </row>
    <row r="1818">
      <c r="A1818" s="0">
        <v>1814</v>
      </c>
      <c r="B1818" s="0" t="s">
        <v>5746</v>
      </c>
      <c r="C1818" s="0" t="s">
        <v>13</v>
      </c>
      <c r="D1818" s="0" t="s">
        <v>16</v>
      </c>
      <c r="E1818" s="5" t="s">
        <v>131</v>
      </c>
      <c r="F1818" s="0" t="s">
        <v>3300</v>
      </c>
      <c r="G1818" s="0" t="s">
        <v>27</v>
      </c>
      <c r="H1818" s="0" t="s">
        <v>1020</v>
      </c>
      <c r="I1818" s="0" t="s">
        <v>3301</v>
      </c>
      <c r="J1818" s="5" t="s">
        <v>3302</v>
      </c>
      <c r="K1818" s="0" t="s">
        <v>30</v>
      </c>
      <c r="O1818" s="2">
        <v>0</v>
      </c>
      <c r="P1818" s="2">
        <v>1</v>
      </c>
      <c r="Q1818" s="2">
        <f>IF(C1818="Inventario físico",O1818,P1818)</f>
      </c>
      <c r="R1818" s="2">
        <v>2</v>
      </c>
      <c r="S1818" s="0" t="s">
        <v>5747</v>
      </c>
      <c r="T1818" s="0" t="s">
        <v>5747</v>
      </c>
      <c r="U1818" s="0" t="s">
        <v>99</v>
      </c>
      <c r="V1818" s="5" t="s">
        <v>813</v>
      </c>
      <c r="Y1818" s="5" t="s">
        <v>3304</v>
      </c>
      <c r="Z1818" s="0" t="s">
        <v>104</v>
      </c>
      <c r="AC1818" s="5" t="s">
        <v>105</v>
      </c>
      <c r="AD1818" s="3">
        <f>IF(AA1818="","Pendiente",AA1818*Q1818)</f>
      </c>
      <c r="AE1818" s="3">
        <v>24.99</v>
      </c>
      <c r="AF1818" s="3">
        <f>IF(AE1818="","",AE1818*Q1818)</f>
      </c>
      <c r="AG1818" s="0" t="s">
        <v>106</v>
      </c>
      <c r="AH1818" s="0" t="s">
        <v>107</v>
      </c>
    </row>
    <row r="1819">
      <c r="A1819" s="0">
        <v>1815</v>
      </c>
      <c r="B1819" s="0" t="s">
        <v>5748</v>
      </c>
      <c r="C1819" s="0" t="s">
        <v>13</v>
      </c>
      <c r="D1819" s="0" t="s">
        <v>16</v>
      </c>
      <c r="E1819" s="5" t="s">
        <v>131</v>
      </c>
      <c r="F1819" s="0" t="s">
        <v>3300</v>
      </c>
      <c r="G1819" s="0" t="s">
        <v>28</v>
      </c>
      <c r="H1819" s="0" t="s">
        <v>2131</v>
      </c>
      <c r="I1819" s="0" t="s">
        <v>3301</v>
      </c>
      <c r="J1819" s="5" t="s">
        <v>3302</v>
      </c>
      <c r="K1819" s="0" t="s">
        <v>30</v>
      </c>
      <c r="O1819" s="2">
        <v>0</v>
      </c>
      <c r="P1819" s="2">
        <v>10</v>
      </c>
      <c r="Q1819" s="2">
        <f>IF(C1819="Inventario físico",O1819,P1819)</f>
      </c>
      <c r="R1819" s="2">
        <v>1</v>
      </c>
      <c r="S1819" s="0" t="s">
        <v>5747</v>
      </c>
      <c r="T1819" s="0" t="s">
        <v>5747</v>
      </c>
      <c r="U1819" s="0" t="s">
        <v>99</v>
      </c>
      <c r="V1819" s="5" t="s">
        <v>813</v>
      </c>
      <c r="Y1819" s="5" t="s">
        <v>3304</v>
      </c>
      <c r="Z1819" s="0" t="s">
        <v>104</v>
      </c>
      <c r="AC1819" s="5" t="s">
        <v>105</v>
      </c>
      <c r="AD1819" s="3">
        <f>IF(AA1819="","Pendiente",AA1819*Q1819)</f>
      </c>
      <c r="AE1819" s="3">
        <v>433</v>
      </c>
      <c r="AF1819" s="3">
        <f>IF(AE1819="","",AE1819*Q1819)</f>
      </c>
      <c r="AG1819" s="0" t="s">
        <v>106</v>
      </c>
      <c r="AH1819" s="0" t="s">
        <v>107</v>
      </c>
    </row>
    <row r="1820">
      <c r="A1820" s="0">
        <v>1816</v>
      </c>
      <c r="B1820" s="0" t="s">
        <v>5749</v>
      </c>
      <c r="C1820" s="0" t="s">
        <v>13</v>
      </c>
      <c r="D1820" s="0" t="s">
        <v>16</v>
      </c>
      <c r="E1820" s="5" t="s">
        <v>3306</v>
      </c>
      <c r="G1820" s="0" t="s">
        <v>27</v>
      </c>
      <c r="H1820" s="0" t="s">
        <v>1020</v>
      </c>
      <c r="I1820" s="0" t="s">
        <v>3301</v>
      </c>
      <c r="J1820" s="5" t="s">
        <v>3302</v>
      </c>
      <c r="K1820" s="0" t="s">
        <v>30</v>
      </c>
      <c r="O1820" s="2">
        <v>0</v>
      </c>
      <c r="P1820" s="2">
        <v>1</v>
      </c>
      <c r="Q1820" s="2">
        <f>IF(C1820="Inventario físico",O1820,P1820)</f>
      </c>
      <c r="R1820" s="2">
        <v>1</v>
      </c>
      <c r="S1820" s="0" t="s">
        <v>5750</v>
      </c>
      <c r="T1820" s="0" t="s">
        <v>5750</v>
      </c>
      <c r="U1820" s="0" t="s">
        <v>99</v>
      </c>
      <c r="V1820" s="5" t="s">
        <v>5751</v>
      </c>
      <c r="Y1820" s="5" t="s">
        <v>3309</v>
      </c>
      <c r="Z1820" s="0" t="s">
        <v>104</v>
      </c>
      <c r="AC1820" s="5" t="s">
        <v>105</v>
      </c>
      <c r="AD1820" s="3">
        <f>IF(AA1820="","Pendiente",AA1820*Q1820)</f>
      </c>
      <c r="AE1820" s="3">
        <v>273.52</v>
      </c>
      <c r="AF1820" s="3">
        <f>IF(AE1820="","",AE1820*Q1820)</f>
      </c>
      <c r="AG1820" s="0" t="s">
        <v>106</v>
      </c>
      <c r="AH1820" s="0" t="s">
        <v>107</v>
      </c>
    </row>
    <row r="1821">
      <c r="A1821" s="0">
        <v>1817</v>
      </c>
      <c r="B1821" s="0" t="s">
        <v>5752</v>
      </c>
      <c r="C1821" s="0" t="s">
        <v>13</v>
      </c>
      <c r="D1821" s="0" t="s">
        <v>16</v>
      </c>
      <c r="E1821" s="5" t="s">
        <v>3306</v>
      </c>
      <c r="G1821" s="0" t="s">
        <v>27</v>
      </c>
      <c r="H1821" s="0" t="s">
        <v>1020</v>
      </c>
      <c r="I1821" s="0" t="s">
        <v>3301</v>
      </c>
      <c r="J1821" s="5" t="s">
        <v>3302</v>
      </c>
      <c r="K1821" s="0" t="s">
        <v>30</v>
      </c>
      <c r="O1821" s="2">
        <v>0</v>
      </c>
      <c r="P1821" s="2">
        <v>1</v>
      </c>
      <c r="Q1821" s="2">
        <f>IF(C1821="Inventario físico",O1821,P1821)</f>
      </c>
      <c r="R1821" s="2">
        <v>1</v>
      </c>
      <c r="S1821" s="0" t="s">
        <v>5753</v>
      </c>
      <c r="T1821" s="0" t="s">
        <v>5753</v>
      </c>
      <c r="U1821" s="0" t="s">
        <v>99</v>
      </c>
      <c r="V1821" s="5" t="s">
        <v>5754</v>
      </c>
      <c r="Y1821" s="5" t="s">
        <v>3309</v>
      </c>
      <c r="Z1821" s="0" t="s">
        <v>104</v>
      </c>
      <c r="AC1821" s="5" t="s">
        <v>105</v>
      </c>
      <c r="AD1821" s="3">
        <f>IF(AA1821="","Pendiente",AA1821*Q1821)</f>
      </c>
      <c r="AE1821" s="3">
        <v>189</v>
      </c>
      <c r="AF1821" s="3">
        <f>IF(AE1821="","",AE1821*Q1821)</f>
      </c>
      <c r="AG1821" s="0" t="s">
        <v>106</v>
      </c>
      <c r="AH1821" s="0" t="s">
        <v>107</v>
      </c>
    </row>
    <row r="1822">
      <c r="A1822" s="0">
        <v>1818</v>
      </c>
      <c r="B1822" s="0" t="s">
        <v>5755</v>
      </c>
      <c r="C1822" s="0" t="s">
        <v>13</v>
      </c>
      <c r="D1822" s="0" t="s">
        <v>16</v>
      </c>
      <c r="E1822" s="5" t="s">
        <v>3306</v>
      </c>
      <c r="G1822" s="0" t="s">
        <v>27</v>
      </c>
      <c r="H1822" s="0" t="s">
        <v>1020</v>
      </c>
      <c r="I1822" s="0" t="s">
        <v>3301</v>
      </c>
      <c r="J1822" s="5" t="s">
        <v>3302</v>
      </c>
      <c r="K1822" s="0" t="s">
        <v>30</v>
      </c>
      <c r="O1822" s="2">
        <v>0</v>
      </c>
      <c r="P1822" s="2">
        <v>1</v>
      </c>
      <c r="Q1822" s="2">
        <f>IF(C1822="Inventario físico",O1822,P1822)</f>
      </c>
      <c r="R1822" s="2">
        <v>1</v>
      </c>
      <c r="S1822" s="0" t="s">
        <v>5756</v>
      </c>
      <c r="T1822" s="0" t="s">
        <v>5756</v>
      </c>
      <c r="U1822" s="0" t="s">
        <v>99</v>
      </c>
      <c r="V1822" s="5" t="s">
        <v>5757</v>
      </c>
      <c r="Y1822" s="5" t="s">
        <v>3309</v>
      </c>
      <c r="Z1822" s="0" t="s">
        <v>104</v>
      </c>
      <c r="AC1822" s="5" t="s">
        <v>105</v>
      </c>
      <c r="AD1822" s="3">
        <f>IF(AA1822="","Pendiente",AA1822*Q1822)</f>
      </c>
      <c r="AE1822" s="3">
        <v>520361.99</v>
      </c>
      <c r="AF1822" s="3">
        <f>IF(AE1822="","",AE1822*Q1822)</f>
      </c>
      <c r="AG1822" s="0" t="s">
        <v>106</v>
      </c>
      <c r="AH1822" s="0" t="s">
        <v>107</v>
      </c>
    </row>
    <row r="1823">
      <c r="A1823" s="0">
        <v>1819</v>
      </c>
      <c r="B1823" s="0" t="s">
        <v>5758</v>
      </c>
      <c r="C1823" s="0" t="s">
        <v>13</v>
      </c>
      <c r="D1823" s="0" t="s">
        <v>18</v>
      </c>
      <c r="E1823" s="5" t="s">
        <v>3500</v>
      </c>
      <c r="F1823" s="0" t="s">
        <v>3501</v>
      </c>
      <c r="G1823" s="0" t="s">
        <v>27</v>
      </c>
      <c r="H1823" s="0" t="s">
        <v>1020</v>
      </c>
      <c r="I1823" s="0" t="s">
        <v>3301</v>
      </c>
      <c r="J1823" s="5" t="s">
        <v>3302</v>
      </c>
      <c r="K1823" s="0" t="s">
        <v>32</v>
      </c>
      <c r="O1823" s="2">
        <v>0</v>
      </c>
      <c r="P1823" s="2">
        <v>1</v>
      </c>
      <c r="Q1823" s="2">
        <f>IF(C1823="Inventario físico",O1823,P1823)</f>
      </c>
      <c r="R1823" s="2">
        <v>1</v>
      </c>
      <c r="S1823" s="0" t="s">
        <v>5759</v>
      </c>
      <c r="T1823" s="0" t="s">
        <v>5759</v>
      </c>
      <c r="U1823" s="0" t="s">
        <v>99</v>
      </c>
      <c r="V1823" s="5" t="s">
        <v>5760</v>
      </c>
      <c r="Y1823" s="5" t="s">
        <v>3504</v>
      </c>
      <c r="Z1823" s="0" t="s">
        <v>104</v>
      </c>
      <c r="AC1823" s="5" t="s">
        <v>105</v>
      </c>
      <c r="AD1823" s="3">
        <f>IF(AA1823="","Pendiente",AA1823*Q1823)</f>
      </c>
      <c r="AE1823" s="3">
        <v>35603.91</v>
      </c>
      <c r="AF1823" s="3">
        <f>IF(AE1823="","",AE1823*Q1823)</f>
      </c>
      <c r="AG1823" s="0" t="s">
        <v>106</v>
      </c>
      <c r="AH1823" s="0" t="s">
        <v>107</v>
      </c>
    </row>
    <row r="1824">
      <c r="A1824" s="0">
        <v>1820</v>
      </c>
      <c r="B1824" s="0" t="s">
        <v>5761</v>
      </c>
      <c r="C1824" s="0" t="s">
        <v>13</v>
      </c>
      <c r="D1824" s="0" t="s">
        <v>18</v>
      </c>
      <c r="E1824" s="5" t="s">
        <v>3500</v>
      </c>
      <c r="F1824" s="0" t="s">
        <v>3501</v>
      </c>
      <c r="G1824" s="0" t="s">
        <v>28</v>
      </c>
      <c r="H1824" s="0" t="s">
        <v>2131</v>
      </c>
      <c r="I1824" s="0" t="s">
        <v>3301</v>
      </c>
      <c r="J1824" s="5" t="s">
        <v>3302</v>
      </c>
      <c r="K1824" s="0" t="s">
        <v>32</v>
      </c>
      <c r="O1824" s="2">
        <v>0</v>
      </c>
      <c r="P1824" s="2">
        <v>4</v>
      </c>
      <c r="Q1824" s="2">
        <f>IF(C1824="Inventario físico",O1824,P1824)</f>
      </c>
      <c r="R1824" s="2">
        <v>1</v>
      </c>
      <c r="S1824" s="0" t="s">
        <v>5759</v>
      </c>
      <c r="T1824" s="0" t="s">
        <v>5759</v>
      </c>
      <c r="U1824" s="0" t="s">
        <v>99</v>
      </c>
      <c r="V1824" s="5" t="s">
        <v>5760</v>
      </c>
      <c r="Y1824" s="5" t="s">
        <v>3504</v>
      </c>
      <c r="Z1824" s="0" t="s">
        <v>104</v>
      </c>
      <c r="AC1824" s="5" t="s">
        <v>105</v>
      </c>
      <c r="AD1824" s="3">
        <f>IF(AA1824="","Pendiente",AA1824*Q1824)</f>
      </c>
      <c r="AE1824" s="3">
        <v>19233.1425</v>
      </c>
      <c r="AF1824" s="3">
        <f>IF(AE1824="","",AE1824*Q1824)</f>
      </c>
      <c r="AG1824" s="0" t="s">
        <v>106</v>
      </c>
      <c r="AH1824" s="0" t="s">
        <v>107</v>
      </c>
    </row>
    <row r="1825">
      <c r="A1825" s="0">
        <v>1821</v>
      </c>
      <c r="B1825" s="0" t="s">
        <v>5762</v>
      </c>
      <c r="C1825" s="0" t="s">
        <v>13</v>
      </c>
      <c r="D1825" s="0" t="s">
        <v>18</v>
      </c>
      <c r="E1825" s="5" t="s">
        <v>3500</v>
      </c>
      <c r="F1825" s="0" t="s">
        <v>3501</v>
      </c>
      <c r="G1825" s="0" t="s">
        <v>27</v>
      </c>
      <c r="H1825" s="0" t="s">
        <v>1020</v>
      </c>
      <c r="I1825" s="0" t="s">
        <v>3301</v>
      </c>
      <c r="J1825" s="5" t="s">
        <v>3302</v>
      </c>
      <c r="K1825" s="0" t="s">
        <v>32</v>
      </c>
      <c r="O1825" s="2">
        <v>0</v>
      </c>
      <c r="P1825" s="2">
        <v>1</v>
      </c>
      <c r="Q1825" s="2">
        <f>IF(C1825="Inventario físico",O1825,P1825)</f>
      </c>
      <c r="R1825" s="2">
        <v>1</v>
      </c>
      <c r="S1825" s="0" t="s">
        <v>5763</v>
      </c>
      <c r="T1825" s="0" t="s">
        <v>5763</v>
      </c>
      <c r="U1825" s="0" t="s">
        <v>99</v>
      </c>
      <c r="V1825" s="5" t="s">
        <v>5764</v>
      </c>
      <c r="Y1825" s="5" t="s">
        <v>3504</v>
      </c>
      <c r="Z1825" s="0" t="s">
        <v>104</v>
      </c>
      <c r="AC1825" s="5" t="s">
        <v>105</v>
      </c>
      <c r="AD1825" s="3">
        <f>IF(AA1825="","Pendiente",AA1825*Q1825)</f>
      </c>
      <c r="AE1825" s="3">
        <v>8700</v>
      </c>
      <c r="AF1825" s="3">
        <f>IF(AE1825="","",AE1825*Q1825)</f>
      </c>
      <c r="AG1825" s="0" t="s">
        <v>106</v>
      </c>
      <c r="AH1825" s="0" t="s">
        <v>107</v>
      </c>
    </row>
    <row r="1826">
      <c r="A1826" s="0">
        <v>1822</v>
      </c>
      <c r="B1826" s="0" t="s">
        <v>5765</v>
      </c>
      <c r="C1826" s="0" t="s">
        <v>13</v>
      </c>
      <c r="D1826" s="0" t="s">
        <v>18</v>
      </c>
      <c r="E1826" s="5" t="s">
        <v>3500</v>
      </c>
      <c r="F1826" s="0" t="s">
        <v>3501</v>
      </c>
      <c r="G1826" s="0" t="s">
        <v>27</v>
      </c>
      <c r="H1826" s="0" t="s">
        <v>1020</v>
      </c>
      <c r="I1826" s="0" t="s">
        <v>3301</v>
      </c>
      <c r="J1826" s="5" t="s">
        <v>3302</v>
      </c>
      <c r="K1826" s="0" t="s">
        <v>32</v>
      </c>
      <c r="O1826" s="2">
        <v>0</v>
      </c>
      <c r="P1826" s="2">
        <v>1</v>
      </c>
      <c r="Q1826" s="2">
        <f>IF(C1826="Inventario físico",O1826,P1826)</f>
      </c>
      <c r="R1826" s="2">
        <v>1</v>
      </c>
      <c r="S1826" s="0" t="s">
        <v>5766</v>
      </c>
      <c r="T1826" s="0" t="s">
        <v>5766</v>
      </c>
      <c r="U1826" s="0" t="s">
        <v>99</v>
      </c>
      <c r="V1826" s="5" t="s">
        <v>5767</v>
      </c>
      <c r="Y1826" s="5" t="s">
        <v>3504</v>
      </c>
      <c r="Z1826" s="0" t="s">
        <v>104</v>
      </c>
      <c r="AC1826" s="5" t="s">
        <v>105</v>
      </c>
      <c r="AD1826" s="3">
        <f>IF(AA1826="","Pendiente",AA1826*Q1826)</f>
      </c>
      <c r="AE1826" s="3">
        <v>8700</v>
      </c>
      <c r="AF1826" s="3">
        <f>IF(AE1826="","",AE1826*Q1826)</f>
      </c>
      <c r="AG1826" s="0" t="s">
        <v>106</v>
      </c>
      <c r="AH1826" s="0" t="s">
        <v>107</v>
      </c>
    </row>
    <row r="1827">
      <c r="A1827" s="0">
        <v>1823</v>
      </c>
      <c r="B1827" s="0" t="s">
        <v>5768</v>
      </c>
      <c r="C1827" s="0" t="s">
        <v>13</v>
      </c>
      <c r="D1827" s="0" t="s">
        <v>18</v>
      </c>
      <c r="E1827" s="5" t="s">
        <v>3500</v>
      </c>
      <c r="F1827" s="0" t="s">
        <v>3501</v>
      </c>
      <c r="G1827" s="0" t="s">
        <v>27</v>
      </c>
      <c r="H1827" s="0" t="s">
        <v>1020</v>
      </c>
      <c r="I1827" s="0" t="s">
        <v>3301</v>
      </c>
      <c r="J1827" s="5" t="s">
        <v>3302</v>
      </c>
      <c r="K1827" s="0" t="s">
        <v>32</v>
      </c>
      <c r="O1827" s="2">
        <v>0</v>
      </c>
      <c r="P1827" s="2">
        <v>1</v>
      </c>
      <c r="Q1827" s="2">
        <f>IF(C1827="Inventario físico",O1827,P1827)</f>
      </c>
      <c r="R1827" s="2">
        <v>1</v>
      </c>
      <c r="S1827" s="0" t="s">
        <v>5769</v>
      </c>
      <c r="T1827" s="0" t="s">
        <v>5769</v>
      </c>
      <c r="U1827" s="0" t="s">
        <v>99</v>
      </c>
      <c r="V1827" s="5" t="s">
        <v>5770</v>
      </c>
      <c r="Y1827" s="5" t="s">
        <v>3504</v>
      </c>
      <c r="Z1827" s="0" t="s">
        <v>104</v>
      </c>
      <c r="AC1827" s="5" t="s">
        <v>105</v>
      </c>
      <c r="AD1827" s="3">
        <f>IF(AA1827="","Pendiente",AA1827*Q1827)</f>
      </c>
      <c r="AE1827" s="3">
        <v>53900</v>
      </c>
      <c r="AF1827" s="3">
        <f>IF(AE1827="","",AE1827*Q1827)</f>
      </c>
      <c r="AG1827" s="0" t="s">
        <v>106</v>
      </c>
      <c r="AH1827" s="0" t="s">
        <v>107</v>
      </c>
    </row>
    <row r="1828">
      <c r="A1828" s="0">
        <v>1824</v>
      </c>
      <c r="B1828" s="0" t="s">
        <v>5771</v>
      </c>
      <c r="C1828" s="0" t="s">
        <v>13</v>
      </c>
      <c r="D1828" s="0" t="s">
        <v>18</v>
      </c>
      <c r="E1828" s="5" t="s">
        <v>3500</v>
      </c>
      <c r="F1828" s="0" t="s">
        <v>3501</v>
      </c>
      <c r="G1828" s="0" t="s">
        <v>27</v>
      </c>
      <c r="H1828" s="0" t="s">
        <v>1020</v>
      </c>
      <c r="I1828" s="0" t="s">
        <v>3301</v>
      </c>
      <c r="J1828" s="5" t="s">
        <v>3302</v>
      </c>
      <c r="K1828" s="0" t="s">
        <v>32</v>
      </c>
      <c r="O1828" s="2">
        <v>0</v>
      </c>
      <c r="P1828" s="2">
        <v>1</v>
      </c>
      <c r="Q1828" s="2">
        <f>IF(C1828="Inventario físico",O1828,P1828)</f>
      </c>
      <c r="R1828" s="2">
        <v>1</v>
      </c>
      <c r="S1828" s="0" t="s">
        <v>5772</v>
      </c>
      <c r="T1828" s="0" t="s">
        <v>5772</v>
      </c>
      <c r="U1828" s="0" t="s">
        <v>99</v>
      </c>
      <c r="V1828" s="5" t="s">
        <v>5773</v>
      </c>
      <c r="Y1828" s="5" t="s">
        <v>3504</v>
      </c>
      <c r="Z1828" s="0" t="s">
        <v>104</v>
      </c>
      <c r="AC1828" s="5" t="s">
        <v>105</v>
      </c>
      <c r="AD1828" s="3">
        <f>IF(AA1828="","Pendiente",AA1828*Q1828)</f>
      </c>
      <c r="AE1828" s="3">
        <v>90229.13</v>
      </c>
      <c r="AF1828" s="3">
        <f>IF(AE1828="","",AE1828*Q1828)</f>
      </c>
      <c r="AG1828" s="0" t="s">
        <v>106</v>
      </c>
      <c r="AH1828" s="0" t="s">
        <v>107</v>
      </c>
    </row>
    <row r="1829">
      <c r="A1829" s="0">
        <v>1825</v>
      </c>
      <c r="B1829" s="0" t="s">
        <v>5774</v>
      </c>
      <c r="C1829" s="0" t="s">
        <v>13</v>
      </c>
      <c r="D1829" s="0" t="s">
        <v>18</v>
      </c>
      <c r="E1829" s="5" t="s">
        <v>3500</v>
      </c>
      <c r="F1829" s="0" t="s">
        <v>3501</v>
      </c>
      <c r="G1829" s="0" t="s">
        <v>27</v>
      </c>
      <c r="H1829" s="0" t="s">
        <v>1020</v>
      </c>
      <c r="I1829" s="0" t="s">
        <v>3301</v>
      </c>
      <c r="J1829" s="5" t="s">
        <v>3302</v>
      </c>
      <c r="K1829" s="0" t="s">
        <v>32</v>
      </c>
      <c r="O1829" s="2">
        <v>0</v>
      </c>
      <c r="P1829" s="2">
        <v>1</v>
      </c>
      <c r="Q1829" s="2">
        <f>IF(C1829="Inventario físico",O1829,P1829)</f>
      </c>
      <c r="R1829" s="2">
        <v>1</v>
      </c>
      <c r="S1829" s="0" t="s">
        <v>5775</v>
      </c>
      <c r="T1829" s="0" t="s">
        <v>5775</v>
      </c>
      <c r="U1829" s="0" t="s">
        <v>99</v>
      </c>
      <c r="V1829" s="5" t="s">
        <v>5776</v>
      </c>
      <c r="Y1829" s="5" t="s">
        <v>3504</v>
      </c>
      <c r="Z1829" s="0" t="s">
        <v>104</v>
      </c>
      <c r="AC1829" s="5" t="s">
        <v>105</v>
      </c>
      <c r="AD1829" s="3">
        <f>IF(AA1829="","Pendiente",AA1829*Q1829)</f>
      </c>
      <c r="AE1829" s="3">
        <v>92936</v>
      </c>
      <c r="AF1829" s="3">
        <f>IF(AE1829="","",AE1829*Q1829)</f>
      </c>
      <c r="AG1829" s="0" t="s">
        <v>106</v>
      </c>
      <c r="AH1829" s="0" t="s">
        <v>107</v>
      </c>
    </row>
    <row r="1830">
      <c r="A1830" s="0">
        <v>1826</v>
      </c>
      <c r="B1830" s="0" t="s">
        <v>5777</v>
      </c>
      <c r="C1830" s="0" t="s">
        <v>13</v>
      </c>
      <c r="D1830" s="0" t="s">
        <v>18</v>
      </c>
      <c r="E1830" s="5" t="s">
        <v>3500</v>
      </c>
      <c r="F1830" s="0" t="s">
        <v>3501</v>
      </c>
      <c r="G1830" s="0" t="s">
        <v>27</v>
      </c>
      <c r="H1830" s="0" t="s">
        <v>1020</v>
      </c>
      <c r="I1830" s="0" t="s">
        <v>3301</v>
      </c>
      <c r="J1830" s="5" t="s">
        <v>3302</v>
      </c>
      <c r="K1830" s="0" t="s">
        <v>32</v>
      </c>
      <c r="O1830" s="2">
        <v>0</v>
      </c>
      <c r="P1830" s="2">
        <v>1</v>
      </c>
      <c r="Q1830" s="2">
        <f>IF(C1830="Inventario físico",O1830,P1830)</f>
      </c>
      <c r="R1830" s="2">
        <v>1</v>
      </c>
      <c r="S1830" s="0" t="s">
        <v>5778</v>
      </c>
      <c r="T1830" s="0" t="s">
        <v>5778</v>
      </c>
      <c r="U1830" s="0" t="s">
        <v>99</v>
      </c>
      <c r="V1830" s="5" t="s">
        <v>5779</v>
      </c>
      <c r="Y1830" s="5" t="s">
        <v>3504</v>
      </c>
      <c r="Z1830" s="0" t="s">
        <v>104</v>
      </c>
      <c r="AC1830" s="5" t="s">
        <v>105</v>
      </c>
      <c r="AD1830" s="3">
        <f>IF(AA1830="","Pendiente",AA1830*Q1830)</f>
      </c>
      <c r="AE1830" s="3">
        <v>99250.74</v>
      </c>
      <c r="AF1830" s="3">
        <f>IF(AE1830="","",AE1830*Q1830)</f>
      </c>
      <c r="AG1830" s="0" t="s">
        <v>106</v>
      </c>
      <c r="AH1830" s="0" t="s">
        <v>107</v>
      </c>
    </row>
    <row r="1831">
      <c r="A1831" s="0">
        <v>1827</v>
      </c>
      <c r="B1831" s="0" t="s">
        <v>5780</v>
      </c>
      <c r="C1831" s="0" t="s">
        <v>13</v>
      </c>
      <c r="D1831" s="0" t="s">
        <v>18</v>
      </c>
      <c r="E1831" s="5" t="s">
        <v>3500</v>
      </c>
      <c r="F1831" s="0" t="s">
        <v>3501</v>
      </c>
      <c r="G1831" s="0" t="s">
        <v>27</v>
      </c>
      <c r="H1831" s="0" t="s">
        <v>1020</v>
      </c>
      <c r="I1831" s="0" t="s">
        <v>3301</v>
      </c>
      <c r="J1831" s="5" t="s">
        <v>3302</v>
      </c>
      <c r="K1831" s="0" t="s">
        <v>32</v>
      </c>
      <c r="O1831" s="2">
        <v>0</v>
      </c>
      <c r="P1831" s="2">
        <v>1</v>
      </c>
      <c r="Q1831" s="2">
        <f>IF(C1831="Inventario físico",O1831,P1831)</f>
      </c>
      <c r="R1831" s="2">
        <v>1</v>
      </c>
      <c r="S1831" s="0" t="s">
        <v>5781</v>
      </c>
      <c r="T1831" s="0" t="s">
        <v>5781</v>
      </c>
      <c r="U1831" s="0" t="s">
        <v>99</v>
      </c>
      <c r="V1831" s="5" t="s">
        <v>5782</v>
      </c>
      <c r="Y1831" s="5" t="s">
        <v>3504</v>
      </c>
      <c r="Z1831" s="0" t="s">
        <v>104</v>
      </c>
      <c r="AC1831" s="5" t="s">
        <v>105</v>
      </c>
      <c r="AD1831" s="3">
        <f>IF(AA1831="","Pendiente",AA1831*Q1831)</f>
      </c>
      <c r="AE1831" s="3">
        <v>99250.74</v>
      </c>
      <c r="AF1831" s="3">
        <f>IF(AE1831="","",AE1831*Q1831)</f>
      </c>
      <c r="AG1831" s="0" t="s">
        <v>106</v>
      </c>
      <c r="AH1831" s="0" t="s">
        <v>107</v>
      </c>
    </row>
    <row r="1832">
      <c r="A1832" s="0">
        <v>1828</v>
      </c>
      <c r="B1832" s="0" t="s">
        <v>5783</v>
      </c>
      <c r="C1832" s="0" t="s">
        <v>13</v>
      </c>
      <c r="D1832" s="0" t="s">
        <v>18</v>
      </c>
      <c r="E1832" s="5" t="s">
        <v>3500</v>
      </c>
      <c r="F1832" s="0" t="s">
        <v>3501</v>
      </c>
      <c r="G1832" s="0" t="s">
        <v>27</v>
      </c>
      <c r="H1832" s="0" t="s">
        <v>1020</v>
      </c>
      <c r="I1832" s="0" t="s">
        <v>3301</v>
      </c>
      <c r="J1832" s="5" t="s">
        <v>3302</v>
      </c>
      <c r="K1832" s="0" t="s">
        <v>32</v>
      </c>
      <c r="O1832" s="2">
        <v>0</v>
      </c>
      <c r="P1832" s="2">
        <v>1</v>
      </c>
      <c r="Q1832" s="2">
        <f>IF(C1832="Inventario físico",O1832,P1832)</f>
      </c>
      <c r="R1832" s="2">
        <v>1</v>
      </c>
      <c r="S1832" s="0" t="s">
        <v>5784</v>
      </c>
      <c r="T1832" s="0" t="s">
        <v>5784</v>
      </c>
      <c r="U1832" s="0" t="s">
        <v>99</v>
      </c>
      <c r="V1832" s="5" t="s">
        <v>5785</v>
      </c>
      <c r="Y1832" s="5" t="s">
        <v>3504</v>
      </c>
      <c r="Z1832" s="0" t="s">
        <v>104</v>
      </c>
      <c r="AC1832" s="5" t="s">
        <v>105</v>
      </c>
      <c r="AD1832" s="3">
        <f>IF(AA1832="","Pendiente",AA1832*Q1832)</f>
      </c>
      <c r="AE1832" s="3">
        <v>8700</v>
      </c>
      <c r="AF1832" s="3">
        <f>IF(AE1832="","",AE1832*Q1832)</f>
      </c>
      <c r="AG1832" s="0" t="s">
        <v>106</v>
      </c>
      <c r="AH1832" s="0" t="s">
        <v>107</v>
      </c>
    </row>
    <row r="1833">
      <c r="A1833" s="0">
        <v>1829</v>
      </c>
      <c r="B1833" s="0" t="s">
        <v>5786</v>
      </c>
      <c r="C1833" s="0" t="s">
        <v>13</v>
      </c>
      <c r="D1833" s="0" t="s">
        <v>18</v>
      </c>
      <c r="E1833" s="5" t="s">
        <v>3500</v>
      </c>
      <c r="F1833" s="0" t="s">
        <v>3501</v>
      </c>
      <c r="G1833" s="0" t="s">
        <v>27</v>
      </c>
      <c r="H1833" s="0" t="s">
        <v>1020</v>
      </c>
      <c r="I1833" s="0" t="s">
        <v>3301</v>
      </c>
      <c r="J1833" s="5" t="s">
        <v>3302</v>
      </c>
      <c r="K1833" s="0" t="s">
        <v>32</v>
      </c>
      <c r="O1833" s="2">
        <v>0</v>
      </c>
      <c r="P1833" s="2">
        <v>1</v>
      </c>
      <c r="Q1833" s="2">
        <f>IF(C1833="Inventario físico",O1833,P1833)</f>
      </c>
      <c r="R1833" s="2">
        <v>1</v>
      </c>
      <c r="S1833" s="0" t="s">
        <v>5787</v>
      </c>
      <c r="T1833" s="0" t="s">
        <v>5787</v>
      </c>
      <c r="U1833" s="0" t="s">
        <v>99</v>
      </c>
      <c r="V1833" s="5" t="s">
        <v>5788</v>
      </c>
      <c r="Y1833" s="5" t="s">
        <v>3504</v>
      </c>
      <c r="Z1833" s="0" t="s">
        <v>104</v>
      </c>
      <c r="AC1833" s="5" t="s">
        <v>105</v>
      </c>
      <c r="AD1833" s="3">
        <f>IF(AA1833="","Pendiente",AA1833*Q1833)</f>
      </c>
      <c r="AE1833" s="3">
        <v>18500</v>
      </c>
      <c r="AF1833" s="3">
        <f>IF(AE1833="","",AE1833*Q1833)</f>
      </c>
      <c r="AG1833" s="0" t="s">
        <v>106</v>
      </c>
      <c r="AH1833" s="0" t="s">
        <v>107</v>
      </c>
    </row>
    <row r="1834">
      <c r="A1834" s="0">
        <v>1830</v>
      </c>
      <c r="B1834" s="0" t="s">
        <v>5789</v>
      </c>
      <c r="C1834" s="0" t="s">
        <v>13</v>
      </c>
      <c r="D1834" s="0" t="s">
        <v>18</v>
      </c>
      <c r="E1834" s="5" t="s">
        <v>3500</v>
      </c>
      <c r="F1834" s="0" t="s">
        <v>3501</v>
      </c>
      <c r="G1834" s="0" t="s">
        <v>27</v>
      </c>
      <c r="H1834" s="0" t="s">
        <v>1020</v>
      </c>
      <c r="I1834" s="0" t="s">
        <v>3301</v>
      </c>
      <c r="J1834" s="5" t="s">
        <v>3302</v>
      </c>
      <c r="K1834" s="0" t="s">
        <v>32</v>
      </c>
      <c r="O1834" s="2">
        <v>0</v>
      </c>
      <c r="P1834" s="2">
        <v>1</v>
      </c>
      <c r="Q1834" s="2">
        <f>IF(C1834="Inventario físico",O1834,P1834)</f>
      </c>
      <c r="R1834" s="2">
        <v>1</v>
      </c>
      <c r="S1834" s="0" t="s">
        <v>5790</v>
      </c>
      <c r="T1834" s="0" t="s">
        <v>5790</v>
      </c>
      <c r="U1834" s="0" t="s">
        <v>99</v>
      </c>
      <c r="V1834" s="5" t="s">
        <v>5791</v>
      </c>
      <c r="Y1834" s="5" t="s">
        <v>3504</v>
      </c>
      <c r="Z1834" s="0" t="s">
        <v>104</v>
      </c>
      <c r="AC1834" s="5" t="s">
        <v>105</v>
      </c>
      <c r="AD1834" s="3">
        <f>IF(AA1834="","Pendiente",AA1834*Q1834)</f>
      </c>
      <c r="AE1834" s="3">
        <v>99250.74</v>
      </c>
      <c r="AF1834" s="3">
        <f>IF(AE1834="","",AE1834*Q1834)</f>
      </c>
      <c r="AG1834" s="0" t="s">
        <v>106</v>
      </c>
      <c r="AH1834" s="0" t="s">
        <v>107</v>
      </c>
    </row>
    <row r="1835">
      <c r="A1835" s="0">
        <v>1831</v>
      </c>
      <c r="B1835" s="0" t="s">
        <v>5792</v>
      </c>
      <c r="C1835" s="0" t="s">
        <v>13</v>
      </c>
      <c r="D1835" s="0" t="s">
        <v>18</v>
      </c>
      <c r="E1835" s="5" t="s">
        <v>3500</v>
      </c>
      <c r="F1835" s="0" t="s">
        <v>3501</v>
      </c>
      <c r="G1835" s="0" t="s">
        <v>27</v>
      </c>
      <c r="H1835" s="0" t="s">
        <v>1020</v>
      </c>
      <c r="I1835" s="0" t="s">
        <v>3301</v>
      </c>
      <c r="J1835" s="5" t="s">
        <v>3302</v>
      </c>
      <c r="K1835" s="0" t="s">
        <v>32</v>
      </c>
      <c r="O1835" s="2">
        <v>0</v>
      </c>
      <c r="P1835" s="2">
        <v>1</v>
      </c>
      <c r="Q1835" s="2">
        <f>IF(C1835="Inventario físico",O1835,P1835)</f>
      </c>
      <c r="R1835" s="2">
        <v>1</v>
      </c>
      <c r="S1835" s="0" t="s">
        <v>5793</v>
      </c>
      <c r="T1835" s="0" t="s">
        <v>5793</v>
      </c>
      <c r="U1835" s="0" t="s">
        <v>99</v>
      </c>
      <c r="V1835" s="5" t="s">
        <v>5794</v>
      </c>
      <c r="Y1835" s="5" t="s">
        <v>3504</v>
      </c>
      <c r="Z1835" s="0" t="s">
        <v>104</v>
      </c>
      <c r="AC1835" s="5" t="s">
        <v>105</v>
      </c>
      <c r="AD1835" s="3">
        <f>IF(AA1835="","Pendiente",AA1835*Q1835)</f>
      </c>
      <c r="AE1835" s="3">
        <v>9917.36</v>
      </c>
      <c r="AF1835" s="3">
        <f>IF(AE1835="","",AE1835*Q1835)</f>
      </c>
      <c r="AG1835" s="0" t="s">
        <v>106</v>
      </c>
      <c r="AH1835" s="0" t="s">
        <v>107</v>
      </c>
    </row>
    <row r="1836">
      <c r="A1836" s="0">
        <v>1832</v>
      </c>
      <c r="B1836" s="0" t="s">
        <v>5795</v>
      </c>
      <c r="C1836" s="0" t="s">
        <v>13</v>
      </c>
      <c r="D1836" s="0" t="s">
        <v>18</v>
      </c>
      <c r="E1836" s="5" t="s">
        <v>3500</v>
      </c>
      <c r="F1836" s="0" t="s">
        <v>3501</v>
      </c>
      <c r="G1836" s="0" t="s">
        <v>28</v>
      </c>
      <c r="H1836" s="0" t="s">
        <v>2131</v>
      </c>
      <c r="I1836" s="0" t="s">
        <v>3301</v>
      </c>
      <c r="J1836" s="5" t="s">
        <v>3302</v>
      </c>
      <c r="K1836" s="0" t="s">
        <v>32</v>
      </c>
      <c r="O1836" s="2">
        <v>0</v>
      </c>
      <c r="P1836" s="2">
        <v>14</v>
      </c>
      <c r="Q1836" s="2">
        <f>IF(C1836="Inventario físico",O1836,P1836)</f>
      </c>
      <c r="R1836" s="2">
        <v>1</v>
      </c>
      <c r="S1836" s="0" t="s">
        <v>5793</v>
      </c>
      <c r="T1836" s="0" t="s">
        <v>5793</v>
      </c>
      <c r="U1836" s="0" t="s">
        <v>99</v>
      </c>
      <c r="V1836" s="5" t="s">
        <v>5794</v>
      </c>
      <c r="Y1836" s="5" t="s">
        <v>3504</v>
      </c>
      <c r="Z1836" s="0" t="s">
        <v>104</v>
      </c>
      <c r="AC1836" s="5" t="s">
        <v>105</v>
      </c>
      <c r="AD1836" s="3">
        <f>IF(AA1836="","Pendiente",AA1836*Q1836)</f>
      </c>
      <c r="AE1836" s="3">
        <v>2285.714285714286</v>
      </c>
      <c r="AF1836" s="3">
        <f>IF(AE1836="","",AE1836*Q1836)</f>
      </c>
      <c r="AG1836" s="0" t="s">
        <v>106</v>
      </c>
      <c r="AH1836" s="0" t="s">
        <v>107</v>
      </c>
    </row>
    <row r="1837">
      <c r="A1837" s="0">
        <v>1833</v>
      </c>
      <c r="B1837" s="0" t="s">
        <v>5796</v>
      </c>
      <c r="C1837" s="0" t="s">
        <v>13</v>
      </c>
      <c r="D1837" s="0" t="s">
        <v>18</v>
      </c>
      <c r="E1837" s="5" t="s">
        <v>3500</v>
      </c>
      <c r="F1837" s="0" t="s">
        <v>3501</v>
      </c>
      <c r="G1837" s="0" t="s">
        <v>27</v>
      </c>
      <c r="H1837" s="0" t="s">
        <v>1020</v>
      </c>
      <c r="I1837" s="0" t="s">
        <v>3301</v>
      </c>
      <c r="J1837" s="5" t="s">
        <v>3302</v>
      </c>
      <c r="K1837" s="0" t="s">
        <v>32</v>
      </c>
      <c r="O1837" s="2">
        <v>0</v>
      </c>
      <c r="P1837" s="2">
        <v>1</v>
      </c>
      <c r="Q1837" s="2">
        <f>IF(C1837="Inventario físico",O1837,P1837)</f>
      </c>
      <c r="R1837" s="2">
        <v>1</v>
      </c>
      <c r="S1837" s="0" t="s">
        <v>5797</v>
      </c>
      <c r="T1837" s="0" t="s">
        <v>5797</v>
      </c>
      <c r="U1837" s="0" t="s">
        <v>99</v>
      </c>
      <c r="V1837" s="5" t="s">
        <v>5798</v>
      </c>
      <c r="Y1837" s="5" t="s">
        <v>3504</v>
      </c>
      <c r="Z1837" s="0" t="s">
        <v>104</v>
      </c>
      <c r="AC1837" s="5" t="s">
        <v>105</v>
      </c>
      <c r="AD1837" s="3">
        <f>IF(AA1837="","Pendiente",AA1837*Q1837)</f>
      </c>
      <c r="AE1837" s="3">
        <v>19500</v>
      </c>
      <c r="AF1837" s="3">
        <f>IF(AE1837="","",AE1837*Q1837)</f>
      </c>
      <c r="AG1837" s="0" t="s">
        <v>106</v>
      </c>
      <c r="AH1837" s="0" t="s">
        <v>107</v>
      </c>
    </row>
    <row r="1838">
      <c r="A1838" s="0">
        <v>1834</v>
      </c>
      <c r="B1838" s="0" t="s">
        <v>5799</v>
      </c>
      <c r="C1838" s="0" t="s">
        <v>13</v>
      </c>
      <c r="D1838" s="0" t="s">
        <v>18</v>
      </c>
      <c r="E1838" s="5" t="s">
        <v>3500</v>
      </c>
      <c r="F1838" s="0" t="s">
        <v>3501</v>
      </c>
      <c r="G1838" s="0" t="s">
        <v>27</v>
      </c>
      <c r="H1838" s="0" t="s">
        <v>1020</v>
      </c>
      <c r="I1838" s="0" t="s">
        <v>3301</v>
      </c>
      <c r="J1838" s="5" t="s">
        <v>3302</v>
      </c>
      <c r="K1838" s="0" t="s">
        <v>32</v>
      </c>
      <c r="O1838" s="2">
        <v>0</v>
      </c>
      <c r="P1838" s="2">
        <v>1</v>
      </c>
      <c r="Q1838" s="2">
        <f>IF(C1838="Inventario físico",O1838,P1838)</f>
      </c>
      <c r="R1838" s="2">
        <v>1</v>
      </c>
      <c r="S1838" s="0" t="s">
        <v>5800</v>
      </c>
      <c r="T1838" s="0" t="s">
        <v>5800</v>
      </c>
      <c r="U1838" s="0" t="s">
        <v>99</v>
      </c>
      <c r="V1838" s="5" t="s">
        <v>5801</v>
      </c>
      <c r="Y1838" s="5" t="s">
        <v>3504</v>
      </c>
      <c r="Z1838" s="0" t="s">
        <v>104</v>
      </c>
      <c r="AC1838" s="5" t="s">
        <v>105</v>
      </c>
      <c r="AD1838" s="3">
        <f>IF(AA1838="","Pendiente",AA1838*Q1838)</f>
      </c>
      <c r="AE1838" s="3">
        <v>19500</v>
      </c>
      <c r="AF1838" s="3">
        <f>IF(AE1838="","",AE1838*Q1838)</f>
      </c>
      <c r="AG1838" s="0" t="s">
        <v>106</v>
      </c>
      <c r="AH1838" s="0" t="s">
        <v>107</v>
      </c>
    </row>
    <row r="1839">
      <c r="A1839" s="0">
        <v>1835</v>
      </c>
      <c r="B1839" s="0" t="s">
        <v>5802</v>
      </c>
      <c r="C1839" s="0" t="s">
        <v>13</v>
      </c>
      <c r="D1839" s="0" t="s">
        <v>18</v>
      </c>
      <c r="E1839" s="5" t="s">
        <v>3500</v>
      </c>
      <c r="F1839" s="0" t="s">
        <v>3501</v>
      </c>
      <c r="G1839" s="0" t="s">
        <v>27</v>
      </c>
      <c r="H1839" s="0" t="s">
        <v>1020</v>
      </c>
      <c r="I1839" s="0" t="s">
        <v>3301</v>
      </c>
      <c r="J1839" s="5" t="s">
        <v>3302</v>
      </c>
      <c r="K1839" s="0" t="s">
        <v>32</v>
      </c>
      <c r="O1839" s="2">
        <v>0</v>
      </c>
      <c r="P1839" s="2">
        <v>1</v>
      </c>
      <c r="Q1839" s="2">
        <f>IF(C1839="Inventario físico",O1839,P1839)</f>
      </c>
      <c r="R1839" s="2">
        <v>1</v>
      </c>
      <c r="S1839" s="0" t="s">
        <v>5803</v>
      </c>
      <c r="T1839" s="0" t="s">
        <v>5803</v>
      </c>
      <c r="U1839" s="0" t="s">
        <v>99</v>
      </c>
      <c r="V1839" s="5" t="s">
        <v>1196</v>
      </c>
      <c r="Y1839" s="5" t="s">
        <v>3504</v>
      </c>
      <c r="Z1839" s="0" t="s">
        <v>104</v>
      </c>
      <c r="AC1839" s="5" t="s">
        <v>105</v>
      </c>
      <c r="AD1839" s="3">
        <f>IF(AA1839="","Pendiente",AA1839*Q1839)</f>
      </c>
      <c r="AE1839" s="3">
        <v>61983.47</v>
      </c>
      <c r="AF1839" s="3">
        <f>IF(AE1839="","",AE1839*Q1839)</f>
      </c>
      <c r="AG1839" s="0" t="s">
        <v>106</v>
      </c>
      <c r="AH1839" s="0" t="s">
        <v>107</v>
      </c>
    </row>
    <row r="1840">
      <c r="A1840" s="0">
        <v>1836</v>
      </c>
      <c r="B1840" s="0" t="s">
        <v>5804</v>
      </c>
      <c r="C1840" s="0" t="s">
        <v>13</v>
      </c>
      <c r="D1840" s="0" t="s">
        <v>18</v>
      </c>
      <c r="E1840" s="5" t="s">
        <v>3500</v>
      </c>
      <c r="F1840" s="0" t="s">
        <v>3501</v>
      </c>
      <c r="G1840" s="0" t="s">
        <v>27</v>
      </c>
      <c r="H1840" s="0" t="s">
        <v>1020</v>
      </c>
      <c r="I1840" s="0" t="s">
        <v>3301</v>
      </c>
      <c r="J1840" s="5" t="s">
        <v>3302</v>
      </c>
      <c r="K1840" s="0" t="s">
        <v>32</v>
      </c>
      <c r="O1840" s="2">
        <v>0</v>
      </c>
      <c r="P1840" s="2">
        <v>1</v>
      </c>
      <c r="Q1840" s="2">
        <f>IF(C1840="Inventario físico",O1840,P1840)</f>
      </c>
      <c r="R1840" s="2">
        <v>1</v>
      </c>
      <c r="S1840" s="0" t="s">
        <v>5805</v>
      </c>
      <c r="T1840" s="0" t="s">
        <v>5805</v>
      </c>
      <c r="U1840" s="0" t="s">
        <v>99</v>
      </c>
      <c r="V1840" s="5" t="s">
        <v>5806</v>
      </c>
      <c r="Y1840" s="5" t="s">
        <v>3504</v>
      </c>
      <c r="Z1840" s="0" t="s">
        <v>104</v>
      </c>
      <c r="AC1840" s="5" t="s">
        <v>105</v>
      </c>
      <c r="AD1840" s="3">
        <f>IF(AA1840="","Pendiente",AA1840*Q1840)</f>
      </c>
      <c r="AE1840" s="3">
        <v>45454.55</v>
      </c>
      <c r="AF1840" s="3">
        <f>IF(AE1840="","",AE1840*Q1840)</f>
      </c>
      <c r="AG1840" s="0" t="s">
        <v>106</v>
      </c>
      <c r="AH1840" s="0" t="s">
        <v>107</v>
      </c>
    </row>
    <row r="1841">
      <c r="A1841" s="0">
        <v>1837</v>
      </c>
      <c r="B1841" s="0" t="s">
        <v>5807</v>
      </c>
      <c r="C1841" s="0" t="s">
        <v>13</v>
      </c>
      <c r="D1841" s="0" t="s">
        <v>18</v>
      </c>
      <c r="E1841" s="5" t="s">
        <v>3500</v>
      </c>
      <c r="F1841" s="0" t="s">
        <v>3501</v>
      </c>
      <c r="G1841" s="0" t="s">
        <v>27</v>
      </c>
      <c r="H1841" s="0" t="s">
        <v>1020</v>
      </c>
      <c r="I1841" s="0" t="s">
        <v>3301</v>
      </c>
      <c r="J1841" s="5" t="s">
        <v>3302</v>
      </c>
      <c r="K1841" s="0" t="s">
        <v>32</v>
      </c>
      <c r="O1841" s="2">
        <v>0</v>
      </c>
      <c r="P1841" s="2">
        <v>1</v>
      </c>
      <c r="Q1841" s="2">
        <f>IF(C1841="Inventario físico",O1841,P1841)</f>
      </c>
      <c r="R1841" s="2">
        <v>1</v>
      </c>
      <c r="S1841" s="0" t="s">
        <v>5808</v>
      </c>
      <c r="T1841" s="0" t="s">
        <v>5808</v>
      </c>
      <c r="U1841" s="0" t="s">
        <v>99</v>
      </c>
      <c r="V1841" s="5" t="s">
        <v>5809</v>
      </c>
      <c r="Y1841" s="5" t="s">
        <v>3504</v>
      </c>
      <c r="Z1841" s="0" t="s">
        <v>104</v>
      </c>
      <c r="AC1841" s="5" t="s">
        <v>105</v>
      </c>
      <c r="AD1841" s="3">
        <f>IF(AA1841="","Pendiente",AA1841*Q1841)</f>
      </c>
      <c r="AE1841" s="3">
        <v>61983.47</v>
      </c>
      <c r="AF1841" s="3">
        <f>IF(AE1841="","",AE1841*Q1841)</f>
      </c>
      <c r="AG1841" s="0" t="s">
        <v>106</v>
      </c>
      <c r="AH1841" s="0" t="s">
        <v>107</v>
      </c>
    </row>
    <row r="1842">
      <c r="A1842" s="0">
        <v>1838</v>
      </c>
      <c r="B1842" s="0" t="s">
        <v>5810</v>
      </c>
      <c r="C1842" s="0" t="s">
        <v>13</v>
      </c>
      <c r="D1842" s="0" t="s">
        <v>16</v>
      </c>
      <c r="E1842" s="5" t="s">
        <v>3306</v>
      </c>
      <c r="G1842" s="0" t="s">
        <v>27</v>
      </c>
      <c r="H1842" s="0" t="s">
        <v>1020</v>
      </c>
      <c r="I1842" s="0" t="s">
        <v>3301</v>
      </c>
      <c r="J1842" s="5" t="s">
        <v>3302</v>
      </c>
      <c r="K1842" s="0" t="s">
        <v>33</v>
      </c>
      <c r="O1842" s="2">
        <v>0</v>
      </c>
      <c r="P1842" s="2">
        <v>0</v>
      </c>
      <c r="Q1842" s="2">
        <f>IF(C1842="Inventario físico",O1842,P1842)</f>
      </c>
      <c r="R1842" s="2">
        <v>1</v>
      </c>
      <c r="S1842" s="0" t="s">
        <v>5811</v>
      </c>
      <c r="T1842" s="0" t="s">
        <v>5811</v>
      </c>
      <c r="U1842" s="0" t="s">
        <v>99</v>
      </c>
      <c r="V1842" s="5" t="s">
        <v>5812</v>
      </c>
      <c r="Y1842" s="5" t="s">
        <v>3309</v>
      </c>
      <c r="Z1842" s="0" t="s">
        <v>104</v>
      </c>
      <c r="AC1842" s="5" t="s">
        <v>105</v>
      </c>
      <c r="AD1842" s="3">
        <f>IF(AA1842="","Pendiente",AA1842*Q1842)</f>
      </c>
      <c r="AE1842" s="3">
        <v>717.0618</v>
      </c>
      <c r="AF1842" s="3">
        <f>IF(AE1842="","",AE1842*Q1842)</f>
      </c>
      <c r="AG1842" s="0" t="s">
        <v>106</v>
      </c>
      <c r="AH1842" s="0" t="s">
        <v>107</v>
      </c>
    </row>
    <row r="1843">
      <c r="A1843" s="0">
        <v>1839</v>
      </c>
      <c r="B1843" s="0" t="s">
        <v>5813</v>
      </c>
      <c r="C1843" s="0" t="s">
        <v>13</v>
      </c>
      <c r="D1843" s="0" t="s">
        <v>16</v>
      </c>
      <c r="E1843" s="5" t="s">
        <v>3306</v>
      </c>
      <c r="G1843" s="0" t="s">
        <v>28</v>
      </c>
      <c r="H1843" s="0" t="s">
        <v>2131</v>
      </c>
      <c r="I1843" s="0" t="s">
        <v>3301</v>
      </c>
      <c r="J1843" s="5" t="s">
        <v>3302</v>
      </c>
      <c r="K1843" s="0" t="s">
        <v>33</v>
      </c>
      <c r="O1843" s="2">
        <v>0</v>
      </c>
      <c r="P1843" s="2">
        <v>50</v>
      </c>
      <c r="Q1843" s="2">
        <f>IF(C1843="Inventario físico",O1843,P1843)</f>
      </c>
      <c r="R1843" s="2">
        <v>1</v>
      </c>
      <c r="S1843" s="0" t="s">
        <v>5811</v>
      </c>
      <c r="T1843" s="0" t="s">
        <v>5811</v>
      </c>
      <c r="U1843" s="0" t="s">
        <v>99</v>
      </c>
      <c r="V1843" s="5" t="s">
        <v>5812</v>
      </c>
      <c r="Y1843" s="5" t="s">
        <v>3309</v>
      </c>
      <c r="Z1843" s="0" t="s">
        <v>104</v>
      </c>
      <c r="AC1843" s="5" t="s">
        <v>105</v>
      </c>
      <c r="AD1843" s="3">
        <f>IF(AA1843="","Pendiente",AA1843*Q1843)</f>
      </c>
      <c r="AE1843" s="3">
        <v>717.0618</v>
      </c>
      <c r="AF1843" s="3">
        <f>IF(AE1843="","",AE1843*Q1843)</f>
      </c>
      <c r="AG1843" s="0" t="s">
        <v>106</v>
      </c>
      <c r="AH1843" s="0" t="s">
        <v>107</v>
      </c>
    </row>
    <row r="1844">
      <c r="A1844" s="0">
        <v>1840</v>
      </c>
      <c r="B1844" s="0" t="s">
        <v>5814</v>
      </c>
      <c r="C1844" s="0" t="s">
        <v>13</v>
      </c>
      <c r="D1844" s="0" t="s">
        <v>16</v>
      </c>
      <c r="E1844" s="5" t="s">
        <v>3306</v>
      </c>
      <c r="G1844" s="0" t="s">
        <v>27</v>
      </c>
      <c r="H1844" s="0" t="s">
        <v>1020</v>
      </c>
      <c r="I1844" s="0" t="s">
        <v>3301</v>
      </c>
      <c r="J1844" s="5" t="s">
        <v>3302</v>
      </c>
      <c r="K1844" s="0" t="s">
        <v>33</v>
      </c>
      <c r="O1844" s="2">
        <v>0</v>
      </c>
      <c r="P1844" s="2">
        <v>0</v>
      </c>
      <c r="Q1844" s="2">
        <f>IF(C1844="Inventario físico",O1844,P1844)</f>
      </c>
      <c r="R1844" s="2">
        <v>1</v>
      </c>
      <c r="S1844" s="0" t="s">
        <v>5815</v>
      </c>
      <c r="T1844" s="0" t="s">
        <v>5815</v>
      </c>
      <c r="U1844" s="0" t="s">
        <v>99</v>
      </c>
      <c r="V1844" s="5" t="s">
        <v>2712</v>
      </c>
      <c r="Y1844" s="5" t="s">
        <v>3309</v>
      </c>
      <c r="Z1844" s="0" t="s">
        <v>104</v>
      </c>
      <c r="AC1844" s="5" t="s">
        <v>105</v>
      </c>
      <c r="AD1844" s="3">
        <f>IF(AA1844="","Pendiente",AA1844*Q1844)</f>
      </c>
      <c r="AF1844" s="3">
        <f>IF(AE1844="","",AE1844*Q1844)</f>
      </c>
      <c r="AG1844" s="0" t="s">
        <v>106</v>
      </c>
      <c r="AH1844" s="0" t="s">
        <v>107</v>
      </c>
    </row>
    <row r="1845">
      <c r="A1845" s="0">
        <v>1841</v>
      </c>
      <c r="B1845" s="0" t="s">
        <v>5816</v>
      </c>
      <c r="C1845" s="0" t="s">
        <v>13</v>
      </c>
      <c r="D1845" s="0" t="s">
        <v>16</v>
      </c>
      <c r="E1845" s="5" t="s">
        <v>3306</v>
      </c>
      <c r="G1845" s="0" t="s">
        <v>27</v>
      </c>
      <c r="H1845" s="0" t="s">
        <v>1020</v>
      </c>
      <c r="I1845" s="0" t="s">
        <v>3301</v>
      </c>
      <c r="J1845" s="5" t="s">
        <v>3302</v>
      </c>
      <c r="K1845" s="0" t="s">
        <v>33</v>
      </c>
      <c r="O1845" s="2">
        <v>0</v>
      </c>
      <c r="P1845" s="2">
        <v>0</v>
      </c>
      <c r="Q1845" s="2">
        <f>IF(C1845="Inventario físico",O1845,P1845)</f>
      </c>
      <c r="R1845" s="2">
        <v>1</v>
      </c>
      <c r="S1845" s="0" t="s">
        <v>5817</v>
      </c>
      <c r="T1845" s="0" t="s">
        <v>5817</v>
      </c>
      <c r="U1845" s="0" t="s">
        <v>99</v>
      </c>
      <c r="V1845" s="5" t="s">
        <v>5818</v>
      </c>
      <c r="Y1845" s="5" t="s">
        <v>3309</v>
      </c>
      <c r="Z1845" s="0" t="s">
        <v>104</v>
      </c>
      <c r="AC1845" s="5" t="s">
        <v>105</v>
      </c>
      <c r="AD1845" s="3">
        <f>IF(AA1845="","Pendiente",AA1845*Q1845)</f>
      </c>
      <c r="AF1845" s="3">
        <f>IF(AE1845="","",AE1845*Q1845)</f>
      </c>
      <c r="AG1845" s="0" t="s">
        <v>106</v>
      </c>
      <c r="AH1845" s="0" t="s">
        <v>107</v>
      </c>
    </row>
    <row r="1846">
      <c r="A1846" s="0">
        <v>1842</v>
      </c>
      <c r="B1846" s="0" t="s">
        <v>5819</v>
      </c>
      <c r="C1846" s="0" t="s">
        <v>13</v>
      </c>
      <c r="D1846" s="0" t="s">
        <v>16</v>
      </c>
      <c r="E1846" s="5" t="s">
        <v>3306</v>
      </c>
      <c r="G1846" s="0" t="s">
        <v>27</v>
      </c>
      <c r="H1846" s="0" t="s">
        <v>1020</v>
      </c>
      <c r="I1846" s="0" t="s">
        <v>3301</v>
      </c>
      <c r="J1846" s="5" t="s">
        <v>3302</v>
      </c>
      <c r="K1846" s="0" t="s">
        <v>33</v>
      </c>
      <c r="O1846" s="2">
        <v>0</v>
      </c>
      <c r="P1846" s="2">
        <v>0</v>
      </c>
      <c r="Q1846" s="2">
        <f>IF(C1846="Inventario físico",O1846,P1846)</f>
      </c>
      <c r="R1846" s="2">
        <v>1</v>
      </c>
      <c r="S1846" s="0" t="s">
        <v>5820</v>
      </c>
      <c r="T1846" s="0" t="s">
        <v>5820</v>
      </c>
      <c r="U1846" s="0" t="s">
        <v>99</v>
      </c>
      <c r="V1846" s="5" t="s">
        <v>5821</v>
      </c>
      <c r="Y1846" s="5" t="s">
        <v>3309</v>
      </c>
      <c r="Z1846" s="0" t="s">
        <v>104</v>
      </c>
      <c r="AC1846" s="5" t="s">
        <v>105</v>
      </c>
      <c r="AD1846" s="3">
        <f>IF(AA1846="","Pendiente",AA1846*Q1846)</f>
      </c>
      <c r="AF1846" s="3">
        <f>IF(AE1846="","",AE1846*Q1846)</f>
      </c>
      <c r="AG1846" s="0" t="s">
        <v>106</v>
      </c>
      <c r="AH1846" s="0" t="s">
        <v>107</v>
      </c>
    </row>
    <row r="1847">
      <c r="A1847" s="0">
        <v>1843</v>
      </c>
      <c r="B1847" s="0" t="s">
        <v>5822</v>
      </c>
      <c r="C1847" s="0" t="s">
        <v>13</v>
      </c>
      <c r="D1847" s="0" t="s">
        <v>16</v>
      </c>
      <c r="E1847" s="5" t="s">
        <v>3306</v>
      </c>
      <c r="G1847" s="0" t="s">
        <v>27</v>
      </c>
      <c r="H1847" s="0" t="s">
        <v>1020</v>
      </c>
      <c r="I1847" s="0" t="s">
        <v>3301</v>
      </c>
      <c r="J1847" s="5" t="s">
        <v>3302</v>
      </c>
      <c r="K1847" s="0" t="s">
        <v>33</v>
      </c>
      <c r="O1847" s="2">
        <v>0</v>
      </c>
      <c r="P1847" s="2">
        <v>0</v>
      </c>
      <c r="Q1847" s="2">
        <f>IF(C1847="Inventario físico",O1847,P1847)</f>
      </c>
      <c r="R1847" s="2">
        <v>1</v>
      </c>
      <c r="S1847" s="0" t="s">
        <v>5823</v>
      </c>
      <c r="T1847" s="0" t="s">
        <v>5823</v>
      </c>
      <c r="U1847" s="0" t="s">
        <v>99</v>
      </c>
      <c r="V1847" s="5" t="s">
        <v>5824</v>
      </c>
      <c r="Y1847" s="5" t="s">
        <v>3309</v>
      </c>
      <c r="Z1847" s="0" t="s">
        <v>104</v>
      </c>
      <c r="AC1847" s="5" t="s">
        <v>105</v>
      </c>
      <c r="AD1847" s="3">
        <f>IF(AA1847="","Pendiente",AA1847*Q1847)</f>
      </c>
      <c r="AF1847" s="3">
        <f>IF(AE1847="","",AE1847*Q1847)</f>
      </c>
      <c r="AG1847" s="0" t="s">
        <v>106</v>
      </c>
      <c r="AH1847" s="0" t="s">
        <v>107</v>
      </c>
    </row>
    <row r="1848">
      <c r="A1848" s="0">
        <v>1844</v>
      </c>
      <c r="B1848" s="0" t="s">
        <v>5825</v>
      </c>
      <c r="C1848" s="0" t="s">
        <v>13</v>
      </c>
      <c r="D1848" s="0" t="s">
        <v>16</v>
      </c>
      <c r="E1848" s="5" t="s">
        <v>3306</v>
      </c>
      <c r="G1848" s="0" t="s">
        <v>27</v>
      </c>
      <c r="H1848" s="0" t="s">
        <v>1020</v>
      </c>
      <c r="I1848" s="0" t="s">
        <v>3301</v>
      </c>
      <c r="J1848" s="5" t="s">
        <v>3302</v>
      </c>
      <c r="K1848" s="0" t="s">
        <v>33</v>
      </c>
      <c r="O1848" s="2">
        <v>0</v>
      </c>
      <c r="P1848" s="2">
        <v>0</v>
      </c>
      <c r="Q1848" s="2">
        <f>IF(C1848="Inventario físico",O1848,P1848)</f>
      </c>
      <c r="R1848" s="2">
        <v>1</v>
      </c>
      <c r="S1848" s="0" t="s">
        <v>5826</v>
      </c>
      <c r="T1848" s="0" t="s">
        <v>5826</v>
      </c>
      <c r="U1848" s="0" t="s">
        <v>99</v>
      </c>
      <c r="V1848" s="5" t="s">
        <v>5827</v>
      </c>
      <c r="Y1848" s="5" t="s">
        <v>3309</v>
      </c>
      <c r="Z1848" s="0" t="s">
        <v>104</v>
      </c>
      <c r="AC1848" s="5" t="s">
        <v>105</v>
      </c>
      <c r="AD1848" s="3">
        <f>IF(AA1848="","Pendiente",AA1848*Q1848)</f>
      </c>
      <c r="AF1848" s="3">
        <f>IF(AE1848="","",AE1848*Q1848)</f>
      </c>
      <c r="AG1848" s="0" t="s">
        <v>106</v>
      </c>
      <c r="AH1848" s="0" t="s">
        <v>107</v>
      </c>
    </row>
    <row r="1849">
      <c r="A1849" s="0">
        <v>1845</v>
      </c>
      <c r="B1849" s="0" t="s">
        <v>5828</v>
      </c>
      <c r="C1849" s="0" t="s">
        <v>13</v>
      </c>
      <c r="D1849" s="0" t="s">
        <v>16</v>
      </c>
      <c r="E1849" s="5" t="s">
        <v>3306</v>
      </c>
      <c r="G1849" s="0" t="s">
        <v>27</v>
      </c>
      <c r="H1849" s="0" t="s">
        <v>1020</v>
      </c>
      <c r="I1849" s="0" t="s">
        <v>3301</v>
      </c>
      <c r="J1849" s="5" t="s">
        <v>3302</v>
      </c>
      <c r="K1849" s="0" t="s">
        <v>33</v>
      </c>
      <c r="O1849" s="2">
        <v>0</v>
      </c>
      <c r="P1849" s="2">
        <v>0</v>
      </c>
      <c r="Q1849" s="2">
        <f>IF(C1849="Inventario físico",O1849,P1849)</f>
      </c>
      <c r="R1849" s="2">
        <v>1</v>
      </c>
      <c r="S1849" s="0" t="s">
        <v>5829</v>
      </c>
      <c r="T1849" s="0" t="s">
        <v>5829</v>
      </c>
      <c r="U1849" s="0" t="s">
        <v>99</v>
      </c>
      <c r="V1849" s="5" t="s">
        <v>5830</v>
      </c>
      <c r="Y1849" s="5" t="s">
        <v>3309</v>
      </c>
      <c r="Z1849" s="0" t="s">
        <v>104</v>
      </c>
      <c r="AC1849" s="5" t="s">
        <v>105</v>
      </c>
      <c r="AD1849" s="3">
        <f>IF(AA1849="","Pendiente",AA1849*Q1849)</f>
      </c>
      <c r="AF1849" s="3">
        <f>IF(AE1849="","",AE1849*Q1849)</f>
      </c>
      <c r="AG1849" s="0" t="s">
        <v>106</v>
      </c>
      <c r="AH1849" s="0" t="s">
        <v>107</v>
      </c>
    </row>
    <row r="1850">
      <c r="A1850" s="0">
        <v>1846</v>
      </c>
      <c r="B1850" s="0" t="s">
        <v>5831</v>
      </c>
      <c r="C1850" s="0" t="s">
        <v>13</v>
      </c>
      <c r="D1850" s="0" t="s">
        <v>16</v>
      </c>
      <c r="E1850" s="5" t="s">
        <v>3306</v>
      </c>
      <c r="G1850" s="0" t="s">
        <v>27</v>
      </c>
      <c r="H1850" s="0" t="s">
        <v>1020</v>
      </c>
      <c r="I1850" s="0" t="s">
        <v>3301</v>
      </c>
      <c r="J1850" s="5" t="s">
        <v>3302</v>
      </c>
      <c r="K1850" s="0" t="s">
        <v>33</v>
      </c>
      <c r="O1850" s="2">
        <v>0</v>
      </c>
      <c r="P1850" s="2">
        <v>0</v>
      </c>
      <c r="Q1850" s="2">
        <f>IF(C1850="Inventario físico",O1850,P1850)</f>
      </c>
      <c r="R1850" s="2">
        <v>1</v>
      </c>
      <c r="S1850" s="0" t="s">
        <v>5832</v>
      </c>
      <c r="T1850" s="0" t="s">
        <v>5832</v>
      </c>
      <c r="U1850" s="0" t="s">
        <v>99</v>
      </c>
      <c r="V1850" s="5" t="s">
        <v>5833</v>
      </c>
      <c r="Y1850" s="5" t="s">
        <v>3309</v>
      </c>
      <c r="Z1850" s="0" t="s">
        <v>104</v>
      </c>
      <c r="AC1850" s="5" t="s">
        <v>105</v>
      </c>
      <c r="AD1850" s="3">
        <f>IF(AA1850="","Pendiente",AA1850*Q1850)</f>
      </c>
      <c r="AF1850" s="3">
        <f>IF(AE1850="","",AE1850*Q1850)</f>
      </c>
      <c r="AG1850" s="0" t="s">
        <v>106</v>
      </c>
      <c r="AH1850" s="0" t="s">
        <v>107</v>
      </c>
    </row>
    <row r="1851">
      <c r="A1851" s="0">
        <v>1847</v>
      </c>
      <c r="B1851" s="0" t="s">
        <v>5834</v>
      </c>
      <c r="C1851" s="0" t="s">
        <v>13</v>
      </c>
      <c r="D1851" s="0" t="s">
        <v>16</v>
      </c>
      <c r="E1851" s="5" t="s">
        <v>3306</v>
      </c>
      <c r="G1851" s="0" t="s">
        <v>27</v>
      </c>
      <c r="H1851" s="0" t="s">
        <v>1020</v>
      </c>
      <c r="I1851" s="0" t="s">
        <v>3301</v>
      </c>
      <c r="J1851" s="5" t="s">
        <v>3302</v>
      </c>
      <c r="K1851" s="0" t="s">
        <v>33</v>
      </c>
      <c r="O1851" s="2">
        <v>0</v>
      </c>
      <c r="P1851" s="2">
        <v>0</v>
      </c>
      <c r="Q1851" s="2">
        <f>IF(C1851="Inventario físico",O1851,P1851)</f>
      </c>
      <c r="R1851" s="2">
        <v>1</v>
      </c>
      <c r="S1851" s="0" t="s">
        <v>5835</v>
      </c>
      <c r="T1851" s="0" t="s">
        <v>5835</v>
      </c>
      <c r="U1851" s="0" t="s">
        <v>99</v>
      </c>
      <c r="V1851" s="5" t="s">
        <v>5836</v>
      </c>
      <c r="Y1851" s="5" t="s">
        <v>3309</v>
      </c>
      <c r="Z1851" s="0" t="s">
        <v>104</v>
      </c>
      <c r="AC1851" s="5" t="s">
        <v>105</v>
      </c>
      <c r="AD1851" s="3">
        <f>IF(AA1851="","Pendiente",AA1851*Q1851)</f>
      </c>
      <c r="AF1851" s="3">
        <f>IF(AE1851="","",AE1851*Q1851)</f>
      </c>
      <c r="AG1851" s="0" t="s">
        <v>106</v>
      </c>
      <c r="AH1851" s="0" t="s">
        <v>107</v>
      </c>
    </row>
    <row r="1852">
      <c r="A1852" s="0">
        <v>1848</v>
      </c>
      <c r="B1852" s="0" t="s">
        <v>5837</v>
      </c>
      <c r="C1852" s="0" t="s">
        <v>13</v>
      </c>
      <c r="D1852" s="0" t="s">
        <v>16</v>
      </c>
      <c r="E1852" s="5" t="s">
        <v>3306</v>
      </c>
      <c r="G1852" s="0" t="s">
        <v>27</v>
      </c>
      <c r="H1852" s="0" t="s">
        <v>1020</v>
      </c>
      <c r="I1852" s="0" t="s">
        <v>3301</v>
      </c>
      <c r="J1852" s="5" t="s">
        <v>3302</v>
      </c>
      <c r="K1852" s="0" t="s">
        <v>33</v>
      </c>
      <c r="O1852" s="2">
        <v>0</v>
      </c>
      <c r="P1852" s="2">
        <v>0</v>
      </c>
      <c r="Q1852" s="2">
        <f>IF(C1852="Inventario físico",O1852,P1852)</f>
      </c>
      <c r="R1852" s="2">
        <v>1</v>
      </c>
      <c r="S1852" s="0" t="s">
        <v>5838</v>
      </c>
      <c r="T1852" s="0" t="s">
        <v>5838</v>
      </c>
      <c r="U1852" s="0" t="s">
        <v>99</v>
      </c>
      <c r="V1852" s="5" t="s">
        <v>5839</v>
      </c>
      <c r="Y1852" s="5" t="s">
        <v>3309</v>
      </c>
      <c r="Z1852" s="0" t="s">
        <v>104</v>
      </c>
      <c r="AC1852" s="5" t="s">
        <v>105</v>
      </c>
      <c r="AD1852" s="3">
        <f>IF(AA1852="","Pendiente",AA1852*Q1852)</f>
      </c>
      <c r="AF1852" s="3">
        <f>IF(AE1852="","",AE1852*Q1852)</f>
      </c>
      <c r="AG1852" s="0" t="s">
        <v>106</v>
      </c>
      <c r="AH1852" s="0" t="s">
        <v>107</v>
      </c>
    </row>
    <row r="1853">
      <c r="A1853" s="0">
        <v>1849</v>
      </c>
      <c r="B1853" s="0" t="s">
        <v>5840</v>
      </c>
      <c r="C1853" s="0" t="s">
        <v>13</v>
      </c>
      <c r="D1853" s="0" t="s">
        <v>16</v>
      </c>
      <c r="E1853" s="5" t="s">
        <v>3306</v>
      </c>
      <c r="G1853" s="0" t="s">
        <v>27</v>
      </c>
      <c r="H1853" s="0" t="s">
        <v>1020</v>
      </c>
      <c r="I1853" s="0" t="s">
        <v>3301</v>
      </c>
      <c r="J1853" s="5" t="s">
        <v>3302</v>
      </c>
      <c r="K1853" s="0" t="s">
        <v>30</v>
      </c>
      <c r="O1853" s="2">
        <v>0</v>
      </c>
      <c r="P1853" s="2">
        <v>0</v>
      </c>
      <c r="Q1853" s="2">
        <f>IF(C1853="Inventario físico",O1853,P1853)</f>
      </c>
      <c r="R1853" s="2">
        <v>1</v>
      </c>
      <c r="S1853" s="0" t="s">
        <v>5841</v>
      </c>
      <c r="T1853" s="0" t="s">
        <v>5841</v>
      </c>
      <c r="U1853" s="0" t="s">
        <v>99</v>
      </c>
      <c r="V1853" s="5" t="s">
        <v>5842</v>
      </c>
      <c r="Y1853" s="5" t="s">
        <v>3309</v>
      </c>
      <c r="Z1853" s="0" t="s">
        <v>104</v>
      </c>
      <c r="AC1853" s="5" t="s">
        <v>105</v>
      </c>
      <c r="AD1853" s="3">
        <f>IF(AA1853="","Pendiente",AA1853*Q1853)</f>
      </c>
      <c r="AF1853" s="3">
        <f>IF(AE1853="","",AE1853*Q1853)</f>
      </c>
      <c r="AG1853" s="0" t="s">
        <v>106</v>
      </c>
      <c r="AH1853" s="0" t="s">
        <v>107</v>
      </c>
    </row>
    <row r="1854">
      <c r="A1854" s="0">
        <v>1850</v>
      </c>
      <c r="B1854" s="0" t="s">
        <v>5843</v>
      </c>
      <c r="C1854" s="0" t="s">
        <v>13</v>
      </c>
      <c r="D1854" s="0" t="s">
        <v>16</v>
      </c>
      <c r="E1854" s="5" t="s">
        <v>131</v>
      </c>
      <c r="F1854" s="0" t="s">
        <v>3300</v>
      </c>
      <c r="G1854" s="0" t="s">
        <v>27</v>
      </c>
      <c r="H1854" s="0" t="s">
        <v>1020</v>
      </c>
      <c r="I1854" s="0" t="s">
        <v>3301</v>
      </c>
      <c r="J1854" s="5" t="s">
        <v>3302</v>
      </c>
      <c r="K1854" s="0" t="s">
        <v>30</v>
      </c>
      <c r="O1854" s="2">
        <v>0</v>
      </c>
      <c r="P1854" s="2">
        <v>0</v>
      </c>
      <c r="Q1854" s="2">
        <f>IF(C1854="Inventario físico",O1854,P1854)</f>
      </c>
      <c r="R1854" s="2">
        <v>1</v>
      </c>
      <c r="S1854" s="0" t="s">
        <v>5844</v>
      </c>
      <c r="T1854" s="0" t="s">
        <v>5844</v>
      </c>
      <c r="U1854" s="0" t="s">
        <v>99</v>
      </c>
      <c r="V1854" s="5" t="s">
        <v>1102</v>
      </c>
      <c r="Y1854" s="5" t="s">
        <v>3304</v>
      </c>
      <c r="Z1854" s="0" t="s">
        <v>104</v>
      </c>
      <c r="AC1854" s="5" t="s">
        <v>105</v>
      </c>
      <c r="AD1854" s="3">
        <f>IF(AA1854="","Pendiente",AA1854*Q1854)</f>
      </c>
      <c r="AF1854" s="3">
        <f>IF(AE1854="","",AE1854*Q1854)</f>
      </c>
      <c r="AG1854" s="0" t="s">
        <v>106</v>
      </c>
      <c r="AH1854" s="0" t="s">
        <v>107</v>
      </c>
    </row>
    <row r="1855">
      <c r="A1855" s="0">
        <v>1851</v>
      </c>
      <c r="B1855" s="0" t="s">
        <v>5845</v>
      </c>
      <c r="C1855" s="0" t="s">
        <v>13</v>
      </c>
      <c r="D1855" s="0" t="s">
        <v>16</v>
      </c>
      <c r="E1855" s="5" t="s">
        <v>3306</v>
      </c>
      <c r="G1855" s="0" t="s">
        <v>27</v>
      </c>
      <c r="H1855" s="0" t="s">
        <v>1020</v>
      </c>
      <c r="I1855" s="0" t="s">
        <v>3301</v>
      </c>
      <c r="J1855" s="5" t="s">
        <v>3302</v>
      </c>
      <c r="K1855" s="0" t="s">
        <v>30</v>
      </c>
      <c r="O1855" s="2">
        <v>0</v>
      </c>
      <c r="P1855" s="2">
        <v>0</v>
      </c>
      <c r="Q1855" s="2">
        <f>IF(C1855="Inventario físico",O1855,P1855)</f>
      </c>
      <c r="R1855" s="2">
        <v>1</v>
      </c>
      <c r="S1855" s="0" t="s">
        <v>5846</v>
      </c>
      <c r="T1855" s="0" t="s">
        <v>5846</v>
      </c>
      <c r="U1855" s="0" t="s">
        <v>99</v>
      </c>
      <c r="V1855" s="5" t="s">
        <v>5847</v>
      </c>
      <c r="Y1855" s="5" t="s">
        <v>3309</v>
      </c>
      <c r="Z1855" s="0" t="s">
        <v>104</v>
      </c>
      <c r="AC1855" s="5" t="s">
        <v>105</v>
      </c>
      <c r="AD1855" s="3">
        <f>IF(AA1855="","Pendiente",AA1855*Q1855)</f>
      </c>
      <c r="AF1855" s="3">
        <f>IF(AE1855="","",AE1855*Q1855)</f>
      </c>
      <c r="AG1855" s="0" t="s">
        <v>106</v>
      </c>
      <c r="AH1855" s="0" t="s">
        <v>107</v>
      </c>
    </row>
    <row r="1856">
      <c r="A1856" s="0">
        <v>1852</v>
      </c>
      <c r="B1856" s="0" t="s">
        <v>5848</v>
      </c>
      <c r="C1856" s="0" t="s">
        <v>13</v>
      </c>
      <c r="D1856" s="0" t="s">
        <v>16</v>
      </c>
      <c r="E1856" s="5" t="s">
        <v>3306</v>
      </c>
      <c r="G1856" s="0" t="s">
        <v>27</v>
      </c>
      <c r="H1856" s="0" t="s">
        <v>1020</v>
      </c>
      <c r="I1856" s="0" t="s">
        <v>3301</v>
      </c>
      <c r="J1856" s="5" t="s">
        <v>3302</v>
      </c>
      <c r="K1856" s="0" t="s">
        <v>30</v>
      </c>
      <c r="O1856" s="2">
        <v>0</v>
      </c>
      <c r="P1856" s="2">
        <v>0</v>
      </c>
      <c r="Q1856" s="2">
        <f>IF(C1856="Inventario físico",O1856,P1856)</f>
      </c>
      <c r="R1856" s="2">
        <v>1</v>
      </c>
      <c r="S1856" s="0" t="s">
        <v>5849</v>
      </c>
      <c r="T1856" s="0" t="s">
        <v>5849</v>
      </c>
      <c r="U1856" s="0" t="s">
        <v>99</v>
      </c>
      <c r="V1856" s="5" t="s">
        <v>5850</v>
      </c>
      <c r="Y1856" s="5" t="s">
        <v>3309</v>
      </c>
      <c r="Z1856" s="0" t="s">
        <v>104</v>
      </c>
      <c r="AC1856" s="5" t="s">
        <v>105</v>
      </c>
      <c r="AD1856" s="3">
        <f>IF(AA1856="","Pendiente",AA1856*Q1856)</f>
      </c>
      <c r="AF1856" s="3">
        <f>IF(AE1856="","",AE1856*Q1856)</f>
      </c>
      <c r="AG1856" s="0" t="s">
        <v>106</v>
      </c>
      <c r="AH1856" s="0" t="s">
        <v>107</v>
      </c>
    </row>
    <row r="1857">
      <c r="A1857" s="0">
        <v>1853</v>
      </c>
      <c r="B1857" s="0" t="s">
        <v>5851</v>
      </c>
      <c r="C1857" s="0" t="s">
        <v>13</v>
      </c>
      <c r="D1857" s="0" t="s">
        <v>16</v>
      </c>
      <c r="E1857" s="5" t="s">
        <v>3306</v>
      </c>
      <c r="G1857" s="0" t="s">
        <v>27</v>
      </c>
      <c r="H1857" s="0" t="s">
        <v>1020</v>
      </c>
      <c r="I1857" s="0" t="s">
        <v>3301</v>
      </c>
      <c r="J1857" s="5" t="s">
        <v>3302</v>
      </c>
      <c r="K1857" s="0" t="s">
        <v>30</v>
      </c>
      <c r="O1857" s="2">
        <v>0</v>
      </c>
      <c r="P1857" s="2">
        <v>0</v>
      </c>
      <c r="Q1857" s="2">
        <f>IF(C1857="Inventario físico",O1857,P1857)</f>
      </c>
      <c r="R1857" s="2">
        <v>1</v>
      </c>
      <c r="S1857" s="0" t="s">
        <v>5852</v>
      </c>
      <c r="T1857" s="0" t="s">
        <v>5852</v>
      </c>
      <c r="U1857" s="0" t="s">
        <v>99</v>
      </c>
      <c r="V1857" s="5" t="s">
        <v>5853</v>
      </c>
      <c r="Y1857" s="5" t="s">
        <v>3309</v>
      </c>
      <c r="Z1857" s="0" t="s">
        <v>104</v>
      </c>
      <c r="AC1857" s="5" t="s">
        <v>105</v>
      </c>
      <c r="AD1857" s="3">
        <f>IF(AA1857="","Pendiente",AA1857*Q1857)</f>
      </c>
      <c r="AF1857" s="3">
        <f>IF(AE1857="","",AE1857*Q1857)</f>
      </c>
      <c r="AG1857" s="0" t="s">
        <v>106</v>
      </c>
      <c r="AH1857" s="0" t="s">
        <v>107</v>
      </c>
    </row>
    <row r="1858">
      <c r="A1858" s="0">
        <v>1854</v>
      </c>
      <c r="B1858" s="0" t="s">
        <v>5854</v>
      </c>
      <c r="C1858" s="0" t="s">
        <v>13</v>
      </c>
      <c r="D1858" s="0" t="s">
        <v>16</v>
      </c>
      <c r="E1858" s="5" t="s">
        <v>3306</v>
      </c>
      <c r="G1858" s="0" t="s">
        <v>27</v>
      </c>
      <c r="H1858" s="0" t="s">
        <v>1020</v>
      </c>
      <c r="I1858" s="0" t="s">
        <v>3301</v>
      </c>
      <c r="J1858" s="5" t="s">
        <v>3302</v>
      </c>
      <c r="K1858" s="0" t="s">
        <v>30</v>
      </c>
      <c r="O1858" s="2">
        <v>0</v>
      </c>
      <c r="P1858" s="2">
        <v>0</v>
      </c>
      <c r="Q1858" s="2">
        <f>IF(C1858="Inventario físico",O1858,P1858)</f>
      </c>
      <c r="R1858" s="2">
        <v>1</v>
      </c>
      <c r="S1858" s="0" t="s">
        <v>5855</v>
      </c>
      <c r="T1858" s="0" t="s">
        <v>5855</v>
      </c>
      <c r="U1858" s="0" t="s">
        <v>99</v>
      </c>
      <c r="V1858" s="5" t="s">
        <v>5856</v>
      </c>
      <c r="Y1858" s="5" t="s">
        <v>3309</v>
      </c>
      <c r="Z1858" s="0" t="s">
        <v>104</v>
      </c>
      <c r="AC1858" s="5" t="s">
        <v>105</v>
      </c>
      <c r="AD1858" s="3">
        <f>IF(AA1858="","Pendiente",AA1858*Q1858)</f>
      </c>
      <c r="AF1858" s="3">
        <f>IF(AE1858="","",AE1858*Q1858)</f>
      </c>
      <c r="AG1858" s="0" t="s">
        <v>106</v>
      </c>
      <c r="AH1858" s="0" t="s">
        <v>107</v>
      </c>
    </row>
    <row r="1859">
      <c r="A1859" s="0">
        <v>1855</v>
      </c>
      <c r="B1859" s="0" t="s">
        <v>5857</v>
      </c>
      <c r="C1859" s="0" t="s">
        <v>13</v>
      </c>
      <c r="D1859" s="0" t="s">
        <v>16</v>
      </c>
      <c r="E1859" s="5" t="s">
        <v>3306</v>
      </c>
      <c r="G1859" s="0" t="s">
        <v>27</v>
      </c>
      <c r="H1859" s="0" t="s">
        <v>1020</v>
      </c>
      <c r="I1859" s="0" t="s">
        <v>3301</v>
      </c>
      <c r="J1859" s="5" t="s">
        <v>3302</v>
      </c>
      <c r="K1859" s="0" t="s">
        <v>30</v>
      </c>
      <c r="O1859" s="2">
        <v>0</v>
      </c>
      <c r="P1859" s="2">
        <v>0</v>
      </c>
      <c r="Q1859" s="2">
        <f>IF(C1859="Inventario físico",O1859,P1859)</f>
      </c>
      <c r="R1859" s="2">
        <v>1</v>
      </c>
      <c r="S1859" s="0" t="s">
        <v>5858</v>
      </c>
      <c r="T1859" s="0" t="s">
        <v>5858</v>
      </c>
      <c r="U1859" s="0" t="s">
        <v>99</v>
      </c>
      <c r="V1859" s="5" t="s">
        <v>5859</v>
      </c>
      <c r="Y1859" s="5" t="s">
        <v>3309</v>
      </c>
      <c r="Z1859" s="0" t="s">
        <v>104</v>
      </c>
      <c r="AC1859" s="5" t="s">
        <v>105</v>
      </c>
      <c r="AD1859" s="3">
        <f>IF(AA1859="","Pendiente",AA1859*Q1859)</f>
      </c>
      <c r="AF1859" s="3">
        <f>IF(AE1859="","",AE1859*Q1859)</f>
      </c>
      <c r="AG1859" s="0" t="s">
        <v>106</v>
      </c>
      <c r="AH1859" s="0" t="s">
        <v>107</v>
      </c>
    </row>
    <row r="1860">
      <c r="A1860" s="0">
        <v>1856</v>
      </c>
      <c r="B1860" s="0" t="s">
        <v>5860</v>
      </c>
      <c r="C1860" s="0" t="s">
        <v>13</v>
      </c>
      <c r="D1860" s="0" t="s">
        <v>16</v>
      </c>
      <c r="E1860" s="5" t="s">
        <v>3306</v>
      </c>
      <c r="G1860" s="0" t="s">
        <v>27</v>
      </c>
      <c r="H1860" s="0" t="s">
        <v>1020</v>
      </c>
      <c r="I1860" s="0" t="s">
        <v>3301</v>
      </c>
      <c r="J1860" s="5" t="s">
        <v>3302</v>
      </c>
      <c r="K1860" s="0" t="s">
        <v>30</v>
      </c>
      <c r="O1860" s="2">
        <v>0</v>
      </c>
      <c r="P1860" s="2">
        <v>0</v>
      </c>
      <c r="Q1860" s="2">
        <f>IF(C1860="Inventario físico",O1860,P1860)</f>
      </c>
      <c r="R1860" s="2">
        <v>1</v>
      </c>
      <c r="S1860" s="0" t="s">
        <v>5861</v>
      </c>
      <c r="T1860" s="0" t="s">
        <v>5861</v>
      </c>
      <c r="U1860" s="0" t="s">
        <v>99</v>
      </c>
      <c r="V1860" s="5" t="s">
        <v>5862</v>
      </c>
      <c r="Y1860" s="5" t="s">
        <v>3309</v>
      </c>
      <c r="Z1860" s="0" t="s">
        <v>104</v>
      </c>
      <c r="AC1860" s="5" t="s">
        <v>105</v>
      </c>
      <c r="AD1860" s="3">
        <f>IF(AA1860="","Pendiente",AA1860*Q1860)</f>
      </c>
      <c r="AF1860" s="3">
        <f>IF(AE1860="","",AE1860*Q1860)</f>
      </c>
      <c r="AG1860" s="0" t="s">
        <v>106</v>
      </c>
      <c r="AH1860" s="0" t="s">
        <v>107</v>
      </c>
    </row>
    <row r="1861">
      <c r="A1861" s="0">
        <v>1857</v>
      </c>
      <c r="B1861" s="0" t="s">
        <v>5863</v>
      </c>
      <c r="C1861" s="0" t="s">
        <v>13</v>
      </c>
      <c r="D1861" s="0" t="s">
        <v>16</v>
      </c>
      <c r="E1861" s="5" t="s">
        <v>3306</v>
      </c>
      <c r="G1861" s="0" t="s">
        <v>27</v>
      </c>
      <c r="H1861" s="0" t="s">
        <v>1020</v>
      </c>
      <c r="I1861" s="0" t="s">
        <v>3301</v>
      </c>
      <c r="J1861" s="5" t="s">
        <v>3302</v>
      </c>
      <c r="K1861" s="0" t="s">
        <v>30</v>
      </c>
      <c r="O1861" s="2">
        <v>0</v>
      </c>
      <c r="P1861" s="2">
        <v>0</v>
      </c>
      <c r="Q1861" s="2">
        <f>IF(C1861="Inventario físico",O1861,P1861)</f>
      </c>
      <c r="R1861" s="2">
        <v>1</v>
      </c>
      <c r="S1861" s="0" t="s">
        <v>5864</v>
      </c>
      <c r="T1861" s="0" t="s">
        <v>5864</v>
      </c>
      <c r="U1861" s="0" t="s">
        <v>99</v>
      </c>
      <c r="V1861" s="5" t="s">
        <v>5865</v>
      </c>
      <c r="Y1861" s="5" t="s">
        <v>3309</v>
      </c>
      <c r="Z1861" s="0" t="s">
        <v>104</v>
      </c>
      <c r="AC1861" s="5" t="s">
        <v>105</v>
      </c>
      <c r="AD1861" s="3">
        <f>IF(AA1861="","Pendiente",AA1861*Q1861)</f>
      </c>
      <c r="AF1861" s="3">
        <f>IF(AE1861="","",AE1861*Q1861)</f>
      </c>
      <c r="AG1861" s="0" t="s">
        <v>106</v>
      </c>
      <c r="AH1861" s="0" t="s">
        <v>107</v>
      </c>
    </row>
    <row r="1862">
      <c r="A1862" s="0">
        <v>1858</v>
      </c>
      <c r="B1862" s="0" t="s">
        <v>5866</v>
      </c>
      <c r="C1862" s="0" t="s">
        <v>13</v>
      </c>
      <c r="D1862" s="0" t="s">
        <v>16</v>
      </c>
      <c r="E1862" s="5" t="s">
        <v>3306</v>
      </c>
      <c r="G1862" s="0" t="s">
        <v>27</v>
      </c>
      <c r="H1862" s="0" t="s">
        <v>1020</v>
      </c>
      <c r="I1862" s="0" t="s">
        <v>3301</v>
      </c>
      <c r="J1862" s="5" t="s">
        <v>3302</v>
      </c>
      <c r="K1862" s="0" t="s">
        <v>30</v>
      </c>
      <c r="O1862" s="2">
        <v>0</v>
      </c>
      <c r="P1862" s="2">
        <v>0</v>
      </c>
      <c r="Q1862" s="2">
        <f>IF(C1862="Inventario físico",O1862,P1862)</f>
      </c>
      <c r="R1862" s="2">
        <v>1</v>
      </c>
      <c r="S1862" s="0" t="s">
        <v>5867</v>
      </c>
      <c r="T1862" s="0" t="s">
        <v>5867</v>
      </c>
      <c r="U1862" s="0" t="s">
        <v>99</v>
      </c>
      <c r="V1862" s="5" t="s">
        <v>5868</v>
      </c>
      <c r="Y1862" s="5" t="s">
        <v>3309</v>
      </c>
      <c r="Z1862" s="0" t="s">
        <v>104</v>
      </c>
      <c r="AC1862" s="5" t="s">
        <v>105</v>
      </c>
      <c r="AD1862" s="3">
        <f>IF(AA1862="","Pendiente",AA1862*Q1862)</f>
      </c>
      <c r="AF1862" s="3">
        <f>IF(AE1862="","",AE1862*Q1862)</f>
      </c>
      <c r="AG1862" s="0" t="s">
        <v>106</v>
      </c>
      <c r="AH1862" s="0" t="s">
        <v>107</v>
      </c>
    </row>
    <row r="1863">
      <c r="A1863" s="0">
        <v>1859</v>
      </c>
      <c r="B1863" s="0" t="s">
        <v>5869</v>
      </c>
      <c r="C1863" s="0" t="s">
        <v>13</v>
      </c>
      <c r="D1863" s="0" t="s">
        <v>16</v>
      </c>
      <c r="E1863" s="5" t="s">
        <v>131</v>
      </c>
      <c r="F1863" s="0" t="s">
        <v>3300</v>
      </c>
      <c r="G1863" s="0" t="s">
        <v>27</v>
      </c>
      <c r="H1863" s="0" t="s">
        <v>1020</v>
      </c>
      <c r="I1863" s="0" t="s">
        <v>3301</v>
      </c>
      <c r="J1863" s="5" t="s">
        <v>3302</v>
      </c>
      <c r="K1863" s="0" t="s">
        <v>30</v>
      </c>
      <c r="O1863" s="2">
        <v>0</v>
      </c>
      <c r="P1863" s="2">
        <v>0</v>
      </c>
      <c r="Q1863" s="2">
        <f>IF(C1863="Inventario físico",O1863,P1863)</f>
      </c>
      <c r="R1863" s="2">
        <v>1</v>
      </c>
      <c r="S1863" s="0" t="s">
        <v>5870</v>
      </c>
      <c r="T1863" s="0" t="s">
        <v>5870</v>
      </c>
      <c r="U1863" s="0" t="s">
        <v>99</v>
      </c>
      <c r="V1863" s="5" t="s">
        <v>1592</v>
      </c>
      <c r="Y1863" s="5" t="s">
        <v>3304</v>
      </c>
      <c r="Z1863" s="0" t="s">
        <v>104</v>
      </c>
      <c r="AC1863" s="5" t="s">
        <v>105</v>
      </c>
      <c r="AD1863" s="3">
        <f>IF(AA1863="","Pendiente",AA1863*Q1863)</f>
      </c>
      <c r="AF1863" s="3">
        <f>IF(AE1863="","",AE1863*Q1863)</f>
      </c>
      <c r="AG1863" s="0" t="s">
        <v>106</v>
      </c>
      <c r="AH1863" s="0" t="s">
        <v>107</v>
      </c>
    </row>
    <row r="1864">
      <c r="A1864" s="0">
        <v>1860</v>
      </c>
      <c r="B1864" s="0" t="s">
        <v>5871</v>
      </c>
      <c r="C1864" s="0" t="s">
        <v>13</v>
      </c>
      <c r="D1864" s="0" t="s">
        <v>16</v>
      </c>
      <c r="E1864" s="5" t="s">
        <v>131</v>
      </c>
      <c r="F1864" s="0" t="s">
        <v>3300</v>
      </c>
      <c r="G1864" s="0" t="s">
        <v>27</v>
      </c>
      <c r="H1864" s="0" t="s">
        <v>1020</v>
      </c>
      <c r="I1864" s="0" t="s">
        <v>3301</v>
      </c>
      <c r="J1864" s="5" t="s">
        <v>3302</v>
      </c>
      <c r="K1864" s="0" t="s">
        <v>30</v>
      </c>
      <c r="O1864" s="2">
        <v>0</v>
      </c>
      <c r="P1864" s="2">
        <v>0</v>
      </c>
      <c r="Q1864" s="2">
        <f>IF(C1864="Inventario físico",O1864,P1864)</f>
      </c>
      <c r="R1864" s="2">
        <v>1</v>
      </c>
      <c r="S1864" s="0" t="s">
        <v>5872</v>
      </c>
      <c r="T1864" s="0" t="s">
        <v>5872</v>
      </c>
      <c r="U1864" s="0" t="s">
        <v>99</v>
      </c>
      <c r="V1864" s="5" t="s">
        <v>1302</v>
      </c>
      <c r="Y1864" s="5" t="s">
        <v>3304</v>
      </c>
      <c r="Z1864" s="0" t="s">
        <v>104</v>
      </c>
      <c r="AC1864" s="5" t="s">
        <v>105</v>
      </c>
      <c r="AD1864" s="3">
        <f>IF(AA1864="","Pendiente",AA1864*Q1864)</f>
      </c>
      <c r="AF1864" s="3">
        <f>IF(AE1864="","",AE1864*Q1864)</f>
      </c>
      <c r="AG1864" s="0" t="s">
        <v>106</v>
      </c>
      <c r="AH1864" s="0" t="s">
        <v>107</v>
      </c>
    </row>
    <row r="1865">
      <c r="A1865" s="0">
        <v>1861</v>
      </c>
      <c r="B1865" s="0" t="s">
        <v>5873</v>
      </c>
      <c r="C1865" s="0" t="s">
        <v>13</v>
      </c>
      <c r="D1865" s="0" t="s">
        <v>16</v>
      </c>
      <c r="E1865" s="5" t="s">
        <v>3306</v>
      </c>
      <c r="G1865" s="0" t="s">
        <v>27</v>
      </c>
      <c r="H1865" s="0" t="s">
        <v>1020</v>
      </c>
      <c r="I1865" s="0" t="s">
        <v>3301</v>
      </c>
      <c r="J1865" s="5" t="s">
        <v>3302</v>
      </c>
      <c r="K1865" s="0" t="s">
        <v>30</v>
      </c>
      <c r="O1865" s="2">
        <v>0</v>
      </c>
      <c r="P1865" s="2">
        <v>0</v>
      </c>
      <c r="Q1865" s="2">
        <f>IF(C1865="Inventario físico",O1865,P1865)</f>
      </c>
      <c r="R1865" s="2">
        <v>1</v>
      </c>
      <c r="S1865" s="0" t="s">
        <v>5874</v>
      </c>
      <c r="T1865" s="0" t="s">
        <v>5874</v>
      </c>
      <c r="U1865" s="0" t="s">
        <v>99</v>
      </c>
      <c r="V1865" s="5" t="s">
        <v>5875</v>
      </c>
      <c r="Y1865" s="5" t="s">
        <v>3309</v>
      </c>
      <c r="Z1865" s="0" t="s">
        <v>104</v>
      </c>
      <c r="AC1865" s="5" t="s">
        <v>105</v>
      </c>
      <c r="AD1865" s="3">
        <f>IF(AA1865="","Pendiente",AA1865*Q1865)</f>
      </c>
      <c r="AF1865" s="3">
        <f>IF(AE1865="","",AE1865*Q1865)</f>
      </c>
      <c r="AG1865" s="0" t="s">
        <v>106</v>
      </c>
      <c r="AH1865" s="0" t="s">
        <v>107</v>
      </c>
    </row>
    <row r="1866">
      <c r="A1866" s="0">
        <v>1862</v>
      </c>
      <c r="B1866" s="0" t="s">
        <v>5876</v>
      </c>
      <c r="C1866" s="0" t="s">
        <v>13</v>
      </c>
      <c r="D1866" s="0" t="s">
        <v>18</v>
      </c>
      <c r="E1866" s="5" t="s">
        <v>3500</v>
      </c>
      <c r="F1866" s="0" t="s">
        <v>3608</v>
      </c>
      <c r="G1866" s="0" t="s">
        <v>27</v>
      </c>
      <c r="H1866" s="0" t="s">
        <v>1020</v>
      </c>
      <c r="I1866" s="0" t="s">
        <v>3301</v>
      </c>
      <c r="J1866" s="5" t="s">
        <v>3302</v>
      </c>
      <c r="K1866" s="0" t="s">
        <v>31</v>
      </c>
      <c r="O1866" s="2">
        <v>0</v>
      </c>
      <c r="P1866" s="2">
        <v>0</v>
      </c>
      <c r="Q1866" s="2">
        <f>IF(C1866="Inventario físico",O1866,P1866)</f>
      </c>
      <c r="R1866" s="2">
        <v>1</v>
      </c>
      <c r="S1866" s="0" t="s">
        <v>5877</v>
      </c>
      <c r="T1866" s="0" t="s">
        <v>5877</v>
      </c>
      <c r="U1866" s="0" t="s">
        <v>99</v>
      </c>
      <c r="V1866" s="5" t="s">
        <v>5878</v>
      </c>
      <c r="Y1866" s="5" t="s">
        <v>3610</v>
      </c>
      <c r="Z1866" s="0" t="s">
        <v>104</v>
      </c>
      <c r="AC1866" s="5" t="s">
        <v>105</v>
      </c>
      <c r="AD1866" s="3">
        <f>IF(AA1866="","Pendiente",AA1866*Q1866)</f>
      </c>
      <c r="AF1866" s="3">
        <f>IF(AE1866="","",AE1866*Q1866)</f>
      </c>
      <c r="AG1866" s="0" t="s">
        <v>106</v>
      </c>
      <c r="AH1866" s="0" t="s">
        <v>107</v>
      </c>
    </row>
    <row r="1867">
      <c r="A1867" s="0">
        <v>1863</v>
      </c>
      <c r="B1867" s="0" t="s">
        <v>5879</v>
      </c>
      <c r="C1867" s="0" t="s">
        <v>13</v>
      </c>
      <c r="D1867" s="0" t="s">
        <v>18</v>
      </c>
      <c r="E1867" s="5" t="s">
        <v>3500</v>
      </c>
      <c r="F1867" s="0" t="s">
        <v>3608</v>
      </c>
      <c r="G1867" s="0" t="s">
        <v>27</v>
      </c>
      <c r="H1867" s="0" t="s">
        <v>1020</v>
      </c>
      <c r="I1867" s="0" t="s">
        <v>3301</v>
      </c>
      <c r="J1867" s="5" t="s">
        <v>3302</v>
      </c>
      <c r="K1867" s="0" t="s">
        <v>31</v>
      </c>
      <c r="O1867" s="2">
        <v>0</v>
      </c>
      <c r="P1867" s="2">
        <v>0</v>
      </c>
      <c r="Q1867" s="2">
        <f>IF(C1867="Inventario físico",O1867,P1867)</f>
      </c>
      <c r="R1867" s="2">
        <v>1</v>
      </c>
      <c r="S1867" s="0" t="s">
        <v>5880</v>
      </c>
      <c r="T1867" s="0" t="s">
        <v>5880</v>
      </c>
      <c r="U1867" s="0" t="s">
        <v>99</v>
      </c>
      <c r="V1867" s="5" t="s">
        <v>5881</v>
      </c>
      <c r="Y1867" s="5" t="s">
        <v>3610</v>
      </c>
      <c r="Z1867" s="0" t="s">
        <v>104</v>
      </c>
      <c r="AC1867" s="5" t="s">
        <v>105</v>
      </c>
      <c r="AD1867" s="3">
        <f>IF(AA1867="","Pendiente",AA1867*Q1867)</f>
      </c>
      <c r="AF1867" s="3">
        <f>IF(AE1867="","",AE1867*Q1867)</f>
      </c>
      <c r="AG1867" s="0" t="s">
        <v>106</v>
      </c>
      <c r="AH1867" s="0" t="s">
        <v>107</v>
      </c>
    </row>
    <row r="1868">
      <c r="A1868" s="0">
        <v>1864</v>
      </c>
      <c r="B1868" s="0" t="s">
        <v>5882</v>
      </c>
      <c r="C1868" s="0" t="s">
        <v>13</v>
      </c>
      <c r="D1868" s="0" t="s">
        <v>16</v>
      </c>
      <c r="E1868" s="5" t="s">
        <v>3306</v>
      </c>
      <c r="G1868" s="0" t="s">
        <v>28</v>
      </c>
      <c r="H1868" s="0" t="s">
        <v>2131</v>
      </c>
      <c r="I1868" s="0" t="s">
        <v>3301</v>
      </c>
      <c r="J1868" s="5" t="s">
        <v>3302</v>
      </c>
      <c r="K1868" s="0" t="s">
        <v>33</v>
      </c>
      <c r="O1868" s="2">
        <v>0</v>
      </c>
      <c r="P1868" s="2">
        <v>1503</v>
      </c>
      <c r="Q1868" s="2">
        <f>IF(C1868="Inventario físico",O1868,P1868)</f>
      </c>
      <c r="R1868" s="2">
        <v>1</v>
      </c>
      <c r="S1868" s="0" t="s">
        <v>5883</v>
      </c>
      <c r="T1868" s="0" t="s">
        <v>5883</v>
      </c>
      <c r="U1868" s="0" t="s">
        <v>99</v>
      </c>
      <c r="V1868" s="5" t="s">
        <v>5884</v>
      </c>
      <c r="Y1868" s="5" t="s">
        <v>3309</v>
      </c>
      <c r="Z1868" s="0" t="s">
        <v>104</v>
      </c>
      <c r="AC1868" s="5" t="s">
        <v>105</v>
      </c>
      <c r="AD1868" s="3">
        <f>IF(AA1868="","Pendiente",AA1868*Q1868)</f>
      </c>
      <c r="AE1868" s="3">
        <v>212.75</v>
      </c>
      <c r="AF1868" s="3">
        <f>IF(AE1868="","",AE1868*Q1868)</f>
      </c>
      <c r="AG1868" s="0" t="s">
        <v>106</v>
      </c>
      <c r="AH1868" s="0" t="s">
        <v>107</v>
      </c>
    </row>
    <row r="1869">
      <c r="A1869" s="0">
        <v>1865</v>
      </c>
      <c r="B1869" s="0" t="s">
        <v>5885</v>
      </c>
      <c r="C1869" s="0" t="s">
        <v>13</v>
      </c>
      <c r="D1869" s="0" t="s">
        <v>16</v>
      </c>
      <c r="E1869" s="5" t="s">
        <v>131</v>
      </c>
      <c r="F1869" s="0" t="s">
        <v>3300</v>
      </c>
      <c r="G1869" s="0" t="s">
        <v>28</v>
      </c>
      <c r="H1869" s="0" t="s">
        <v>2131</v>
      </c>
      <c r="I1869" s="0" t="s">
        <v>3301</v>
      </c>
      <c r="J1869" s="5" t="s">
        <v>3302</v>
      </c>
      <c r="K1869" s="0" t="s">
        <v>33</v>
      </c>
      <c r="O1869" s="2">
        <v>0</v>
      </c>
      <c r="P1869" s="2">
        <v>405</v>
      </c>
      <c r="Q1869" s="2">
        <f>IF(C1869="Inventario físico",O1869,P1869)</f>
      </c>
      <c r="R1869" s="2">
        <v>1</v>
      </c>
      <c r="S1869" s="0" t="s">
        <v>5886</v>
      </c>
      <c r="T1869" s="0" t="s">
        <v>5886</v>
      </c>
      <c r="U1869" s="0" t="s">
        <v>99</v>
      </c>
      <c r="V1869" s="5" t="s">
        <v>2608</v>
      </c>
      <c r="Y1869" s="5" t="s">
        <v>3304</v>
      </c>
      <c r="Z1869" s="0" t="s">
        <v>104</v>
      </c>
      <c r="AC1869" s="5" t="s">
        <v>105</v>
      </c>
      <c r="AD1869" s="3">
        <f>IF(AA1869="","Pendiente",AA1869*Q1869)</f>
      </c>
      <c r="AE1869" s="3">
        <v>22.48930864197531</v>
      </c>
      <c r="AF1869" s="3">
        <f>IF(AE1869="","",AE1869*Q1869)</f>
      </c>
      <c r="AG1869" s="0" t="s">
        <v>106</v>
      </c>
      <c r="AH1869" s="0" t="s">
        <v>107</v>
      </c>
    </row>
    <row r="1870">
      <c r="A1870" s="0">
        <v>1866</v>
      </c>
      <c r="B1870" s="0" t="s">
        <v>5887</v>
      </c>
      <c r="C1870" s="0" t="s">
        <v>13</v>
      </c>
      <c r="D1870" s="0" t="s">
        <v>16</v>
      </c>
      <c r="E1870" s="5" t="s">
        <v>3306</v>
      </c>
      <c r="G1870" s="0" t="s">
        <v>28</v>
      </c>
      <c r="H1870" s="0" t="s">
        <v>2131</v>
      </c>
      <c r="I1870" s="0" t="s">
        <v>3301</v>
      </c>
      <c r="J1870" s="5" t="s">
        <v>3302</v>
      </c>
      <c r="K1870" s="0" t="s">
        <v>33</v>
      </c>
      <c r="O1870" s="2">
        <v>0</v>
      </c>
      <c r="P1870" s="2">
        <v>200</v>
      </c>
      <c r="Q1870" s="2">
        <f>IF(C1870="Inventario físico",O1870,P1870)</f>
      </c>
      <c r="R1870" s="2">
        <v>1</v>
      </c>
      <c r="S1870" s="0" t="s">
        <v>5888</v>
      </c>
      <c r="T1870" s="0" t="s">
        <v>5888</v>
      </c>
      <c r="U1870" s="0" t="s">
        <v>99</v>
      </c>
      <c r="V1870" s="5" t="s">
        <v>5889</v>
      </c>
      <c r="Y1870" s="5" t="s">
        <v>3309</v>
      </c>
      <c r="Z1870" s="0" t="s">
        <v>104</v>
      </c>
      <c r="AC1870" s="5" t="s">
        <v>105</v>
      </c>
      <c r="AD1870" s="3">
        <f>IF(AA1870="","Pendiente",AA1870*Q1870)</f>
      </c>
      <c r="AE1870" s="3">
        <v>73.6</v>
      </c>
      <c r="AF1870" s="3">
        <f>IF(AE1870="","",AE1870*Q1870)</f>
      </c>
      <c r="AG1870" s="0" t="s">
        <v>106</v>
      </c>
      <c r="AH1870" s="0" t="s">
        <v>107</v>
      </c>
    </row>
    <row r="1871">
      <c r="A1871" s="0">
        <v>1867</v>
      </c>
      <c r="B1871" s="0" t="s">
        <v>5890</v>
      </c>
      <c r="C1871" s="0" t="s">
        <v>13</v>
      </c>
      <c r="D1871" s="0" t="s">
        <v>16</v>
      </c>
      <c r="E1871" s="5" t="s">
        <v>3306</v>
      </c>
      <c r="G1871" s="0" t="s">
        <v>28</v>
      </c>
      <c r="H1871" s="0" t="s">
        <v>2131</v>
      </c>
      <c r="I1871" s="0" t="s">
        <v>3301</v>
      </c>
      <c r="J1871" s="5" t="s">
        <v>3302</v>
      </c>
      <c r="K1871" s="0" t="s">
        <v>33</v>
      </c>
      <c r="O1871" s="2">
        <v>0</v>
      </c>
      <c r="P1871" s="2">
        <v>200</v>
      </c>
      <c r="Q1871" s="2">
        <f>IF(C1871="Inventario físico",O1871,P1871)</f>
      </c>
      <c r="R1871" s="2">
        <v>1</v>
      </c>
      <c r="S1871" s="0" t="s">
        <v>5891</v>
      </c>
      <c r="T1871" s="0" t="s">
        <v>5891</v>
      </c>
      <c r="U1871" s="0" t="s">
        <v>99</v>
      </c>
      <c r="V1871" s="5" t="s">
        <v>5892</v>
      </c>
      <c r="Y1871" s="5" t="s">
        <v>3309</v>
      </c>
      <c r="Z1871" s="0" t="s">
        <v>104</v>
      </c>
      <c r="AC1871" s="5" t="s">
        <v>105</v>
      </c>
      <c r="AD1871" s="3">
        <f>IF(AA1871="","Pendiente",AA1871*Q1871)</f>
      </c>
      <c r="AE1871" s="3">
        <v>48.31</v>
      </c>
      <c r="AF1871" s="3">
        <f>IF(AE1871="","",AE1871*Q1871)</f>
      </c>
      <c r="AG1871" s="0" t="s">
        <v>106</v>
      </c>
      <c r="AH1871" s="0" t="s">
        <v>107</v>
      </c>
    </row>
    <row r="1872">
      <c r="A1872" s="0">
        <v>1868</v>
      </c>
      <c r="B1872" s="0" t="s">
        <v>5893</v>
      </c>
      <c r="C1872" s="0" t="s">
        <v>13</v>
      </c>
      <c r="D1872" s="0" t="s">
        <v>16</v>
      </c>
      <c r="E1872" s="5" t="s">
        <v>131</v>
      </c>
      <c r="F1872" s="0" t="s">
        <v>3300</v>
      </c>
      <c r="G1872" s="0" t="s">
        <v>28</v>
      </c>
      <c r="H1872" s="0" t="s">
        <v>2131</v>
      </c>
      <c r="I1872" s="0" t="s">
        <v>3301</v>
      </c>
      <c r="J1872" s="5" t="s">
        <v>3302</v>
      </c>
      <c r="K1872" s="0" t="s">
        <v>33</v>
      </c>
      <c r="O1872" s="2">
        <v>0</v>
      </c>
      <c r="P1872" s="2">
        <v>100</v>
      </c>
      <c r="Q1872" s="2">
        <f>IF(C1872="Inventario físico",O1872,P1872)</f>
      </c>
      <c r="R1872" s="2">
        <v>1</v>
      </c>
      <c r="S1872" s="0" t="s">
        <v>5894</v>
      </c>
      <c r="T1872" s="0" t="s">
        <v>5894</v>
      </c>
      <c r="U1872" s="0" t="s">
        <v>99</v>
      </c>
      <c r="V1872" s="5" t="s">
        <v>2803</v>
      </c>
      <c r="Y1872" s="5" t="s">
        <v>3304</v>
      </c>
      <c r="Z1872" s="0" t="s">
        <v>104</v>
      </c>
      <c r="AC1872" s="5" t="s">
        <v>105</v>
      </c>
      <c r="AD1872" s="3">
        <f>IF(AA1872="","Pendiente",AA1872*Q1872)</f>
      </c>
      <c r="AE1872" s="3">
        <v>567.6</v>
      </c>
      <c r="AF1872" s="3">
        <f>IF(AE1872="","",AE1872*Q1872)</f>
      </c>
      <c r="AG1872" s="0" t="s">
        <v>106</v>
      </c>
      <c r="AH1872" s="0" t="s">
        <v>107</v>
      </c>
    </row>
    <row r="1873">
      <c r="A1873" s="0">
        <v>1869</v>
      </c>
      <c r="B1873" s="0" t="s">
        <v>5895</v>
      </c>
      <c r="C1873" s="0" t="s">
        <v>13</v>
      </c>
      <c r="D1873" s="0" t="s">
        <v>16</v>
      </c>
      <c r="E1873" s="5" t="s">
        <v>3306</v>
      </c>
      <c r="G1873" s="0" t="s">
        <v>28</v>
      </c>
      <c r="H1873" s="0" t="s">
        <v>2131</v>
      </c>
      <c r="I1873" s="0" t="s">
        <v>3301</v>
      </c>
      <c r="J1873" s="5" t="s">
        <v>3302</v>
      </c>
      <c r="K1873" s="0" t="s">
        <v>30</v>
      </c>
      <c r="O1873" s="2">
        <v>0</v>
      </c>
      <c r="P1873" s="2">
        <v>72</v>
      </c>
      <c r="Q1873" s="2">
        <f>IF(C1873="Inventario físico",O1873,P1873)</f>
      </c>
      <c r="R1873" s="2">
        <v>1</v>
      </c>
      <c r="S1873" s="0" t="s">
        <v>5896</v>
      </c>
      <c r="T1873" s="0" t="s">
        <v>5896</v>
      </c>
      <c r="U1873" s="0" t="s">
        <v>99</v>
      </c>
      <c r="V1873" s="5" t="s">
        <v>5897</v>
      </c>
      <c r="Y1873" s="5" t="s">
        <v>3309</v>
      </c>
      <c r="Z1873" s="0" t="s">
        <v>104</v>
      </c>
      <c r="AC1873" s="5" t="s">
        <v>105</v>
      </c>
      <c r="AD1873" s="3">
        <f>IF(AA1873="","Pendiente",AA1873*Q1873)</f>
      </c>
      <c r="AE1873" s="3">
        <v>506.6477777777778</v>
      </c>
      <c r="AF1873" s="3">
        <f>IF(AE1873="","",AE1873*Q1873)</f>
      </c>
      <c r="AG1873" s="0" t="s">
        <v>106</v>
      </c>
      <c r="AH1873" s="0" t="s">
        <v>107</v>
      </c>
    </row>
    <row r="1874">
      <c r="A1874" s="0">
        <v>1870</v>
      </c>
      <c r="B1874" s="0" t="s">
        <v>5898</v>
      </c>
      <c r="C1874" s="0" t="s">
        <v>13</v>
      </c>
      <c r="D1874" s="0" t="s">
        <v>16</v>
      </c>
      <c r="E1874" s="5" t="s">
        <v>131</v>
      </c>
      <c r="F1874" s="0" t="s">
        <v>3300</v>
      </c>
      <c r="G1874" s="0" t="s">
        <v>28</v>
      </c>
      <c r="H1874" s="0" t="s">
        <v>2131</v>
      </c>
      <c r="I1874" s="0" t="s">
        <v>3301</v>
      </c>
      <c r="J1874" s="5" t="s">
        <v>3302</v>
      </c>
      <c r="K1874" s="0" t="s">
        <v>33</v>
      </c>
      <c r="O1874" s="2">
        <v>0</v>
      </c>
      <c r="P1874" s="2">
        <v>60</v>
      </c>
      <c r="Q1874" s="2">
        <f>IF(C1874="Inventario físico",O1874,P1874)</f>
      </c>
      <c r="R1874" s="2">
        <v>1</v>
      </c>
      <c r="S1874" s="0" t="s">
        <v>5899</v>
      </c>
      <c r="T1874" s="0" t="s">
        <v>5899</v>
      </c>
      <c r="U1874" s="0" t="s">
        <v>99</v>
      </c>
      <c r="V1874" s="5" t="s">
        <v>2157</v>
      </c>
      <c r="Y1874" s="5" t="s">
        <v>3304</v>
      </c>
      <c r="Z1874" s="0" t="s">
        <v>104</v>
      </c>
      <c r="AC1874" s="5" t="s">
        <v>105</v>
      </c>
      <c r="AD1874" s="3">
        <f>IF(AA1874="","Pendiente",AA1874*Q1874)</f>
      </c>
      <c r="AE1874" s="3">
        <v>1146.7</v>
      </c>
      <c r="AF1874" s="3">
        <f>IF(AE1874="","",AE1874*Q1874)</f>
      </c>
      <c r="AG1874" s="0" t="s">
        <v>106</v>
      </c>
      <c r="AH1874" s="0" t="s">
        <v>107</v>
      </c>
    </row>
    <row r="1875">
      <c r="A1875" s="0">
        <v>1871</v>
      </c>
      <c r="B1875" s="0" t="s">
        <v>5900</v>
      </c>
      <c r="C1875" s="0" t="s">
        <v>13</v>
      </c>
      <c r="D1875" s="0" t="s">
        <v>16</v>
      </c>
      <c r="E1875" s="5" t="s">
        <v>131</v>
      </c>
      <c r="F1875" s="0" t="s">
        <v>3300</v>
      </c>
      <c r="G1875" s="0" t="s">
        <v>28</v>
      </c>
      <c r="H1875" s="0" t="s">
        <v>2131</v>
      </c>
      <c r="I1875" s="0" t="s">
        <v>3301</v>
      </c>
      <c r="J1875" s="5" t="s">
        <v>3302</v>
      </c>
      <c r="K1875" s="0" t="s">
        <v>33</v>
      </c>
      <c r="O1875" s="2">
        <v>0</v>
      </c>
      <c r="P1875" s="2">
        <v>75</v>
      </c>
      <c r="Q1875" s="2">
        <f>IF(C1875="Inventario físico",O1875,P1875)</f>
      </c>
      <c r="R1875" s="2">
        <v>2</v>
      </c>
      <c r="S1875" s="0" t="s">
        <v>5901</v>
      </c>
      <c r="T1875" s="0" t="s">
        <v>5901</v>
      </c>
      <c r="U1875" s="0" t="s">
        <v>99</v>
      </c>
      <c r="V1875" s="5" t="s">
        <v>1707</v>
      </c>
      <c r="Y1875" s="5" t="s">
        <v>3304</v>
      </c>
      <c r="Z1875" s="0" t="s">
        <v>104</v>
      </c>
      <c r="AC1875" s="5" t="s">
        <v>105</v>
      </c>
      <c r="AD1875" s="3">
        <f>IF(AA1875="","Pendiente",AA1875*Q1875)</f>
      </c>
      <c r="AE1875" s="3">
        <v>3853.9466666666667</v>
      </c>
      <c r="AF1875" s="3">
        <f>IF(AE1875="","",AE1875*Q1875)</f>
      </c>
      <c r="AG1875" s="0" t="s">
        <v>106</v>
      </c>
      <c r="AH1875" s="0" t="s">
        <v>107</v>
      </c>
    </row>
    <row r="1876">
      <c r="A1876" s="0">
        <v>1872</v>
      </c>
      <c r="B1876" s="0" t="s">
        <v>5902</v>
      </c>
      <c r="C1876" s="0" t="s">
        <v>13</v>
      </c>
      <c r="D1876" s="0" t="s">
        <v>16</v>
      </c>
      <c r="E1876" s="5" t="s">
        <v>3306</v>
      </c>
      <c r="G1876" s="0" t="s">
        <v>28</v>
      </c>
      <c r="H1876" s="0" t="s">
        <v>2131</v>
      </c>
      <c r="I1876" s="0" t="s">
        <v>3301</v>
      </c>
      <c r="J1876" s="5" t="s">
        <v>3302</v>
      </c>
      <c r="K1876" s="0" t="s">
        <v>33</v>
      </c>
      <c r="O1876" s="2">
        <v>0</v>
      </c>
      <c r="P1876" s="2">
        <v>50</v>
      </c>
      <c r="Q1876" s="2">
        <f>IF(C1876="Inventario físico",O1876,P1876)</f>
      </c>
      <c r="R1876" s="2">
        <v>1</v>
      </c>
      <c r="S1876" s="0" t="s">
        <v>5903</v>
      </c>
      <c r="T1876" s="0" t="s">
        <v>5903</v>
      </c>
      <c r="U1876" s="0" t="s">
        <v>99</v>
      </c>
      <c r="V1876" s="5" t="s">
        <v>5904</v>
      </c>
      <c r="Y1876" s="5" t="s">
        <v>3309</v>
      </c>
      <c r="Z1876" s="0" t="s">
        <v>104</v>
      </c>
      <c r="AC1876" s="5" t="s">
        <v>105</v>
      </c>
      <c r="AD1876" s="3">
        <f>IF(AA1876="","Pendiente",AA1876*Q1876)</f>
      </c>
      <c r="AE1876" s="3">
        <v>977.5</v>
      </c>
      <c r="AF1876" s="3">
        <f>IF(AE1876="","",AE1876*Q1876)</f>
      </c>
      <c r="AG1876" s="0" t="s">
        <v>106</v>
      </c>
      <c r="AH1876" s="0" t="s">
        <v>107</v>
      </c>
    </row>
    <row r="1877">
      <c r="A1877" s="0">
        <v>1873</v>
      </c>
      <c r="B1877" s="0" t="s">
        <v>5905</v>
      </c>
      <c r="C1877" s="0" t="s">
        <v>13</v>
      </c>
      <c r="D1877" s="0" t="s">
        <v>16</v>
      </c>
      <c r="E1877" s="5" t="s">
        <v>3306</v>
      </c>
      <c r="G1877" s="0" t="s">
        <v>28</v>
      </c>
      <c r="H1877" s="0" t="s">
        <v>2131</v>
      </c>
      <c r="I1877" s="0" t="s">
        <v>3301</v>
      </c>
      <c r="J1877" s="5" t="s">
        <v>3302</v>
      </c>
      <c r="K1877" s="0" t="s">
        <v>33</v>
      </c>
      <c r="O1877" s="2">
        <v>0</v>
      </c>
      <c r="P1877" s="2">
        <v>50</v>
      </c>
      <c r="Q1877" s="2">
        <f>IF(C1877="Inventario físico",O1877,P1877)</f>
      </c>
      <c r="R1877" s="2">
        <v>1</v>
      </c>
      <c r="S1877" s="0" t="s">
        <v>5906</v>
      </c>
      <c r="T1877" s="0" t="s">
        <v>5906</v>
      </c>
      <c r="U1877" s="0" t="s">
        <v>99</v>
      </c>
      <c r="V1877" s="5" t="s">
        <v>5907</v>
      </c>
      <c r="Y1877" s="5" t="s">
        <v>3309</v>
      </c>
      <c r="Z1877" s="0" t="s">
        <v>104</v>
      </c>
      <c r="AC1877" s="5" t="s">
        <v>105</v>
      </c>
      <c r="AD1877" s="3">
        <f>IF(AA1877="","Pendiente",AA1877*Q1877)</f>
      </c>
      <c r="AE1877" s="3">
        <v>1151.24</v>
      </c>
      <c r="AF1877" s="3">
        <f>IF(AE1877="","",AE1877*Q1877)</f>
      </c>
      <c r="AG1877" s="0" t="s">
        <v>106</v>
      </c>
      <c r="AH1877" s="0" t="s">
        <v>107</v>
      </c>
    </row>
    <row r="1878">
      <c r="A1878" s="0">
        <v>1874</v>
      </c>
      <c r="B1878" s="0" t="s">
        <v>5908</v>
      </c>
      <c r="C1878" s="0" t="s">
        <v>13</v>
      </c>
      <c r="D1878" s="0" t="s">
        <v>16</v>
      </c>
      <c r="E1878" s="5" t="s">
        <v>3306</v>
      </c>
      <c r="G1878" s="0" t="s">
        <v>28</v>
      </c>
      <c r="H1878" s="0" t="s">
        <v>2131</v>
      </c>
      <c r="I1878" s="0" t="s">
        <v>3301</v>
      </c>
      <c r="J1878" s="5" t="s">
        <v>3302</v>
      </c>
      <c r="K1878" s="0" t="s">
        <v>30</v>
      </c>
      <c r="O1878" s="2">
        <v>0</v>
      </c>
      <c r="P1878" s="2">
        <v>50</v>
      </c>
      <c r="Q1878" s="2">
        <f>IF(C1878="Inventario físico",O1878,P1878)</f>
      </c>
      <c r="R1878" s="2">
        <v>1</v>
      </c>
      <c r="S1878" s="0" t="s">
        <v>5909</v>
      </c>
      <c r="T1878" s="0" t="s">
        <v>5909</v>
      </c>
      <c r="U1878" s="0" t="s">
        <v>99</v>
      </c>
      <c r="V1878" s="5" t="s">
        <v>5910</v>
      </c>
      <c r="Y1878" s="5" t="s">
        <v>3309</v>
      </c>
      <c r="Z1878" s="0" t="s">
        <v>104</v>
      </c>
      <c r="AC1878" s="5" t="s">
        <v>105</v>
      </c>
      <c r="AD1878" s="3">
        <f>IF(AA1878="","Pendiente",AA1878*Q1878)</f>
      </c>
      <c r="AE1878" s="3">
        <v>1835.68</v>
      </c>
      <c r="AF1878" s="3">
        <f>IF(AE1878="","",AE1878*Q1878)</f>
      </c>
      <c r="AG1878" s="0" t="s">
        <v>106</v>
      </c>
      <c r="AH1878" s="0" t="s">
        <v>107</v>
      </c>
    </row>
    <row r="1879">
      <c r="A1879" s="0">
        <v>1875</v>
      </c>
      <c r="B1879" s="0" t="s">
        <v>5911</v>
      </c>
      <c r="C1879" s="0" t="s">
        <v>13</v>
      </c>
      <c r="D1879" s="0" t="s">
        <v>16</v>
      </c>
      <c r="E1879" s="5" t="s">
        <v>3306</v>
      </c>
      <c r="G1879" s="0" t="s">
        <v>28</v>
      </c>
      <c r="H1879" s="0" t="s">
        <v>2131</v>
      </c>
      <c r="I1879" s="0" t="s">
        <v>3301</v>
      </c>
      <c r="J1879" s="5" t="s">
        <v>3302</v>
      </c>
      <c r="K1879" s="0" t="s">
        <v>30</v>
      </c>
      <c r="O1879" s="2">
        <v>0</v>
      </c>
      <c r="P1879" s="2">
        <v>50</v>
      </c>
      <c r="Q1879" s="2">
        <f>IF(C1879="Inventario físico",O1879,P1879)</f>
      </c>
      <c r="R1879" s="2">
        <v>1</v>
      </c>
      <c r="S1879" s="0" t="s">
        <v>5912</v>
      </c>
      <c r="T1879" s="0" t="s">
        <v>5912</v>
      </c>
      <c r="U1879" s="0" t="s">
        <v>99</v>
      </c>
      <c r="V1879" s="5" t="s">
        <v>5913</v>
      </c>
      <c r="Y1879" s="5" t="s">
        <v>3309</v>
      </c>
      <c r="Z1879" s="0" t="s">
        <v>104</v>
      </c>
      <c r="AC1879" s="5" t="s">
        <v>105</v>
      </c>
      <c r="AD1879" s="3">
        <f>IF(AA1879="","Pendiente",AA1879*Q1879)</f>
      </c>
      <c r="AE1879" s="3">
        <v>177.9618</v>
      </c>
      <c r="AF1879" s="3">
        <f>IF(AE1879="","",AE1879*Q1879)</f>
      </c>
      <c r="AG1879" s="0" t="s">
        <v>106</v>
      </c>
      <c r="AH1879" s="0" t="s">
        <v>107</v>
      </c>
    </row>
    <row r="1880">
      <c r="A1880" s="0">
        <v>1876</v>
      </c>
      <c r="B1880" s="0" t="s">
        <v>5914</v>
      </c>
      <c r="C1880" s="0" t="s">
        <v>13</v>
      </c>
      <c r="D1880" s="0" t="s">
        <v>16</v>
      </c>
      <c r="E1880" s="5" t="s">
        <v>3306</v>
      </c>
      <c r="G1880" s="0" t="s">
        <v>28</v>
      </c>
      <c r="H1880" s="0" t="s">
        <v>2131</v>
      </c>
      <c r="I1880" s="0" t="s">
        <v>3301</v>
      </c>
      <c r="J1880" s="5" t="s">
        <v>3302</v>
      </c>
      <c r="K1880" s="0" t="s">
        <v>30</v>
      </c>
      <c r="O1880" s="2">
        <v>0</v>
      </c>
      <c r="P1880" s="2">
        <v>50</v>
      </c>
      <c r="Q1880" s="2">
        <f>IF(C1880="Inventario físico",O1880,P1880)</f>
      </c>
      <c r="R1880" s="2">
        <v>1</v>
      </c>
      <c r="S1880" s="0" t="s">
        <v>5915</v>
      </c>
      <c r="T1880" s="0" t="s">
        <v>5915</v>
      </c>
      <c r="U1880" s="0" t="s">
        <v>99</v>
      </c>
      <c r="V1880" s="5" t="s">
        <v>864</v>
      </c>
      <c r="Y1880" s="5" t="s">
        <v>3309</v>
      </c>
      <c r="Z1880" s="0" t="s">
        <v>104</v>
      </c>
      <c r="AC1880" s="5" t="s">
        <v>105</v>
      </c>
      <c r="AD1880" s="3">
        <f>IF(AA1880="","Pendiente",AA1880*Q1880)</f>
      </c>
      <c r="AE1880" s="3">
        <v>783.78</v>
      </c>
      <c r="AF1880" s="3">
        <f>IF(AE1880="","",AE1880*Q1880)</f>
      </c>
      <c r="AG1880" s="0" t="s">
        <v>106</v>
      </c>
      <c r="AH1880" s="0" t="s">
        <v>107</v>
      </c>
    </row>
    <row r="1881">
      <c r="A1881" s="0">
        <v>1877</v>
      </c>
      <c r="B1881" s="0" t="s">
        <v>5916</v>
      </c>
      <c r="C1881" s="0" t="s">
        <v>13</v>
      </c>
      <c r="D1881" s="0" t="s">
        <v>16</v>
      </c>
      <c r="E1881" s="5" t="s">
        <v>3306</v>
      </c>
      <c r="G1881" s="0" t="s">
        <v>28</v>
      </c>
      <c r="H1881" s="0" t="s">
        <v>2131</v>
      </c>
      <c r="I1881" s="0" t="s">
        <v>3301</v>
      </c>
      <c r="J1881" s="5" t="s">
        <v>3302</v>
      </c>
      <c r="K1881" s="0" t="s">
        <v>30</v>
      </c>
      <c r="O1881" s="2">
        <v>0</v>
      </c>
      <c r="P1881" s="2">
        <v>48</v>
      </c>
      <c r="Q1881" s="2">
        <f>IF(C1881="Inventario físico",O1881,P1881)</f>
      </c>
      <c r="R1881" s="2">
        <v>1</v>
      </c>
      <c r="S1881" s="0" t="s">
        <v>5917</v>
      </c>
      <c r="T1881" s="0" t="s">
        <v>5917</v>
      </c>
      <c r="U1881" s="0" t="s">
        <v>99</v>
      </c>
      <c r="V1881" s="5" t="s">
        <v>5918</v>
      </c>
      <c r="Y1881" s="5" t="s">
        <v>3309</v>
      </c>
      <c r="Z1881" s="0" t="s">
        <v>104</v>
      </c>
      <c r="AC1881" s="5" t="s">
        <v>105</v>
      </c>
      <c r="AD1881" s="3">
        <f>IF(AA1881="","Pendiente",AA1881*Q1881)</f>
      </c>
      <c r="AE1881" s="3">
        <v>557.0858333333333</v>
      </c>
      <c r="AF1881" s="3">
        <f>IF(AE1881="","",AE1881*Q1881)</f>
      </c>
      <c r="AG1881" s="0" t="s">
        <v>106</v>
      </c>
      <c r="AH1881" s="0" t="s">
        <v>107</v>
      </c>
    </row>
    <row r="1882">
      <c r="A1882" s="0">
        <v>1878</v>
      </c>
      <c r="B1882" s="0" t="s">
        <v>5919</v>
      </c>
      <c r="C1882" s="0" t="s">
        <v>13</v>
      </c>
      <c r="D1882" s="0" t="s">
        <v>16</v>
      </c>
      <c r="E1882" s="5" t="s">
        <v>3306</v>
      </c>
      <c r="G1882" s="0" t="s">
        <v>28</v>
      </c>
      <c r="H1882" s="0" t="s">
        <v>2131</v>
      </c>
      <c r="I1882" s="0" t="s">
        <v>3301</v>
      </c>
      <c r="J1882" s="5" t="s">
        <v>3302</v>
      </c>
      <c r="K1882" s="0" t="s">
        <v>33</v>
      </c>
      <c r="O1882" s="2">
        <v>0</v>
      </c>
      <c r="P1882" s="2">
        <v>40</v>
      </c>
      <c r="Q1882" s="2">
        <f>IF(C1882="Inventario físico",O1882,P1882)</f>
      </c>
      <c r="R1882" s="2">
        <v>1</v>
      </c>
      <c r="S1882" s="0" t="s">
        <v>5920</v>
      </c>
      <c r="T1882" s="0" t="s">
        <v>5920</v>
      </c>
      <c r="U1882" s="0" t="s">
        <v>99</v>
      </c>
      <c r="V1882" s="5" t="s">
        <v>5921</v>
      </c>
      <c r="Y1882" s="5" t="s">
        <v>3309</v>
      </c>
      <c r="Z1882" s="0" t="s">
        <v>104</v>
      </c>
      <c r="AC1882" s="5" t="s">
        <v>105</v>
      </c>
      <c r="AD1882" s="3">
        <f>IF(AA1882="","Pendiente",AA1882*Q1882)</f>
      </c>
      <c r="AE1882" s="3">
        <v>150</v>
      </c>
      <c r="AF1882" s="3">
        <f>IF(AE1882="","",AE1882*Q1882)</f>
      </c>
      <c r="AG1882" s="0" t="s">
        <v>106</v>
      </c>
      <c r="AH1882" s="0" t="s">
        <v>107</v>
      </c>
    </row>
    <row r="1883">
      <c r="A1883" s="0">
        <v>1879</v>
      </c>
      <c r="B1883" s="0" t="s">
        <v>5922</v>
      </c>
      <c r="C1883" s="0" t="s">
        <v>13</v>
      </c>
      <c r="D1883" s="0" t="s">
        <v>16</v>
      </c>
      <c r="E1883" s="5" t="s">
        <v>131</v>
      </c>
      <c r="F1883" s="0" t="s">
        <v>3300</v>
      </c>
      <c r="G1883" s="0" t="s">
        <v>28</v>
      </c>
      <c r="H1883" s="0" t="s">
        <v>2131</v>
      </c>
      <c r="I1883" s="0" t="s">
        <v>3301</v>
      </c>
      <c r="J1883" s="5" t="s">
        <v>3302</v>
      </c>
      <c r="K1883" s="0" t="s">
        <v>33</v>
      </c>
      <c r="O1883" s="2">
        <v>0</v>
      </c>
      <c r="P1883" s="2">
        <v>40</v>
      </c>
      <c r="Q1883" s="2">
        <f>IF(C1883="Inventario físico",O1883,P1883)</f>
      </c>
      <c r="R1883" s="2">
        <v>1</v>
      </c>
      <c r="S1883" s="0" t="s">
        <v>5923</v>
      </c>
      <c r="T1883" s="0" t="s">
        <v>5923</v>
      </c>
      <c r="U1883" s="0" t="s">
        <v>99</v>
      </c>
      <c r="V1883" s="5" t="s">
        <v>2600</v>
      </c>
      <c r="Y1883" s="5" t="s">
        <v>3304</v>
      </c>
      <c r="Z1883" s="0" t="s">
        <v>104</v>
      </c>
      <c r="AC1883" s="5" t="s">
        <v>105</v>
      </c>
      <c r="AD1883" s="3">
        <f>IF(AA1883="","Pendiente",AA1883*Q1883)</f>
      </c>
      <c r="AE1883" s="3">
        <v>2189.04</v>
      </c>
      <c r="AF1883" s="3">
        <f>IF(AE1883="","",AE1883*Q1883)</f>
      </c>
      <c r="AG1883" s="0" t="s">
        <v>106</v>
      </c>
      <c r="AH1883" s="0" t="s">
        <v>107</v>
      </c>
    </row>
    <row r="1884">
      <c r="A1884" s="0">
        <v>1880</v>
      </c>
      <c r="B1884" s="0" t="s">
        <v>5924</v>
      </c>
      <c r="C1884" s="0" t="s">
        <v>13</v>
      </c>
      <c r="D1884" s="0" t="s">
        <v>16</v>
      </c>
      <c r="E1884" s="5" t="s">
        <v>3306</v>
      </c>
      <c r="G1884" s="0" t="s">
        <v>28</v>
      </c>
      <c r="H1884" s="0" t="s">
        <v>2131</v>
      </c>
      <c r="I1884" s="0" t="s">
        <v>3301</v>
      </c>
      <c r="J1884" s="5" t="s">
        <v>3302</v>
      </c>
      <c r="K1884" s="0" t="s">
        <v>30</v>
      </c>
      <c r="O1884" s="2">
        <v>0</v>
      </c>
      <c r="P1884" s="2">
        <v>36</v>
      </c>
      <c r="Q1884" s="2">
        <f>IF(C1884="Inventario físico",O1884,P1884)</f>
      </c>
      <c r="R1884" s="2">
        <v>1</v>
      </c>
      <c r="S1884" s="0" t="s">
        <v>5925</v>
      </c>
      <c r="T1884" s="0" t="s">
        <v>5925</v>
      </c>
      <c r="U1884" s="0" t="s">
        <v>99</v>
      </c>
      <c r="V1884" s="5" t="s">
        <v>5926</v>
      </c>
      <c r="Y1884" s="5" t="s">
        <v>3309</v>
      </c>
      <c r="Z1884" s="0" t="s">
        <v>104</v>
      </c>
      <c r="AC1884" s="5" t="s">
        <v>105</v>
      </c>
      <c r="AD1884" s="3">
        <f>IF(AA1884="","Pendiente",AA1884*Q1884)</f>
      </c>
      <c r="AE1884" s="3">
        <v>33925</v>
      </c>
      <c r="AF1884" s="3">
        <f>IF(AE1884="","",AE1884*Q1884)</f>
      </c>
      <c r="AG1884" s="0" t="s">
        <v>106</v>
      </c>
      <c r="AH1884" s="0" t="s">
        <v>107</v>
      </c>
    </row>
    <row r="1885">
      <c r="A1885" s="0">
        <v>1881</v>
      </c>
      <c r="B1885" s="0" t="s">
        <v>5927</v>
      </c>
      <c r="C1885" s="0" t="s">
        <v>13</v>
      </c>
      <c r="D1885" s="0" t="s">
        <v>18</v>
      </c>
      <c r="E1885" s="5" t="s">
        <v>3500</v>
      </c>
      <c r="F1885" s="0" t="s">
        <v>3501</v>
      </c>
      <c r="G1885" s="0" t="s">
        <v>28</v>
      </c>
      <c r="H1885" s="0" t="s">
        <v>2131</v>
      </c>
      <c r="I1885" s="0" t="s">
        <v>3301</v>
      </c>
      <c r="J1885" s="5" t="s">
        <v>3302</v>
      </c>
      <c r="K1885" s="0" t="s">
        <v>32</v>
      </c>
      <c r="O1885" s="2">
        <v>0</v>
      </c>
      <c r="P1885" s="2">
        <v>31</v>
      </c>
      <c r="Q1885" s="2">
        <f>IF(C1885="Inventario físico",O1885,P1885)</f>
      </c>
      <c r="R1885" s="2">
        <v>1</v>
      </c>
      <c r="S1885" s="0" t="s">
        <v>5928</v>
      </c>
      <c r="T1885" s="0" t="s">
        <v>5928</v>
      </c>
      <c r="U1885" s="0" t="s">
        <v>99</v>
      </c>
      <c r="V1885" s="5" t="s">
        <v>2303</v>
      </c>
      <c r="Y1885" s="5" t="s">
        <v>3504</v>
      </c>
      <c r="Z1885" s="0" t="s">
        <v>104</v>
      </c>
      <c r="AC1885" s="5" t="s">
        <v>105</v>
      </c>
      <c r="AD1885" s="3">
        <f>IF(AA1885="","Pendiente",AA1885*Q1885)</f>
      </c>
      <c r="AE1885" s="3">
        <v>19465.370967741936</v>
      </c>
      <c r="AF1885" s="3">
        <f>IF(AE1885="","",AE1885*Q1885)</f>
      </c>
      <c r="AG1885" s="0" t="s">
        <v>106</v>
      </c>
      <c r="AH1885" s="0" t="s">
        <v>107</v>
      </c>
    </row>
    <row r="1886">
      <c r="A1886" s="0">
        <v>1882</v>
      </c>
      <c r="B1886" s="0" t="s">
        <v>5929</v>
      </c>
      <c r="C1886" s="0" t="s">
        <v>13</v>
      </c>
      <c r="D1886" s="0" t="s">
        <v>16</v>
      </c>
      <c r="E1886" s="5" t="s">
        <v>131</v>
      </c>
      <c r="F1886" s="0" t="s">
        <v>3300</v>
      </c>
      <c r="G1886" s="0" t="s">
        <v>28</v>
      </c>
      <c r="H1886" s="0" t="s">
        <v>2131</v>
      </c>
      <c r="I1886" s="0" t="s">
        <v>3301</v>
      </c>
      <c r="J1886" s="5" t="s">
        <v>3302</v>
      </c>
      <c r="K1886" s="0" t="s">
        <v>33</v>
      </c>
      <c r="O1886" s="2">
        <v>0</v>
      </c>
      <c r="P1886" s="2">
        <v>41</v>
      </c>
      <c r="Q1886" s="2">
        <f>IF(C1886="Inventario físico",O1886,P1886)</f>
      </c>
      <c r="R1886" s="2">
        <v>2</v>
      </c>
      <c r="S1886" s="0" t="s">
        <v>5930</v>
      </c>
      <c r="T1886" s="0" t="s">
        <v>5930</v>
      </c>
      <c r="U1886" s="0" t="s">
        <v>99</v>
      </c>
      <c r="V1886" s="5" t="s">
        <v>3202</v>
      </c>
      <c r="Y1886" s="5" t="s">
        <v>3304</v>
      </c>
      <c r="Z1886" s="0" t="s">
        <v>104</v>
      </c>
      <c r="AC1886" s="5" t="s">
        <v>105</v>
      </c>
      <c r="AD1886" s="3">
        <f>IF(AA1886="","Pendiente",AA1886*Q1886)</f>
      </c>
      <c r="AE1886" s="3">
        <v>8658.599999999999</v>
      </c>
      <c r="AF1886" s="3">
        <f>IF(AE1886="","",AE1886*Q1886)</f>
      </c>
      <c r="AG1886" s="0" t="s">
        <v>106</v>
      </c>
      <c r="AH1886" s="0" t="s">
        <v>107</v>
      </c>
    </row>
    <row r="1887">
      <c r="A1887" s="0">
        <v>1883</v>
      </c>
      <c r="B1887" s="0" t="s">
        <v>5931</v>
      </c>
      <c r="C1887" s="0" t="s">
        <v>13</v>
      </c>
      <c r="D1887" s="0" t="s">
        <v>16</v>
      </c>
      <c r="E1887" s="5" t="s">
        <v>3306</v>
      </c>
      <c r="G1887" s="0" t="s">
        <v>28</v>
      </c>
      <c r="H1887" s="0" t="s">
        <v>2131</v>
      </c>
      <c r="I1887" s="0" t="s">
        <v>3301</v>
      </c>
      <c r="J1887" s="5" t="s">
        <v>3302</v>
      </c>
      <c r="K1887" s="0" t="s">
        <v>33</v>
      </c>
      <c r="O1887" s="2">
        <v>0</v>
      </c>
      <c r="P1887" s="2">
        <v>55</v>
      </c>
      <c r="Q1887" s="2">
        <f>IF(C1887="Inventario físico",O1887,P1887)</f>
      </c>
      <c r="R1887" s="2">
        <v>2</v>
      </c>
      <c r="S1887" s="0" t="s">
        <v>5932</v>
      </c>
      <c r="T1887" s="0" t="s">
        <v>5932</v>
      </c>
      <c r="U1887" s="0" t="s">
        <v>99</v>
      </c>
      <c r="V1887" s="5" t="s">
        <v>583</v>
      </c>
      <c r="Y1887" s="5" t="s">
        <v>3309</v>
      </c>
      <c r="Z1887" s="0" t="s">
        <v>104</v>
      </c>
      <c r="AC1887" s="5" t="s">
        <v>105</v>
      </c>
      <c r="AD1887" s="3">
        <f>IF(AA1887="","Pendiente",AA1887*Q1887)</f>
      </c>
      <c r="AE1887" s="3">
        <v>3932.582727272727</v>
      </c>
      <c r="AF1887" s="3">
        <f>IF(AE1887="","",AE1887*Q1887)</f>
      </c>
      <c r="AG1887" s="0" t="s">
        <v>106</v>
      </c>
      <c r="AH1887" s="0" t="s">
        <v>107</v>
      </c>
    </row>
    <row r="1888">
      <c r="A1888" s="0">
        <v>1884</v>
      </c>
      <c r="B1888" s="0" t="s">
        <v>5933</v>
      </c>
      <c r="C1888" s="0" t="s">
        <v>13</v>
      </c>
      <c r="D1888" s="0" t="s">
        <v>16</v>
      </c>
      <c r="E1888" s="5" t="s">
        <v>131</v>
      </c>
      <c r="F1888" s="0" t="s">
        <v>3300</v>
      </c>
      <c r="G1888" s="0" t="s">
        <v>28</v>
      </c>
      <c r="H1888" s="0" t="s">
        <v>2131</v>
      </c>
      <c r="I1888" s="0" t="s">
        <v>3301</v>
      </c>
      <c r="J1888" s="5" t="s">
        <v>3302</v>
      </c>
      <c r="K1888" s="0" t="s">
        <v>33</v>
      </c>
      <c r="O1888" s="2">
        <v>0</v>
      </c>
      <c r="P1888" s="2">
        <v>30</v>
      </c>
      <c r="Q1888" s="2">
        <f>IF(C1888="Inventario físico",O1888,P1888)</f>
      </c>
      <c r="R1888" s="2">
        <v>1</v>
      </c>
      <c r="S1888" s="0" t="s">
        <v>5934</v>
      </c>
      <c r="T1888" s="0" t="s">
        <v>5934</v>
      </c>
      <c r="U1888" s="0" t="s">
        <v>99</v>
      </c>
      <c r="V1888" s="5" t="s">
        <v>641</v>
      </c>
      <c r="Y1888" s="5" t="s">
        <v>3304</v>
      </c>
      <c r="Z1888" s="0" t="s">
        <v>104</v>
      </c>
      <c r="AC1888" s="5" t="s">
        <v>105</v>
      </c>
      <c r="AD1888" s="3">
        <f>IF(AA1888="","Pendiente",AA1888*Q1888)</f>
      </c>
      <c r="AE1888" s="3">
        <v>8600</v>
      </c>
      <c r="AF1888" s="3">
        <f>IF(AE1888="","",AE1888*Q1888)</f>
      </c>
      <c r="AG1888" s="0" t="s">
        <v>106</v>
      </c>
      <c r="AH1888" s="0" t="s">
        <v>107</v>
      </c>
    </row>
    <row r="1889">
      <c r="A1889" s="0">
        <v>1885</v>
      </c>
      <c r="B1889" s="0" t="s">
        <v>5935</v>
      </c>
      <c r="C1889" s="0" t="s">
        <v>13</v>
      </c>
      <c r="D1889" s="0" t="s">
        <v>16</v>
      </c>
      <c r="E1889" s="5" t="s">
        <v>131</v>
      </c>
      <c r="F1889" s="0" t="s">
        <v>3300</v>
      </c>
      <c r="G1889" s="0" t="s">
        <v>28</v>
      </c>
      <c r="H1889" s="0" t="s">
        <v>2131</v>
      </c>
      <c r="I1889" s="0" t="s">
        <v>3301</v>
      </c>
      <c r="J1889" s="5" t="s">
        <v>3302</v>
      </c>
      <c r="K1889" s="0" t="s">
        <v>33</v>
      </c>
      <c r="O1889" s="2">
        <v>0</v>
      </c>
      <c r="P1889" s="2">
        <v>30</v>
      </c>
      <c r="Q1889" s="2">
        <f>IF(C1889="Inventario físico",O1889,P1889)</f>
      </c>
      <c r="R1889" s="2">
        <v>1</v>
      </c>
      <c r="S1889" s="0" t="s">
        <v>5936</v>
      </c>
      <c r="T1889" s="0" t="s">
        <v>5936</v>
      </c>
      <c r="U1889" s="0" t="s">
        <v>99</v>
      </c>
      <c r="V1889" s="5" t="s">
        <v>2479</v>
      </c>
      <c r="Y1889" s="5" t="s">
        <v>3304</v>
      </c>
      <c r="Z1889" s="0" t="s">
        <v>104</v>
      </c>
      <c r="AC1889" s="5" t="s">
        <v>105</v>
      </c>
      <c r="AD1889" s="3">
        <f>IF(AA1889="","Pendiente",AA1889*Q1889)</f>
      </c>
      <c r="AE1889" s="3">
        <v>5462</v>
      </c>
      <c r="AF1889" s="3">
        <f>IF(AE1889="","",AE1889*Q1889)</f>
      </c>
      <c r="AG1889" s="0" t="s">
        <v>106</v>
      </c>
      <c r="AH1889" s="0" t="s">
        <v>107</v>
      </c>
    </row>
    <row r="1890">
      <c r="A1890" s="0">
        <v>1886</v>
      </c>
      <c r="B1890" s="0" t="s">
        <v>5937</v>
      </c>
      <c r="C1890" s="0" t="s">
        <v>13</v>
      </c>
      <c r="D1890" s="0" t="s">
        <v>18</v>
      </c>
      <c r="E1890" s="5" t="s">
        <v>3500</v>
      </c>
      <c r="F1890" s="0" t="s">
        <v>3501</v>
      </c>
      <c r="G1890" s="0" t="s">
        <v>28</v>
      </c>
      <c r="H1890" s="0" t="s">
        <v>2131</v>
      </c>
      <c r="I1890" s="0" t="s">
        <v>3301</v>
      </c>
      <c r="J1890" s="5" t="s">
        <v>3302</v>
      </c>
      <c r="K1890" s="0" t="s">
        <v>32</v>
      </c>
      <c r="O1890" s="2">
        <v>0</v>
      </c>
      <c r="P1890" s="2">
        <v>30</v>
      </c>
      <c r="Q1890" s="2">
        <f>IF(C1890="Inventario físico",O1890,P1890)</f>
      </c>
      <c r="R1890" s="2">
        <v>1</v>
      </c>
      <c r="S1890" s="0" t="s">
        <v>5938</v>
      </c>
      <c r="T1890" s="0" t="s">
        <v>5938</v>
      </c>
      <c r="U1890" s="0" t="s">
        <v>99</v>
      </c>
      <c r="V1890" s="5" t="s">
        <v>5939</v>
      </c>
      <c r="Y1890" s="5" t="s">
        <v>3504</v>
      </c>
      <c r="Z1890" s="0" t="s">
        <v>104</v>
      </c>
      <c r="AC1890" s="5" t="s">
        <v>105</v>
      </c>
      <c r="AD1890" s="3">
        <f>IF(AA1890="","Pendiente",AA1890*Q1890)</f>
      </c>
      <c r="AE1890" s="3">
        <v>6673.949333333334</v>
      </c>
      <c r="AF1890" s="3">
        <f>IF(AE1890="","",AE1890*Q1890)</f>
      </c>
      <c r="AG1890" s="0" t="s">
        <v>106</v>
      </c>
      <c r="AH1890" s="0" t="s">
        <v>107</v>
      </c>
    </row>
    <row r="1891">
      <c r="A1891" s="0">
        <v>1887</v>
      </c>
      <c r="B1891" s="0" t="s">
        <v>5940</v>
      </c>
      <c r="C1891" s="0" t="s">
        <v>13</v>
      </c>
      <c r="D1891" s="0" t="s">
        <v>18</v>
      </c>
      <c r="E1891" s="5" t="s">
        <v>3500</v>
      </c>
      <c r="F1891" s="0" t="s">
        <v>3501</v>
      </c>
      <c r="G1891" s="0" t="s">
        <v>28</v>
      </c>
      <c r="H1891" s="0" t="s">
        <v>2131</v>
      </c>
      <c r="I1891" s="0" t="s">
        <v>3301</v>
      </c>
      <c r="J1891" s="5" t="s">
        <v>3302</v>
      </c>
      <c r="K1891" s="0" t="s">
        <v>32</v>
      </c>
      <c r="O1891" s="2">
        <v>0</v>
      </c>
      <c r="P1891" s="2">
        <v>29</v>
      </c>
      <c r="Q1891" s="2">
        <f>IF(C1891="Inventario físico",O1891,P1891)</f>
      </c>
      <c r="R1891" s="2">
        <v>1</v>
      </c>
      <c r="S1891" s="0" t="s">
        <v>5941</v>
      </c>
      <c r="T1891" s="0" t="s">
        <v>5941</v>
      </c>
      <c r="U1891" s="0" t="s">
        <v>99</v>
      </c>
      <c r="V1891" s="5" t="s">
        <v>5942</v>
      </c>
      <c r="Y1891" s="5" t="s">
        <v>3504</v>
      </c>
      <c r="Z1891" s="0" t="s">
        <v>104</v>
      </c>
      <c r="AC1891" s="5" t="s">
        <v>105</v>
      </c>
      <c r="AD1891" s="3">
        <f>IF(AA1891="","Pendiente",AA1891*Q1891)</f>
      </c>
      <c r="AE1891" s="3">
        <v>36089.275862068964</v>
      </c>
      <c r="AF1891" s="3">
        <f>IF(AE1891="","",AE1891*Q1891)</f>
      </c>
      <c r="AG1891" s="0" t="s">
        <v>106</v>
      </c>
      <c r="AH1891" s="0" t="s">
        <v>107</v>
      </c>
    </row>
    <row r="1892">
      <c r="A1892" s="0">
        <v>1888</v>
      </c>
      <c r="B1892" s="0" t="s">
        <v>5943</v>
      </c>
      <c r="C1892" s="0" t="s">
        <v>13</v>
      </c>
      <c r="D1892" s="0" t="s">
        <v>16</v>
      </c>
      <c r="E1892" s="5" t="s">
        <v>3306</v>
      </c>
      <c r="G1892" s="0" t="s">
        <v>28</v>
      </c>
      <c r="H1892" s="0" t="s">
        <v>2131</v>
      </c>
      <c r="I1892" s="0" t="s">
        <v>3301</v>
      </c>
      <c r="J1892" s="5" t="s">
        <v>3302</v>
      </c>
      <c r="K1892" s="0" t="s">
        <v>33</v>
      </c>
      <c r="O1892" s="2">
        <v>0</v>
      </c>
      <c r="P1892" s="2">
        <v>25</v>
      </c>
      <c r="Q1892" s="2">
        <f>IF(C1892="Inventario físico",O1892,P1892)</f>
      </c>
      <c r="R1892" s="2">
        <v>1</v>
      </c>
      <c r="S1892" s="0" t="s">
        <v>5944</v>
      </c>
      <c r="T1892" s="0" t="s">
        <v>5944</v>
      </c>
      <c r="U1892" s="0" t="s">
        <v>99</v>
      </c>
      <c r="V1892" s="5" t="s">
        <v>5945</v>
      </c>
      <c r="Y1892" s="5" t="s">
        <v>3309</v>
      </c>
      <c r="Z1892" s="0" t="s">
        <v>104</v>
      </c>
      <c r="AC1892" s="5" t="s">
        <v>105</v>
      </c>
      <c r="AD1892" s="3">
        <f>IF(AA1892="","Pendiente",AA1892*Q1892)</f>
      </c>
      <c r="AE1892" s="3">
        <v>1815.62</v>
      </c>
      <c r="AF1892" s="3">
        <f>IF(AE1892="","",AE1892*Q1892)</f>
      </c>
      <c r="AG1892" s="0" t="s">
        <v>106</v>
      </c>
      <c r="AH1892" s="0" t="s">
        <v>107</v>
      </c>
    </row>
    <row r="1893">
      <c r="A1893" s="0">
        <v>1889</v>
      </c>
      <c r="B1893" s="0" t="s">
        <v>5946</v>
      </c>
      <c r="C1893" s="0" t="s">
        <v>13</v>
      </c>
      <c r="D1893" s="0" t="s">
        <v>16</v>
      </c>
      <c r="E1893" s="5" t="s">
        <v>3306</v>
      </c>
      <c r="G1893" s="0" t="s">
        <v>28</v>
      </c>
      <c r="H1893" s="0" t="s">
        <v>2131</v>
      </c>
      <c r="I1893" s="0" t="s">
        <v>3301</v>
      </c>
      <c r="J1893" s="5" t="s">
        <v>3302</v>
      </c>
      <c r="K1893" s="0" t="s">
        <v>30</v>
      </c>
      <c r="O1893" s="2">
        <v>0</v>
      </c>
      <c r="P1893" s="2">
        <v>24</v>
      </c>
      <c r="Q1893" s="2">
        <f>IF(C1893="Inventario físico",O1893,P1893)</f>
      </c>
      <c r="R1893" s="2">
        <v>1</v>
      </c>
      <c r="S1893" s="0" t="s">
        <v>5947</v>
      </c>
      <c r="T1893" s="0" t="s">
        <v>5947</v>
      </c>
      <c r="U1893" s="0" t="s">
        <v>99</v>
      </c>
      <c r="V1893" s="5" t="s">
        <v>5948</v>
      </c>
      <c r="Y1893" s="5" t="s">
        <v>3309</v>
      </c>
      <c r="Z1893" s="0" t="s">
        <v>104</v>
      </c>
      <c r="AC1893" s="5" t="s">
        <v>105</v>
      </c>
      <c r="AD1893" s="3">
        <f>IF(AA1893="","Pendiente",AA1893*Q1893)</f>
      </c>
      <c r="AE1893" s="3">
        <v>656.4941666666667</v>
      </c>
      <c r="AF1893" s="3">
        <f>IF(AE1893="","",AE1893*Q1893)</f>
      </c>
      <c r="AG1893" s="0" t="s">
        <v>106</v>
      </c>
      <c r="AH1893" s="0" t="s">
        <v>107</v>
      </c>
    </row>
    <row r="1894">
      <c r="A1894" s="0">
        <v>1890</v>
      </c>
      <c r="B1894" s="0" t="s">
        <v>5949</v>
      </c>
      <c r="C1894" s="0" t="s">
        <v>13</v>
      </c>
      <c r="D1894" s="0" t="s">
        <v>18</v>
      </c>
      <c r="E1894" s="5" t="s">
        <v>3500</v>
      </c>
      <c r="F1894" s="0" t="s">
        <v>5950</v>
      </c>
      <c r="G1894" s="0" t="s">
        <v>28</v>
      </c>
      <c r="H1894" s="0" t="s">
        <v>2131</v>
      </c>
      <c r="I1894" s="0" t="s">
        <v>3301</v>
      </c>
      <c r="J1894" s="5" t="s">
        <v>3302</v>
      </c>
      <c r="K1894" s="0" t="s">
        <v>34</v>
      </c>
      <c r="O1894" s="2">
        <v>0</v>
      </c>
      <c r="P1894" s="2">
        <v>24</v>
      </c>
      <c r="Q1894" s="2">
        <f>IF(C1894="Inventario físico",O1894,P1894)</f>
      </c>
      <c r="R1894" s="2">
        <v>1</v>
      </c>
      <c r="S1894" s="0" t="s">
        <v>5951</v>
      </c>
      <c r="T1894" s="0" t="s">
        <v>5951</v>
      </c>
      <c r="U1894" s="0" t="s">
        <v>99</v>
      </c>
      <c r="V1894" s="5" t="s">
        <v>5952</v>
      </c>
      <c r="Y1894" s="5" t="s">
        <v>5953</v>
      </c>
      <c r="Z1894" s="0" t="s">
        <v>104</v>
      </c>
      <c r="AC1894" s="5" t="s">
        <v>105</v>
      </c>
      <c r="AD1894" s="3">
        <f>IF(AA1894="","Pendiente",AA1894*Q1894)</f>
      </c>
      <c r="AE1894" s="3">
        <v>500</v>
      </c>
      <c r="AF1894" s="3">
        <f>IF(AE1894="","",AE1894*Q1894)</f>
      </c>
      <c r="AG1894" s="0" t="s">
        <v>106</v>
      </c>
      <c r="AH1894" s="0" t="s">
        <v>107</v>
      </c>
    </row>
    <row r="1895">
      <c r="A1895" s="0">
        <v>1891</v>
      </c>
      <c r="B1895" s="0" t="s">
        <v>5954</v>
      </c>
      <c r="C1895" s="0" t="s">
        <v>13</v>
      </c>
      <c r="D1895" s="0" t="s">
        <v>16</v>
      </c>
      <c r="E1895" s="5" t="s">
        <v>3306</v>
      </c>
      <c r="G1895" s="0" t="s">
        <v>28</v>
      </c>
      <c r="H1895" s="0" t="s">
        <v>2131</v>
      </c>
      <c r="I1895" s="0" t="s">
        <v>3301</v>
      </c>
      <c r="J1895" s="5" t="s">
        <v>3302</v>
      </c>
      <c r="K1895" s="0" t="s">
        <v>33</v>
      </c>
      <c r="O1895" s="2">
        <v>0</v>
      </c>
      <c r="P1895" s="2">
        <v>22</v>
      </c>
      <c r="Q1895" s="2">
        <f>IF(C1895="Inventario físico",O1895,P1895)</f>
      </c>
      <c r="R1895" s="2">
        <v>1</v>
      </c>
      <c r="S1895" s="0" t="s">
        <v>5955</v>
      </c>
      <c r="T1895" s="0" t="s">
        <v>5955</v>
      </c>
      <c r="U1895" s="0" t="s">
        <v>99</v>
      </c>
      <c r="V1895" s="5" t="s">
        <v>5956</v>
      </c>
      <c r="Y1895" s="5" t="s">
        <v>3309</v>
      </c>
      <c r="Z1895" s="0" t="s">
        <v>104</v>
      </c>
      <c r="AC1895" s="5" t="s">
        <v>105</v>
      </c>
      <c r="AD1895" s="3">
        <f>IF(AA1895="","Pendiente",AA1895*Q1895)</f>
      </c>
      <c r="AE1895" s="3">
        <v>2551.8618181818183</v>
      </c>
      <c r="AF1895" s="3">
        <f>IF(AE1895="","",AE1895*Q1895)</f>
      </c>
      <c r="AG1895" s="0" t="s">
        <v>106</v>
      </c>
      <c r="AH1895" s="0" t="s">
        <v>107</v>
      </c>
    </row>
    <row r="1896">
      <c r="A1896" s="0">
        <v>1892</v>
      </c>
      <c r="B1896" s="0" t="s">
        <v>5957</v>
      </c>
      <c r="C1896" s="0" t="s">
        <v>13</v>
      </c>
      <c r="D1896" s="0" t="s">
        <v>16</v>
      </c>
      <c r="E1896" s="5" t="s">
        <v>3306</v>
      </c>
      <c r="G1896" s="0" t="s">
        <v>28</v>
      </c>
      <c r="H1896" s="0" t="s">
        <v>2131</v>
      </c>
      <c r="I1896" s="0" t="s">
        <v>3301</v>
      </c>
      <c r="J1896" s="5" t="s">
        <v>3302</v>
      </c>
      <c r="K1896" s="0" t="s">
        <v>33</v>
      </c>
      <c r="O1896" s="2">
        <v>0</v>
      </c>
      <c r="P1896" s="2">
        <v>20</v>
      </c>
      <c r="Q1896" s="2">
        <f>IF(C1896="Inventario físico",O1896,P1896)</f>
      </c>
      <c r="R1896" s="2">
        <v>1</v>
      </c>
      <c r="S1896" s="0" t="s">
        <v>5958</v>
      </c>
      <c r="T1896" s="0" t="s">
        <v>5958</v>
      </c>
      <c r="U1896" s="0" t="s">
        <v>99</v>
      </c>
      <c r="V1896" s="5" t="s">
        <v>5959</v>
      </c>
      <c r="Y1896" s="5" t="s">
        <v>3309</v>
      </c>
      <c r="Z1896" s="0" t="s">
        <v>104</v>
      </c>
      <c r="AC1896" s="5" t="s">
        <v>105</v>
      </c>
      <c r="AD1896" s="3">
        <f>IF(AA1896="","Pendiente",AA1896*Q1896)</f>
      </c>
      <c r="AE1896" s="3">
        <v>11.05</v>
      </c>
      <c r="AF1896" s="3">
        <f>IF(AE1896="","",AE1896*Q1896)</f>
      </c>
      <c r="AG1896" s="0" t="s">
        <v>106</v>
      </c>
      <c r="AH1896" s="0" t="s">
        <v>107</v>
      </c>
    </row>
    <row r="1897">
      <c r="A1897" s="0">
        <v>1893</v>
      </c>
      <c r="B1897" s="0" t="s">
        <v>5960</v>
      </c>
      <c r="C1897" s="0" t="s">
        <v>13</v>
      </c>
      <c r="D1897" s="0" t="s">
        <v>16</v>
      </c>
      <c r="E1897" s="5" t="s">
        <v>131</v>
      </c>
      <c r="F1897" s="0" t="s">
        <v>3300</v>
      </c>
      <c r="G1897" s="0" t="s">
        <v>28</v>
      </c>
      <c r="H1897" s="0" t="s">
        <v>2131</v>
      </c>
      <c r="I1897" s="0" t="s">
        <v>3301</v>
      </c>
      <c r="J1897" s="5" t="s">
        <v>3302</v>
      </c>
      <c r="K1897" s="0" t="s">
        <v>33</v>
      </c>
      <c r="O1897" s="2">
        <v>0</v>
      </c>
      <c r="P1897" s="2">
        <v>20</v>
      </c>
      <c r="Q1897" s="2">
        <f>IF(C1897="Inventario físico",O1897,P1897)</f>
      </c>
      <c r="R1897" s="2">
        <v>1</v>
      </c>
      <c r="S1897" s="0" t="s">
        <v>5961</v>
      </c>
      <c r="T1897" s="0" t="s">
        <v>5961</v>
      </c>
      <c r="U1897" s="0" t="s">
        <v>99</v>
      </c>
      <c r="V1897" s="5" t="s">
        <v>3042</v>
      </c>
      <c r="Y1897" s="5" t="s">
        <v>3304</v>
      </c>
      <c r="Z1897" s="0" t="s">
        <v>104</v>
      </c>
      <c r="AC1897" s="5" t="s">
        <v>105</v>
      </c>
      <c r="AD1897" s="3">
        <f>IF(AA1897="","Pendiente",AA1897*Q1897)</f>
      </c>
      <c r="AE1897" s="3">
        <v>15976.929999999998</v>
      </c>
      <c r="AF1897" s="3">
        <f>IF(AE1897="","",AE1897*Q1897)</f>
      </c>
      <c r="AG1897" s="0" t="s">
        <v>106</v>
      </c>
      <c r="AH1897" s="0" t="s">
        <v>107</v>
      </c>
    </row>
    <row r="1898">
      <c r="A1898" s="0">
        <v>1894</v>
      </c>
      <c r="B1898" s="0" t="s">
        <v>5962</v>
      </c>
      <c r="C1898" s="0" t="s">
        <v>13</v>
      </c>
      <c r="D1898" s="0" t="s">
        <v>16</v>
      </c>
      <c r="E1898" s="5" t="s">
        <v>3306</v>
      </c>
      <c r="G1898" s="0" t="s">
        <v>28</v>
      </c>
      <c r="H1898" s="0" t="s">
        <v>2131</v>
      </c>
      <c r="I1898" s="0" t="s">
        <v>3301</v>
      </c>
      <c r="J1898" s="5" t="s">
        <v>3302</v>
      </c>
      <c r="K1898" s="0" t="s">
        <v>30</v>
      </c>
      <c r="O1898" s="2">
        <v>0</v>
      </c>
      <c r="P1898" s="2">
        <v>20</v>
      </c>
      <c r="Q1898" s="2">
        <f>IF(C1898="Inventario físico",O1898,P1898)</f>
      </c>
      <c r="R1898" s="2">
        <v>1</v>
      </c>
      <c r="S1898" s="0" t="s">
        <v>5963</v>
      </c>
      <c r="T1898" s="0" t="s">
        <v>5963</v>
      </c>
      <c r="U1898" s="0" t="s">
        <v>99</v>
      </c>
      <c r="V1898" s="5" t="s">
        <v>5964</v>
      </c>
      <c r="Y1898" s="5" t="s">
        <v>3309</v>
      </c>
      <c r="Z1898" s="0" t="s">
        <v>104</v>
      </c>
      <c r="AC1898" s="5" t="s">
        <v>105</v>
      </c>
      <c r="AD1898" s="3">
        <f>IF(AA1898="","Pendiente",AA1898*Q1898)</f>
      </c>
      <c r="AE1898" s="3">
        <v>3128.955</v>
      </c>
      <c r="AF1898" s="3">
        <f>IF(AE1898="","",AE1898*Q1898)</f>
      </c>
      <c r="AG1898" s="0" t="s">
        <v>106</v>
      </c>
      <c r="AH1898" s="0" t="s">
        <v>107</v>
      </c>
    </row>
    <row r="1899">
      <c r="A1899" s="0">
        <v>1895</v>
      </c>
      <c r="B1899" s="0" t="s">
        <v>5965</v>
      </c>
      <c r="C1899" s="0" t="s">
        <v>13</v>
      </c>
      <c r="D1899" s="0" t="s">
        <v>16</v>
      </c>
      <c r="E1899" s="5" t="s">
        <v>3306</v>
      </c>
      <c r="G1899" s="0" t="s">
        <v>28</v>
      </c>
      <c r="H1899" s="0" t="s">
        <v>2131</v>
      </c>
      <c r="I1899" s="0" t="s">
        <v>3301</v>
      </c>
      <c r="J1899" s="5" t="s">
        <v>3302</v>
      </c>
      <c r="K1899" s="0" t="s">
        <v>30</v>
      </c>
      <c r="O1899" s="2">
        <v>0</v>
      </c>
      <c r="P1899" s="2">
        <v>20</v>
      </c>
      <c r="Q1899" s="2">
        <f>IF(C1899="Inventario físico",O1899,P1899)</f>
      </c>
      <c r="R1899" s="2">
        <v>1</v>
      </c>
      <c r="S1899" s="0" t="s">
        <v>5966</v>
      </c>
      <c r="T1899" s="0" t="s">
        <v>5966</v>
      </c>
      <c r="U1899" s="0" t="s">
        <v>99</v>
      </c>
      <c r="V1899" s="5" t="s">
        <v>5967</v>
      </c>
      <c r="Y1899" s="5" t="s">
        <v>3309</v>
      </c>
      <c r="Z1899" s="0" t="s">
        <v>104</v>
      </c>
      <c r="AC1899" s="5" t="s">
        <v>105</v>
      </c>
      <c r="AD1899" s="3">
        <f>IF(AA1899="","Pendiente",AA1899*Q1899)</f>
      </c>
      <c r="AE1899" s="3">
        <v>1137</v>
      </c>
      <c r="AF1899" s="3">
        <f>IF(AE1899="","",AE1899*Q1899)</f>
      </c>
      <c r="AG1899" s="0" t="s">
        <v>106</v>
      </c>
      <c r="AH1899" s="0" t="s">
        <v>107</v>
      </c>
    </row>
    <row r="1900">
      <c r="A1900" s="0">
        <v>1896</v>
      </c>
      <c r="B1900" s="0" t="s">
        <v>5968</v>
      </c>
      <c r="C1900" s="0" t="s">
        <v>13</v>
      </c>
      <c r="D1900" s="0" t="s">
        <v>16</v>
      </c>
      <c r="E1900" s="5" t="s">
        <v>3306</v>
      </c>
      <c r="G1900" s="0" t="s">
        <v>28</v>
      </c>
      <c r="H1900" s="0" t="s">
        <v>2131</v>
      </c>
      <c r="I1900" s="0" t="s">
        <v>3301</v>
      </c>
      <c r="J1900" s="5" t="s">
        <v>3302</v>
      </c>
      <c r="K1900" s="0" t="s">
        <v>30</v>
      </c>
      <c r="O1900" s="2">
        <v>0</v>
      </c>
      <c r="P1900" s="2">
        <v>20</v>
      </c>
      <c r="Q1900" s="2">
        <f>IF(C1900="Inventario físico",O1900,P1900)</f>
      </c>
      <c r="R1900" s="2">
        <v>1</v>
      </c>
      <c r="S1900" s="0" t="s">
        <v>5969</v>
      </c>
      <c r="T1900" s="0" t="s">
        <v>5969</v>
      </c>
      <c r="U1900" s="0" t="s">
        <v>99</v>
      </c>
      <c r="V1900" s="5" t="s">
        <v>5970</v>
      </c>
      <c r="Y1900" s="5" t="s">
        <v>3309</v>
      </c>
      <c r="Z1900" s="0" t="s">
        <v>104</v>
      </c>
      <c r="AC1900" s="5" t="s">
        <v>105</v>
      </c>
      <c r="AD1900" s="3">
        <f>IF(AA1900="","Pendiente",AA1900*Q1900)</f>
      </c>
      <c r="AE1900" s="3">
        <v>1526.84</v>
      </c>
      <c r="AF1900" s="3">
        <f>IF(AE1900="","",AE1900*Q1900)</f>
      </c>
      <c r="AG1900" s="0" t="s">
        <v>106</v>
      </c>
      <c r="AH1900" s="0" t="s">
        <v>107</v>
      </c>
    </row>
    <row r="1901">
      <c r="A1901" s="0">
        <v>1897</v>
      </c>
      <c r="B1901" s="0" t="s">
        <v>5971</v>
      </c>
      <c r="C1901" s="0" t="s">
        <v>13</v>
      </c>
      <c r="D1901" s="0" t="s">
        <v>18</v>
      </c>
      <c r="E1901" s="5" t="s">
        <v>3500</v>
      </c>
      <c r="F1901" s="0" t="s">
        <v>3501</v>
      </c>
      <c r="G1901" s="0" t="s">
        <v>28</v>
      </c>
      <c r="H1901" s="0" t="s">
        <v>2131</v>
      </c>
      <c r="I1901" s="0" t="s">
        <v>3301</v>
      </c>
      <c r="J1901" s="5" t="s">
        <v>3302</v>
      </c>
      <c r="K1901" s="0" t="s">
        <v>32</v>
      </c>
      <c r="O1901" s="2">
        <v>0</v>
      </c>
      <c r="P1901" s="2">
        <v>20</v>
      </c>
      <c r="Q1901" s="2">
        <f>IF(C1901="Inventario físico",O1901,P1901)</f>
      </c>
      <c r="R1901" s="2">
        <v>1</v>
      </c>
      <c r="S1901" s="0" t="s">
        <v>5972</v>
      </c>
      <c r="T1901" s="0" t="s">
        <v>5972</v>
      </c>
      <c r="U1901" s="0" t="s">
        <v>99</v>
      </c>
      <c r="V1901" s="5" t="s">
        <v>5973</v>
      </c>
      <c r="Y1901" s="5" t="s">
        <v>3504</v>
      </c>
      <c r="Z1901" s="0" t="s">
        <v>104</v>
      </c>
      <c r="AC1901" s="5" t="s">
        <v>105</v>
      </c>
      <c r="AD1901" s="3">
        <f>IF(AA1901="","Pendiente",AA1901*Q1901)</f>
      </c>
      <c r="AE1901" s="3">
        <v>8500</v>
      </c>
      <c r="AF1901" s="3">
        <f>IF(AE1901="","",AE1901*Q1901)</f>
      </c>
      <c r="AG1901" s="0" t="s">
        <v>106</v>
      </c>
      <c r="AH1901" s="0" t="s">
        <v>107</v>
      </c>
    </row>
    <row r="1902">
      <c r="A1902" s="0">
        <v>1898</v>
      </c>
      <c r="B1902" s="0" t="s">
        <v>5974</v>
      </c>
      <c r="C1902" s="0" t="s">
        <v>13</v>
      </c>
      <c r="D1902" s="0" t="s">
        <v>18</v>
      </c>
      <c r="E1902" s="5" t="s">
        <v>3500</v>
      </c>
      <c r="F1902" s="0" t="s">
        <v>3501</v>
      </c>
      <c r="G1902" s="0" t="s">
        <v>28</v>
      </c>
      <c r="H1902" s="0" t="s">
        <v>2131</v>
      </c>
      <c r="I1902" s="0" t="s">
        <v>3301</v>
      </c>
      <c r="J1902" s="5" t="s">
        <v>3302</v>
      </c>
      <c r="K1902" s="0" t="s">
        <v>32</v>
      </c>
      <c r="O1902" s="2">
        <v>0</v>
      </c>
      <c r="P1902" s="2">
        <v>23</v>
      </c>
      <c r="Q1902" s="2">
        <f>IF(C1902="Inventario físico",O1902,P1902)</f>
      </c>
      <c r="R1902" s="2">
        <v>2</v>
      </c>
      <c r="S1902" s="0" t="s">
        <v>5975</v>
      </c>
      <c r="T1902" s="0" t="s">
        <v>5975</v>
      </c>
      <c r="U1902" s="0" t="s">
        <v>99</v>
      </c>
      <c r="V1902" s="5" t="s">
        <v>5976</v>
      </c>
      <c r="Y1902" s="5" t="s">
        <v>3504</v>
      </c>
      <c r="Z1902" s="0" t="s">
        <v>104</v>
      </c>
      <c r="AC1902" s="5" t="s">
        <v>105</v>
      </c>
      <c r="AD1902" s="3">
        <f>IF(AA1902="","Pendiente",AA1902*Q1902)</f>
      </c>
      <c r="AE1902" s="3">
        <v>11832.562173913044</v>
      </c>
      <c r="AF1902" s="3">
        <f>IF(AE1902="","",AE1902*Q1902)</f>
      </c>
      <c r="AG1902" s="0" t="s">
        <v>106</v>
      </c>
      <c r="AH1902" s="0" t="s">
        <v>107</v>
      </c>
    </row>
    <row r="1903">
      <c r="A1903" s="0">
        <v>1899</v>
      </c>
      <c r="B1903" s="0" t="s">
        <v>5977</v>
      </c>
      <c r="C1903" s="0" t="s">
        <v>13</v>
      </c>
      <c r="D1903" s="0" t="s">
        <v>18</v>
      </c>
      <c r="E1903" s="5" t="s">
        <v>3500</v>
      </c>
      <c r="F1903" s="0" t="s">
        <v>5950</v>
      </c>
      <c r="G1903" s="0" t="s">
        <v>28</v>
      </c>
      <c r="H1903" s="0" t="s">
        <v>2131</v>
      </c>
      <c r="I1903" s="0" t="s">
        <v>3301</v>
      </c>
      <c r="J1903" s="5" t="s">
        <v>3302</v>
      </c>
      <c r="K1903" s="0" t="s">
        <v>34</v>
      </c>
      <c r="O1903" s="2">
        <v>0</v>
      </c>
      <c r="P1903" s="2">
        <v>20</v>
      </c>
      <c r="Q1903" s="2">
        <f>IF(C1903="Inventario físico",O1903,P1903)</f>
      </c>
      <c r="R1903" s="2">
        <v>1</v>
      </c>
      <c r="S1903" s="0" t="s">
        <v>5978</v>
      </c>
      <c r="T1903" s="0" t="s">
        <v>5978</v>
      </c>
      <c r="U1903" s="0" t="s">
        <v>99</v>
      </c>
      <c r="V1903" s="5" t="s">
        <v>5979</v>
      </c>
      <c r="Y1903" s="5" t="s">
        <v>5953</v>
      </c>
      <c r="Z1903" s="0" t="s">
        <v>104</v>
      </c>
      <c r="AC1903" s="5" t="s">
        <v>105</v>
      </c>
      <c r="AD1903" s="3">
        <f>IF(AA1903="","Pendiente",AA1903*Q1903)</f>
      </c>
      <c r="AE1903" s="3">
        <v>6560</v>
      </c>
      <c r="AF1903" s="3">
        <f>IF(AE1903="","",AE1903*Q1903)</f>
      </c>
      <c r="AG1903" s="0" t="s">
        <v>106</v>
      </c>
      <c r="AH1903" s="0" t="s">
        <v>107</v>
      </c>
    </row>
    <row r="1904">
      <c r="A1904" s="0">
        <v>1900</v>
      </c>
      <c r="B1904" s="0" t="s">
        <v>5980</v>
      </c>
      <c r="C1904" s="0" t="s">
        <v>13</v>
      </c>
      <c r="D1904" s="0" t="s">
        <v>18</v>
      </c>
      <c r="E1904" s="5" t="s">
        <v>3500</v>
      </c>
      <c r="F1904" s="0" t="s">
        <v>3501</v>
      </c>
      <c r="G1904" s="0" t="s">
        <v>28</v>
      </c>
      <c r="H1904" s="0" t="s">
        <v>2131</v>
      </c>
      <c r="I1904" s="0" t="s">
        <v>3301</v>
      </c>
      <c r="J1904" s="5" t="s">
        <v>3302</v>
      </c>
      <c r="K1904" s="0" t="s">
        <v>32</v>
      </c>
      <c r="O1904" s="2">
        <v>0</v>
      </c>
      <c r="P1904" s="2">
        <v>18</v>
      </c>
      <c r="Q1904" s="2">
        <f>IF(C1904="Inventario físico",O1904,P1904)</f>
      </c>
      <c r="R1904" s="2">
        <v>1</v>
      </c>
      <c r="S1904" s="0" t="s">
        <v>5981</v>
      </c>
      <c r="T1904" s="0" t="s">
        <v>5981</v>
      </c>
      <c r="U1904" s="0" t="s">
        <v>99</v>
      </c>
      <c r="V1904" s="5" t="s">
        <v>5982</v>
      </c>
      <c r="Y1904" s="5" t="s">
        <v>3504</v>
      </c>
      <c r="Z1904" s="0" t="s">
        <v>104</v>
      </c>
      <c r="AC1904" s="5" t="s">
        <v>105</v>
      </c>
      <c r="AD1904" s="3">
        <f>IF(AA1904="","Pendiente",AA1904*Q1904)</f>
      </c>
      <c r="AE1904" s="3">
        <v>36171.333333333336</v>
      </c>
      <c r="AF1904" s="3">
        <f>IF(AE1904="","",AE1904*Q1904)</f>
      </c>
      <c r="AG1904" s="0" t="s">
        <v>106</v>
      </c>
      <c r="AH1904" s="0" t="s">
        <v>107</v>
      </c>
    </row>
    <row r="1905">
      <c r="A1905" s="0">
        <v>1901</v>
      </c>
      <c r="B1905" s="0" t="s">
        <v>5983</v>
      </c>
      <c r="C1905" s="0" t="s">
        <v>13</v>
      </c>
      <c r="D1905" s="0" t="s">
        <v>18</v>
      </c>
      <c r="E1905" s="5" t="s">
        <v>3500</v>
      </c>
      <c r="F1905" s="0" t="s">
        <v>3501</v>
      </c>
      <c r="G1905" s="0" t="s">
        <v>28</v>
      </c>
      <c r="H1905" s="0" t="s">
        <v>2131</v>
      </c>
      <c r="I1905" s="0" t="s">
        <v>3301</v>
      </c>
      <c r="J1905" s="5" t="s">
        <v>3302</v>
      </c>
      <c r="K1905" s="0" t="s">
        <v>32</v>
      </c>
      <c r="O1905" s="2">
        <v>0</v>
      </c>
      <c r="P1905" s="2">
        <v>16</v>
      </c>
      <c r="Q1905" s="2">
        <f>IF(C1905="Inventario físico",O1905,P1905)</f>
      </c>
      <c r="R1905" s="2">
        <v>1</v>
      </c>
      <c r="S1905" s="0" t="s">
        <v>5984</v>
      </c>
      <c r="T1905" s="0" t="s">
        <v>5984</v>
      </c>
      <c r="U1905" s="0" t="s">
        <v>99</v>
      </c>
      <c r="V1905" s="5" t="s">
        <v>5985</v>
      </c>
      <c r="Y1905" s="5" t="s">
        <v>3504</v>
      </c>
      <c r="Z1905" s="0" t="s">
        <v>104</v>
      </c>
      <c r="AC1905" s="5" t="s">
        <v>105</v>
      </c>
      <c r="AD1905" s="3">
        <f>IF(AA1905="","Pendiente",AA1905*Q1905)</f>
      </c>
      <c r="AE1905" s="3">
        <v>55000</v>
      </c>
      <c r="AF1905" s="3">
        <f>IF(AE1905="","",AE1905*Q1905)</f>
      </c>
      <c r="AG1905" s="0" t="s">
        <v>106</v>
      </c>
      <c r="AH1905" s="0" t="s">
        <v>107</v>
      </c>
    </row>
    <row r="1906">
      <c r="A1906" s="0">
        <v>1902</v>
      </c>
      <c r="B1906" s="0" t="s">
        <v>5986</v>
      </c>
      <c r="C1906" s="0" t="s">
        <v>13</v>
      </c>
      <c r="D1906" s="0" t="s">
        <v>18</v>
      </c>
      <c r="E1906" s="5" t="s">
        <v>3500</v>
      </c>
      <c r="F1906" s="0" t="s">
        <v>3501</v>
      </c>
      <c r="G1906" s="0" t="s">
        <v>28</v>
      </c>
      <c r="H1906" s="0" t="s">
        <v>2131</v>
      </c>
      <c r="I1906" s="0" t="s">
        <v>3301</v>
      </c>
      <c r="J1906" s="5" t="s">
        <v>3302</v>
      </c>
      <c r="K1906" s="0" t="s">
        <v>32</v>
      </c>
      <c r="O1906" s="2">
        <v>0</v>
      </c>
      <c r="P1906" s="2">
        <v>16</v>
      </c>
      <c r="Q1906" s="2">
        <f>IF(C1906="Inventario físico",O1906,P1906)</f>
      </c>
      <c r="R1906" s="2">
        <v>1</v>
      </c>
      <c r="S1906" s="0" t="s">
        <v>5987</v>
      </c>
      <c r="T1906" s="0" t="s">
        <v>5987</v>
      </c>
      <c r="U1906" s="0" t="s">
        <v>99</v>
      </c>
      <c r="V1906" s="5" t="s">
        <v>5988</v>
      </c>
      <c r="Y1906" s="5" t="s">
        <v>3504</v>
      </c>
      <c r="Z1906" s="0" t="s">
        <v>104</v>
      </c>
      <c r="AC1906" s="5" t="s">
        <v>105</v>
      </c>
      <c r="AD1906" s="3">
        <f>IF(AA1906="","Pendiente",AA1906*Q1906)</f>
      </c>
      <c r="AE1906" s="3">
        <v>36220.5</v>
      </c>
      <c r="AF1906" s="3">
        <f>IF(AE1906="","",AE1906*Q1906)</f>
      </c>
      <c r="AG1906" s="0" t="s">
        <v>106</v>
      </c>
      <c r="AH1906" s="0" t="s">
        <v>107</v>
      </c>
    </row>
    <row r="1907">
      <c r="A1907" s="0">
        <v>1903</v>
      </c>
      <c r="B1907" s="0" t="s">
        <v>5989</v>
      </c>
      <c r="C1907" s="0" t="s">
        <v>13</v>
      </c>
      <c r="D1907" s="0" t="s">
        <v>16</v>
      </c>
      <c r="E1907" s="5" t="s">
        <v>3306</v>
      </c>
      <c r="G1907" s="0" t="s">
        <v>28</v>
      </c>
      <c r="H1907" s="0" t="s">
        <v>2131</v>
      </c>
      <c r="I1907" s="0" t="s">
        <v>3301</v>
      </c>
      <c r="J1907" s="5" t="s">
        <v>3302</v>
      </c>
      <c r="K1907" s="0" t="s">
        <v>33</v>
      </c>
      <c r="O1907" s="2">
        <v>0</v>
      </c>
      <c r="P1907" s="2">
        <v>14</v>
      </c>
      <c r="Q1907" s="2">
        <f>IF(C1907="Inventario físico",O1907,P1907)</f>
      </c>
      <c r="R1907" s="2">
        <v>1</v>
      </c>
      <c r="S1907" s="0" t="s">
        <v>5990</v>
      </c>
      <c r="T1907" s="0" t="s">
        <v>5990</v>
      </c>
      <c r="U1907" s="0" t="s">
        <v>99</v>
      </c>
      <c r="V1907" s="5" t="s">
        <v>5991</v>
      </c>
      <c r="Y1907" s="5" t="s">
        <v>3309</v>
      </c>
      <c r="Z1907" s="0" t="s">
        <v>104</v>
      </c>
      <c r="AC1907" s="5" t="s">
        <v>105</v>
      </c>
      <c r="AD1907" s="3">
        <f>IF(AA1907="","Pendiente",AA1907*Q1907)</f>
      </c>
      <c r="AE1907" s="3">
        <v>703.4285714285714</v>
      </c>
      <c r="AF1907" s="3">
        <f>IF(AE1907="","",AE1907*Q1907)</f>
      </c>
      <c r="AG1907" s="0" t="s">
        <v>106</v>
      </c>
      <c r="AH1907" s="0" t="s">
        <v>107</v>
      </c>
    </row>
    <row r="1908">
      <c r="A1908" s="0">
        <v>1904</v>
      </c>
      <c r="B1908" s="0" t="s">
        <v>5992</v>
      </c>
      <c r="C1908" s="0" t="s">
        <v>13</v>
      </c>
      <c r="D1908" s="0" t="s">
        <v>16</v>
      </c>
      <c r="E1908" s="5" t="s">
        <v>3306</v>
      </c>
      <c r="G1908" s="0" t="s">
        <v>28</v>
      </c>
      <c r="H1908" s="0" t="s">
        <v>2131</v>
      </c>
      <c r="I1908" s="0" t="s">
        <v>3301</v>
      </c>
      <c r="J1908" s="5" t="s">
        <v>3302</v>
      </c>
      <c r="K1908" s="0" t="s">
        <v>33</v>
      </c>
      <c r="O1908" s="2">
        <v>0</v>
      </c>
      <c r="P1908" s="2">
        <v>12</v>
      </c>
      <c r="Q1908" s="2">
        <f>IF(C1908="Inventario físico",O1908,P1908)</f>
      </c>
      <c r="R1908" s="2">
        <v>1</v>
      </c>
      <c r="S1908" s="0" t="s">
        <v>5993</v>
      </c>
      <c r="T1908" s="0" t="s">
        <v>5993</v>
      </c>
      <c r="U1908" s="0" t="s">
        <v>99</v>
      </c>
      <c r="V1908" s="5" t="s">
        <v>5994</v>
      </c>
      <c r="Y1908" s="5" t="s">
        <v>3309</v>
      </c>
      <c r="Z1908" s="0" t="s">
        <v>104</v>
      </c>
      <c r="AC1908" s="5" t="s">
        <v>105</v>
      </c>
      <c r="AD1908" s="3">
        <f>IF(AA1908="","Pendiente",AA1908*Q1908)</f>
      </c>
      <c r="AE1908" s="3">
        <v>13505.800000000001</v>
      </c>
      <c r="AF1908" s="3">
        <f>IF(AE1908="","",AE1908*Q1908)</f>
      </c>
      <c r="AG1908" s="0" t="s">
        <v>106</v>
      </c>
      <c r="AH1908" s="0" t="s">
        <v>107</v>
      </c>
    </row>
    <row r="1909">
      <c r="A1909" s="0">
        <v>1905</v>
      </c>
      <c r="B1909" s="0" t="s">
        <v>5995</v>
      </c>
      <c r="C1909" s="0" t="s">
        <v>13</v>
      </c>
      <c r="D1909" s="0" t="s">
        <v>18</v>
      </c>
      <c r="E1909" s="5" t="s">
        <v>3500</v>
      </c>
      <c r="F1909" s="0" t="s">
        <v>3501</v>
      </c>
      <c r="G1909" s="0" t="s">
        <v>28</v>
      </c>
      <c r="H1909" s="0" t="s">
        <v>2131</v>
      </c>
      <c r="I1909" s="0" t="s">
        <v>3301</v>
      </c>
      <c r="J1909" s="5" t="s">
        <v>3302</v>
      </c>
      <c r="K1909" s="0" t="s">
        <v>32</v>
      </c>
      <c r="O1909" s="2">
        <v>0</v>
      </c>
      <c r="P1909" s="2">
        <v>12</v>
      </c>
      <c r="Q1909" s="2">
        <f>IF(C1909="Inventario físico",O1909,P1909)</f>
      </c>
      <c r="R1909" s="2">
        <v>1</v>
      </c>
      <c r="S1909" s="0" t="s">
        <v>5996</v>
      </c>
      <c r="T1909" s="0" t="s">
        <v>5996</v>
      </c>
      <c r="U1909" s="0" t="s">
        <v>99</v>
      </c>
      <c r="V1909" s="5" t="s">
        <v>5997</v>
      </c>
      <c r="Y1909" s="5" t="s">
        <v>3504</v>
      </c>
      <c r="Z1909" s="0" t="s">
        <v>104</v>
      </c>
      <c r="AC1909" s="5" t="s">
        <v>105</v>
      </c>
      <c r="AD1909" s="3">
        <f>IF(AA1909="","Pendiente",AA1909*Q1909)</f>
      </c>
      <c r="AE1909" s="3">
        <v>38740.125</v>
      </c>
      <c r="AF1909" s="3">
        <f>IF(AE1909="","",AE1909*Q1909)</f>
      </c>
      <c r="AG1909" s="0" t="s">
        <v>106</v>
      </c>
      <c r="AH1909" s="0" t="s">
        <v>107</v>
      </c>
    </row>
    <row r="1910">
      <c r="A1910" s="0">
        <v>1906</v>
      </c>
      <c r="B1910" s="0" t="s">
        <v>5998</v>
      </c>
      <c r="C1910" s="0" t="s">
        <v>13</v>
      </c>
      <c r="D1910" s="0" t="s">
        <v>16</v>
      </c>
      <c r="E1910" s="5" t="s">
        <v>3306</v>
      </c>
      <c r="G1910" s="0" t="s">
        <v>28</v>
      </c>
      <c r="H1910" s="0" t="s">
        <v>2131</v>
      </c>
      <c r="I1910" s="0" t="s">
        <v>3301</v>
      </c>
      <c r="J1910" s="5" t="s">
        <v>3302</v>
      </c>
      <c r="K1910" s="0" t="s">
        <v>33</v>
      </c>
      <c r="O1910" s="2">
        <v>0</v>
      </c>
      <c r="P1910" s="2">
        <v>10</v>
      </c>
      <c r="Q1910" s="2">
        <f>IF(C1910="Inventario físico",O1910,P1910)</f>
      </c>
      <c r="R1910" s="2">
        <v>1</v>
      </c>
      <c r="S1910" s="0" t="s">
        <v>5999</v>
      </c>
      <c r="T1910" s="0" t="s">
        <v>5999</v>
      </c>
      <c r="U1910" s="0" t="s">
        <v>99</v>
      </c>
      <c r="V1910" s="5" t="s">
        <v>6000</v>
      </c>
      <c r="Y1910" s="5" t="s">
        <v>3309</v>
      </c>
      <c r="Z1910" s="0" t="s">
        <v>104</v>
      </c>
      <c r="AC1910" s="5" t="s">
        <v>105</v>
      </c>
      <c r="AD1910" s="3">
        <f>IF(AA1910="","Pendiente",AA1910*Q1910)</f>
      </c>
      <c r="AE1910" s="3">
        <v>17469.9</v>
      </c>
      <c r="AF1910" s="3">
        <f>IF(AE1910="","",AE1910*Q1910)</f>
      </c>
      <c r="AG1910" s="0" t="s">
        <v>106</v>
      </c>
      <c r="AH1910" s="0" t="s">
        <v>107</v>
      </c>
    </row>
    <row r="1911">
      <c r="A1911" s="0">
        <v>1907</v>
      </c>
      <c r="B1911" s="0" t="s">
        <v>6001</v>
      </c>
      <c r="C1911" s="0" t="s">
        <v>13</v>
      </c>
      <c r="D1911" s="0" t="s">
        <v>16</v>
      </c>
      <c r="E1911" s="5" t="s">
        <v>131</v>
      </c>
      <c r="F1911" s="0" t="s">
        <v>3300</v>
      </c>
      <c r="G1911" s="0" t="s">
        <v>28</v>
      </c>
      <c r="H1911" s="0" t="s">
        <v>2131</v>
      </c>
      <c r="I1911" s="0" t="s">
        <v>3301</v>
      </c>
      <c r="J1911" s="5" t="s">
        <v>3302</v>
      </c>
      <c r="K1911" s="0" t="s">
        <v>33</v>
      </c>
      <c r="O1911" s="2">
        <v>0</v>
      </c>
      <c r="P1911" s="2">
        <v>10</v>
      </c>
      <c r="Q1911" s="2">
        <f>IF(C1911="Inventario físico",O1911,P1911)</f>
      </c>
      <c r="R1911" s="2">
        <v>1</v>
      </c>
      <c r="S1911" s="0" t="s">
        <v>6002</v>
      </c>
      <c r="T1911" s="0" t="s">
        <v>6002</v>
      </c>
      <c r="U1911" s="0" t="s">
        <v>99</v>
      </c>
      <c r="V1911" s="5" t="s">
        <v>1939</v>
      </c>
      <c r="Y1911" s="5" t="s">
        <v>3304</v>
      </c>
      <c r="Z1911" s="0" t="s">
        <v>104</v>
      </c>
      <c r="AC1911" s="5" t="s">
        <v>105</v>
      </c>
      <c r="AD1911" s="3">
        <f>IF(AA1911="","Pendiente",AA1911*Q1911)</f>
      </c>
      <c r="AE1911" s="3">
        <v>12075</v>
      </c>
      <c r="AF1911" s="3">
        <f>IF(AE1911="","",AE1911*Q1911)</f>
      </c>
      <c r="AG1911" s="0" t="s">
        <v>106</v>
      </c>
      <c r="AH1911" s="0" t="s">
        <v>107</v>
      </c>
    </row>
    <row r="1912">
      <c r="A1912" s="0">
        <v>1908</v>
      </c>
      <c r="B1912" s="0" t="s">
        <v>6003</v>
      </c>
      <c r="C1912" s="0" t="s">
        <v>13</v>
      </c>
      <c r="D1912" s="0" t="s">
        <v>16</v>
      </c>
      <c r="E1912" s="5" t="s">
        <v>3306</v>
      </c>
      <c r="G1912" s="0" t="s">
        <v>28</v>
      </c>
      <c r="H1912" s="0" t="s">
        <v>2131</v>
      </c>
      <c r="I1912" s="0" t="s">
        <v>3301</v>
      </c>
      <c r="J1912" s="5" t="s">
        <v>3302</v>
      </c>
      <c r="K1912" s="0" t="s">
        <v>33</v>
      </c>
      <c r="O1912" s="2">
        <v>0</v>
      </c>
      <c r="P1912" s="2">
        <v>10</v>
      </c>
      <c r="Q1912" s="2">
        <f>IF(C1912="Inventario físico",O1912,P1912)</f>
      </c>
      <c r="R1912" s="2">
        <v>1</v>
      </c>
      <c r="S1912" s="0" t="s">
        <v>6004</v>
      </c>
      <c r="T1912" s="0" t="s">
        <v>6004</v>
      </c>
      <c r="U1912" s="0" t="s">
        <v>99</v>
      </c>
      <c r="V1912" s="5" t="s">
        <v>4842</v>
      </c>
      <c r="Y1912" s="5" t="s">
        <v>3309</v>
      </c>
      <c r="Z1912" s="0" t="s">
        <v>104</v>
      </c>
      <c r="AC1912" s="5" t="s">
        <v>105</v>
      </c>
      <c r="AD1912" s="3">
        <f>IF(AA1912="","Pendiente",AA1912*Q1912)</f>
      </c>
      <c r="AE1912" s="3">
        <v>2425.7799999999997</v>
      </c>
      <c r="AF1912" s="3">
        <f>IF(AE1912="","",AE1912*Q1912)</f>
      </c>
      <c r="AG1912" s="0" t="s">
        <v>106</v>
      </c>
      <c r="AH1912" s="0" t="s">
        <v>107</v>
      </c>
    </row>
    <row r="1913">
      <c r="A1913" s="0">
        <v>1909</v>
      </c>
      <c r="B1913" s="0" t="s">
        <v>6005</v>
      </c>
      <c r="C1913" s="0" t="s">
        <v>13</v>
      </c>
      <c r="D1913" s="0" t="s">
        <v>16</v>
      </c>
      <c r="E1913" s="5" t="s">
        <v>3306</v>
      </c>
      <c r="G1913" s="0" t="s">
        <v>28</v>
      </c>
      <c r="H1913" s="0" t="s">
        <v>2131</v>
      </c>
      <c r="I1913" s="0" t="s">
        <v>3301</v>
      </c>
      <c r="J1913" s="5" t="s">
        <v>3302</v>
      </c>
      <c r="K1913" s="0" t="s">
        <v>30</v>
      </c>
      <c r="O1913" s="2">
        <v>0</v>
      </c>
      <c r="P1913" s="2">
        <v>10</v>
      </c>
      <c r="Q1913" s="2">
        <f>IF(C1913="Inventario físico",O1913,P1913)</f>
      </c>
      <c r="R1913" s="2">
        <v>1</v>
      </c>
      <c r="S1913" s="0" t="s">
        <v>6006</v>
      </c>
      <c r="T1913" s="0" t="s">
        <v>6006</v>
      </c>
      <c r="U1913" s="0" t="s">
        <v>99</v>
      </c>
      <c r="V1913" s="5" t="s">
        <v>6007</v>
      </c>
      <c r="Y1913" s="5" t="s">
        <v>3309</v>
      </c>
      <c r="Z1913" s="0" t="s">
        <v>104</v>
      </c>
      <c r="AC1913" s="5" t="s">
        <v>105</v>
      </c>
      <c r="AD1913" s="3">
        <f>IF(AA1913="","Pendiente",AA1913*Q1913)</f>
      </c>
      <c r="AE1913" s="3">
        <v>8890</v>
      </c>
      <c r="AF1913" s="3">
        <f>IF(AE1913="","",AE1913*Q1913)</f>
      </c>
      <c r="AG1913" s="0" t="s">
        <v>106</v>
      </c>
      <c r="AH1913" s="0" t="s">
        <v>107</v>
      </c>
    </row>
    <row r="1914">
      <c r="A1914" s="0">
        <v>1910</v>
      </c>
      <c r="B1914" s="0" t="s">
        <v>6008</v>
      </c>
      <c r="C1914" s="0" t="s">
        <v>13</v>
      </c>
      <c r="D1914" s="0" t="s">
        <v>16</v>
      </c>
      <c r="E1914" s="5" t="s">
        <v>131</v>
      </c>
      <c r="F1914" s="0" t="s">
        <v>3300</v>
      </c>
      <c r="G1914" s="0" t="s">
        <v>28</v>
      </c>
      <c r="H1914" s="0" t="s">
        <v>2131</v>
      </c>
      <c r="I1914" s="0" t="s">
        <v>3301</v>
      </c>
      <c r="J1914" s="5" t="s">
        <v>3302</v>
      </c>
      <c r="K1914" s="0" t="s">
        <v>30</v>
      </c>
      <c r="O1914" s="2">
        <v>0</v>
      </c>
      <c r="P1914" s="2">
        <v>10</v>
      </c>
      <c r="Q1914" s="2">
        <f>IF(C1914="Inventario físico",O1914,P1914)</f>
      </c>
      <c r="R1914" s="2">
        <v>1</v>
      </c>
      <c r="S1914" s="0" t="s">
        <v>6009</v>
      </c>
      <c r="T1914" s="0" t="s">
        <v>6009</v>
      </c>
      <c r="U1914" s="0" t="s">
        <v>99</v>
      </c>
      <c r="V1914" s="5" t="s">
        <v>3051</v>
      </c>
      <c r="Y1914" s="5" t="s">
        <v>3304</v>
      </c>
      <c r="Z1914" s="0" t="s">
        <v>104</v>
      </c>
      <c r="AC1914" s="5" t="s">
        <v>105</v>
      </c>
      <c r="AD1914" s="3">
        <f>IF(AA1914="","Pendiente",AA1914*Q1914)</f>
      </c>
      <c r="AE1914" s="3">
        <v>850.04</v>
      </c>
      <c r="AF1914" s="3">
        <f>IF(AE1914="","",AE1914*Q1914)</f>
      </c>
      <c r="AG1914" s="0" t="s">
        <v>106</v>
      </c>
      <c r="AH1914" s="0" t="s">
        <v>107</v>
      </c>
    </row>
    <row r="1915">
      <c r="A1915" s="0">
        <v>1911</v>
      </c>
      <c r="B1915" s="0" t="s">
        <v>6010</v>
      </c>
      <c r="C1915" s="0" t="s">
        <v>13</v>
      </c>
      <c r="D1915" s="0" t="s">
        <v>16</v>
      </c>
      <c r="E1915" s="5" t="s">
        <v>131</v>
      </c>
      <c r="F1915" s="0" t="s">
        <v>3300</v>
      </c>
      <c r="G1915" s="0" t="s">
        <v>28</v>
      </c>
      <c r="H1915" s="0" t="s">
        <v>2131</v>
      </c>
      <c r="I1915" s="0" t="s">
        <v>3301</v>
      </c>
      <c r="J1915" s="5" t="s">
        <v>3302</v>
      </c>
      <c r="K1915" s="0" t="s">
        <v>30</v>
      </c>
      <c r="O1915" s="2">
        <v>0</v>
      </c>
      <c r="P1915" s="2">
        <v>10</v>
      </c>
      <c r="Q1915" s="2">
        <f>IF(C1915="Inventario físico",O1915,P1915)</f>
      </c>
      <c r="R1915" s="2">
        <v>1</v>
      </c>
      <c r="S1915" s="0" t="s">
        <v>6011</v>
      </c>
      <c r="T1915" s="0" t="s">
        <v>6011</v>
      </c>
      <c r="U1915" s="0" t="s">
        <v>99</v>
      </c>
      <c r="V1915" s="5" t="s">
        <v>1201</v>
      </c>
      <c r="Y1915" s="5" t="s">
        <v>3304</v>
      </c>
      <c r="Z1915" s="0" t="s">
        <v>104</v>
      </c>
      <c r="AC1915" s="5" t="s">
        <v>105</v>
      </c>
      <c r="AD1915" s="3">
        <f>IF(AA1915="","Pendiente",AA1915*Q1915)</f>
      </c>
      <c r="AE1915" s="3">
        <v>1284.78</v>
      </c>
      <c r="AF1915" s="3">
        <f>IF(AE1915="","",AE1915*Q1915)</f>
      </c>
      <c r="AG1915" s="0" t="s">
        <v>106</v>
      </c>
      <c r="AH1915" s="0" t="s">
        <v>107</v>
      </c>
    </row>
    <row r="1916">
      <c r="A1916" s="0">
        <v>1912</v>
      </c>
      <c r="B1916" s="0" t="s">
        <v>6012</v>
      </c>
      <c r="C1916" s="0" t="s">
        <v>13</v>
      </c>
      <c r="D1916" s="0" t="s">
        <v>18</v>
      </c>
      <c r="E1916" s="5" t="s">
        <v>3500</v>
      </c>
      <c r="F1916" s="0" t="s">
        <v>3501</v>
      </c>
      <c r="G1916" s="0" t="s">
        <v>28</v>
      </c>
      <c r="H1916" s="0" t="s">
        <v>2131</v>
      </c>
      <c r="I1916" s="0" t="s">
        <v>3301</v>
      </c>
      <c r="J1916" s="5" t="s">
        <v>3302</v>
      </c>
      <c r="K1916" s="0" t="s">
        <v>32</v>
      </c>
      <c r="O1916" s="2">
        <v>0</v>
      </c>
      <c r="P1916" s="2">
        <v>10</v>
      </c>
      <c r="Q1916" s="2">
        <f>IF(C1916="Inventario físico",O1916,P1916)</f>
      </c>
      <c r="R1916" s="2">
        <v>1</v>
      </c>
      <c r="S1916" s="0" t="s">
        <v>6013</v>
      </c>
      <c r="T1916" s="0" t="s">
        <v>6013</v>
      </c>
      <c r="U1916" s="0" t="s">
        <v>99</v>
      </c>
      <c r="V1916" s="5" t="s">
        <v>6014</v>
      </c>
      <c r="Y1916" s="5" t="s">
        <v>3504</v>
      </c>
      <c r="Z1916" s="0" t="s">
        <v>104</v>
      </c>
      <c r="AC1916" s="5" t="s">
        <v>105</v>
      </c>
      <c r="AD1916" s="3">
        <f>IF(AA1916="","Pendiente",AA1916*Q1916)</f>
      </c>
      <c r="AE1916" s="3">
        <v>11083.8</v>
      </c>
      <c r="AF1916" s="3">
        <f>IF(AE1916="","",AE1916*Q1916)</f>
      </c>
      <c r="AG1916" s="0" t="s">
        <v>106</v>
      </c>
      <c r="AH1916" s="0" t="s">
        <v>107</v>
      </c>
    </row>
    <row r="1917">
      <c r="A1917" s="0">
        <v>1913</v>
      </c>
      <c r="B1917" s="0" t="s">
        <v>6015</v>
      </c>
      <c r="C1917" s="0" t="s">
        <v>13</v>
      </c>
      <c r="D1917" s="0" t="s">
        <v>18</v>
      </c>
      <c r="E1917" s="5" t="s">
        <v>3500</v>
      </c>
      <c r="F1917" s="0" t="s">
        <v>3501</v>
      </c>
      <c r="G1917" s="0" t="s">
        <v>28</v>
      </c>
      <c r="H1917" s="0" t="s">
        <v>2131</v>
      </c>
      <c r="I1917" s="0" t="s">
        <v>3301</v>
      </c>
      <c r="J1917" s="5" t="s">
        <v>3302</v>
      </c>
      <c r="K1917" s="0" t="s">
        <v>32</v>
      </c>
      <c r="O1917" s="2">
        <v>0</v>
      </c>
      <c r="P1917" s="2">
        <v>10</v>
      </c>
      <c r="Q1917" s="2">
        <f>IF(C1917="Inventario físico",O1917,P1917)</f>
      </c>
      <c r="R1917" s="2">
        <v>1</v>
      </c>
      <c r="S1917" s="0" t="s">
        <v>6016</v>
      </c>
      <c r="T1917" s="0" t="s">
        <v>6016</v>
      </c>
      <c r="U1917" s="0" t="s">
        <v>99</v>
      </c>
      <c r="V1917" s="5" t="s">
        <v>6017</v>
      </c>
      <c r="Y1917" s="5" t="s">
        <v>3504</v>
      </c>
      <c r="Z1917" s="0" t="s">
        <v>104</v>
      </c>
      <c r="AC1917" s="5" t="s">
        <v>105</v>
      </c>
      <c r="AD1917" s="3">
        <f>IF(AA1917="","Pendiente",AA1917*Q1917)</f>
      </c>
      <c r="AE1917" s="3">
        <v>11083.8</v>
      </c>
      <c r="AF1917" s="3">
        <f>IF(AE1917="","",AE1917*Q1917)</f>
      </c>
      <c r="AG1917" s="0" t="s">
        <v>106</v>
      </c>
      <c r="AH1917" s="0" t="s">
        <v>107</v>
      </c>
    </row>
    <row r="1918">
      <c r="A1918" s="0">
        <v>1914</v>
      </c>
      <c r="B1918" s="0" t="s">
        <v>6018</v>
      </c>
      <c r="C1918" s="0" t="s">
        <v>13</v>
      </c>
      <c r="D1918" s="0" t="s">
        <v>18</v>
      </c>
      <c r="E1918" s="5" t="s">
        <v>3500</v>
      </c>
      <c r="F1918" s="0" t="s">
        <v>3501</v>
      </c>
      <c r="G1918" s="0" t="s">
        <v>28</v>
      </c>
      <c r="H1918" s="0" t="s">
        <v>2131</v>
      </c>
      <c r="I1918" s="0" t="s">
        <v>3301</v>
      </c>
      <c r="J1918" s="5" t="s">
        <v>3302</v>
      </c>
      <c r="K1918" s="0" t="s">
        <v>32</v>
      </c>
      <c r="O1918" s="2">
        <v>0</v>
      </c>
      <c r="P1918" s="2">
        <v>9</v>
      </c>
      <c r="Q1918" s="2">
        <f>IF(C1918="Inventario físico",O1918,P1918)</f>
      </c>
      <c r="R1918" s="2">
        <v>1</v>
      </c>
      <c r="S1918" s="0" t="s">
        <v>6019</v>
      </c>
      <c r="T1918" s="0" t="s">
        <v>6019</v>
      </c>
      <c r="U1918" s="0" t="s">
        <v>99</v>
      </c>
      <c r="V1918" s="5" t="s">
        <v>6020</v>
      </c>
      <c r="Y1918" s="5" t="s">
        <v>3504</v>
      </c>
      <c r="Z1918" s="0" t="s">
        <v>104</v>
      </c>
      <c r="AC1918" s="5" t="s">
        <v>105</v>
      </c>
      <c r="AD1918" s="3">
        <f>IF(AA1918="","Pendiente",AA1918*Q1918)</f>
      </c>
      <c r="AE1918" s="3">
        <v>11083.8</v>
      </c>
      <c r="AF1918" s="3">
        <f>IF(AE1918="","",AE1918*Q1918)</f>
      </c>
      <c r="AG1918" s="0" t="s">
        <v>106</v>
      </c>
      <c r="AH1918" s="0" t="s">
        <v>107</v>
      </c>
    </row>
    <row r="1919">
      <c r="A1919" s="0">
        <v>1915</v>
      </c>
      <c r="B1919" s="0" t="s">
        <v>6021</v>
      </c>
      <c r="C1919" s="0" t="s">
        <v>13</v>
      </c>
      <c r="D1919" s="0" t="s">
        <v>18</v>
      </c>
      <c r="E1919" s="5" t="s">
        <v>3500</v>
      </c>
      <c r="F1919" s="0" t="s">
        <v>3501</v>
      </c>
      <c r="G1919" s="0" t="s">
        <v>28</v>
      </c>
      <c r="H1919" s="0" t="s">
        <v>2131</v>
      </c>
      <c r="I1919" s="0" t="s">
        <v>3301</v>
      </c>
      <c r="J1919" s="5" t="s">
        <v>3302</v>
      </c>
      <c r="K1919" s="0" t="s">
        <v>32</v>
      </c>
      <c r="O1919" s="2">
        <v>0</v>
      </c>
      <c r="P1919" s="2">
        <v>9</v>
      </c>
      <c r="Q1919" s="2">
        <f>IF(C1919="Inventario físico",O1919,P1919)</f>
      </c>
      <c r="R1919" s="2">
        <v>1</v>
      </c>
      <c r="S1919" s="0" t="s">
        <v>6022</v>
      </c>
      <c r="T1919" s="0" t="s">
        <v>6022</v>
      </c>
      <c r="U1919" s="0" t="s">
        <v>99</v>
      </c>
      <c r="V1919" s="5" t="s">
        <v>1204</v>
      </c>
      <c r="Y1919" s="5" t="s">
        <v>3504</v>
      </c>
      <c r="Z1919" s="0" t="s">
        <v>104</v>
      </c>
      <c r="AC1919" s="5" t="s">
        <v>105</v>
      </c>
      <c r="AD1919" s="3">
        <f>IF(AA1919="","Pendiente",AA1919*Q1919)</f>
      </c>
      <c r="AE1919" s="3">
        <v>69462.4</v>
      </c>
      <c r="AF1919" s="3">
        <f>IF(AE1919="","",AE1919*Q1919)</f>
      </c>
      <c r="AG1919" s="0" t="s">
        <v>106</v>
      </c>
      <c r="AH1919" s="0" t="s">
        <v>107</v>
      </c>
    </row>
    <row r="1920">
      <c r="A1920" s="0">
        <v>1916</v>
      </c>
      <c r="B1920" s="0" t="s">
        <v>6023</v>
      </c>
      <c r="C1920" s="0" t="s">
        <v>13</v>
      </c>
      <c r="D1920" s="0" t="s">
        <v>18</v>
      </c>
      <c r="E1920" s="5" t="s">
        <v>3500</v>
      </c>
      <c r="F1920" s="0" t="s">
        <v>3501</v>
      </c>
      <c r="G1920" s="0" t="s">
        <v>28</v>
      </c>
      <c r="H1920" s="0" t="s">
        <v>2131</v>
      </c>
      <c r="I1920" s="0" t="s">
        <v>3301</v>
      </c>
      <c r="J1920" s="5" t="s">
        <v>3302</v>
      </c>
      <c r="K1920" s="0" t="s">
        <v>32</v>
      </c>
      <c r="O1920" s="2">
        <v>0</v>
      </c>
      <c r="P1920" s="2">
        <v>10</v>
      </c>
      <c r="Q1920" s="2">
        <f>IF(C1920="Inventario físico",O1920,P1920)</f>
      </c>
      <c r="R1920" s="2">
        <v>2</v>
      </c>
      <c r="S1920" s="0" t="s">
        <v>6024</v>
      </c>
      <c r="T1920" s="0" t="s">
        <v>6024</v>
      </c>
      <c r="U1920" s="0" t="s">
        <v>99</v>
      </c>
      <c r="V1920" s="5" t="s">
        <v>6025</v>
      </c>
      <c r="Y1920" s="5" t="s">
        <v>3504</v>
      </c>
      <c r="Z1920" s="0" t="s">
        <v>104</v>
      </c>
      <c r="AC1920" s="5" t="s">
        <v>105</v>
      </c>
      <c r="AD1920" s="3">
        <f>IF(AA1920="","Pendiente",AA1920*Q1920)</f>
      </c>
      <c r="AE1920" s="3">
        <v>68001.91</v>
      </c>
      <c r="AF1920" s="3">
        <f>IF(AE1920="","",AE1920*Q1920)</f>
      </c>
      <c r="AG1920" s="0" t="s">
        <v>106</v>
      </c>
      <c r="AH1920" s="0" t="s">
        <v>107</v>
      </c>
    </row>
    <row r="1921">
      <c r="A1921" s="0">
        <v>1917</v>
      </c>
      <c r="B1921" s="0" t="s">
        <v>6026</v>
      </c>
      <c r="C1921" s="0" t="s">
        <v>13</v>
      </c>
      <c r="D1921" s="0" t="s">
        <v>18</v>
      </c>
      <c r="E1921" s="5" t="s">
        <v>3500</v>
      </c>
      <c r="F1921" s="0" t="s">
        <v>3501</v>
      </c>
      <c r="G1921" s="0" t="s">
        <v>28</v>
      </c>
      <c r="H1921" s="0" t="s">
        <v>2131</v>
      </c>
      <c r="I1921" s="0" t="s">
        <v>3301</v>
      </c>
      <c r="J1921" s="5" t="s">
        <v>3302</v>
      </c>
      <c r="K1921" s="0" t="s">
        <v>32</v>
      </c>
      <c r="O1921" s="2">
        <v>0</v>
      </c>
      <c r="P1921" s="2">
        <v>9</v>
      </c>
      <c r="Q1921" s="2">
        <f>IF(C1921="Inventario físico",O1921,P1921)</f>
      </c>
      <c r="R1921" s="2">
        <v>1</v>
      </c>
      <c r="S1921" s="0" t="s">
        <v>6027</v>
      </c>
      <c r="T1921" s="0" t="s">
        <v>6027</v>
      </c>
      <c r="U1921" s="0" t="s">
        <v>99</v>
      </c>
      <c r="V1921" s="5" t="s">
        <v>6028</v>
      </c>
      <c r="Y1921" s="5" t="s">
        <v>3504</v>
      </c>
      <c r="Z1921" s="0" t="s">
        <v>104</v>
      </c>
      <c r="AC1921" s="5" t="s">
        <v>105</v>
      </c>
      <c r="AD1921" s="3">
        <f>IF(AA1921="","Pendiente",AA1921*Q1921)</f>
      </c>
      <c r="AE1921" s="3">
        <v>109948.85</v>
      </c>
      <c r="AF1921" s="3">
        <f>IF(AE1921="","",AE1921*Q1921)</f>
      </c>
      <c r="AG1921" s="0" t="s">
        <v>106</v>
      </c>
      <c r="AH1921" s="0" t="s">
        <v>107</v>
      </c>
    </row>
    <row r="1922">
      <c r="A1922" s="0">
        <v>1918</v>
      </c>
      <c r="B1922" s="0" t="s">
        <v>6029</v>
      </c>
      <c r="C1922" s="0" t="s">
        <v>13</v>
      </c>
      <c r="D1922" s="0" t="s">
        <v>18</v>
      </c>
      <c r="E1922" s="5" t="s">
        <v>3500</v>
      </c>
      <c r="F1922" s="0" t="s">
        <v>3501</v>
      </c>
      <c r="G1922" s="0" t="s">
        <v>28</v>
      </c>
      <c r="H1922" s="0" t="s">
        <v>2131</v>
      </c>
      <c r="I1922" s="0" t="s">
        <v>3301</v>
      </c>
      <c r="J1922" s="5" t="s">
        <v>3302</v>
      </c>
      <c r="K1922" s="0" t="s">
        <v>32</v>
      </c>
      <c r="O1922" s="2">
        <v>0</v>
      </c>
      <c r="P1922" s="2">
        <v>9</v>
      </c>
      <c r="Q1922" s="2">
        <f>IF(C1922="Inventario físico",O1922,P1922)</f>
      </c>
      <c r="R1922" s="2">
        <v>1</v>
      </c>
      <c r="S1922" s="0" t="s">
        <v>6030</v>
      </c>
      <c r="T1922" s="0" t="s">
        <v>6030</v>
      </c>
      <c r="U1922" s="0" t="s">
        <v>99</v>
      </c>
      <c r="V1922" s="5" t="s">
        <v>6031</v>
      </c>
      <c r="Y1922" s="5" t="s">
        <v>3504</v>
      </c>
      <c r="Z1922" s="0" t="s">
        <v>104</v>
      </c>
      <c r="AC1922" s="5" t="s">
        <v>105</v>
      </c>
      <c r="AD1922" s="3">
        <f>IF(AA1922="","Pendiente",AA1922*Q1922)</f>
      </c>
      <c r="AE1922" s="3">
        <v>109948.85</v>
      </c>
      <c r="AF1922" s="3">
        <f>IF(AE1922="","",AE1922*Q1922)</f>
      </c>
      <c r="AG1922" s="0" t="s">
        <v>106</v>
      </c>
      <c r="AH1922" s="0" t="s">
        <v>107</v>
      </c>
    </row>
    <row r="1923">
      <c r="A1923" s="0">
        <v>1919</v>
      </c>
      <c r="B1923" s="0" t="s">
        <v>6032</v>
      </c>
      <c r="C1923" s="0" t="s">
        <v>13</v>
      </c>
      <c r="D1923" s="0" t="s">
        <v>18</v>
      </c>
      <c r="E1923" s="5" t="s">
        <v>3500</v>
      </c>
      <c r="F1923" s="0" t="s">
        <v>3501</v>
      </c>
      <c r="G1923" s="0" t="s">
        <v>28</v>
      </c>
      <c r="H1923" s="0" t="s">
        <v>2131</v>
      </c>
      <c r="I1923" s="0" t="s">
        <v>3301</v>
      </c>
      <c r="J1923" s="5" t="s">
        <v>3302</v>
      </c>
      <c r="K1923" s="0" t="s">
        <v>32</v>
      </c>
      <c r="O1923" s="2">
        <v>0</v>
      </c>
      <c r="P1923" s="2">
        <v>10</v>
      </c>
      <c r="Q1923" s="2">
        <f>IF(C1923="Inventario físico",O1923,P1923)</f>
      </c>
      <c r="R1923" s="2">
        <v>2</v>
      </c>
      <c r="S1923" s="0" t="s">
        <v>6033</v>
      </c>
      <c r="T1923" s="0" t="s">
        <v>6033</v>
      </c>
      <c r="U1923" s="0" t="s">
        <v>99</v>
      </c>
      <c r="V1923" s="5" t="s">
        <v>6034</v>
      </c>
      <c r="Y1923" s="5" t="s">
        <v>3504</v>
      </c>
      <c r="Z1923" s="0" t="s">
        <v>104</v>
      </c>
      <c r="AC1923" s="5" t="s">
        <v>105</v>
      </c>
      <c r="AD1923" s="3">
        <f>IF(AA1923="","Pendiente",AA1923*Q1923)</f>
      </c>
      <c r="AE1923" s="3">
        <v>109140.16399999999</v>
      </c>
      <c r="AF1923" s="3">
        <f>IF(AE1923="","",AE1923*Q1923)</f>
      </c>
      <c r="AG1923" s="0" t="s">
        <v>106</v>
      </c>
      <c r="AH1923" s="0" t="s">
        <v>107</v>
      </c>
    </row>
    <row r="1924">
      <c r="A1924" s="0">
        <v>1920</v>
      </c>
      <c r="B1924" s="0" t="s">
        <v>6035</v>
      </c>
      <c r="C1924" s="0" t="s">
        <v>13</v>
      </c>
      <c r="D1924" s="0" t="s">
        <v>16</v>
      </c>
      <c r="E1924" s="5" t="s">
        <v>3306</v>
      </c>
      <c r="G1924" s="0" t="s">
        <v>28</v>
      </c>
      <c r="H1924" s="0" t="s">
        <v>2131</v>
      </c>
      <c r="I1924" s="0" t="s">
        <v>3301</v>
      </c>
      <c r="J1924" s="5" t="s">
        <v>3302</v>
      </c>
      <c r="K1924" s="0" t="s">
        <v>33</v>
      </c>
      <c r="O1924" s="2">
        <v>0</v>
      </c>
      <c r="P1924" s="2">
        <v>8</v>
      </c>
      <c r="Q1924" s="2">
        <f>IF(C1924="Inventario físico",O1924,P1924)</f>
      </c>
      <c r="R1924" s="2">
        <v>1</v>
      </c>
      <c r="S1924" s="0" t="s">
        <v>6036</v>
      </c>
      <c r="T1924" s="0" t="s">
        <v>6036</v>
      </c>
      <c r="U1924" s="0" t="s">
        <v>99</v>
      </c>
      <c r="V1924" s="5" t="s">
        <v>6037</v>
      </c>
      <c r="Y1924" s="5" t="s">
        <v>3309</v>
      </c>
      <c r="Z1924" s="0" t="s">
        <v>104</v>
      </c>
      <c r="AC1924" s="5" t="s">
        <v>105</v>
      </c>
      <c r="AD1924" s="3">
        <f>IF(AA1924="","Pendiente",AA1924*Q1924)</f>
      </c>
      <c r="AE1924" s="3">
        <v>4795</v>
      </c>
      <c r="AF1924" s="3">
        <f>IF(AE1924="","",AE1924*Q1924)</f>
      </c>
      <c r="AG1924" s="0" t="s">
        <v>106</v>
      </c>
      <c r="AH1924" s="0" t="s">
        <v>107</v>
      </c>
    </row>
    <row r="1925">
      <c r="A1925" s="0">
        <v>1921</v>
      </c>
      <c r="B1925" s="0" t="s">
        <v>6038</v>
      </c>
      <c r="C1925" s="0" t="s">
        <v>13</v>
      </c>
      <c r="D1925" s="0" t="s">
        <v>16</v>
      </c>
      <c r="E1925" s="5" t="s">
        <v>3306</v>
      </c>
      <c r="G1925" s="0" t="s">
        <v>28</v>
      </c>
      <c r="H1925" s="0" t="s">
        <v>2131</v>
      </c>
      <c r="I1925" s="0" t="s">
        <v>3301</v>
      </c>
      <c r="J1925" s="5" t="s">
        <v>3302</v>
      </c>
      <c r="K1925" s="0" t="s">
        <v>33</v>
      </c>
      <c r="O1925" s="2">
        <v>0</v>
      </c>
      <c r="P1925" s="2">
        <v>8</v>
      </c>
      <c r="Q1925" s="2">
        <f>IF(C1925="Inventario físico",O1925,P1925)</f>
      </c>
      <c r="R1925" s="2">
        <v>1</v>
      </c>
      <c r="S1925" s="0" t="s">
        <v>6039</v>
      </c>
      <c r="T1925" s="0" t="s">
        <v>6039</v>
      </c>
      <c r="U1925" s="0" t="s">
        <v>99</v>
      </c>
      <c r="V1925" s="5" t="s">
        <v>6040</v>
      </c>
      <c r="Y1925" s="5" t="s">
        <v>3309</v>
      </c>
      <c r="Z1925" s="0" t="s">
        <v>104</v>
      </c>
      <c r="AC1925" s="5" t="s">
        <v>105</v>
      </c>
      <c r="AD1925" s="3">
        <f>IF(AA1925="","Pendiente",AA1925*Q1925)</f>
      </c>
      <c r="AE1925" s="3">
        <v>39631.72</v>
      </c>
      <c r="AF1925" s="3">
        <f>IF(AE1925="","",AE1925*Q1925)</f>
      </c>
      <c r="AG1925" s="0" t="s">
        <v>106</v>
      </c>
      <c r="AH1925" s="0" t="s">
        <v>107</v>
      </c>
    </row>
    <row r="1926">
      <c r="A1926" s="0">
        <v>1922</v>
      </c>
      <c r="B1926" s="0" t="s">
        <v>6041</v>
      </c>
      <c r="C1926" s="0" t="s">
        <v>13</v>
      </c>
      <c r="D1926" s="0" t="s">
        <v>16</v>
      </c>
      <c r="E1926" s="5" t="s">
        <v>3306</v>
      </c>
      <c r="G1926" s="0" t="s">
        <v>28</v>
      </c>
      <c r="H1926" s="0" t="s">
        <v>2131</v>
      </c>
      <c r="I1926" s="0" t="s">
        <v>3301</v>
      </c>
      <c r="J1926" s="5" t="s">
        <v>3302</v>
      </c>
      <c r="K1926" s="0" t="s">
        <v>30</v>
      </c>
      <c r="O1926" s="2">
        <v>0</v>
      </c>
      <c r="P1926" s="2">
        <v>8</v>
      </c>
      <c r="Q1926" s="2">
        <f>IF(C1926="Inventario físico",O1926,P1926)</f>
      </c>
      <c r="R1926" s="2">
        <v>1</v>
      </c>
      <c r="S1926" s="0" t="s">
        <v>6042</v>
      </c>
      <c r="T1926" s="0" t="s">
        <v>6042</v>
      </c>
      <c r="U1926" s="0" t="s">
        <v>99</v>
      </c>
      <c r="V1926" s="5" t="s">
        <v>1226</v>
      </c>
      <c r="Y1926" s="5" t="s">
        <v>3309</v>
      </c>
      <c r="Z1926" s="0" t="s">
        <v>104</v>
      </c>
      <c r="AC1926" s="5" t="s">
        <v>105</v>
      </c>
      <c r="AD1926" s="3">
        <f>IF(AA1926="","Pendiente",AA1926*Q1926)</f>
      </c>
      <c r="AE1926" s="3">
        <v>510.27</v>
      </c>
      <c r="AF1926" s="3">
        <f>IF(AE1926="","",AE1926*Q1926)</f>
      </c>
      <c r="AG1926" s="0" t="s">
        <v>106</v>
      </c>
      <c r="AH1926" s="0" t="s">
        <v>107</v>
      </c>
    </row>
    <row r="1927">
      <c r="A1927" s="0">
        <v>1923</v>
      </c>
      <c r="B1927" s="0" t="s">
        <v>6043</v>
      </c>
      <c r="C1927" s="0" t="s">
        <v>13</v>
      </c>
      <c r="D1927" s="0" t="s">
        <v>16</v>
      </c>
      <c r="E1927" s="5" t="s">
        <v>131</v>
      </c>
      <c r="F1927" s="0" t="s">
        <v>3300</v>
      </c>
      <c r="G1927" s="0" t="s">
        <v>28</v>
      </c>
      <c r="H1927" s="0" t="s">
        <v>2131</v>
      </c>
      <c r="I1927" s="0" t="s">
        <v>3301</v>
      </c>
      <c r="J1927" s="5" t="s">
        <v>3302</v>
      </c>
      <c r="K1927" s="0" t="s">
        <v>33</v>
      </c>
      <c r="O1927" s="2">
        <v>0</v>
      </c>
      <c r="P1927" s="2">
        <v>7</v>
      </c>
      <c r="Q1927" s="2">
        <f>IF(C1927="Inventario físico",O1927,P1927)</f>
      </c>
      <c r="R1927" s="2">
        <v>1</v>
      </c>
      <c r="S1927" s="0" t="s">
        <v>6044</v>
      </c>
      <c r="T1927" s="0" t="s">
        <v>6044</v>
      </c>
      <c r="U1927" s="0" t="s">
        <v>99</v>
      </c>
      <c r="V1927" s="5" t="s">
        <v>3237</v>
      </c>
      <c r="Y1927" s="5" t="s">
        <v>3304</v>
      </c>
      <c r="Z1927" s="0" t="s">
        <v>104</v>
      </c>
      <c r="AC1927" s="5" t="s">
        <v>105</v>
      </c>
      <c r="AD1927" s="3">
        <f>IF(AA1927="","Pendiente",AA1927*Q1927)</f>
      </c>
      <c r="AE1927" s="3">
        <v>19569.260000000002</v>
      </c>
      <c r="AF1927" s="3">
        <f>IF(AE1927="","",AE1927*Q1927)</f>
      </c>
      <c r="AG1927" s="0" t="s">
        <v>106</v>
      </c>
      <c r="AH1927" s="0" t="s">
        <v>107</v>
      </c>
    </row>
    <row r="1928">
      <c r="A1928" s="0">
        <v>1924</v>
      </c>
      <c r="B1928" s="0" t="s">
        <v>6045</v>
      </c>
      <c r="C1928" s="0" t="s">
        <v>13</v>
      </c>
      <c r="D1928" s="0" t="s">
        <v>16</v>
      </c>
      <c r="E1928" s="5" t="s">
        <v>131</v>
      </c>
      <c r="F1928" s="0" t="s">
        <v>3300</v>
      </c>
      <c r="G1928" s="0" t="s">
        <v>28</v>
      </c>
      <c r="H1928" s="0" t="s">
        <v>2131</v>
      </c>
      <c r="I1928" s="0" t="s">
        <v>3301</v>
      </c>
      <c r="J1928" s="5" t="s">
        <v>3302</v>
      </c>
      <c r="K1928" s="0" t="s">
        <v>30</v>
      </c>
      <c r="O1928" s="2">
        <v>0</v>
      </c>
      <c r="P1928" s="2">
        <v>7</v>
      </c>
      <c r="Q1928" s="2">
        <f>IF(C1928="Inventario físico",O1928,P1928)</f>
      </c>
      <c r="R1928" s="2">
        <v>1</v>
      </c>
      <c r="S1928" s="0" t="s">
        <v>6046</v>
      </c>
      <c r="T1928" s="0" t="s">
        <v>6046</v>
      </c>
      <c r="U1928" s="0" t="s">
        <v>99</v>
      </c>
      <c r="V1928" s="5" t="s">
        <v>295</v>
      </c>
      <c r="Y1928" s="5" t="s">
        <v>3304</v>
      </c>
      <c r="Z1928" s="0" t="s">
        <v>104</v>
      </c>
      <c r="AC1928" s="5" t="s">
        <v>105</v>
      </c>
      <c r="AD1928" s="3">
        <f>IF(AA1928="","Pendiente",AA1928*Q1928)</f>
      </c>
      <c r="AE1928" s="3">
        <v>29040.737142857142</v>
      </c>
      <c r="AF1928" s="3">
        <f>IF(AE1928="","",AE1928*Q1928)</f>
      </c>
      <c r="AG1928" s="0" t="s">
        <v>106</v>
      </c>
      <c r="AH1928" s="0" t="s">
        <v>107</v>
      </c>
    </row>
    <row r="1929">
      <c r="A1929" s="0">
        <v>1925</v>
      </c>
      <c r="B1929" s="0" t="s">
        <v>6047</v>
      </c>
      <c r="C1929" s="0" t="s">
        <v>13</v>
      </c>
      <c r="D1929" s="0" t="s">
        <v>18</v>
      </c>
      <c r="E1929" s="5" t="s">
        <v>3500</v>
      </c>
      <c r="F1929" s="0" t="s">
        <v>3501</v>
      </c>
      <c r="G1929" s="0" t="s">
        <v>28</v>
      </c>
      <c r="H1929" s="0" t="s">
        <v>2131</v>
      </c>
      <c r="I1929" s="0" t="s">
        <v>3301</v>
      </c>
      <c r="J1929" s="5" t="s">
        <v>3302</v>
      </c>
      <c r="K1929" s="0" t="s">
        <v>32</v>
      </c>
      <c r="O1929" s="2">
        <v>0</v>
      </c>
      <c r="P1929" s="2">
        <v>7</v>
      </c>
      <c r="Q1929" s="2">
        <f>IF(C1929="Inventario físico",O1929,P1929)</f>
      </c>
      <c r="R1929" s="2">
        <v>1</v>
      </c>
      <c r="S1929" s="0" t="s">
        <v>6048</v>
      </c>
      <c r="T1929" s="0" t="s">
        <v>6048</v>
      </c>
      <c r="U1929" s="0" t="s">
        <v>99</v>
      </c>
      <c r="V1929" s="5" t="s">
        <v>6049</v>
      </c>
      <c r="Y1929" s="5" t="s">
        <v>3504</v>
      </c>
      <c r="Z1929" s="0" t="s">
        <v>104</v>
      </c>
      <c r="AC1929" s="5" t="s">
        <v>105</v>
      </c>
      <c r="AD1929" s="3">
        <f>IF(AA1929="","Pendiente",AA1929*Q1929)</f>
      </c>
      <c r="AE1929" s="3">
        <v>18500</v>
      </c>
      <c r="AF1929" s="3">
        <f>IF(AE1929="","",AE1929*Q1929)</f>
      </c>
      <c r="AG1929" s="0" t="s">
        <v>106</v>
      </c>
      <c r="AH1929" s="0" t="s">
        <v>107</v>
      </c>
    </row>
    <row r="1930">
      <c r="A1930" s="0">
        <v>1926</v>
      </c>
      <c r="B1930" s="0" t="s">
        <v>6050</v>
      </c>
      <c r="C1930" s="0" t="s">
        <v>13</v>
      </c>
      <c r="D1930" s="0" t="s">
        <v>18</v>
      </c>
      <c r="E1930" s="5" t="s">
        <v>3500</v>
      </c>
      <c r="F1930" s="0" t="s">
        <v>3501</v>
      </c>
      <c r="G1930" s="0" t="s">
        <v>28</v>
      </c>
      <c r="H1930" s="0" t="s">
        <v>2131</v>
      </c>
      <c r="I1930" s="0" t="s">
        <v>3301</v>
      </c>
      <c r="J1930" s="5" t="s">
        <v>3302</v>
      </c>
      <c r="K1930" s="0" t="s">
        <v>32</v>
      </c>
      <c r="O1930" s="2">
        <v>0</v>
      </c>
      <c r="P1930" s="2">
        <v>7</v>
      </c>
      <c r="Q1930" s="2">
        <f>IF(C1930="Inventario físico",O1930,P1930)</f>
      </c>
      <c r="R1930" s="2">
        <v>1</v>
      </c>
      <c r="S1930" s="0" t="s">
        <v>6051</v>
      </c>
      <c r="T1930" s="0" t="s">
        <v>6051</v>
      </c>
      <c r="U1930" s="0" t="s">
        <v>99</v>
      </c>
      <c r="V1930" s="5" t="s">
        <v>6052</v>
      </c>
      <c r="Y1930" s="5" t="s">
        <v>3504</v>
      </c>
      <c r="Z1930" s="0" t="s">
        <v>104</v>
      </c>
      <c r="AC1930" s="5" t="s">
        <v>105</v>
      </c>
      <c r="AD1930" s="3">
        <f>IF(AA1930="","Pendiente",AA1930*Q1930)</f>
      </c>
      <c r="AE1930" s="3">
        <v>36309</v>
      </c>
      <c r="AF1930" s="3">
        <f>IF(AE1930="","",AE1930*Q1930)</f>
      </c>
      <c r="AG1930" s="0" t="s">
        <v>106</v>
      </c>
      <c r="AH1930" s="0" t="s">
        <v>107</v>
      </c>
    </row>
    <row r="1931">
      <c r="A1931" s="0">
        <v>1927</v>
      </c>
      <c r="B1931" s="0" t="s">
        <v>6053</v>
      </c>
      <c r="C1931" s="0" t="s">
        <v>13</v>
      </c>
      <c r="D1931" s="0" t="s">
        <v>18</v>
      </c>
      <c r="E1931" s="5" t="s">
        <v>3500</v>
      </c>
      <c r="F1931" s="0" t="s">
        <v>3501</v>
      </c>
      <c r="G1931" s="0" t="s">
        <v>28</v>
      </c>
      <c r="H1931" s="0" t="s">
        <v>2131</v>
      </c>
      <c r="I1931" s="0" t="s">
        <v>3301</v>
      </c>
      <c r="J1931" s="5" t="s">
        <v>3302</v>
      </c>
      <c r="K1931" s="0" t="s">
        <v>32</v>
      </c>
      <c r="O1931" s="2">
        <v>0</v>
      </c>
      <c r="P1931" s="2">
        <v>7</v>
      </c>
      <c r="Q1931" s="2">
        <f>IF(C1931="Inventario físico",O1931,P1931)</f>
      </c>
      <c r="R1931" s="2">
        <v>1</v>
      </c>
      <c r="S1931" s="0" t="s">
        <v>6054</v>
      </c>
      <c r="T1931" s="0" t="s">
        <v>6054</v>
      </c>
      <c r="U1931" s="0" t="s">
        <v>99</v>
      </c>
      <c r="V1931" s="5" t="s">
        <v>6055</v>
      </c>
      <c r="Y1931" s="5" t="s">
        <v>3504</v>
      </c>
      <c r="Z1931" s="0" t="s">
        <v>104</v>
      </c>
      <c r="AC1931" s="5" t="s">
        <v>105</v>
      </c>
      <c r="AD1931" s="3">
        <f>IF(AA1931="","Pendiente",AA1931*Q1931)</f>
      </c>
      <c r="AE1931" s="3">
        <v>38161.28571428572</v>
      </c>
      <c r="AF1931" s="3">
        <f>IF(AE1931="","",AE1931*Q1931)</f>
      </c>
      <c r="AG1931" s="0" t="s">
        <v>106</v>
      </c>
      <c r="AH1931" s="0" t="s">
        <v>107</v>
      </c>
    </row>
    <row r="1932">
      <c r="A1932" s="0">
        <v>1928</v>
      </c>
      <c r="B1932" s="0" t="s">
        <v>6056</v>
      </c>
      <c r="C1932" s="0" t="s">
        <v>13</v>
      </c>
      <c r="D1932" s="0" t="s">
        <v>16</v>
      </c>
      <c r="E1932" s="5" t="s">
        <v>3306</v>
      </c>
      <c r="G1932" s="0" t="s">
        <v>28</v>
      </c>
      <c r="H1932" s="0" t="s">
        <v>2131</v>
      </c>
      <c r="I1932" s="0" t="s">
        <v>3301</v>
      </c>
      <c r="J1932" s="5" t="s">
        <v>3302</v>
      </c>
      <c r="K1932" s="0" t="s">
        <v>30</v>
      </c>
      <c r="O1932" s="2">
        <v>0</v>
      </c>
      <c r="P1932" s="2">
        <v>6</v>
      </c>
      <c r="Q1932" s="2">
        <f>IF(C1932="Inventario físico",O1932,P1932)</f>
      </c>
      <c r="R1932" s="2">
        <v>1</v>
      </c>
      <c r="S1932" s="0" t="s">
        <v>6057</v>
      </c>
      <c r="T1932" s="0" t="s">
        <v>6057</v>
      </c>
      <c r="U1932" s="0" t="s">
        <v>99</v>
      </c>
      <c r="V1932" s="5" t="s">
        <v>6058</v>
      </c>
      <c r="Y1932" s="5" t="s">
        <v>3309</v>
      </c>
      <c r="Z1932" s="0" t="s">
        <v>104</v>
      </c>
      <c r="AC1932" s="5" t="s">
        <v>105</v>
      </c>
      <c r="AD1932" s="3">
        <f>IF(AA1932="","Pendiente",AA1932*Q1932)</f>
      </c>
      <c r="AE1932" s="3">
        <v>1368.385</v>
      </c>
      <c r="AF1932" s="3">
        <f>IF(AE1932="","",AE1932*Q1932)</f>
      </c>
      <c r="AG1932" s="0" t="s">
        <v>106</v>
      </c>
      <c r="AH1932" s="0" t="s">
        <v>107</v>
      </c>
    </row>
    <row r="1933">
      <c r="A1933" s="0">
        <v>1929</v>
      </c>
      <c r="B1933" s="0" t="s">
        <v>6059</v>
      </c>
      <c r="C1933" s="0" t="s">
        <v>13</v>
      </c>
      <c r="D1933" s="0" t="s">
        <v>16</v>
      </c>
      <c r="E1933" s="5" t="s">
        <v>3306</v>
      </c>
      <c r="G1933" s="0" t="s">
        <v>28</v>
      </c>
      <c r="H1933" s="0" t="s">
        <v>2131</v>
      </c>
      <c r="I1933" s="0" t="s">
        <v>3301</v>
      </c>
      <c r="J1933" s="5" t="s">
        <v>3302</v>
      </c>
      <c r="K1933" s="0" t="s">
        <v>30</v>
      </c>
      <c r="O1933" s="2">
        <v>0</v>
      </c>
      <c r="P1933" s="2">
        <v>6</v>
      </c>
      <c r="Q1933" s="2">
        <f>IF(C1933="Inventario físico",O1933,P1933)</f>
      </c>
      <c r="R1933" s="2">
        <v>1</v>
      </c>
      <c r="S1933" s="0" t="s">
        <v>6060</v>
      </c>
      <c r="T1933" s="0" t="s">
        <v>6060</v>
      </c>
      <c r="U1933" s="0" t="s">
        <v>99</v>
      </c>
      <c r="V1933" s="5" t="s">
        <v>6061</v>
      </c>
      <c r="Y1933" s="5" t="s">
        <v>3309</v>
      </c>
      <c r="Z1933" s="0" t="s">
        <v>104</v>
      </c>
      <c r="AC1933" s="5" t="s">
        <v>105</v>
      </c>
      <c r="AD1933" s="3">
        <f>IF(AA1933="","Pendiente",AA1933*Q1933)</f>
      </c>
      <c r="AE1933" s="3">
        <v>323.12</v>
      </c>
      <c r="AF1933" s="3">
        <f>IF(AE1933="","",AE1933*Q1933)</f>
      </c>
      <c r="AG1933" s="0" t="s">
        <v>106</v>
      </c>
      <c r="AH1933" s="0" t="s">
        <v>107</v>
      </c>
    </row>
    <row r="1934">
      <c r="A1934" s="0">
        <v>1930</v>
      </c>
      <c r="B1934" s="0" t="s">
        <v>6062</v>
      </c>
      <c r="C1934" s="0" t="s">
        <v>13</v>
      </c>
      <c r="D1934" s="0" t="s">
        <v>18</v>
      </c>
      <c r="E1934" s="5" t="s">
        <v>3500</v>
      </c>
      <c r="F1934" s="0" t="s">
        <v>3501</v>
      </c>
      <c r="G1934" s="0" t="s">
        <v>28</v>
      </c>
      <c r="H1934" s="0" t="s">
        <v>2131</v>
      </c>
      <c r="I1934" s="0" t="s">
        <v>3301</v>
      </c>
      <c r="J1934" s="5" t="s">
        <v>3302</v>
      </c>
      <c r="K1934" s="0" t="s">
        <v>32</v>
      </c>
      <c r="O1934" s="2">
        <v>0</v>
      </c>
      <c r="P1934" s="2">
        <v>6</v>
      </c>
      <c r="Q1934" s="2">
        <f>IF(C1934="Inventario físico",O1934,P1934)</f>
      </c>
      <c r="R1934" s="2">
        <v>1</v>
      </c>
      <c r="S1934" s="0" t="s">
        <v>6063</v>
      </c>
      <c r="T1934" s="0" t="s">
        <v>6063</v>
      </c>
      <c r="U1934" s="0" t="s">
        <v>99</v>
      </c>
      <c r="V1934" s="5" t="s">
        <v>6064</v>
      </c>
      <c r="Y1934" s="5" t="s">
        <v>3504</v>
      </c>
      <c r="Z1934" s="0" t="s">
        <v>104</v>
      </c>
      <c r="AC1934" s="5" t="s">
        <v>105</v>
      </c>
      <c r="AD1934" s="3">
        <f>IF(AA1934="","Pendiente",AA1934*Q1934)</f>
      </c>
      <c r="AE1934" s="3">
        <v>21275.670000000002</v>
      </c>
      <c r="AF1934" s="3">
        <f>IF(AE1934="","",AE1934*Q1934)</f>
      </c>
      <c r="AG1934" s="0" t="s">
        <v>106</v>
      </c>
      <c r="AH1934" s="0" t="s">
        <v>107</v>
      </c>
    </row>
    <row r="1935">
      <c r="A1935" s="0">
        <v>1931</v>
      </c>
      <c r="B1935" s="0" t="s">
        <v>6065</v>
      </c>
      <c r="C1935" s="0" t="s">
        <v>13</v>
      </c>
      <c r="D1935" s="0" t="s">
        <v>18</v>
      </c>
      <c r="E1935" s="5" t="s">
        <v>3500</v>
      </c>
      <c r="F1935" s="0" t="s">
        <v>3501</v>
      </c>
      <c r="G1935" s="0" t="s">
        <v>28</v>
      </c>
      <c r="H1935" s="0" t="s">
        <v>2131</v>
      </c>
      <c r="I1935" s="0" t="s">
        <v>3301</v>
      </c>
      <c r="J1935" s="5" t="s">
        <v>3302</v>
      </c>
      <c r="K1935" s="0" t="s">
        <v>32</v>
      </c>
      <c r="O1935" s="2">
        <v>0</v>
      </c>
      <c r="P1935" s="2">
        <v>6</v>
      </c>
      <c r="Q1935" s="2">
        <f>IF(C1935="Inventario físico",O1935,P1935)</f>
      </c>
      <c r="R1935" s="2">
        <v>1</v>
      </c>
      <c r="S1935" s="0" t="s">
        <v>6066</v>
      </c>
      <c r="T1935" s="0" t="s">
        <v>6066</v>
      </c>
      <c r="U1935" s="0" t="s">
        <v>99</v>
      </c>
      <c r="V1935" s="5" t="s">
        <v>6067</v>
      </c>
      <c r="Y1935" s="5" t="s">
        <v>3504</v>
      </c>
      <c r="Z1935" s="0" t="s">
        <v>104</v>
      </c>
      <c r="AC1935" s="5" t="s">
        <v>105</v>
      </c>
      <c r="AD1935" s="3">
        <f>IF(AA1935="","Pendiente",AA1935*Q1935)</f>
      </c>
      <c r="AE1935" s="3">
        <v>35741.333333333336</v>
      </c>
      <c r="AF1935" s="3">
        <f>IF(AE1935="","",AE1935*Q1935)</f>
      </c>
      <c r="AG1935" s="0" t="s">
        <v>106</v>
      </c>
      <c r="AH1935" s="0" t="s">
        <v>107</v>
      </c>
    </row>
    <row r="1936">
      <c r="A1936" s="0">
        <v>1932</v>
      </c>
      <c r="B1936" s="0" t="s">
        <v>6068</v>
      </c>
      <c r="C1936" s="0" t="s">
        <v>13</v>
      </c>
      <c r="D1936" s="0" t="s">
        <v>18</v>
      </c>
      <c r="E1936" s="5" t="s">
        <v>3500</v>
      </c>
      <c r="F1936" s="0" t="s">
        <v>3501</v>
      </c>
      <c r="G1936" s="0" t="s">
        <v>28</v>
      </c>
      <c r="H1936" s="0" t="s">
        <v>2131</v>
      </c>
      <c r="I1936" s="0" t="s">
        <v>3301</v>
      </c>
      <c r="J1936" s="5" t="s">
        <v>3302</v>
      </c>
      <c r="K1936" s="0" t="s">
        <v>32</v>
      </c>
      <c r="O1936" s="2">
        <v>0</v>
      </c>
      <c r="P1936" s="2">
        <v>6</v>
      </c>
      <c r="Q1936" s="2">
        <f>IF(C1936="Inventario físico",O1936,P1936)</f>
      </c>
      <c r="R1936" s="2">
        <v>1</v>
      </c>
      <c r="S1936" s="0" t="s">
        <v>6069</v>
      </c>
      <c r="T1936" s="0" t="s">
        <v>6069</v>
      </c>
      <c r="U1936" s="0" t="s">
        <v>99</v>
      </c>
      <c r="V1936" s="5" t="s">
        <v>6070</v>
      </c>
      <c r="Y1936" s="5" t="s">
        <v>3504</v>
      </c>
      <c r="Z1936" s="0" t="s">
        <v>104</v>
      </c>
      <c r="AC1936" s="5" t="s">
        <v>105</v>
      </c>
      <c r="AD1936" s="3">
        <f>IF(AA1936="","Pendiente",AA1936*Q1936)</f>
      </c>
      <c r="AE1936" s="3">
        <v>2727.27</v>
      </c>
      <c r="AF1936" s="3">
        <f>IF(AE1936="","",AE1936*Q1936)</f>
      </c>
      <c r="AG1936" s="0" t="s">
        <v>106</v>
      </c>
      <c r="AH1936" s="0" t="s">
        <v>107</v>
      </c>
    </row>
    <row r="1937">
      <c r="A1937" s="0">
        <v>1933</v>
      </c>
      <c r="B1937" s="0" t="s">
        <v>6071</v>
      </c>
      <c r="C1937" s="0" t="s">
        <v>13</v>
      </c>
      <c r="D1937" s="0" t="s">
        <v>16</v>
      </c>
      <c r="E1937" s="5" t="s">
        <v>3306</v>
      </c>
      <c r="G1937" s="0" t="s">
        <v>28</v>
      </c>
      <c r="H1937" s="0" t="s">
        <v>2131</v>
      </c>
      <c r="I1937" s="0" t="s">
        <v>3301</v>
      </c>
      <c r="J1937" s="5" t="s">
        <v>3302</v>
      </c>
      <c r="K1937" s="0" t="s">
        <v>33</v>
      </c>
      <c r="O1937" s="2">
        <v>0</v>
      </c>
      <c r="P1937" s="2">
        <v>5</v>
      </c>
      <c r="Q1937" s="2">
        <f>IF(C1937="Inventario físico",O1937,P1937)</f>
      </c>
      <c r="R1937" s="2">
        <v>1</v>
      </c>
      <c r="S1937" s="0" t="s">
        <v>6072</v>
      </c>
      <c r="T1937" s="0" t="s">
        <v>6072</v>
      </c>
      <c r="U1937" s="0" t="s">
        <v>99</v>
      </c>
      <c r="V1937" s="5" t="s">
        <v>6073</v>
      </c>
      <c r="Y1937" s="5" t="s">
        <v>3309</v>
      </c>
      <c r="Z1937" s="0" t="s">
        <v>104</v>
      </c>
      <c r="AC1937" s="5" t="s">
        <v>105</v>
      </c>
      <c r="AD1937" s="3">
        <f>IF(AA1937="","Pendiente",AA1937*Q1937)</f>
      </c>
      <c r="AE1937" s="3">
        <v>1489.75</v>
      </c>
      <c r="AF1937" s="3">
        <f>IF(AE1937="","",AE1937*Q1937)</f>
      </c>
      <c r="AG1937" s="0" t="s">
        <v>106</v>
      </c>
      <c r="AH1937" s="0" t="s">
        <v>107</v>
      </c>
    </row>
    <row r="1938">
      <c r="A1938" s="0">
        <v>1934</v>
      </c>
      <c r="B1938" s="0" t="s">
        <v>6074</v>
      </c>
      <c r="C1938" s="0" t="s">
        <v>13</v>
      </c>
      <c r="D1938" s="0" t="s">
        <v>16</v>
      </c>
      <c r="E1938" s="5" t="s">
        <v>3306</v>
      </c>
      <c r="G1938" s="0" t="s">
        <v>28</v>
      </c>
      <c r="H1938" s="0" t="s">
        <v>2131</v>
      </c>
      <c r="I1938" s="0" t="s">
        <v>3301</v>
      </c>
      <c r="J1938" s="5" t="s">
        <v>3302</v>
      </c>
      <c r="K1938" s="0" t="s">
        <v>33</v>
      </c>
      <c r="O1938" s="2">
        <v>0</v>
      </c>
      <c r="P1938" s="2">
        <v>5</v>
      </c>
      <c r="Q1938" s="2">
        <f>IF(C1938="Inventario físico",O1938,P1938)</f>
      </c>
      <c r="R1938" s="2">
        <v>1</v>
      </c>
      <c r="S1938" s="0" t="s">
        <v>6075</v>
      </c>
      <c r="T1938" s="0" t="s">
        <v>6075</v>
      </c>
      <c r="U1938" s="0" t="s">
        <v>99</v>
      </c>
      <c r="V1938" s="5" t="s">
        <v>6076</v>
      </c>
      <c r="Y1938" s="5" t="s">
        <v>3309</v>
      </c>
      <c r="Z1938" s="0" t="s">
        <v>104</v>
      </c>
      <c r="AC1938" s="5" t="s">
        <v>105</v>
      </c>
      <c r="AD1938" s="3">
        <f>IF(AA1938="","Pendiente",AA1938*Q1938)</f>
      </c>
      <c r="AE1938" s="3">
        <v>73868.89</v>
      </c>
      <c r="AF1938" s="3">
        <f>IF(AE1938="","",AE1938*Q1938)</f>
      </c>
      <c r="AG1938" s="0" t="s">
        <v>106</v>
      </c>
      <c r="AH1938" s="0" t="s">
        <v>107</v>
      </c>
    </row>
    <row r="1939">
      <c r="A1939" s="0">
        <v>1935</v>
      </c>
      <c r="B1939" s="0" t="s">
        <v>6077</v>
      </c>
      <c r="C1939" s="0" t="s">
        <v>13</v>
      </c>
      <c r="D1939" s="0" t="s">
        <v>16</v>
      </c>
      <c r="E1939" s="5" t="s">
        <v>3306</v>
      </c>
      <c r="G1939" s="0" t="s">
        <v>28</v>
      </c>
      <c r="H1939" s="0" t="s">
        <v>2131</v>
      </c>
      <c r="I1939" s="0" t="s">
        <v>3301</v>
      </c>
      <c r="J1939" s="5" t="s">
        <v>3302</v>
      </c>
      <c r="K1939" s="0" t="s">
        <v>33</v>
      </c>
      <c r="O1939" s="2">
        <v>0</v>
      </c>
      <c r="P1939" s="2">
        <v>5</v>
      </c>
      <c r="Q1939" s="2">
        <f>IF(C1939="Inventario físico",O1939,P1939)</f>
      </c>
      <c r="R1939" s="2">
        <v>1</v>
      </c>
      <c r="S1939" s="0" t="s">
        <v>6078</v>
      </c>
      <c r="T1939" s="0" t="s">
        <v>6078</v>
      </c>
      <c r="U1939" s="0" t="s">
        <v>99</v>
      </c>
      <c r="V1939" s="5" t="s">
        <v>2676</v>
      </c>
      <c r="Y1939" s="5" t="s">
        <v>3309</v>
      </c>
      <c r="Z1939" s="0" t="s">
        <v>104</v>
      </c>
      <c r="AC1939" s="5" t="s">
        <v>105</v>
      </c>
      <c r="AD1939" s="3">
        <f>IF(AA1939="","Pendiente",AA1939*Q1939)</f>
      </c>
      <c r="AE1939" s="3">
        <v>15800</v>
      </c>
      <c r="AF1939" s="3">
        <f>IF(AE1939="","",AE1939*Q1939)</f>
      </c>
      <c r="AG1939" s="0" t="s">
        <v>106</v>
      </c>
      <c r="AH1939" s="0" t="s">
        <v>107</v>
      </c>
    </row>
    <row r="1940">
      <c r="A1940" s="0">
        <v>1936</v>
      </c>
      <c r="B1940" s="0" t="s">
        <v>6079</v>
      </c>
      <c r="C1940" s="0" t="s">
        <v>13</v>
      </c>
      <c r="D1940" s="0" t="s">
        <v>16</v>
      </c>
      <c r="E1940" s="5" t="s">
        <v>3306</v>
      </c>
      <c r="G1940" s="0" t="s">
        <v>28</v>
      </c>
      <c r="H1940" s="0" t="s">
        <v>2131</v>
      </c>
      <c r="I1940" s="0" t="s">
        <v>3301</v>
      </c>
      <c r="J1940" s="5" t="s">
        <v>3302</v>
      </c>
      <c r="K1940" s="0" t="s">
        <v>33</v>
      </c>
      <c r="O1940" s="2">
        <v>0</v>
      </c>
      <c r="P1940" s="2">
        <v>5</v>
      </c>
      <c r="Q1940" s="2">
        <f>IF(C1940="Inventario físico",O1940,P1940)</f>
      </c>
      <c r="R1940" s="2">
        <v>1</v>
      </c>
      <c r="S1940" s="0" t="s">
        <v>6080</v>
      </c>
      <c r="T1940" s="0" t="s">
        <v>6080</v>
      </c>
      <c r="U1940" s="0" t="s">
        <v>99</v>
      </c>
      <c r="V1940" s="5" t="s">
        <v>6081</v>
      </c>
      <c r="Y1940" s="5" t="s">
        <v>3309</v>
      </c>
      <c r="Z1940" s="0" t="s">
        <v>104</v>
      </c>
      <c r="AC1940" s="5" t="s">
        <v>105</v>
      </c>
      <c r="AD1940" s="3">
        <f>IF(AA1940="","Pendiente",AA1940*Q1940)</f>
      </c>
      <c r="AE1940" s="3">
        <v>16951.55</v>
      </c>
      <c r="AF1940" s="3">
        <f>IF(AE1940="","",AE1940*Q1940)</f>
      </c>
      <c r="AG1940" s="0" t="s">
        <v>106</v>
      </c>
      <c r="AH1940" s="0" t="s">
        <v>107</v>
      </c>
    </row>
    <row r="1941">
      <c r="A1941" s="0">
        <v>1937</v>
      </c>
      <c r="B1941" s="0" t="s">
        <v>6082</v>
      </c>
      <c r="C1941" s="0" t="s">
        <v>13</v>
      </c>
      <c r="D1941" s="0" t="s">
        <v>16</v>
      </c>
      <c r="E1941" s="5" t="s">
        <v>3306</v>
      </c>
      <c r="G1941" s="0" t="s">
        <v>28</v>
      </c>
      <c r="H1941" s="0" t="s">
        <v>2131</v>
      </c>
      <c r="I1941" s="0" t="s">
        <v>3301</v>
      </c>
      <c r="J1941" s="5" t="s">
        <v>3302</v>
      </c>
      <c r="K1941" s="0" t="s">
        <v>33</v>
      </c>
      <c r="O1941" s="2">
        <v>0</v>
      </c>
      <c r="P1941" s="2">
        <v>5</v>
      </c>
      <c r="Q1941" s="2">
        <f>IF(C1941="Inventario físico",O1941,P1941)</f>
      </c>
      <c r="R1941" s="2">
        <v>1</v>
      </c>
      <c r="S1941" s="0" t="s">
        <v>6083</v>
      </c>
      <c r="T1941" s="0" t="s">
        <v>6083</v>
      </c>
      <c r="U1941" s="0" t="s">
        <v>99</v>
      </c>
      <c r="V1941" s="5" t="s">
        <v>2116</v>
      </c>
      <c r="Y1941" s="5" t="s">
        <v>3309</v>
      </c>
      <c r="Z1941" s="0" t="s">
        <v>104</v>
      </c>
      <c r="AC1941" s="5" t="s">
        <v>105</v>
      </c>
      <c r="AD1941" s="3">
        <f>IF(AA1941="","Pendiente",AA1941*Q1941)</f>
      </c>
      <c r="AE1941" s="3">
        <v>4657.5</v>
      </c>
      <c r="AF1941" s="3">
        <f>IF(AE1941="","",AE1941*Q1941)</f>
      </c>
      <c r="AG1941" s="0" t="s">
        <v>106</v>
      </c>
      <c r="AH1941" s="0" t="s">
        <v>107</v>
      </c>
    </row>
    <row r="1942">
      <c r="A1942" s="0">
        <v>1938</v>
      </c>
      <c r="B1942" s="0" t="s">
        <v>6084</v>
      </c>
      <c r="C1942" s="0" t="s">
        <v>13</v>
      </c>
      <c r="D1942" s="0" t="s">
        <v>16</v>
      </c>
      <c r="E1942" s="5" t="s">
        <v>3306</v>
      </c>
      <c r="G1942" s="0" t="s">
        <v>28</v>
      </c>
      <c r="H1942" s="0" t="s">
        <v>2131</v>
      </c>
      <c r="I1942" s="0" t="s">
        <v>3301</v>
      </c>
      <c r="J1942" s="5" t="s">
        <v>3302</v>
      </c>
      <c r="K1942" s="0" t="s">
        <v>33</v>
      </c>
      <c r="O1942" s="2">
        <v>0</v>
      </c>
      <c r="P1942" s="2">
        <v>5</v>
      </c>
      <c r="Q1942" s="2">
        <f>IF(C1942="Inventario físico",O1942,P1942)</f>
      </c>
      <c r="R1942" s="2">
        <v>1</v>
      </c>
      <c r="S1942" s="0" t="s">
        <v>6085</v>
      </c>
      <c r="T1942" s="0" t="s">
        <v>6085</v>
      </c>
      <c r="U1942" s="0" t="s">
        <v>99</v>
      </c>
      <c r="V1942" s="5" t="s">
        <v>1315</v>
      </c>
      <c r="Y1942" s="5" t="s">
        <v>3309</v>
      </c>
      <c r="Z1942" s="0" t="s">
        <v>104</v>
      </c>
      <c r="AC1942" s="5" t="s">
        <v>105</v>
      </c>
      <c r="AD1942" s="3">
        <f>IF(AA1942="","Pendiente",AA1942*Q1942)</f>
      </c>
      <c r="AE1942" s="3">
        <v>11171.9</v>
      </c>
      <c r="AF1942" s="3">
        <f>IF(AE1942="","",AE1942*Q1942)</f>
      </c>
      <c r="AG1942" s="0" t="s">
        <v>106</v>
      </c>
      <c r="AH1942" s="0" t="s">
        <v>107</v>
      </c>
    </row>
    <row r="1943">
      <c r="A1943" s="0">
        <v>1939</v>
      </c>
      <c r="B1943" s="0" t="s">
        <v>6086</v>
      </c>
      <c r="C1943" s="0" t="s">
        <v>13</v>
      </c>
      <c r="D1943" s="0" t="s">
        <v>18</v>
      </c>
      <c r="E1943" s="5" t="s">
        <v>3500</v>
      </c>
      <c r="F1943" s="0" t="s">
        <v>3501</v>
      </c>
      <c r="G1943" s="0" t="s">
        <v>28</v>
      </c>
      <c r="H1943" s="0" t="s">
        <v>2131</v>
      </c>
      <c r="I1943" s="0" t="s">
        <v>3301</v>
      </c>
      <c r="J1943" s="5" t="s">
        <v>3302</v>
      </c>
      <c r="K1943" s="0" t="s">
        <v>32</v>
      </c>
      <c r="O1943" s="2">
        <v>0</v>
      </c>
      <c r="P1943" s="2">
        <v>5</v>
      </c>
      <c r="Q1943" s="2">
        <f>IF(C1943="Inventario físico",O1943,P1943)</f>
      </c>
      <c r="R1943" s="2">
        <v>1</v>
      </c>
      <c r="S1943" s="0" t="s">
        <v>6087</v>
      </c>
      <c r="T1943" s="0" t="s">
        <v>6087</v>
      </c>
      <c r="U1943" s="0" t="s">
        <v>99</v>
      </c>
      <c r="V1943" s="5" t="s">
        <v>6088</v>
      </c>
      <c r="Y1943" s="5" t="s">
        <v>3504</v>
      </c>
      <c r="Z1943" s="0" t="s">
        <v>104</v>
      </c>
      <c r="AC1943" s="5" t="s">
        <v>105</v>
      </c>
      <c r="AD1943" s="3">
        <f>IF(AA1943="","Pendiente",AA1943*Q1943)</f>
      </c>
      <c r="AE1943" s="3">
        <v>7950.778</v>
      </c>
      <c r="AF1943" s="3">
        <f>IF(AE1943="","",AE1943*Q1943)</f>
      </c>
      <c r="AG1943" s="0" t="s">
        <v>106</v>
      </c>
      <c r="AH1943" s="0" t="s">
        <v>107</v>
      </c>
    </row>
    <row r="1944">
      <c r="A1944" s="0">
        <v>1940</v>
      </c>
      <c r="B1944" s="0" t="s">
        <v>6089</v>
      </c>
      <c r="C1944" s="0" t="s">
        <v>13</v>
      </c>
      <c r="D1944" s="0" t="s">
        <v>18</v>
      </c>
      <c r="E1944" s="5" t="s">
        <v>3500</v>
      </c>
      <c r="F1944" s="0" t="s">
        <v>3501</v>
      </c>
      <c r="G1944" s="0" t="s">
        <v>28</v>
      </c>
      <c r="H1944" s="0" t="s">
        <v>2131</v>
      </c>
      <c r="I1944" s="0" t="s">
        <v>3301</v>
      </c>
      <c r="J1944" s="5" t="s">
        <v>3302</v>
      </c>
      <c r="K1944" s="0" t="s">
        <v>32</v>
      </c>
      <c r="O1944" s="2">
        <v>0</v>
      </c>
      <c r="P1944" s="2">
        <v>5</v>
      </c>
      <c r="Q1944" s="2">
        <f>IF(C1944="Inventario físico",O1944,P1944)</f>
      </c>
      <c r="R1944" s="2">
        <v>1</v>
      </c>
      <c r="S1944" s="0" t="s">
        <v>6090</v>
      </c>
      <c r="T1944" s="0" t="s">
        <v>6090</v>
      </c>
      <c r="U1944" s="0" t="s">
        <v>99</v>
      </c>
      <c r="V1944" s="5" t="s">
        <v>6091</v>
      </c>
      <c r="Y1944" s="5" t="s">
        <v>3504</v>
      </c>
      <c r="Z1944" s="0" t="s">
        <v>104</v>
      </c>
      <c r="AC1944" s="5" t="s">
        <v>105</v>
      </c>
      <c r="AD1944" s="3">
        <f>IF(AA1944="","Pendiente",AA1944*Q1944)</f>
      </c>
      <c r="AE1944" s="3">
        <v>11083.8</v>
      </c>
      <c r="AF1944" s="3">
        <f>IF(AE1944="","",AE1944*Q1944)</f>
      </c>
      <c r="AG1944" s="0" t="s">
        <v>106</v>
      </c>
      <c r="AH1944" s="0" t="s">
        <v>107</v>
      </c>
    </row>
    <row r="1945">
      <c r="A1945" s="0">
        <v>1941</v>
      </c>
      <c r="B1945" s="0" t="s">
        <v>6092</v>
      </c>
      <c r="C1945" s="0" t="s">
        <v>13</v>
      </c>
      <c r="D1945" s="0" t="s">
        <v>18</v>
      </c>
      <c r="E1945" s="5" t="s">
        <v>3500</v>
      </c>
      <c r="F1945" s="0" t="s">
        <v>3501</v>
      </c>
      <c r="G1945" s="0" t="s">
        <v>28</v>
      </c>
      <c r="H1945" s="0" t="s">
        <v>2131</v>
      </c>
      <c r="I1945" s="0" t="s">
        <v>3301</v>
      </c>
      <c r="J1945" s="5" t="s">
        <v>3302</v>
      </c>
      <c r="K1945" s="0" t="s">
        <v>32</v>
      </c>
      <c r="O1945" s="2">
        <v>0</v>
      </c>
      <c r="P1945" s="2">
        <v>5</v>
      </c>
      <c r="Q1945" s="2">
        <f>IF(C1945="Inventario físico",O1945,P1945)</f>
      </c>
      <c r="R1945" s="2">
        <v>1</v>
      </c>
      <c r="S1945" s="0" t="s">
        <v>6093</v>
      </c>
      <c r="T1945" s="0" t="s">
        <v>6093</v>
      </c>
      <c r="U1945" s="0" t="s">
        <v>99</v>
      </c>
      <c r="V1945" s="5" t="s">
        <v>6094</v>
      </c>
      <c r="Y1945" s="5" t="s">
        <v>3504</v>
      </c>
      <c r="Z1945" s="0" t="s">
        <v>104</v>
      </c>
      <c r="AC1945" s="5" t="s">
        <v>105</v>
      </c>
      <c r="AD1945" s="3">
        <f>IF(AA1945="","Pendiente",AA1945*Q1945)</f>
      </c>
      <c r="AE1945" s="3">
        <v>109948.85</v>
      </c>
      <c r="AF1945" s="3">
        <f>IF(AE1945="","",AE1945*Q1945)</f>
      </c>
      <c r="AG1945" s="0" t="s">
        <v>106</v>
      </c>
      <c r="AH1945" s="0" t="s">
        <v>107</v>
      </c>
    </row>
    <row r="1946">
      <c r="A1946" s="0">
        <v>1942</v>
      </c>
      <c r="B1946" s="0" t="s">
        <v>6095</v>
      </c>
      <c r="C1946" s="0" t="s">
        <v>13</v>
      </c>
      <c r="D1946" s="0" t="s">
        <v>16</v>
      </c>
      <c r="E1946" s="5" t="s">
        <v>131</v>
      </c>
      <c r="F1946" s="0" t="s">
        <v>3300</v>
      </c>
      <c r="G1946" s="0" t="s">
        <v>28</v>
      </c>
      <c r="H1946" s="0" t="s">
        <v>2131</v>
      </c>
      <c r="I1946" s="0" t="s">
        <v>3301</v>
      </c>
      <c r="J1946" s="5" t="s">
        <v>3302</v>
      </c>
      <c r="K1946" s="0" t="s">
        <v>33</v>
      </c>
      <c r="O1946" s="2">
        <v>0</v>
      </c>
      <c r="P1946" s="2">
        <v>4</v>
      </c>
      <c r="Q1946" s="2">
        <f>IF(C1946="Inventario físico",O1946,P1946)</f>
      </c>
      <c r="R1946" s="2">
        <v>1</v>
      </c>
      <c r="S1946" s="0" t="s">
        <v>6096</v>
      </c>
      <c r="T1946" s="0" t="s">
        <v>6096</v>
      </c>
      <c r="U1946" s="0" t="s">
        <v>99</v>
      </c>
      <c r="V1946" s="5" t="s">
        <v>2435</v>
      </c>
      <c r="Y1946" s="5" t="s">
        <v>3304</v>
      </c>
      <c r="Z1946" s="0" t="s">
        <v>104</v>
      </c>
      <c r="AC1946" s="5" t="s">
        <v>105</v>
      </c>
      <c r="AD1946" s="3">
        <f>IF(AA1946="","Pendiente",AA1946*Q1946)</f>
      </c>
      <c r="AE1946" s="3">
        <v>10841.88</v>
      </c>
      <c r="AF1946" s="3">
        <f>IF(AE1946="","",AE1946*Q1946)</f>
      </c>
      <c r="AG1946" s="0" t="s">
        <v>106</v>
      </c>
      <c r="AH1946" s="0" t="s">
        <v>107</v>
      </c>
    </row>
    <row r="1947">
      <c r="A1947" s="0">
        <v>1943</v>
      </c>
      <c r="B1947" s="0" t="s">
        <v>6097</v>
      </c>
      <c r="C1947" s="0" t="s">
        <v>13</v>
      </c>
      <c r="D1947" s="0" t="s">
        <v>16</v>
      </c>
      <c r="E1947" s="5" t="s">
        <v>3306</v>
      </c>
      <c r="G1947" s="0" t="s">
        <v>28</v>
      </c>
      <c r="H1947" s="0" t="s">
        <v>2131</v>
      </c>
      <c r="I1947" s="0" t="s">
        <v>3301</v>
      </c>
      <c r="J1947" s="5" t="s">
        <v>3302</v>
      </c>
      <c r="K1947" s="0" t="s">
        <v>33</v>
      </c>
      <c r="O1947" s="2">
        <v>0</v>
      </c>
      <c r="P1947" s="2">
        <v>4</v>
      </c>
      <c r="Q1947" s="2">
        <f>IF(C1947="Inventario físico",O1947,P1947)</f>
      </c>
      <c r="R1947" s="2">
        <v>1</v>
      </c>
      <c r="S1947" s="0" t="s">
        <v>6098</v>
      </c>
      <c r="T1947" s="0" t="s">
        <v>6098</v>
      </c>
      <c r="U1947" s="0" t="s">
        <v>99</v>
      </c>
      <c r="V1947" s="5" t="s">
        <v>6099</v>
      </c>
      <c r="Y1947" s="5" t="s">
        <v>3309</v>
      </c>
      <c r="Z1947" s="0" t="s">
        <v>104</v>
      </c>
      <c r="AC1947" s="5" t="s">
        <v>105</v>
      </c>
      <c r="AD1947" s="3">
        <f>IF(AA1947="","Pendiente",AA1947*Q1947)</f>
      </c>
      <c r="AE1947" s="3">
        <v>39720.91</v>
      </c>
      <c r="AF1947" s="3">
        <f>IF(AE1947="","",AE1947*Q1947)</f>
      </c>
      <c r="AG1947" s="0" t="s">
        <v>106</v>
      </c>
      <c r="AH1947" s="0" t="s">
        <v>107</v>
      </c>
    </row>
    <row r="1948">
      <c r="A1948" s="0">
        <v>1944</v>
      </c>
      <c r="B1948" s="0" t="s">
        <v>6100</v>
      </c>
      <c r="C1948" s="0" t="s">
        <v>13</v>
      </c>
      <c r="D1948" s="0" t="s">
        <v>16</v>
      </c>
      <c r="E1948" s="5" t="s">
        <v>131</v>
      </c>
      <c r="F1948" s="0" t="s">
        <v>3300</v>
      </c>
      <c r="G1948" s="0" t="s">
        <v>28</v>
      </c>
      <c r="H1948" s="0" t="s">
        <v>2131</v>
      </c>
      <c r="I1948" s="0" t="s">
        <v>3301</v>
      </c>
      <c r="J1948" s="5" t="s">
        <v>3302</v>
      </c>
      <c r="K1948" s="0" t="s">
        <v>33</v>
      </c>
      <c r="O1948" s="2">
        <v>0</v>
      </c>
      <c r="P1948" s="2">
        <v>4</v>
      </c>
      <c r="Q1948" s="2">
        <f>IF(C1948="Inventario físico",O1948,P1948)</f>
      </c>
      <c r="R1948" s="2">
        <v>1</v>
      </c>
      <c r="S1948" s="0" t="s">
        <v>6101</v>
      </c>
      <c r="T1948" s="0" t="s">
        <v>6101</v>
      </c>
      <c r="U1948" s="0" t="s">
        <v>99</v>
      </c>
      <c r="V1948" s="5" t="s">
        <v>2783</v>
      </c>
      <c r="Y1948" s="5" t="s">
        <v>3304</v>
      </c>
      <c r="Z1948" s="0" t="s">
        <v>104</v>
      </c>
      <c r="AC1948" s="5" t="s">
        <v>105</v>
      </c>
      <c r="AD1948" s="3">
        <f>IF(AA1948="","Pendiente",AA1948*Q1948)</f>
      </c>
      <c r="AE1948" s="3">
        <v>1260</v>
      </c>
      <c r="AF1948" s="3">
        <f>IF(AE1948="","",AE1948*Q1948)</f>
      </c>
      <c r="AG1948" s="0" t="s">
        <v>106</v>
      </c>
      <c r="AH1948" s="0" t="s">
        <v>107</v>
      </c>
    </row>
    <row r="1949">
      <c r="A1949" s="0">
        <v>1945</v>
      </c>
      <c r="B1949" s="0" t="s">
        <v>6102</v>
      </c>
      <c r="C1949" s="0" t="s">
        <v>13</v>
      </c>
      <c r="D1949" s="0" t="s">
        <v>16</v>
      </c>
      <c r="E1949" s="5" t="s">
        <v>3306</v>
      </c>
      <c r="G1949" s="0" t="s">
        <v>28</v>
      </c>
      <c r="H1949" s="0" t="s">
        <v>2131</v>
      </c>
      <c r="I1949" s="0" t="s">
        <v>3301</v>
      </c>
      <c r="J1949" s="5" t="s">
        <v>3302</v>
      </c>
      <c r="K1949" s="0" t="s">
        <v>30</v>
      </c>
      <c r="O1949" s="2">
        <v>0</v>
      </c>
      <c r="P1949" s="2">
        <v>4</v>
      </c>
      <c r="Q1949" s="2">
        <f>IF(C1949="Inventario físico",O1949,P1949)</f>
      </c>
      <c r="R1949" s="2">
        <v>1</v>
      </c>
      <c r="S1949" s="0" t="s">
        <v>6103</v>
      </c>
      <c r="T1949" s="0" t="s">
        <v>6103</v>
      </c>
      <c r="U1949" s="0" t="s">
        <v>99</v>
      </c>
      <c r="V1949" s="5" t="s">
        <v>6104</v>
      </c>
      <c r="Y1949" s="5" t="s">
        <v>3309</v>
      </c>
      <c r="Z1949" s="0" t="s">
        <v>104</v>
      </c>
      <c r="AC1949" s="5" t="s">
        <v>105</v>
      </c>
      <c r="AD1949" s="3">
        <f>IF(AA1949="","Pendiente",AA1949*Q1949)</f>
      </c>
      <c r="AE1949" s="3">
        <v>23642.98</v>
      </c>
      <c r="AF1949" s="3">
        <f>IF(AE1949="","",AE1949*Q1949)</f>
      </c>
      <c r="AG1949" s="0" t="s">
        <v>106</v>
      </c>
      <c r="AH1949" s="0" t="s">
        <v>107</v>
      </c>
    </row>
    <row r="1950">
      <c r="A1950" s="0">
        <v>1946</v>
      </c>
      <c r="B1950" s="0" t="s">
        <v>6105</v>
      </c>
      <c r="C1950" s="0" t="s">
        <v>13</v>
      </c>
      <c r="D1950" s="0" t="s">
        <v>18</v>
      </c>
      <c r="E1950" s="5" t="s">
        <v>3500</v>
      </c>
      <c r="F1950" s="0" t="s">
        <v>3501</v>
      </c>
      <c r="G1950" s="0" t="s">
        <v>28</v>
      </c>
      <c r="H1950" s="0" t="s">
        <v>2131</v>
      </c>
      <c r="I1950" s="0" t="s">
        <v>3301</v>
      </c>
      <c r="J1950" s="5" t="s">
        <v>3302</v>
      </c>
      <c r="K1950" s="0" t="s">
        <v>32</v>
      </c>
      <c r="O1950" s="2">
        <v>0</v>
      </c>
      <c r="P1950" s="2">
        <v>4</v>
      </c>
      <c r="Q1950" s="2">
        <f>IF(C1950="Inventario físico",O1950,P1950)</f>
      </c>
      <c r="R1950" s="2">
        <v>1</v>
      </c>
      <c r="S1950" s="0" t="s">
        <v>6106</v>
      </c>
      <c r="T1950" s="0" t="s">
        <v>6106</v>
      </c>
      <c r="U1950" s="0" t="s">
        <v>99</v>
      </c>
      <c r="V1950" s="5" t="s">
        <v>6107</v>
      </c>
      <c r="Y1950" s="5" t="s">
        <v>3504</v>
      </c>
      <c r="Z1950" s="0" t="s">
        <v>104</v>
      </c>
      <c r="AC1950" s="5" t="s">
        <v>105</v>
      </c>
      <c r="AD1950" s="3">
        <f>IF(AA1950="","Pendiente",AA1950*Q1950)</f>
      </c>
      <c r="AE1950" s="3">
        <v>6998.75</v>
      </c>
      <c r="AF1950" s="3">
        <f>IF(AE1950="","",AE1950*Q1950)</f>
      </c>
      <c r="AG1950" s="0" t="s">
        <v>106</v>
      </c>
      <c r="AH1950" s="0" t="s">
        <v>107</v>
      </c>
    </row>
    <row r="1951">
      <c r="A1951" s="0">
        <v>1947</v>
      </c>
      <c r="B1951" s="0" t="s">
        <v>6108</v>
      </c>
      <c r="C1951" s="0" t="s">
        <v>13</v>
      </c>
      <c r="D1951" s="0" t="s">
        <v>18</v>
      </c>
      <c r="E1951" s="5" t="s">
        <v>3500</v>
      </c>
      <c r="F1951" s="0" t="s">
        <v>3501</v>
      </c>
      <c r="G1951" s="0" t="s">
        <v>28</v>
      </c>
      <c r="H1951" s="0" t="s">
        <v>2131</v>
      </c>
      <c r="I1951" s="0" t="s">
        <v>3301</v>
      </c>
      <c r="J1951" s="5" t="s">
        <v>3302</v>
      </c>
      <c r="K1951" s="0" t="s">
        <v>32</v>
      </c>
      <c r="O1951" s="2">
        <v>0</v>
      </c>
      <c r="P1951" s="2">
        <v>4</v>
      </c>
      <c r="Q1951" s="2">
        <f>IF(C1951="Inventario físico",O1951,P1951)</f>
      </c>
      <c r="R1951" s="2">
        <v>1</v>
      </c>
      <c r="S1951" s="0" t="s">
        <v>6109</v>
      </c>
      <c r="T1951" s="0" t="s">
        <v>6109</v>
      </c>
      <c r="U1951" s="0" t="s">
        <v>99</v>
      </c>
      <c r="V1951" s="5" t="s">
        <v>6110</v>
      </c>
      <c r="Y1951" s="5" t="s">
        <v>3504</v>
      </c>
      <c r="Z1951" s="0" t="s">
        <v>104</v>
      </c>
      <c r="AC1951" s="5" t="s">
        <v>105</v>
      </c>
      <c r="AD1951" s="3">
        <f>IF(AA1951="","Pendiente",AA1951*Q1951)</f>
      </c>
      <c r="AE1951" s="3">
        <v>6998.75</v>
      </c>
      <c r="AF1951" s="3">
        <f>IF(AE1951="","",AE1951*Q1951)</f>
      </c>
      <c r="AG1951" s="0" t="s">
        <v>106</v>
      </c>
      <c r="AH1951" s="0" t="s">
        <v>107</v>
      </c>
    </row>
    <row r="1952">
      <c r="A1952" s="0">
        <v>1948</v>
      </c>
      <c r="B1952" s="0" t="s">
        <v>6111</v>
      </c>
      <c r="C1952" s="0" t="s">
        <v>13</v>
      </c>
      <c r="D1952" s="0" t="s">
        <v>18</v>
      </c>
      <c r="E1952" s="5" t="s">
        <v>3500</v>
      </c>
      <c r="F1952" s="0" t="s">
        <v>3501</v>
      </c>
      <c r="G1952" s="0" t="s">
        <v>28</v>
      </c>
      <c r="H1952" s="0" t="s">
        <v>2131</v>
      </c>
      <c r="I1952" s="0" t="s">
        <v>3301</v>
      </c>
      <c r="J1952" s="5" t="s">
        <v>3302</v>
      </c>
      <c r="K1952" s="0" t="s">
        <v>32</v>
      </c>
      <c r="O1952" s="2">
        <v>0</v>
      </c>
      <c r="P1952" s="2">
        <v>4</v>
      </c>
      <c r="Q1952" s="2">
        <f>IF(C1952="Inventario físico",O1952,P1952)</f>
      </c>
      <c r="R1952" s="2">
        <v>1</v>
      </c>
      <c r="S1952" s="0" t="s">
        <v>6112</v>
      </c>
      <c r="T1952" s="0" t="s">
        <v>6112</v>
      </c>
      <c r="U1952" s="0" t="s">
        <v>99</v>
      </c>
      <c r="V1952" s="5" t="s">
        <v>6113</v>
      </c>
      <c r="Y1952" s="5" t="s">
        <v>3504</v>
      </c>
      <c r="Z1952" s="0" t="s">
        <v>104</v>
      </c>
      <c r="AC1952" s="5" t="s">
        <v>105</v>
      </c>
      <c r="AD1952" s="3">
        <f>IF(AA1952="","Pendiente",AA1952*Q1952)</f>
      </c>
      <c r="AE1952" s="3">
        <v>6998.75</v>
      </c>
      <c r="AF1952" s="3">
        <f>IF(AE1952="","",AE1952*Q1952)</f>
      </c>
      <c r="AG1952" s="0" t="s">
        <v>106</v>
      </c>
      <c r="AH1952" s="0" t="s">
        <v>107</v>
      </c>
    </row>
    <row r="1953">
      <c r="A1953" s="0">
        <v>1949</v>
      </c>
      <c r="B1953" s="0" t="s">
        <v>6114</v>
      </c>
      <c r="C1953" s="0" t="s">
        <v>13</v>
      </c>
      <c r="D1953" s="0" t="s">
        <v>18</v>
      </c>
      <c r="E1953" s="5" t="s">
        <v>3500</v>
      </c>
      <c r="F1953" s="0" t="s">
        <v>3501</v>
      </c>
      <c r="G1953" s="0" t="s">
        <v>28</v>
      </c>
      <c r="H1953" s="0" t="s">
        <v>2131</v>
      </c>
      <c r="I1953" s="0" t="s">
        <v>3301</v>
      </c>
      <c r="J1953" s="5" t="s">
        <v>3302</v>
      </c>
      <c r="K1953" s="0" t="s">
        <v>32</v>
      </c>
      <c r="O1953" s="2">
        <v>0</v>
      </c>
      <c r="P1953" s="2">
        <v>4</v>
      </c>
      <c r="Q1953" s="2">
        <f>IF(C1953="Inventario físico",O1953,P1953)</f>
      </c>
      <c r="R1953" s="2">
        <v>1</v>
      </c>
      <c r="S1953" s="0" t="s">
        <v>6115</v>
      </c>
      <c r="T1953" s="0" t="s">
        <v>6115</v>
      </c>
      <c r="U1953" s="0" t="s">
        <v>99</v>
      </c>
      <c r="V1953" s="5" t="s">
        <v>6116</v>
      </c>
      <c r="Y1953" s="5" t="s">
        <v>3504</v>
      </c>
      <c r="Z1953" s="0" t="s">
        <v>104</v>
      </c>
      <c r="AC1953" s="5" t="s">
        <v>105</v>
      </c>
      <c r="AD1953" s="3">
        <f>IF(AA1953="","Pendiente",AA1953*Q1953)</f>
      </c>
      <c r="AE1953" s="3">
        <v>22290</v>
      </c>
      <c r="AF1953" s="3">
        <f>IF(AE1953="","",AE1953*Q1953)</f>
      </c>
      <c r="AG1953" s="0" t="s">
        <v>106</v>
      </c>
      <c r="AH1953" s="0" t="s">
        <v>107</v>
      </c>
    </row>
    <row r="1954">
      <c r="A1954" s="0">
        <v>1950</v>
      </c>
      <c r="B1954" s="0" t="s">
        <v>6117</v>
      </c>
      <c r="C1954" s="0" t="s">
        <v>13</v>
      </c>
      <c r="D1954" s="0" t="s">
        <v>18</v>
      </c>
      <c r="E1954" s="5" t="s">
        <v>3500</v>
      </c>
      <c r="F1954" s="0" t="s">
        <v>3501</v>
      </c>
      <c r="G1954" s="0" t="s">
        <v>28</v>
      </c>
      <c r="H1954" s="0" t="s">
        <v>2131</v>
      </c>
      <c r="I1954" s="0" t="s">
        <v>3301</v>
      </c>
      <c r="J1954" s="5" t="s">
        <v>3302</v>
      </c>
      <c r="K1954" s="0" t="s">
        <v>32</v>
      </c>
      <c r="O1954" s="2">
        <v>0</v>
      </c>
      <c r="P1954" s="2">
        <v>4</v>
      </c>
      <c r="Q1954" s="2">
        <f>IF(C1954="Inventario físico",O1954,P1954)</f>
      </c>
      <c r="R1954" s="2">
        <v>1</v>
      </c>
      <c r="S1954" s="0" t="s">
        <v>6118</v>
      </c>
      <c r="T1954" s="0" t="s">
        <v>6118</v>
      </c>
      <c r="U1954" s="0" t="s">
        <v>99</v>
      </c>
      <c r="V1954" s="5" t="s">
        <v>6119</v>
      </c>
      <c r="Y1954" s="5" t="s">
        <v>3504</v>
      </c>
      <c r="Z1954" s="0" t="s">
        <v>104</v>
      </c>
      <c r="AC1954" s="5" t="s">
        <v>105</v>
      </c>
      <c r="AD1954" s="3">
        <f>IF(AA1954="","Pendiente",AA1954*Q1954)</f>
      </c>
      <c r="AE1954" s="3">
        <v>22290</v>
      </c>
      <c r="AF1954" s="3">
        <f>IF(AE1954="","",AE1954*Q1954)</f>
      </c>
      <c r="AG1954" s="0" t="s">
        <v>106</v>
      </c>
      <c r="AH1954" s="0" t="s">
        <v>107</v>
      </c>
    </row>
    <row r="1955">
      <c r="A1955" s="0">
        <v>1951</v>
      </c>
      <c r="B1955" s="0" t="s">
        <v>6120</v>
      </c>
      <c r="C1955" s="0" t="s">
        <v>13</v>
      </c>
      <c r="D1955" s="0" t="s">
        <v>18</v>
      </c>
      <c r="E1955" s="5" t="s">
        <v>3500</v>
      </c>
      <c r="F1955" s="0" t="s">
        <v>3501</v>
      </c>
      <c r="G1955" s="0" t="s">
        <v>28</v>
      </c>
      <c r="H1955" s="0" t="s">
        <v>2131</v>
      </c>
      <c r="I1955" s="0" t="s">
        <v>3301</v>
      </c>
      <c r="J1955" s="5" t="s">
        <v>3302</v>
      </c>
      <c r="K1955" s="0" t="s">
        <v>32</v>
      </c>
      <c r="O1955" s="2">
        <v>0</v>
      </c>
      <c r="P1955" s="2">
        <v>4</v>
      </c>
      <c r="Q1955" s="2">
        <f>IF(C1955="Inventario físico",O1955,P1955)</f>
      </c>
      <c r="R1955" s="2">
        <v>1</v>
      </c>
      <c r="S1955" s="0" t="s">
        <v>6121</v>
      </c>
      <c r="T1955" s="0" t="s">
        <v>6121</v>
      </c>
      <c r="U1955" s="0" t="s">
        <v>99</v>
      </c>
      <c r="V1955" s="5" t="s">
        <v>6122</v>
      </c>
      <c r="Y1955" s="5" t="s">
        <v>3504</v>
      </c>
      <c r="Z1955" s="0" t="s">
        <v>104</v>
      </c>
      <c r="AC1955" s="5" t="s">
        <v>105</v>
      </c>
      <c r="AD1955" s="3">
        <f>IF(AA1955="","Pendiente",AA1955*Q1955)</f>
      </c>
      <c r="AE1955" s="3">
        <v>22290</v>
      </c>
      <c r="AF1955" s="3">
        <f>IF(AE1955="","",AE1955*Q1955)</f>
      </c>
      <c r="AG1955" s="0" t="s">
        <v>106</v>
      </c>
      <c r="AH1955" s="0" t="s">
        <v>107</v>
      </c>
    </row>
    <row r="1956">
      <c r="A1956" s="0">
        <v>1952</v>
      </c>
      <c r="B1956" s="0" t="s">
        <v>6123</v>
      </c>
      <c r="C1956" s="0" t="s">
        <v>13</v>
      </c>
      <c r="D1956" s="0" t="s">
        <v>18</v>
      </c>
      <c r="E1956" s="5" t="s">
        <v>3500</v>
      </c>
      <c r="F1956" s="0" t="s">
        <v>3501</v>
      </c>
      <c r="G1956" s="0" t="s">
        <v>28</v>
      </c>
      <c r="H1956" s="0" t="s">
        <v>2131</v>
      </c>
      <c r="I1956" s="0" t="s">
        <v>3301</v>
      </c>
      <c r="J1956" s="5" t="s">
        <v>3302</v>
      </c>
      <c r="K1956" s="0" t="s">
        <v>32</v>
      </c>
      <c r="O1956" s="2">
        <v>0</v>
      </c>
      <c r="P1956" s="2">
        <v>4</v>
      </c>
      <c r="Q1956" s="2">
        <f>IF(C1956="Inventario físico",O1956,P1956)</f>
      </c>
      <c r="R1956" s="2">
        <v>1</v>
      </c>
      <c r="S1956" s="0" t="s">
        <v>6124</v>
      </c>
      <c r="T1956" s="0" t="s">
        <v>6124</v>
      </c>
      <c r="U1956" s="0" t="s">
        <v>99</v>
      </c>
      <c r="V1956" s="5" t="s">
        <v>6125</v>
      </c>
      <c r="Y1956" s="5" t="s">
        <v>3504</v>
      </c>
      <c r="Z1956" s="0" t="s">
        <v>104</v>
      </c>
      <c r="AC1956" s="5" t="s">
        <v>105</v>
      </c>
      <c r="AD1956" s="3">
        <f>IF(AA1956="","Pendiente",AA1956*Q1956)</f>
      </c>
      <c r="AE1956" s="3">
        <v>6998.75</v>
      </c>
      <c r="AF1956" s="3">
        <f>IF(AE1956="","",AE1956*Q1956)</f>
      </c>
      <c r="AG1956" s="0" t="s">
        <v>106</v>
      </c>
      <c r="AH1956" s="0" t="s">
        <v>107</v>
      </c>
    </row>
    <row r="1957">
      <c r="A1957" s="0">
        <v>1953</v>
      </c>
      <c r="B1957" s="0" t="s">
        <v>6126</v>
      </c>
      <c r="C1957" s="0" t="s">
        <v>13</v>
      </c>
      <c r="D1957" s="0" t="s">
        <v>18</v>
      </c>
      <c r="E1957" s="5" t="s">
        <v>3500</v>
      </c>
      <c r="F1957" s="0" t="s">
        <v>3501</v>
      </c>
      <c r="G1957" s="0" t="s">
        <v>28</v>
      </c>
      <c r="H1957" s="0" t="s">
        <v>2131</v>
      </c>
      <c r="I1957" s="0" t="s">
        <v>3301</v>
      </c>
      <c r="J1957" s="5" t="s">
        <v>3302</v>
      </c>
      <c r="K1957" s="0" t="s">
        <v>32</v>
      </c>
      <c r="O1957" s="2">
        <v>0</v>
      </c>
      <c r="P1957" s="2">
        <v>4</v>
      </c>
      <c r="Q1957" s="2">
        <f>IF(C1957="Inventario físico",O1957,P1957)</f>
      </c>
      <c r="R1957" s="2">
        <v>1</v>
      </c>
      <c r="S1957" s="0" t="s">
        <v>6127</v>
      </c>
      <c r="T1957" s="0" t="s">
        <v>6127</v>
      </c>
      <c r="U1957" s="0" t="s">
        <v>99</v>
      </c>
      <c r="V1957" s="5" t="s">
        <v>6128</v>
      </c>
      <c r="Y1957" s="5" t="s">
        <v>3504</v>
      </c>
      <c r="Z1957" s="0" t="s">
        <v>104</v>
      </c>
      <c r="AC1957" s="5" t="s">
        <v>105</v>
      </c>
      <c r="AD1957" s="3">
        <f>IF(AA1957="","Pendiente",AA1957*Q1957)</f>
      </c>
      <c r="AE1957" s="3">
        <v>6998.75</v>
      </c>
      <c r="AF1957" s="3">
        <f>IF(AE1957="","",AE1957*Q1957)</f>
      </c>
      <c r="AG1957" s="0" t="s">
        <v>106</v>
      </c>
      <c r="AH1957" s="0" t="s">
        <v>107</v>
      </c>
    </row>
    <row r="1958">
      <c r="A1958" s="0">
        <v>1954</v>
      </c>
      <c r="B1958" s="0" t="s">
        <v>6129</v>
      </c>
      <c r="C1958" s="0" t="s">
        <v>13</v>
      </c>
      <c r="D1958" s="0" t="s">
        <v>18</v>
      </c>
      <c r="E1958" s="5" t="s">
        <v>3500</v>
      </c>
      <c r="F1958" s="0" t="s">
        <v>3501</v>
      </c>
      <c r="G1958" s="0" t="s">
        <v>28</v>
      </c>
      <c r="H1958" s="0" t="s">
        <v>2131</v>
      </c>
      <c r="I1958" s="0" t="s">
        <v>3301</v>
      </c>
      <c r="J1958" s="5" t="s">
        <v>3302</v>
      </c>
      <c r="K1958" s="0" t="s">
        <v>32</v>
      </c>
      <c r="O1958" s="2">
        <v>0</v>
      </c>
      <c r="P1958" s="2">
        <v>4</v>
      </c>
      <c r="Q1958" s="2">
        <f>IF(C1958="Inventario físico",O1958,P1958)</f>
      </c>
      <c r="R1958" s="2">
        <v>1</v>
      </c>
      <c r="S1958" s="0" t="s">
        <v>6130</v>
      </c>
      <c r="T1958" s="0" t="s">
        <v>6130</v>
      </c>
      <c r="U1958" s="0" t="s">
        <v>99</v>
      </c>
      <c r="V1958" s="5" t="s">
        <v>6131</v>
      </c>
      <c r="Y1958" s="5" t="s">
        <v>3504</v>
      </c>
      <c r="Z1958" s="0" t="s">
        <v>104</v>
      </c>
      <c r="AC1958" s="5" t="s">
        <v>105</v>
      </c>
      <c r="AD1958" s="3">
        <f>IF(AA1958="","Pendiente",AA1958*Q1958)</f>
      </c>
      <c r="AE1958" s="3">
        <v>6998.75</v>
      </c>
      <c r="AF1958" s="3">
        <f>IF(AE1958="","",AE1958*Q1958)</f>
      </c>
      <c r="AG1958" s="0" t="s">
        <v>106</v>
      </c>
      <c r="AH1958" s="0" t="s">
        <v>107</v>
      </c>
    </row>
    <row r="1959">
      <c r="A1959" s="0">
        <v>1955</v>
      </c>
      <c r="B1959" s="0" t="s">
        <v>6132</v>
      </c>
      <c r="C1959" s="0" t="s">
        <v>13</v>
      </c>
      <c r="D1959" s="0" t="s">
        <v>18</v>
      </c>
      <c r="E1959" s="5" t="s">
        <v>3500</v>
      </c>
      <c r="F1959" s="0" t="s">
        <v>3501</v>
      </c>
      <c r="G1959" s="0" t="s">
        <v>28</v>
      </c>
      <c r="H1959" s="0" t="s">
        <v>2131</v>
      </c>
      <c r="I1959" s="0" t="s">
        <v>3301</v>
      </c>
      <c r="J1959" s="5" t="s">
        <v>3302</v>
      </c>
      <c r="K1959" s="0" t="s">
        <v>32</v>
      </c>
      <c r="O1959" s="2">
        <v>0</v>
      </c>
      <c r="P1959" s="2">
        <v>4</v>
      </c>
      <c r="Q1959" s="2">
        <f>IF(C1959="Inventario físico",O1959,P1959)</f>
      </c>
      <c r="R1959" s="2">
        <v>1</v>
      </c>
      <c r="S1959" s="0" t="s">
        <v>6133</v>
      </c>
      <c r="T1959" s="0" t="s">
        <v>6133</v>
      </c>
      <c r="U1959" s="0" t="s">
        <v>99</v>
      </c>
      <c r="V1959" s="5" t="s">
        <v>6134</v>
      </c>
      <c r="Y1959" s="5" t="s">
        <v>3504</v>
      </c>
      <c r="Z1959" s="0" t="s">
        <v>104</v>
      </c>
      <c r="AC1959" s="5" t="s">
        <v>105</v>
      </c>
      <c r="AD1959" s="3">
        <f>IF(AA1959="","Pendiente",AA1959*Q1959)</f>
      </c>
      <c r="AE1959" s="3">
        <v>6998.75</v>
      </c>
      <c r="AF1959" s="3">
        <f>IF(AE1959="","",AE1959*Q1959)</f>
      </c>
      <c r="AG1959" s="0" t="s">
        <v>106</v>
      </c>
      <c r="AH1959" s="0" t="s">
        <v>107</v>
      </c>
    </row>
    <row r="1960">
      <c r="A1960" s="0">
        <v>1956</v>
      </c>
      <c r="B1960" s="0" t="s">
        <v>6135</v>
      </c>
      <c r="C1960" s="0" t="s">
        <v>13</v>
      </c>
      <c r="D1960" s="0" t="s">
        <v>18</v>
      </c>
      <c r="E1960" s="5" t="s">
        <v>3500</v>
      </c>
      <c r="F1960" s="0" t="s">
        <v>3501</v>
      </c>
      <c r="G1960" s="0" t="s">
        <v>28</v>
      </c>
      <c r="H1960" s="0" t="s">
        <v>2131</v>
      </c>
      <c r="I1960" s="0" t="s">
        <v>3301</v>
      </c>
      <c r="J1960" s="5" t="s">
        <v>3302</v>
      </c>
      <c r="K1960" s="0" t="s">
        <v>32</v>
      </c>
      <c r="O1960" s="2">
        <v>0</v>
      </c>
      <c r="P1960" s="2">
        <v>4</v>
      </c>
      <c r="Q1960" s="2">
        <f>IF(C1960="Inventario físico",O1960,P1960)</f>
      </c>
      <c r="R1960" s="2">
        <v>1</v>
      </c>
      <c r="S1960" s="0" t="s">
        <v>6136</v>
      </c>
      <c r="T1960" s="0" t="s">
        <v>6136</v>
      </c>
      <c r="U1960" s="0" t="s">
        <v>99</v>
      </c>
      <c r="V1960" s="5" t="s">
        <v>6137</v>
      </c>
      <c r="Y1960" s="5" t="s">
        <v>3504</v>
      </c>
      <c r="Z1960" s="0" t="s">
        <v>104</v>
      </c>
      <c r="AC1960" s="5" t="s">
        <v>105</v>
      </c>
      <c r="AD1960" s="3">
        <f>IF(AA1960="","Pendiente",AA1960*Q1960)</f>
      </c>
      <c r="AE1960" s="3">
        <v>26899</v>
      </c>
      <c r="AF1960" s="3">
        <f>IF(AE1960="","",AE1960*Q1960)</f>
      </c>
      <c r="AG1960" s="0" t="s">
        <v>106</v>
      </c>
      <c r="AH1960" s="0" t="s">
        <v>107</v>
      </c>
    </row>
    <row r="1961">
      <c r="A1961" s="0">
        <v>1957</v>
      </c>
      <c r="B1961" s="0" t="s">
        <v>6138</v>
      </c>
      <c r="C1961" s="0" t="s">
        <v>13</v>
      </c>
      <c r="D1961" s="0" t="s">
        <v>18</v>
      </c>
      <c r="E1961" s="5" t="s">
        <v>3500</v>
      </c>
      <c r="F1961" s="0" t="s">
        <v>3501</v>
      </c>
      <c r="G1961" s="0" t="s">
        <v>28</v>
      </c>
      <c r="H1961" s="0" t="s">
        <v>2131</v>
      </c>
      <c r="I1961" s="0" t="s">
        <v>3301</v>
      </c>
      <c r="J1961" s="5" t="s">
        <v>3302</v>
      </c>
      <c r="K1961" s="0" t="s">
        <v>32</v>
      </c>
      <c r="O1961" s="2">
        <v>0</v>
      </c>
      <c r="P1961" s="2">
        <v>4</v>
      </c>
      <c r="Q1961" s="2">
        <f>IF(C1961="Inventario físico",O1961,P1961)</f>
      </c>
      <c r="R1961" s="2">
        <v>1</v>
      </c>
      <c r="S1961" s="0" t="s">
        <v>6139</v>
      </c>
      <c r="T1961" s="0" t="s">
        <v>6139</v>
      </c>
      <c r="U1961" s="0" t="s">
        <v>99</v>
      </c>
      <c r="V1961" s="5" t="s">
        <v>6140</v>
      </c>
      <c r="Y1961" s="5" t="s">
        <v>3504</v>
      </c>
      <c r="Z1961" s="0" t="s">
        <v>104</v>
      </c>
      <c r="AC1961" s="5" t="s">
        <v>105</v>
      </c>
      <c r="AD1961" s="3">
        <f>IF(AA1961="","Pendiente",AA1961*Q1961)</f>
      </c>
      <c r="AE1961" s="3">
        <v>26899</v>
      </c>
      <c r="AF1961" s="3">
        <f>IF(AE1961="","",AE1961*Q1961)</f>
      </c>
      <c r="AG1961" s="0" t="s">
        <v>106</v>
      </c>
      <c r="AH1961" s="0" t="s">
        <v>107</v>
      </c>
    </row>
    <row r="1962">
      <c r="A1962" s="0">
        <v>1958</v>
      </c>
      <c r="B1962" s="0" t="s">
        <v>6141</v>
      </c>
      <c r="C1962" s="0" t="s">
        <v>13</v>
      </c>
      <c r="D1962" s="0" t="s">
        <v>18</v>
      </c>
      <c r="E1962" s="5" t="s">
        <v>3500</v>
      </c>
      <c r="F1962" s="0" t="s">
        <v>3501</v>
      </c>
      <c r="G1962" s="0" t="s">
        <v>28</v>
      </c>
      <c r="H1962" s="0" t="s">
        <v>2131</v>
      </c>
      <c r="I1962" s="0" t="s">
        <v>3301</v>
      </c>
      <c r="J1962" s="5" t="s">
        <v>3302</v>
      </c>
      <c r="K1962" s="0" t="s">
        <v>32</v>
      </c>
      <c r="O1962" s="2">
        <v>0</v>
      </c>
      <c r="P1962" s="2">
        <v>4</v>
      </c>
      <c r="Q1962" s="2">
        <f>IF(C1962="Inventario físico",O1962,P1962)</f>
      </c>
      <c r="R1962" s="2">
        <v>1</v>
      </c>
      <c r="S1962" s="0" t="s">
        <v>6142</v>
      </c>
      <c r="T1962" s="0" t="s">
        <v>6142</v>
      </c>
      <c r="U1962" s="0" t="s">
        <v>99</v>
      </c>
      <c r="V1962" s="5" t="s">
        <v>6143</v>
      </c>
      <c r="Y1962" s="5" t="s">
        <v>3504</v>
      </c>
      <c r="Z1962" s="0" t="s">
        <v>104</v>
      </c>
      <c r="AC1962" s="5" t="s">
        <v>105</v>
      </c>
      <c r="AD1962" s="3">
        <f>IF(AA1962="","Pendiente",AA1962*Q1962)</f>
      </c>
      <c r="AE1962" s="3">
        <v>26899</v>
      </c>
      <c r="AF1962" s="3">
        <f>IF(AE1962="","",AE1962*Q1962)</f>
      </c>
      <c r="AG1962" s="0" t="s">
        <v>106</v>
      </c>
      <c r="AH1962" s="0" t="s">
        <v>107</v>
      </c>
    </row>
    <row r="1963">
      <c r="A1963" s="0">
        <v>1959</v>
      </c>
      <c r="B1963" s="0" t="s">
        <v>6144</v>
      </c>
      <c r="C1963" s="0" t="s">
        <v>13</v>
      </c>
      <c r="D1963" s="0" t="s">
        <v>18</v>
      </c>
      <c r="E1963" s="5" t="s">
        <v>3500</v>
      </c>
      <c r="F1963" s="0" t="s">
        <v>3501</v>
      </c>
      <c r="G1963" s="0" t="s">
        <v>28</v>
      </c>
      <c r="H1963" s="0" t="s">
        <v>2131</v>
      </c>
      <c r="I1963" s="0" t="s">
        <v>3301</v>
      </c>
      <c r="J1963" s="5" t="s">
        <v>3302</v>
      </c>
      <c r="K1963" s="0" t="s">
        <v>32</v>
      </c>
      <c r="O1963" s="2">
        <v>0</v>
      </c>
      <c r="P1963" s="2">
        <v>4</v>
      </c>
      <c r="Q1963" s="2">
        <f>IF(C1963="Inventario físico",O1963,P1963)</f>
      </c>
      <c r="R1963" s="2">
        <v>1</v>
      </c>
      <c r="S1963" s="0" t="s">
        <v>6145</v>
      </c>
      <c r="T1963" s="0" t="s">
        <v>6145</v>
      </c>
      <c r="U1963" s="0" t="s">
        <v>99</v>
      </c>
      <c r="V1963" s="5" t="s">
        <v>6146</v>
      </c>
      <c r="Y1963" s="5" t="s">
        <v>3504</v>
      </c>
      <c r="Z1963" s="0" t="s">
        <v>104</v>
      </c>
      <c r="AC1963" s="5" t="s">
        <v>105</v>
      </c>
      <c r="AD1963" s="3">
        <f>IF(AA1963="","Pendiente",AA1963*Q1963)</f>
      </c>
      <c r="AE1963" s="3">
        <v>36416</v>
      </c>
      <c r="AF1963" s="3">
        <f>IF(AE1963="","",AE1963*Q1963)</f>
      </c>
      <c r="AG1963" s="0" t="s">
        <v>106</v>
      </c>
      <c r="AH1963" s="0" t="s">
        <v>107</v>
      </c>
    </row>
    <row r="1964">
      <c r="A1964" s="0">
        <v>1960</v>
      </c>
      <c r="B1964" s="0" t="s">
        <v>6147</v>
      </c>
      <c r="C1964" s="0" t="s">
        <v>13</v>
      </c>
      <c r="D1964" s="0" t="s">
        <v>18</v>
      </c>
      <c r="E1964" s="5" t="s">
        <v>3500</v>
      </c>
      <c r="F1964" s="0" t="s">
        <v>3501</v>
      </c>
      <c r="G1964" s="0" t="s">
        <v>28</v>
      </c>
      <c r="H1964" s="0" t="s">
        <v>2131</v>
      </c>
      <c r="I1964" s="0" t="s">
        <v>3301</v>
      </c>
      <c r="J1964" s="5" t="s">
        <v>3302</v>
      </c>
      <c r="K1964" s="0" t="s">
        <v>32</v>
      </c>
      <c r="O1964" s="2">
        <v>0</v>
      </c>
      <c r="P1964" s="2">
        <v>4</v>
      </c>
      <c r="Q1964" s="2">
        <f>IF(C1964="Inventario físico",O1964,P1964)</f>
      </c>
      <c r="R1964" s="2">
        <v>1</v>
      </c>
      <c r="S1964" s="0" t="s">
        <v>6148</v>
      </c>
      <c r="T1964" s="0" t="s">
        <v>6148</v>
      </c>
      <c r="U1964" s="0" t="s">
        <v>99</v>
      </c>
      <c r="V1964" s="5" t="s">
        <v>6149</v>
      </c>
      <c r="Y1964" s="5" t="s">
        <v>3504</v>
      </c>
      <c r="Z1964" s="0" t="s">
        <v>104</v>
      </c>
      <c r="AC1964" s="5" t="s">
        <v>105</v>
      </c>
      <c r="AD1964" s="3">
        <f>IF(AA1964="","Pendiente",AA1964*Q1964)</f>
      </c>
      <c r="AE1964" s="3">
        <v>36416</v>
      </c>
      <c r="AF1964" s="3">
        <f>IF(AE1964="","",AE1964*Q1964)</f>
      </c>
      <c r="AG1964" s="0" t="s">
        <v>106</v>
      </c>
      <c r="AH1964" s="0" t="s">
        <v>107</v>
      </c>
    </row>
    <row r="1965">
      <c r="A1965" s="0">
        <v>1961</v>
      </c>
      <c r="B1965" s="0" t="s">
        <v>6150</v>
      </c>
      <c r="C1965" s="0" t="s">
        <v>13</v>
      </c>
      <c r="D1965" s="0" t="s">
        <v>18</v>
      </c>
      <c r="E1965" s="5" t="s">
        <v>3500</v>
      </c>
      <c r="F1965" s="0" t="s">
        <v>3501</v>
      </c>
      <c r="G1965" s="0" t="s">
        <v>28</v>
      </c>
      <c r="H1965" s="0" t="s">
        <v>2131</v>
      </c>
      <c r="I1965" s="0" t="s">
        <v>3301</v>
      </c>
      <c r="J1965" s="5" t="s">
        <v>3302</v>
      </c>
      <c r="K1965" s="0" t="s">
        <v>32</v>
      </c>
      <c r="O1965" s="2">
        <v>0</v>
      </c>
      <c r="P1965" s="2">
        <v>4</v>
      </c>
      <c r="Q1965" s="2">
        <f>IF(C1965="Inventario físico",O1965,P1965)</f>
      </c>
      <c r="R1965" s="2">
        <v>1</v>
      </c>
      <c r="S1965" s="0" t="s">
        <v>6151</v>
      </c>
      <c r="T1965" s="0" t="s">
        <v>6151</v>
      </c>
      <c r="U1965" s="0" t="s">
        <v>99</v>
      </c>
      <c r="V1965" s="5" t="s">
        <v>684</v>
      </c>
      <c r="Y1965" s="5" t="s">
        <v>3504</v>
      </c>
      <c r="Z1965" s="0" t="s">
        <v>104</v>
      </c>
      <c r="AC1965" s="5" t="s">
        <v>105</v>
      </c>
      <c r="AD1965" s="3">
        <f>IF(AA1965="","Pendiente",AA1965*Q1965)</f>
      </c>
      <c r="AE1965" s="3">
        <v>36416</v>
      </c>
      <c r="AF1965" s="3">
        <f>IF(AE1965="","",AE1965*Q1965)</f>
      </c>
      <c r="AG1965" s="0" t="s">
        <v>106</v>
      </c>
      <c r="AH1965" s="0" t="s">
        <v>107</v>
      </c>
    </row>
    <row r="1966">
      <c r="A1966" s="0">
        <v>1962</v>
      </c>
      <c r="B1966" s="0" t="s">
        <v>6152</v>
      </c>
      <c r="C1966" s="0" t="s">
        <v>13</v>
      </c>
      <c r="D1966" s="0" t="s">
        <v>18</v>
      </c>
      <c r="E1966" s="5" t="s">
        <v>3500</v>
      </c>
      <c r="F1966" s="0" t="s">
        <v>3501</v>
      </c>
      <c r="G1966" s="0" t="s">
        <v>28</v>
      </c>
      <c r="H1966" s="0" t="s">
        <v>2131</v>
      </c>
      <c r="I1966" s="0" t="s">
        <v>3301</v>
      </c>
      <c r="J1966" s="5" t="s">
        <v>3302</v>
      </c>
      <c r="K1966" s="0" t="s">
        <v>32</v>
      </c>
      <c r="O1966" s="2">
        <v>0</v>
      </c>
      <c r="P1966" s="2">
        <v>4</v>
      </c>
      <c r="Q1966" s="2">
        <f>IF(C1966="Inventario físico",O1966,P1966)</f>
      </c>
      <c r="R1966" s="2">
        <v>1</v>
      </c>
      <c r="S1966" s="0" t="s">
        <v>6153</v>
      </c>
      <c r="T1966" s="0" t="s">
        <v>6153</v>
      </c>
      <c r="U1966" s="0" t="s">
        <v>99</v>
      </c>
      <c r="V1966" s="5" t="s">
        <v>6154</v>
      </c>
      <c r="Y1966" s="5" t="s">
        <v>3504</v>
      </c>
      <c r="Z1966" s="0" t="s">
        <v>104</v>
      </c>
      <c r="AC1966" s="5" t="s">
        <v>105</v>
      </c>
      <c r="AD1966" s="3">
        <f>IF(AA1966="","Pendiente",AA1966*Q1966)</f>
      </c>
      <c r="AE1966" s="3">
        <v>36416</v>
      </c>
      <c r="AF1966" s="3">
        <f>IF(AE1966="","",AE1966*Q1966)</f>
      </c>
      <c r="AG1966" s="0" t="s">
        <v>106</v>
      </c>
      <c r="AH1966" s="0" t="s">
        <v>107</v>
      </c>
    </row>
    <row r="1967">
      <c r="A1967" s="0">
        <v>1963</v>
      </c>
      <c r="B1967" s="0" t="s">
        <v>6155</v>
      </c>
      <c r="C1967" s="0" t="s">
        <v>13</v>
      </c>
      <c r="D1967" s="0" t="s">
        <v>18</v>
      </c>
      <c r="E1967" s="5" t="s">
        <v>3500</v>
      </c>
      <c r="F1967" s="0" t="s">
        <v>3501</v>
      </c>
      <c r="G1967" s="0" t="s">
        <v>28</v>
      </c>
      <c r="H1967" s="0" t="s">
        <v>2131</v>
      </c>
      <c r="I1967" s="0" t="s">
        <v>3301</v>
      </c>
      <c r="J1967" s="5" t="s">
        <v>3302</v>
      </c>
      <c r="K1967" s="0" t="s">
        <v>32</v>
      </c>
      <c r="O1967" s="2">
        <v>0</v>
      </c>
      <c r="P1967" s="2">
        <v>6</v>
      </c>
      <c r="Q1967" s="2">
        <f>IF(C1967="Inventario físico",O1967,P1967)</f>
      </c>
      <c r="R1967" s="2">
        <v>2</v>
      </c>
      <c r="S1967" s="0" t="s">
        <v>6156</v>
      </c>
      <c r="T1967" s="0" t="s">
        <v>6156</v>
      </c>
      <c r="U1967" s="0" t="s">
        <v>99</v>
      </c>
      <c r="V1967" s="5" t="s">
        <v>6157</v>
      </c>
      <c r="Y1967" s="5" t="s">
        <v>3504</v>
      </c>
      <c r="Z1967" s="0" t="s">
        <v>104</v>
      </c>
      <c r="AC1967" s="5" t="s">
        <v>105</v>
      </c>
      <c r="AD1967" s="3">
        <f>IF(AA1967="","Pendiente",AA1967*Q1967)</f>
      </c>
      <c r="AE1967" s="3">
        <v>116557.05666666666</v>
      </c>
      <c r="AF1967" s="3">
        <f>IF(AE1967="","",AE1967*Q1967)</f>
      </c>
      <c r="AG1967" s="0" t="s">
        <v>106</v>
      </c>
      <c r="AH1967" s="0" t="s">
        <v>107</v>
      </c>
    </row>
    <row r="1968">
      <c r="A1968" s="0">
        <v>1964</v>
      </c>
      <c r="B1968" s="0" t="s">
        <v>6158</v>
      </c>
      <c r="C1968" s="0" t="s">
        <v>13</v>
      </c>
      <c r="D1968" s="0" t="s">
        <v>16</v>
      </c>
      <c r="E1968" s="5" t="s">
        <v>3306</v>
      </c>
      <c r="G1968" s="0" t="s">
        <v>28</v>
      </c>
      <c r="H1968" s="0" t="s">
        <v>2131</v>
      </c>
      <c r="I1968" s="0" t="s">
        <v>3301</v>
      </c>
      <c r="J1968" s="5" t="s">
        <v>3302</v>
      </c>
      <c r="K1968" s="0" t="s">
        <v>33</v>
      </c>
      <c r="O1968" s="2">
        <v>0</v>
      </c>
      <c r="P1968" s="2">
        <v>3</v>
      </c>
      <c r="Q1968" s="2">
        <f>IF(C1968="Inventario físico",O1968,P1968)</f>
      </c>
      <c r="R1968" s="2">
        <v>1</v>
      </c>
      <c r="S1968" s="0" t="s">
        <v>6159</v>
      </c>
      <c r="T1968" s="0" t="s">
        <v>6159</v>
      </c>
      <c r="U1968" s="0" t="s">
        <v>99</v>
      </c>
      <c r="V1968" s="5" t="s">
        <v>6160</v>
      </c>
      <c r="Y1968" s="5" t="s">
        <v>3309</v>
      </c>
      <c r="Z1968" s="0" t="s">
        <v>104</v>
      </c>
      <c r="AC1968" s="5" t="s">
        <v>105</v>
      </c>
      <c r="AD1968" s="3">
        <f>IF(AA1968="","Pendiente",AA1968*Q1968)</f>
      </c>
      <c r="AE1968" s="3">
        <v>28565.12</v>
      </c>
      <c r="AF1968" s="3">
        <f>IF(AE1968="","",AE1968*Q1968)</f>
      </c>
      <c r="AG1968" s="0" t="s">
        <v>106</v>
      </c>
      <c r="AH1968" s="0" t="s">
        <v>107</v>
      </c>
    </row>
    <row r="1969">
      <c r="A1969" s="0">
        <v>1965</v>
      </c>
      <c r="B1969" s="0" t="s">
        <v>6161</v>
      </c>
      <c r="C1969" s="0" t="s">
        <v>13</v>
      </c>
      <c r="D1969" s="0" t="s">
        <v>18</v>
      </c>
      <c r="E1969" s="5" t="s">
        <v>3500</v>
      </c>
      <c r="F1969" s="0" t="s">
        <v>3501</v>
      </c>
      <c r="G1969" s="0" t="s">
        <v>28</v>
      </c>
      <c r="H1969" s="0" t="s">
        <v>2131</v>
      </c>
      <c r="I1969" s="0" t="s">
        <v>3301</v>
      </c>
      <c r="J1969" s="5" t="s">
        <v>3302</v>
      </c>
      <c r="K1969" s="0" t="s">
        <v>32</v>
      </c>
      <c r="O1969" s="2">
        <v>0</v>
      </c>
      <c r="P1969" s="2">
        <v>3</v>
      </c>
      <c r="Q1969" s="2">
        <f>IF(C1969="Inventario físico",O1969,P1969)</f>
      </c>
      <c r="R1969" s="2">
        <v>1</v>
      </c>
      <c r="S1969" s="0" t="s">
        <v>6162</v>
      </c>
      <c r="T1969" s="0" t="s">
        <v>6162</v>
      </c>
      <c r="U1969" s="0" t="s">
        <v>99</v>
      </c>
      <c r="V1969" s="5" t="s">
        <v>6163</v>
      </c>
      <c r="Y1969" s="5" t="s">
        <v>3504</v>
      </c>
      <c r="Z1969" s="0" t="s">
        <v>104</v>
      </c>
      <c r="AC1969" s="5" t="s">
        <v>105</v>
      </c>
      <c r="AD1969" s="3">
        <f>IF(AA1969="","Pendiente",AA1969*Q1969)</f>
      </c>
      <c r="AE1969" s="3">
        <v>36309</v>
      </c>
      <c r="AF1969" s="3">
        <f>IF(AE1969="","",AE1969*Q1969)</f>
      </c>
      <c r="AG1969" s="0" t="s">
        <v>106</v>
      </c>
      <c r="AH1969" s="0" t="s">
        <v>107</v>
      </c>
    </row>
    <row r="1970">
      <c r="A1970" s="0">
        <v>1966</v>
      </c>
      <c r="B1970" s="0" t="s">
        <v>6164</v>
      </c>
      <c r="C1970" s="0" t="s">
        <v>13</v>
      </c>
      <c r="D1970" s="0" t="s">
        <v>16</v>
      </c>
      <c r="E1970" s="5" t="s">
        <v>3306</v>
      </c>
      <c r="G1970" s="0" t="s">
        <v>28</v>
      </c>
      <c r="H1970" s="0" t="s">
        <v>2131</v>
      </c>
      <c r="I1970" s="0" t="s">
        <v>3301</v>
      </c>
      <c r="J1970" s="5" t="s">
        <v>3302</v>
      </c>
      <c r="K1970" s="0" t="s">
        <v>33</v>
      </c>
      <c r="O1970" s="2">
        <v>0</v>
      </c>
      <c r="P1970" s="2">
        <v>2</v>
      </c>
      <c r="Q1970" s="2">
        <f>IF(C1970="Inventario físico",O1970,P1970)</f>
      </c>
      <c r="R1970" s="2">
        <v>1</v>
      </c>
      <c r="S1970" s="0" t="s">
        <v>6165</v>
      </c>
      <c r="T1970" s="0" t="s">
        <v>6165</v>
      </c>
      <c r="U1970" s="0" t="s">
        <v>99</v>
      </c>
      <c r="V1970" s="5" t="s">
        <v>6166</v>
      </c>
      <c r="Y1970" s="5" t="s">
        <v>3309</v>
      </c>
      <c r="Z1970" s="0" t="s">
        <v>104</v>
      </c>
      <c r="AC1970" s="5" t="s">
        <v>105</v>
      </c>
      <c r="AD1970" s="3">
        <f>IF(AA1970="","Pendiente",AA1970*Q1970)</f>
      </c>
      <c r="AE1970" s="3">
        <v>22200</v>
      </c>
      <c r="AF1970" s="3">
        <f>IF(AE1970="","",AE1970*Q1970)</f>
      </c>
      <c r="AG1970" s="0" t="s">
        <v>106</v>
      </c>
      <c r="AH1970" s="0" t="s">
        <v>107</v>
      </c>
    </row>
    <row r="1971">
      <c r="A1971" s="0">
        <v>1967</v>
      </c>
      <c r="B1971" s="0" t="s">
        <v>6167</v>
      </c>
      <c r="C1971" s="0" t="s">
        <v>13</v>
      </c>
      <c r="D1971" s="0" t="s">
        <v>16</v>
      </c>
      <c r="E1971" s="5" t="s">
        <v>3306</v>
      </c>
      <c r="G1971" s="0" t="s">
        <v>28</v>
      </c>
      <c r="H1971" s="0" t="s">
        <v>2131</v>
      </c>
      <c r="I1971" s="0" t="s">
        <v>3301</v>
      </c>
      <c r="J1971" s="5" t="s">
        <v>3302</v>
      </c>
      <c r="K1971" s="0" t="s">
        <v>33</v>
      </c>
      <c r="O1971" s="2">
        <v>0</v>
      </c>
      <c r="P1971" s="2">
        <v>2</v>
      </c>
      <c r="Q1971" s="2">
        <f>IF(C1971="Inventario físico",O1971,P1971)</f>
      </c>
      <c r="R1971" s="2">
        <v>1</v>
      </c>
      <c r="S1971" s="0" t="s">
        <v>6168</v>
      </c>
      <c r="T1971" s="0" t="s">
        <v>6168</v>
      </c>
      <c r="U1971" s="0" t="s">
        <v>99</v>
      </c>
      <c r="V1971" s="5" t="s">
        <v>6169</v>
      </c>
      <c r="Y1971" s="5" t="s">
        <v>3309</v>
      </c>
      <c r="Z1971" s="0" t="s">
        <v>104</v>
      </c>
      <c r="AC1971" s="5" t="s">
        <v>105</v>
      </c>
      <c r="AD1971" s="3">
        <f>IF(AA1971="","Pendiente",AA1971*Q1971)</f>
      </c>
      <c r="AE1971" s="3">
        <v>69840</v>
      </c>
      <c r="AF1971" s="3">
        <f>IF(AE1971="","",AE1971*Q1971)</f>
      </c>
      <c r="AG1971" s="0" t="s">
        <v>106</v>
      </c>
      <c r="AH1971" s="0" t="s">
        <v>107</v>
      </c>
    </row>
    <row r="1972">
      <c r="A1972" s="0">
        <v>1968</v>
      </c>
      <c r="B1972" s="0" t="s">
        <v>6170</v>
      </c>
      <c r="C1972" s="0" t="s">
        <v>13</v>
      </c>
      <c r="D1972" s="0" t="s">
        <v>16</v>
      </c>
      <c r="E1972" s="5" t="s">
        <v>3306</v>
      </c>
      <c r="G1972" s="0" t="s">
        <v>28</v>
      </c>
      <c r="H1972" s="0" t="s">
        <v>2131</v>
      </c>
      <c r="I1972" s="0" t="s">
        <v>3301</v>
      </c>
      <c r="J1972" s="5" t="s">
        <v>3302</v>
      </c>
      <c r="K1972" s="0" t="s">
        <v>33</v>
      </c>
      <c r="O1972" s="2">
        <v>0</v>
      </c>
      <c r="P1972" s="2">
        <v>2</v>
      </c>
      <c r="Q1972" s="2">
        <f>IF(C1972="Inventario físico",O1972,P1972)</f>
      </c>
      <c r="R1972" s="2">
        <v>1</v>
      </c>
      <c r="S1972" s="0" t="s">
        <v>6171</v>
      </c>
      <c r="T1972" s="0" t="s">
        <v>6171</v>
      </c>
      <c r="U1972" s="0" t="s">
        <v>99</v>
      </c>
      <c r="V1972" s="5" t="s">
        <v>6172</v>
      </c>
      <c r="Y1972" s="5" t="s">
        <v>3309</v>
      </c>
      <c r="Z1972" s="0" t="s">
        <v>104</v>
      </c>
      <c r="AC1972" s="5" t="s">
        <v>105</v>
      </c>
      <c r="AD1972" s="3">
        <f>IF(AA1972="","Pendiente",AA1972*Q1972)</f>
      </c>
      <c r="AE1972" s="3">
        <v>19350</v>
      </c>
      <c r="AF1972" s="3">
        <f>IF(AE1972="","",AE1972*Q1972)</f>
      </c>
      <c r="AG1972" s="0" t="s">
        <v>106</v>
      </c>
      <c r="AH1972" s="0" t="s">
        <v>107</v>
      </c>
    </row>
    <row r="1973">
      <c r="A1973" s="0">
        <v>1969</v>
      </c>
      <c r="B1973" s="0" t="s">
        <v>6173</v>
      </c>
      <c r="C1973" s="0" t="s">
        <v>13</v>
      </c>
      <c r="D1973" s="0" t="s">
        <v>16</v>
      </c>
      <c r="E1973" s="5" t="s">
        <v>3306</v>
      </c>
      <c r="G1973" s="0" t="s">
        <v>28</v>
      </c>
      <c r="H1973" s="0" t="s">
        <v>2131</v>
      </c>
      <c r="I1973" s="0" t="s">
        <v>3301</v>
      </c>
      <c r="J1973" s="5" t="s">
        <v>3302</v>
      </c>
      <c r="K1973" s="0" t="s">
        <v>33</v>
      </c>
      <c r="O1973" s="2">
        <v>0</v>
      </c>
      <c r="P1973" s="2">
        <v>2</v>
      </c>
      <c r="Q1973" s="2">
        <f>IF(C1973="Inventario físico",O1973,P1973)</f>
      </c>
      <c r="R1973" s="2">
        <v>1</v>
      </c>
      <c r="S1973" s="0" t="s">
        <v>6174</v>
      </c>
      <c r="T1973" s="0" t="s">
        <v>6174</v>
      </c>
      <c r="U1973" s="0" t="s">
        <v>99</v>
      </c>
      <c r="V1973" s="5" t="s">
        <v>6175</v>
      </c>
      <c r="Y1973" s="5" t="s">
        <v>3309</v>
      </c>
      <c r="Z1973" s="0" t="s">
        <v>104</v>
      </c>
      <c r="AC1973" s="5" t="s">
        <v>105</v>
      </c>
      <c r="AD1973" s="3">
        <f>IF(AA1973="","Pendiente",AA1973*Q1973)</f>
      </c>
      <c r="AE1973" s="3">
        <v>51100</v>
      </c>
      <c r="AF1973" s="3">
        <f>IF(AE1973="","",AE1973*Q1973)</f>
      </c>
      <c r="AG1973" s="0" t="s">
        <v>106</v>
      </c>
      <c r="AH1973" s="0" t="s">
        <v>107</v>
      </c>
    </row>
    <row r="1974">
      <c r="A1974" s="0">
        <v>1970</v>
      </c>
      <c r="B1974" s="0" t="s">
        <v>6176</v>
      </c>
      <c r="C1974" s="0" t="s">
        <v>13</v>
      </c>
      <c r="D1974" s="0" t="s">
        <v>18</v>
      </c>
      <c r="E1974" s="5" t="s">
        <v>3500</v>
      </c>
      <c r="F1974" s="0" t="s">
        <v>3501</v>
      </c>
      <c r="G1974" s="0" t="s">
        <v>28</v>
      </c>
      <c r="H1974" s="0" t="s">
        <v>2131</v>
      </c>
      <c r="I1974" s="0" t="s">
        <v>3301</v>
      </c>
      <c r="J1974" s="5" t="s">
        <v>3302</v>
      </c>
      <c r="K1974" s="0" t="s">
        <v>32</v>
      </c>
      <c r="O1974" s="2">
        <v>0</v>
      </c>
      <c r="P1974" s="2">
        <v>2</v>
      </c>
      <c r="Q1974" s="2">
        <f>IF(C1974="Inventario físico",O1974,P1974)</f>
      </c>
      <c r="R1974" s="2">
        <v>1</v>
      </c>
      <c r="S1974" s="0" t="s">
        <v>6177</v>
      </c>
      <c r="T1974" s="0" t="s">
        <v>6177</v>
      </c>
      <c r="U1974" s="0" t="s">
        <v>99</v>
      </c>
      <c r="V1974" s="5" t="s">
        <v>6178</v>
      </c>
      <c r="Y1974" s="5" t="s">
        <v>3504</v>
      </c>
      <c r="Z1974" s="0" t="s">
        <v>104</v>
      </c>
      <c r="AC1974" s="5" t="s">
        <v>105</v>
      </c>
      <c r="AD1974" s="3">
        <f>IF(AA1974="","Pendiente",AA1974*Q1974)</f>
      </c>
      <c r="AE1974" s="3">
        <v>7000</v>
      </c>
      <c r="AF1974" s="3">
        <f>IF(AE1974="","",AE1974*Q1974)</f>
      </c>
      <c r="AG1974" s="0" t="s">
        <v>106</v>
      </c>
      <c r="AH1974" s="0" t="s">
        <v>107</v>
      </c>
    </row>
    <row r="1975">
      <c r="A1975" s="0">
        <v>1971</v>
      </c>
      <c r="B1975" s="0" t="s">
        <v>6179</v>
      </c>
      <c r="C1975" s="0" t="s">
        <v>13</v>
      </c>
      <c r="D1975" s="0" t="s">
        <v>18</v>
      </c>
      <c r="E1975" s="5" t="s">
        <v>3500</v>
      </c>
      <c r="F1975" s="0" t="s">
        <v>3501</v>
      </c>
      <c r="G1975" s="0" t="s">
        <v>28</v>
      </c>
      <c r="H1975" s="0" t="s">
        <v>2131</v>
      </c>
      <c r="I1975" s="0" t="s">
        <v>3301</v>
      </c>
      <c r="J1975" s="5" t="s">
        <v>3302</v>
      </c>
      <c r="K1975" s="0" t="s">
        <v>32</v>
      </c>
      <c r="O1975" s="2">
        <v>0</v>
      </c>
      <c r="P1975" s="2">
        <v>2</v>
      </c>
      <c r="Q1975" s="2">
        <f>IF(C1975="Inventario físico",O1975,P1975)</f>
      </c>
      <c r="R1975" s="2">
        <v>1</v>
      </c>
      <c r="S1975" s="0" t="s">
        <v>6180</v>
      </c>
      <c r="T1975" s="0" t="s">
        <v>6180</v>
      </c>
      <c r="U1975" s="0" t="s">
        <v>99</v>
      </c>
      <c r="V1975" s="5" t="s">
        <v>6181</v>
      </c>
      <c r="Y1975" s="5" t="s">
        <v>3504</v>
      </c>
      <c r="Z1975" s="0" t="s">
        <v>104</v>
      </c>
      <c r="AC1975" s="5" t="s">
        <v>105</v>
      </c>
      <c r="AD1975" s="3">
        <f>IF(AA1975="","Pendiente",AA1975*Q1975)</f>
      </c>
      <c r="AE1975" s="3">
        <v>11083.8</v>
      </c>
      <c r="AF1975" s="3">
        <f>IF(AE1975="","",AE1975*Q1975)</f>
      </c>
      <c r="AG1975" s="0" t="s">
        <v>106</v>
      </c>
      <c r="AH1975" s="0" t="s">
        <v>107</v>
      </c>
    </row>
    <row r="1976">
      <c r="A1976" s="0">
        <v>1972</v>
      </c>
      <c r="B1976" s="0" t="s">
        <v>6182</v>
      </c>
      <c r="C1976" s="0" t="s">
        <v>13</v>
      </c>
      <c r="D1976" s="0" t="s">
        <v>18</v>
      </c>
      <c r="E1976" s="5" t="s">
        <v>3500</v>
      </c>
      <c r="F1976" s="0" t="s">
        <v>3501</v>
      </c>
      <c r="G1976" s="0" t="s">
        <v>28</v>
      </c>
      <c r="H1976" s="0" t="s">
        <v>2131</v>
      </c>
      <c r="I1976" s="0" t="s">
        <v>3301</v>
      </c>
      <c r="J1976" s="5" t="s">
        <v>3302</v>
      </c>
      <c r="K1976" s="0" t="s">
        <v>32</v>
      </c>
      <c r="O1976" s="2">
        <v>0</v>
      </c>
      <c r="P1976" s="2">
        <v>2</v>
      </c>
      <c r="Q1976" s="2">
        <f>IF(C1976="Inventario físico",O1976,P1976)</f>
      </c>
      <c r="R1976" s="2">
        <v>1</v>
      </c>
      <c r="S1976" s="0" t="s">
        <v>6183</v>
      </c>
      <c r="T1976" s="0" t="s">
        <v>6183</v>
      </c>
      <c r="U1976" s="0" t="s">
        <v>99</v>
      </c>
      <c r="V1976" s="5" t="s">
        <v>6184</v>
      </c>
      <c r="Y1976" s="5" t="s">
        <v>3504</v>
      </c>
      <c r="Z1976" s="0" t="s">
        <v>104</v>
      </c>
      <c r="AC1976" s="5" t="s">
        <v>105</v>
      </c>
      <c r="AD1976" s="3">
        <f>IF(AA1976="","Pendiente",AA1976*Q1976)</f>
      </c>
      <c r="AE1976" s="3">
        <v>11083.8</v>
      </c>
      <c r="AF1976" s="3">
        <f>IF(AE1976="","",AE1976*Q1976)</f>
      </c>
      <c r="AG1976" s="0" t="s">
        <v>106</v>
      </c>
      <c r="AH1976" s="0" t="s">
        <v>107</v>
      </c>
    </row>
    <row r="1977">
      <c r="A1977" s="0">
        <v>1973</v>
      </c>
      <c r="B1977" s="0" t="s">
        <v>6185</v>
      </c>
      <c r="C1977" s="0" t="s">
        <v>13</v>
      </c>
      <c r="D1977" s="0" t="s">
        <v>18</v>
      </c>
      <c r="E1977" s="5" t="s">
        <v>3500</v>
      </c>
      <c r="F1977" s="0" t="s">
        <v>3501</v>
      </c>
      <c r="G1977" s="0" t="s">
        <v>28</v>
      </c>
      <c r="H1977" s="0" t="s">
        <v>2131</v>
      </c>
      <c r="I1977" s="0" t="s">
        <v>3301</v>
      </c>
      <c r="J1977" s="5" t="s">
        <v>3302</v>
      </c>
      <c r="K1977" s="0" t="s">
        <v>32</v>
      </c>
      <c r="O1977" s="2">
        <v>0</v>
      </c>
      <c r="P1977" s="2">
        <v>2</v>
      </c>
      <c r="Q1977" s="2">
        <f>IF(C1977="Inventario físico",O1977,P1977)</f>
      </c>
      <c r="R1977" s="2">
        <v>1</v>
      </c>
      <c r="S1977" s="0" t="s">
        <v>6186</v>
      </c>
      <c r="T1977" s="0" t="s">
        <v>6186</v>
      </c>
      <c r="U1977" s="0" t="s">
        <v>99</v>
      </c>
      <c r="V1977" s="5" t="s">
        <v>6187</v>
      </c>
      <c r="Y1977" s="5" t="s">
        <v>3504</v>
      </c>
      <c r="Z1977" s="0" t="s">
        <v>104</v>
      </c>
      <c r="AC1977" s="5" t="s">
        <v>105</v>
      </c>
      <c r="AD1977" s="3">
        <f>IF(AA1977="","Pendiente",AA1977*Q1977)</f>
      </c>
      <c r="AE1977" s="3">
        <v>69462.4</v>
      </c>
      <c r="AF1977" s="3">
        <f>IF(AE1977="","",AE1977*Q1977)</f>
      </c>
      <c r="AG1977" s="0" t="s">
        <v>106</v>
      </c>
      <c r="AH1977" s="0" t="s">
        <v>107</v>
      </c>
    </row>
    <row r="1978">
      <c r="A1978" s="0">
        <v>1974</v>
      </c>
      <c r="B1978" s="0" t="s">
        <v>6188</v>
      </c>
      <c r="C1978" s="0" t="s">
        <v>13</v>
      </c>
      <c r="D1978" s="0" t="s">
        <v>18</v>
      </c>
      <c r="E1978" s="5" t="s">
        <v>3500</v>
      </c>
      <c r="F1978" s="0" t="s">
        <v>3501</v>
      </c>
      <c r="G1978" s="0" t="s">
        <v>28</v>
      </c>
      <c r="H1978" s="0" t="s">
        <v>2131</v>
      </c>
      <c r="I1978" s="0" t="s">
        <v>3301</v>
      </c>
      <c r="J1978" s="5" t="s">
        <v>3302</v>
      </c>
      <c r="K1978" s="0" t="s">
        <v>32</v>
      </c>
      <c r="O1978" s="2">
        <v>0</v>
      </c>
      <c r="P1978" s="2">
        <v>2</v>
      </c>
      <c r="Q1978" s="2">
        <f>IF(C1978="Inventario físico",O1978,P1978)</f>
      </c>
      <c r="R1978" s="2">
        <v>1</v>
      </c>
      <c r="S1978" s="0" t="s">
        <v>6189</v>
      </c>
      <c r="T1978" s="0" t="s">
        <v>6189</v>
      </c>
      <c r="U1978" s="0" t="s">
        <v>99</v>
      </c>
      <c r="V1978" s="5" t="s">
        <v>6190</v>
      </c>
      <c r="Y1978" s="5" t="s">
        <v>3504</v>
      </c>
      <c r="Z1978" s="0" t="s">
        <v>104</v>
      </c>
      <c r="AC1978" s="5" t="s">
        <v>105</v>
      </c>
      <c r="AD1978" s="3">
        <f>IF(AA1978="","Pendiente",AA1978*Q1978)</f>
      </c>
      <c r="AE1978" s="3">
        <v>40810</v>
      </c>
      <c r="AF1978" s="3">
        <f>IF(AE1978="","",AE1978*Q1978)</f>
      </c>
      <c r="AG1978" s="0" t="s">
        <v>106</v>
      </c>
      <c r="AH1978" s="0" t="s">
        <v>107</v>
      </c>
    </row>
    <row r="1979">
      <c r="A1979" s="0">
        <v>1975</v>
      </c>
      <c r="B1979" s="0" t="s">
        <v>6191</v>
      </c>
      <c r="C1979" s="0" t="s">
        <v>13</v>
      </c>
      <c r="D1979" s="0" t="s">
        <v>18</v>
      </c>
      <c r="E1979" s="5" t="s">
        <v>3500</v>
      </c>
      <c r="F1979" s="0" t="s">
        <v>3501</v>
      </c>
      <c r="G1979" s="0" t="s">
        <v>28</v>
      </c>
      <c r="H1979" s="0" t="s">
        <v>2131</v>
      </c>
      <c r="I1979" s="0" t="s">
        <v>3301</v>
      </c>
      <c r="J1979" s="5" t="s">
        <v>3302</v>
      </c>
      <c r="K1979" s="0" t="s">
        <v>32</v>
      </c>
      <c r="O1979" s="2">
        <v>0</v>
      </c>
      <c r="P1979" s="2">
        <v>2</v>
      </c>
      <c r="Q1979" s="2">
        <f>IF(C1979="Inventario físico",O1979,P1979)</f>
      </c>
      <c r="R1979" s="2">
        <v>1</v>
      </c>
      <c r="S1979" s="0" t="s">
        <v>6192</v>
      </c>
      <c r="T1979" s="0" t="s">
        <v>6192</v>
      </c>
      <c r="U1979" s="0" t="s">
        <v>99</v>
      </c>
      <c r="V1979" s="5" t="s">
        <v>6193</v>
      </c>
      <c r="Y1979" s="5" t="s">
        <v>3504</v>
      </c>
      <c r="Z1979" s="0" t="s">
        <v>104</v>
      </c>
      <c r="AC1979" s="5" t="s">
        <v>105</v>
      </c>
      <c r="AD1979" s="3">
        <f>IF(AA1979="","Pendiente",AA1979*Q1979)</f>
      </c>
      <c r="AE1979" s="3">
        <v>40810</v>
      </c>
      <c r="AF1979" s="3">
        <f>IF(AE1979="","",AE1979*Q1979)</f>
      </c>
      <c r="AG1979" s="0" t="s">
        <v>106</v>
      </c>
      <c r="AH1979" s="0" t="s">
        <v>107</v>
      </c>
    </row>
    <row r="1980">
      <c r="A1980" s="0">
        <v>1976</v>
      </c>
      <c r="B1980" s="0" t="s">
        <v>6194</v>
      </c>
      <c r="C1980" s="0" t="s">
        <v>13</v>
      </c>
      <c r="D1980" s="0" t="s">
        <v>18</v>
      </c>
      <c r="E1980" s="5" t="s">
        <v>3500</v>
      </c>
      <c r="F1980" s="0" t="s">
        <v>3501</v>
      </c>
      <c r="G1980" s="0" t="s">
        <v>28</v>
      </c>
      <c r="H1980" s="0" t="s">
        <v>2131</v>
      </c>
      <c r="I1980" s="0" t="s">
        <v>3301</v>
      </c>
      <c r="J1980" s="5" t="s">
        <v>3302</v>
      </c>
      <c r="K1980" s="0" t="s">
        <v>32</v>
      </c>
      <c r="O1980" s="2">
        <v>0</v>
      </c>
      <c r="P1980" s="2">
        <v>2</v>
      </c>
      <c r="Q1980" s="2">
        <f>IF(C1980="Inventario físico",O1980,P1980)</f>
      </c>
      <c r="R1980" s="2">
        <v>1</v>
      </c>
      <c r="S1980" s="0" t="s">
        <v>6195</v>
      </c>
      <c r="T1980" s="0" t="s">
        <v>6195</v>
      </c>
      <c r="U1980" s="0" t="s">
        <v>99</v>
      </c>
      <c r="V1980" s="5" t="s">
        <v>6196</v>
      </c>
      <c r="Y1980" s="5" t="s">
        <v>3504</v>
      </c>
      <c r="Z1980" s="0" t="s">
        <v>104</v>
      </c>
      <c r="AC1980" s="5" t="s">
        <v>105</v>
      </c>
      <c r="AD1980" s="3">
        <f>IF(AA1980="","Pendiente",AA1980*Q1980)</f>
      </c>
      <c r="AE1980" s="3">
        <v>40810</v>
      </c>
      <c r="AF1980" s="3">
        <f>IF(AE1980="","",AE1980*Q1980)</f>
      </c>
      <c r="AG1980" s="0" t="s">
        <v>106</v>
      </c>
      <c r="AH1980" s="0" t="s">
        <v>107</v>
      </c>
    </row>
    <row r="1981">
      <c r="A1981" s="0">
        <v>1977</v>
      </c>
      <c r="B1981" s="0" t="s">
        <v>6197</v>
      </c>
      <c r="C1981" s="0" t="s">
        <v>13</v>
      </c>
      <c r="D1981" s="0" t="s">
        <v>18</v>
      </c>
      <c r="E1981" s="5" t="s">
        <v>3500</v>
      </c>
      <c r="F1981" s="0" t="s">
        <v>3501</v>
      </c>
      <c r="G1981" s="0" t="s">
        <v>28</v>
      </c>
      <c r="H1981" s="0" t="s">
        <v>2131</v>
      </c>
      <c r="I1981" s="0" t="s">
        <v>3301</v>
      </c>
      <c r="J1981" s="5" t="s">
        <v>3302</v>
      </c>
      <c r="K1981" s="0" t="s">
        <v>32</v>
      </c>
      <c r="O1981" s="2">
        <v>0</v>
      </c>
      <c r="P1981" s="2">
        <v>2</v>
      </c>
      <c r="Q1981" s="2">
        <f>IF(C1981="Inventario físico",O1981,P1981)</f>
      </c>
      <c r="R1981" s="2">
        <v>1</v>
      </c>
      <c r="S1981" s="0" t="s">
        <v>6198</v>
      </c>
      <c r="T1981" s="0" t="s">
        <v>6198</v>
      </c>
      <c r="U1981" s="0" t="s">
        <v>99</v>
      </c>
      <c r="V1981" s="5" t="s">
        <v>6199</v>
      </c>
      <c r="Y1981" s="5" t="s">
        <v>3504</v>
      </c>
      <c r="Z1981" s="0" t="s">
        <v>104</v>
      </c>
      <c r="AC1981" s="5" t="s">
        <v>105</v>
      </c>
      <c r="AD1981" s="3">
        <f>IF(AA1981="","Pendiente",AA1981*Q1981)</f>
      </c>
      <c r="AE1981" s="3">
        <v>40810</v>
      </c>
      <c r="AF1981" s="3">
        <f>IF(AE1981="","",AE1981*Q1981)</f>
      </c>
      <c r="AG1981" s="0" t="s">
        <v>106</v>
      </c>
      <c r="AH1981" s="0" t="s">
        <v>107</v>
      </c>
    </row>
    <row r="1982">
      <c r="A1982" s="0">
        <v>1978</v>
      </c>
      <c r="B1982" s="0" t="s">
        <v>6200</v>
      </c>
      <c r="C1982" s="0" t="s">
        <v>13</v>
      </c>
      <c r="D1982" s="0" t="s">
        <v>18</v>
      </c>
      <c r="E1982" s="5" t="s">
        <v>3500</v>
      </c>
      <c r="F1982" s="0" t="s">
        <v>3501</v>
      </c>
      <c r="G1982" s="0" t="s">
        <v>28</v>
      </c>
      <c r="H1982" s="0" t="s">
        <v>2131</v>
      </c>
      <c r="I1982" s="0" t="s">
        <v>3301</v>
      </c>
      <c r="J1982" s="5" t="s">
        <v>3302</v>
      </c>
      <c r="K1982" s="0" t="s">
        <v>32</v>
      </c>
      <c r="O1982" s="2">
        <v>0</v>
      </c>
      <c r="P1982" s="2">
        <v>2</v>
      </c>
      <c r="Q1982" s="2">
        <f>IF(C1982="Inventario físico",O1982,P1982)</f>
      </c>
      <c r="R1982" s="2">
        <v>1</v>
      </c>
      <c r="S1982" s="0" t="s">
        <v>6201</v>
      </c>
      <c r="T1982" s="0" t="s">
        <v>6201</v>
      </c>
      <c r="U1982" s="0" t="s">
        <v>99</v>
      </c>
      <c r="V1982" s="5" t="s">
        <v>6202</v>
      </c>
      <c r="Y1982" s="5" t="s">
        <v>3504</v>
      </c>
      <c r="Z1982" s="0" t="s">
        <v>104</v>
      </c>
      <c r="AC1982" s="5" t="s">
        <v>105</v>
      </c>
      <c r="AD1982" s="3">
        <f>IF(AA1982="","Pendiente",AA1982*Q1982)</f>
      </c>
      <c r="AE1982" s="3">
        <v>109948.85</v>
      </c>
      <c r="AF1982" s="3">
        <f>IF(AE1982="","",AE1982*Q1982)</f>
      </c>
      <c r="AG1982" s="0" t="s">
        <v>106</v>
      </c>
      <c r="AH1982" s="0" t="s">
        <v>107</v>
      </c>
    </row>
    <row r="1983">
      <c r="A1983" s="0">
        <v>1979</v>
      </c>
      <c r="B1983" s="0" t="s">
        <v>6203</v>
      </c>
      <c r="C1983" s="0" t="s">
        <v>13</v>
      </c>
      <c r="D1983" s="0" t="s">
        <v>18</v>
      </c>
      <c r="E1983" s="5" t="s">
        <v>3500</v>
      </c>
      <c r="F1983" s="0" t="s">
        <v>3501</v>
      </c>
      <c r="G1983" s="0" t="s">
        <v>28</v>
      </c>
      <c r="H1983" s="0" t="s">
        <v>2131</v>
      </c>
      <c r="I1983" s="0" t="s">
        <v>3301</v>
      </c>
      <c r="J1983" s="5" t="s">
        <v>3302</v>
      </c>
      <c r="K1983" s="0" t="s">
        <v>32</v>
      </c>
      <c r="O1983" s="2">
        <v>0</v>
      </c>
      <c r="P1983" s="2">
        <v>3</v>
      </c>
      <c r="Q1983" s="2">
        <f>IF(C1983="Inventario físico",O1983,P1983)</f>
      </c>
      <c r="R1983" s="2">
        <v>2</v>
      </c>
      <c r="S1983" s="0" t="s">
        <v>6204</v>
      </c>
      <c r="T1983" s="0" t="s">
        <v>6204</v>
      </c>
      <c r="U1983" s="0" t="s">
        <v>99</v>
      </c>
      <c r="V1983" s="5" t="s">
        <v>6205</v>
      </c>
      <c r="Y1983" s="5" t="s">
        <v>3504</v>
      </c>
      <c r="Z1983" s="0" t="s">
        <v>104</v>
      </c>
      <c r="AC1983" s="5" t="s">
        <v>105</v>
      </c>
      <c r="AD1983" s="3">
        <f>IF(AA1983="","Pendiente",AA1983*Q1983)</f>
      </c>
      <c r="AE1983" s="3">
        <v>121499.11333333334</v>
      </c>
      <c r="AF1983" s="3">
        <f>IF(AE1983="","",AE1983*Q1983)</f>
      </c>
      <c r="AG1983" s="0" t="s">
        <v>106</v>
      </c>
      <c r="AH1983" s="0" t="s">
        <v>107</v>
      </c>
    </row>
    <row r="1984">
      <c r="A1984" s="0">
        <v>1980</v>
      </c>
      <c r="B1984" s="0" t="s">
        <v>6206</v>
      </c>
      <c r="C1984" s="0" t="s">
        <v>13</v>
      </c>
      <c r="D1984" s="0" t="s">
        <v>18</v>
      </c>
      <c r="E1984" s="5" t="s">
        <v>3500</v>
      </c>
      <c r="F1984" s="0" t="s">
        <v>3501</v>
      </c>
      <c r="G1984" s="0" t="s">
        <v>28</v>
      </c>
      <c r="H1984" s="0" t="s">
        <v>2131</v>
      </c>
      <c r="I1984" s="0" t="s">
        <v>3301</v>
      </c>
      <c r="J1984" s="5" t="s">
        <v>3302</v>
      </c>
      <c r="K1984" s="0" t="s">
        <v>32</v>
      </c>
      <c r="O1984" s="2">
        <v>0</v>
      </c>
      <c r="P1984" s="2">
        <v>2</v>
      </c>
      <c r="Q1984" s="2">
        <f>IF(C1984="Inventario físico",O1984,P1984)</f>
      </c>
      <c r="R1984" s="2">
        <v>1</v>
      </c>
      <c r="S1984" s="0" t="s">
        <v>6207</v>
      </c>
      <c r="T1984" s="0" t="s">
        <v>6207</v>
      </c>
      <c r="U1984" s="0" t="s">
        <v>99</v>
      </c>
      <c r="V1984" s="5" t="s">
        <v>6208</v>
      </c>
      <c r="Y1984" s="5" t="s">
        <v>3504</v>
      </c>
      <c r="Z1984" s="0" t="s">
        <v>104</v>
      </c>
      <c r="AC1984" s="5" t="s">
        <v>105</v>
      </c>
      <c r="AD1984" s="3">
        <f>IF(AA1984="","Pendiente",AA1984*Q1984)</f>
      </c>
      <c r="AE1984" s="3">
        <v>23569</v>
      </c>
      <c r="AF1984" s="3">
        <f>IF(AE1984="","",AE1984*Q1984)</f>
      </c>
      <c r="AG1984" s="0" t="s">
        <v>106</v>
      </c>
      <c r="AH1984" s="0" t="s">
        <v>107</v>
      </c>
    </row>
    <row r="1985">
      <c r="A1985" s="0">
        <v>1981</v>
      </c>
      <c r="B1985" s="0" t="s">
        <v>6209</v>
      </c>
      <c r="C1985" s="0" t="s">
        <v>13</v>
      </c>
      <c r="D1985" s="0" t="s">
        <v>16</v>
      </c>
      <c r="E1985" s="5" t="s">
        <v>3306</v>
      </c>
      <c r="G1985" s="0" t="s">
        <v>28</v>
      </c>
      <c r="H1985" s="0" t="s">
        <v>2131</v>
      </c>
      <c r="I1985" s="0" t="s">
        <v>3301</v>
      </c>
      <c r="J1985" s="5" t="s">
        <v>3302</v>
      </c>
      <c r="K1985" s="0" t="s">
        <v>33</v>
      </c>
      <c r="O1985" s="2">
        <v>0</v>
      </c>
      <c r="P1985" s="2">
        <v>1</v>
      </c>
      <c r="Q1985" s="2">
        <f>IF(C1985="Inventario físico",O1985,P1985)</f>
      </c>
      <c r="R1985" s="2">
        <v>1</v>
      </c>
      <c r="S1985" s="0" t="s">
        <v>6210</v>
      </c>
      <c r="T1985" s="0" t="s">
        <v>6210</v>
      </c>
      <c r="U1985" s="0" t="s">
        <v>99</v>
      </c>
      <c r="V1985" s="5" t="s">
        <v>6211</v>
      </c>
      <c r="Y1985" s="5" t="s">
        <v>3309</v>
      </c>
      <c r="Z1985" s="0" t="s">
        <v>104</v>
      </c>
      <c r="AC1985" s="5" t="s">
        <v>105</v>
      </c>
      <c r="AD1985" s="3">
        <f>IF(AA1985="","Pendiente",AA1985*Q1985)</f>
      </c>
      <c r="AE1985" s="3">
        <v>6525.2</v>
      </c>
      <c r="AF1985" s="3">
        <f>IF(AE1985="","",AE1985*Q1985)</f>
      </c>
      <c r="AG1985" s="0" t="s">
        <v>106</v>
      </c>
      <c r="AH1985" s="0" t="s">
        <v>107</v>
      </c>
    </row>
    <row r="1986">
      <c r="A1986" s="0">
        <v>1982</v>
      </c>
      <c r="B1986" s="0" t="s">
        <v>6212</v>
      </c>
      <c r="C1986" s="0" t="s">
        <v>13</v>
      </c>
      <c r="D1986" s="0" t="s">
        <v>16</v>
      </c>
      <c r="E1986" s="5" t="s">
        <v>3306</v>
      </c>
      <c r="G1986" s="0" t="s">
        <v>28</v>
      </c>
      <c r="H1986" s="0" t="s">
        <v>2131</v>
      </c>
      <c r="I1986" s="0" t="s">
        <v>3301</v>
      </c>
      <c r="J1986" s="5" t="s">
        <v>3302</v>
      </c>
      <c r="K1986" s="0" t="s">
        <v>33</v>
      </c>
      <c r="O1986" s="2">
        <v>0</v>
      </c>
      <c r="P1986" s="2">
        <v>1</v>
      </c>
      <c r="Q1986" s="2">
        <f>IF(C1986="Inventario físico",O1986,P1986)</f>
      </c>
      <c r="R1986" s="2">
        <v>1</v>
      </c>
      <c r="S1986" s="0" t="s">
        <v>6213</v>
      </c>
      <c r="T1986" s="0" t="s">
        <v>6213</v>
      </c>
      <c r="U1986" s="0" t="s">
        <v>99</v>
      </c>
      <c r="V1986" s="5" t="s">
        <v>6214</v>
      </c>
      <c r="Y1986" s="5" t="s">
        <v>3309</v>
      </c>
      <c r="Z1986" s="0" t="s">
        <v>104</v>
      </c>
      <c r="AC1986" s="5" t="s">
        <v>105</v>
      </c>
      <c r="AD1986" s="3">
        <f>IF(AA1986="","Pendiente",AA1986*Q1986)</f>
      </c>
      <c r="AE1986" s="3">
        <v>9787.8</v>
      </c>
      <c r="AF1986" s="3">
        <f>IF(AE1986="","",AE1986*Q1986)</f>
      </c>
      <c r="AG1986" s="0" t="s">
        <v>106</v>
      </c>
      <c r="AH1986" s="0" t="s">
        <v>107</v>
      </c>
    </row>
    <row r="1987">
      <c r="A1987" s="0">
        <v>1983</v>
      </c>
      <c r="B1987" s="0" t="s">
        <v>6215</v>
      </c>
      <c r="C1987" s="0" t="s">
        <v>13</v>
      </c>
      <c r="D1987" s="0" t="s">
        <v>16</v>
      </c>
      <c r="E1987" s="5" t="s">
        <v>3306</v>
      </c>
      <c r="G1987" s="0" t="s">
        <v>28</v>
      </c>
      <c r="H1987" s="0" t="s">
        <v>2131</v>
      </c>
      <c r="I1987" s="0" t="s">
        <v>3301</v>
      </c>
      <c r="J1987" s="5" t="s">
        <v>3302</v>
      </c>
      <c r="K1987" s="0" t="s">
        <v>33</v>
      </c>
      <c r="O1987" s="2">
        <v>0</v>
      </c>
      <c r="P1987" s="2">
        <v>1</v>
      </c>
      <c r="Q1987" s="2">
        <f>IF(C1987="Inventario físico",O1987,P1987)</f>
      </c>
      <c r="R1987" s="2">
        <v>1</v>
      </c>
      <c r="S1987" s="0" t="s">
        <v>6216</v>
      </c>
      <c r="T1987" s="0" t="s">
        <v>6216</v>
      </c>
      <c r="U1987" s="0" t="s">
        <v>99</v>
      </c>
      <c r="V1987" s="5" t="s">
        <v>6217</v>
      </c>
      <c r="Y1987" s="5" t="s">
        <v>3309</v>
      </c>
      <c r="Z1987" s="0" t="s">
        <v>104</v>
      </c>
      <c r="AC1987" s="5" t="s">
        <v>105</v>
      </c>
      <c r="AD1987" s="3">
        <f>IF(AA1987="","Pendiente",AA1987*Q1987)</f>
      </c>
      <c r="AE1987" s="3">
        <v>46560</v>
      </c>
      <c r="AF1987" s="3">
        <f>IF(AE1987="","",AE1987*Q1987)</f>
      </c>
      <c r="AG1987" s="0" t="s">
        <v>106</v>
      </c>
      <c r="AH1987" s="0" t="s">
        <v>107</v>
      </c>
    </row>
    <row r="1988">
      <c r="A1988" s="0">
        <v>1984</v>
      </c>
      <c r="B1988" s="0" t="s">
        <v>6218</v>
      </c>
      <c r="C1988" s="0" t="s">
        <v>13</v>
      </c>
      <c r="D1988" s="0" t="s">
        <v>16</v>
      </c>
      <c r="E1988" s="5" t="s">
        <v>3306</v>
      </c>
      <c r="G1988" s="0" t="s">
        <v>28</v>
      </c>
      <c r="H1988" s="0" t="s">
        <v>2131</v>
      </c>
      <c r="I1988" s="0" t="s">
        <v>3301</v>
      </c>
      <c r="J1988" s="5" t="s">
        <v>3302</v>
      </c>
      <c r="K1988" s="0" t="s">
        <v>33</v>
      </c>
      <c r="O1988" s="2">
        <v>0</v>
      </c>
      <c r="P1988" s="2">
        <v>1</v>
      </c>
      <c r="Q1988" s="2">
        <f>IF(C1988="Inventario físico",O1988,P1988)</f>
      </c>
      <c r="R1988" s="2">
        <v>1</v>
      </c>
      <c r="S1988" s="0" t="s">
        <v>6219</v>
      </c>
      <c r="T1988" s="0" t="s">
        <v>6219</v>
      </c>
      <c r="U1988" s="0" t="s">
        <v>99</v>
      </c>
      <c r="V1988" s="5" t="s">
        <v>6220</v>
      </c>
      <c r="Y1988" s="5" t="s">
        <v>3309</v>
      </c>
      <c r="Z1988" s="0" t="s">
        <v>104</v>
      </c>
      <c r="AC1988" s="5" t="s">
        <v>105</v>
      </c>
      <c r="AD1988" s="3">
        <f>IF(AA1988="","Pendiente",AA1988*Q1988)</f>
      </c>
      <c r="AE1988" s="3">
        <v>21232</v>
      </c>
      <c r="AF1988" s="3">
        <f>IF(AE1988="","",AE1988*Q1988)</f>
      </c>
      <c r="AG1988" s="0" t="s">
        <v>106</v>
      </c>
      <c r="AH1988" s="0" t="s">
        <v>107</v>
      </c>
    </row>
    <row r="1989">
      <c r="A1989" s="0">
        <v>1985</v>
      </c>
      <c r="B1989" s="0" t="s">
        <v>6221</v>
      </c>
      <c r="C1989" s="0" t="s">
        <v>13</v>
      </c>
      <c r="D1989" s="0" t="s">
        <v>16</v>
      </c>
      <c r="E1989" s="5" t="s">
        <v>3306</v>
      </c>
      <c r="G1989" s="0" t="s">
        <v>28</v>
      </c>
      <c r="H1989" s="0" t="s">
        <v>2131</v>
      </c>
      <c r="I1989" s="0" t="s">
        <v>3301</v>
      </c>
      <c r="J1989" s="5" t="s">
        <v>3302</v>
      </c>
      <c r="K1989" s="0" t="s">
        <v>33</v>
      </c>
      <c r="O1989" s="2">
        <v>0</v>
      </c>
      <c r="P1989" s="2">
        <v>1</v>
      </c>
      <c r="Q1989" s="2">
        <f>IF(C1989="Inventario físico",O1989,P1989)</f>
      </c>
      <c r="R1989" s="2">
        <v>1</v>
      </c>
      <c r="S1989" s="0" t="s">
        <v>6222</v>
      </c>
      <c r="T1989" s="0" t="s">
        <v>6222</v>
      </c>
      <c r="U1989" s="0" t="s">
        <v>99</v>
      </c>
      <c r="V1989" s="5" t="s">
        <v>6223</v>
      </c>
      <c r="Y1989" s="5" t="s">
        <v>3309</v>
      </c>
      <c r="Z1989" s="0" t="s">
        <v>104</v>
      </c>
      <c r="AC1989" s="5" t="s">
        <v>105</v>
      </c>
      <c r="AD1989" s="3">
        <f>IF(AA1989="","Pendiente",AA1989*Q1989)</f>
      </c>
      <c r="AE1989" s="3">
        <v>32048.4</v>
      </c>
      <c r="AF1989" s="3">
        <f>IF(AE1989="","",AE1989*Q1989)</f>
      </c>
      <c r="AG1989" s="0" t="s">
        <v>106</v>
      </c>
      <c r="AH1989" s="0" t="s">
        <v>107</v>
      </c>
    </row>
    <row r="1990">
      <c r="A1990" s="0">
        <v>1986</v>
      </c>
      <c r="B1990" s="0" t="s">
        <v>6224</v>
      </c>
      <c r="C1990" s="0" t="s">
        <v>13</v>
      </c>
      <c r="D1990" s="0" t="s">
        <v>16</v>
      </c>
      <c r="E1990" s="5" t="s">
        <v>3306</v>
      </c>
      <c r="G1990" s="0" t="s">
        <v>28</v>
      </c>
      <c r="H1990" s="0" t="s">
        <v>2131</v>
      </c>
      <c r="I1990" s="0" t="s">
        <v>3301</v>
      </c>
      <c r="J1990" s="5" t="s">
        <v>3302</v>
      </c>
      <c r="K1990" s="0" t="s">
        <v>33</v>
      </c>
      <c r="O1990" s="2">
        <v>0</v>
      </c>
      <c r="P1990" s="2">
        <v>1</v>
      </c>
      <c r="Q1990" s="2">
        <f>IF(C1990="Inventario físico",O1990,P1990)</f>
      </c>
      <c r="R1990" s="2">
        <v>1</v>
      </c>
      <c r="S1990" s="0" t="s">
        <v>6225</v>
      </c>
      <c r="T1990" s="0" t="s">
        <v>6225</v>
      </c>
      <c r="U1990" s="0" t="s">
        <v>99</v>
      </c>
      <c r="V1990" s="5" t="s">
        <v>6226</v>
      </c>
      <c r="Y1990" s="5" t="s">
        <v>3309</v>
      </c>
      <c r="Z1990" s="0" t="s">
        <v>104</v>
      </c>
      <c r="AC1990" s="5" t="s">
        <v>105</v>
      </c>
      <c r="AD1990" s="3">
        <f>IF(AA1990="","Pendiente",AA1990*Q1990)</f>
      </c>
      <c r="AE1990" s="3">
        <v>19008.5</v>
      </c>
      <c r="AF1990" s="3">
        <f>IF(AE1990="","",AE1990*Q1990)</f>
      </c>
      <c r="AG1990" s="0" t="s">
        <v>106</v>
      </c>
      <c r="AH1990" s="0" t="s">
        <v>107</v>
      </c>
    </row>
    <row r="1991">
      <c r="A1991" s="0">
        <v>1987</v>
      </c>
      <c r="B1991" s="0" t="s">
        <v>6227</v>
      </c>
      <c r="C1991" s="0" t="s">
        <v>13</v>
      </c>
      <c r="D1991" s="0" t="s">
        <v>16</v>
      </c>
      <c r="E1991" s="5" t="s">
        <v>3306</v>
      </c>
      <c r="G1991" s="0" t="s">
        <v>28</v>
      </c>
      <c r="H1991" s="0" t="s">
        <v>2131</v>
      </c>
      <c r="I1991" s="0" t="s">
        <v>3301</v>
      </c>
      <c r="J1991" s="5" t="s">
        <v>3302</v>
      </c>
      <c r="K1991" s="0" t="s">
        <v>33</v>
      </c>
      <c r="O1991" s="2">
        <v>0</v>
      </c>
      <c r="P1991" s="2">
        <v>1</v>
      </c>
      <c r="Q1991" s="2">
        <f>IF(C1991="Inventario físico",O1991,P1991)</f>
      </c>
      <c r="R1991" s="2">
        <v>1</v>
      </c>
      <c r="S1991" s="0" t="s">
        <v>6228</v>
      </c>
      <c r="T1991" s="0" t="s">
        <v>6228</v>
      </c>
      <c r="U1991" s="0" t="s">
        <v>99</v>
      </c>
      <c r="V1991" s="5" t="s">
        <v>6229</v>
      </c>
      <c r="Y1991" s="5" t="s">
        <v>3309</v>
      </c>
      <c r="Z1991" s="0" t="s">
        <v>104</v>
      </c>
      <c r="AC1991" s="5" t="s">
        <v>105</v>
      </c>
      <c r="AD1991" s="3">
        <f>IF(AA1991="","Pendiente",AA1991*Q1991)</f>
      </c>
      <c r="AE1991" s="3">
        <v>22966.16</v>
      </c>
      <c r="AF1991" s="3">
        <f>IF(AE1991="","",AE1991*Q1991)</f>
      </c>
      <c r="AG1991" s="0" t="s">
        <v>106</v>
      </c>
      <c r="AH1991" s="0" t="s">
        <v>107</v>
      </c>
    </row>
    <row r="1992">
      <c r="A1992" s="0">
        <v>1988</v>
      </c>
      <c r="B1992" s="0" t="s">
        <v>6230</v>
      </c>
      <c r="C1992" s="0" t="s">
        <v>13</v>
      </c>
      <c r="D1992" s="0" t="s">
        <v>16</v>
      </c>
      <c r="E1992" s="5" t="s">
        <v>3306</v>
      </c>
      <c r="G1992" s="0" t="s">
        <v>28</v>
      </c>
      <c r="H1992" s="0" t="s">
        <v>2131</v>
      </c>
      <c r="I1992" s="0" t="s">
        <v>3301</v>
      </c>
      <c r="J1992" s="5" t="s">
        <v>3302</v>
      </c>
      <c r="K1992" s="0" t="s">
        <v>30</v>
      </c>
      <c r="O1992" s="2">
        <v>0</v>
      </c>
      <c r="P1992" s="2">
        <v>1</v>
      </c>
      <c r="Q1992" s="2">
        <f>IF(C1992="Inventario físico",O1992,P1992)</f>
      </c>
      <c r="R1992" s="2">
        <v>1</v>
      </c>
      <c r="S1992" s="0" t="s">
        <v>6231</v>
      </c>
      <c r="T1992" s="0" t="s">
        <v>6231</v>
      </c>
      <c r="U1992" s="0" t="s">
        <v>99</v>
      </c>
      <c r="V1992" s="5" t="s">
        <v>6232</v>
      </c>
      <c r="Y1992" s="5" t="s">
        <v>3309</v>
      </c>
      <c r="Z1992" s="0" t="s">
        <v>104</v>
      </c>
      <c r="AC1992" s="5" t="s">
        <v>105</v>
      </c>
      <c r="AD1992" s="3">
        <f>IF(AA1992="","Pendiente",AA1992*Q1992)</f>
      </c>
      <c r="AE1992" s="3">
        <v>56156</v>
      </c>
      <c r="AF1992" s="3">
        <f>IF(AE1992="","",AE1992*Q1992)</f>
      </c>
      <c r="AG1992" s="0" t="s">
        <v>106</v>
      </c>
      <c r="AH1992" s="0" t="s">
        <v>107</v>
      </c>
    </row>
    <row r="1993">
      <c r="A1993" s="0">
        <v>1989</v>
      </c>
      <c r="B1993" s="0" t="s">
        <v>6233</v>
      </c>
      <c r="C1993" s="0" t="s">
        <v>13</v>
      </c>
      <c r="D1993" s="0" t="s">
        <v>16</v>
      </c>
      <c r="E1993" s="5" t="s">
        <v>3306</v>
      </c>
      <c r="G1993" s="0" t="s">
        <v>28</v>
      </c>
      <c r="H1993" s="0" t="s">
        <v>2131</v>
      </c>
      <c r="I1993" s="0" t="s">
        <v>3301</v>
      </c>
      <c r="J1993" s="5" t="s">
        <v>3302</v>
      </c>
      <c r="K1993" s="0" t="s">
        <v>30</v>
      </c>
      <c r="O1993" s="2">
        <v>0</v>
      </c>
      <c r="P1993" s="2">
        <v>1</v>
      </c>
      <c r="Q1993" s="2">
        <f>IF(C1993="Inventario físico",O1993,P1993)</f>
      </c>
      <c r="R1993" s="2">
        <v>1</v>
      </c>
      <c r="S1993" s="0" t="s">
        <v>6234</v>
      </c>
      <c r="T1993" s="0" t="s">
        <v>6234</v>
      </c>
      <c r="U1993" s="0" t="s">
        <v>99</v>
      </c>
      <c r="V1993" s="5" t="s">
        <v>1248</v>
      </c>
      <c r="Y1993" s="5" t="s">
        <v>3309</v>
      </c>
      <c r="Z1993" s="0" t="s">
        <v>104</v>
      </c>
      <c r="AC1993" s="5" t="s">
        <v>105</v>
      </c>
      <c r="AD1993" s="3">
        <f>IF(AA1993="","Pendiente",AA1993*Q1993)</f>
      </c>
      <c r="AE1993" s="3">
        <v>4780.84</v>
      </c>
      <c r="AF1993" s="3">
        <f>IF(AE1993="","",AE1993*Q1993)</f>
      </c>
      <c r="AG1993" s="0" t="s">
        <v>106</v>
      </c>
      <c r="AH1993" s="0" t="s">
        <v>107</v>
      </c>
    </row>
    <row r="1994">
      <c r="A1994" s="0">
        <v>1990</v>
      </c>
      <c r="B1994" s="0" t="s">
        <v>6235</v>
      </c>
      <c r="C1994" s="0" t="s">
        <v>13</v>
      </c>
      <c r="D1994" s="0" t="s">
        <v>16</v>
      </c>
      <c r="E1994" s="5" t="s">
        <v>3306</v>
      </c>
      <c r="G1994" s="0" t="s">
        <v>28</v>
      </c>
      <c r="H1994" s="0" t="s">
        <v>2131</v>
      </c>
      <c r="I1994" s="0" t="s">
        <v>3301</v>
      </c>
      <c r="J1994" s="5" t="s">
        <v>3302</v>
      </c>
      <c r="K1994" s="0" t="s">
        <v>30</v>
      </c>
      <c r="O1994" s="2">
        <v>0</v>
      </c>
      <c r="P1994" s="2">
        <v>1</v>
      </c>
      <c r="Q1994" s="2">
        <f>IF(C1994="Inventario físico",O1994,P1994)</f>
      </c>
      <c r="R1994" s="2">
        <v>1</v>
      </c>
      <c r="S1994" s="0" t="s">
        <v>6236</v>
      </c>
      <c r="T1994" s="0" t="s">
        <v>6236</v>
      </c>
      <c r="U1994" s="0" t="s">
        <v>99</v>
      </c>
      <c r="V1994" s="5" t="s">
        <v>6237</v>
      </c>
      <c r="Y1994" s="5" t="s">
        <v>3309</v>
      </c>
      <c r="Z1994" s="0" t="s">
        <v>104</v>
      </c>
      <c r="AC1994" s="5" t="s">
        <v>105</v>
      </c>
      <c r="AD1994" s="3">
        <f>IF(AA1994="","Pendiente",AA1994*Q1994)</f>
      </c>
      <c r="AE1994" s="3">
        <v>36756</v>
      </c>
      <c r="AF1994" s="3">
        <f>IF(AE1994="","",AE1994*Q1994)</f>
      </c>
      <c r="AG1994" s="0" t="s">
        <v>106</v>
      </c>
      <c r="AH1994" s="0" t="s">
        <v>107</v>
      </c>
    </row>
    <row r="1995">
      <c r="A1995" s="0">
        <v>1991</v>
      </c>
      <c r="B1995" s="0" t="s">
        <v>6238</v>
      </c>
      <c r="C1995" s="0" t="s">
        <v>13</v>
      </c>
      <c r="D1995" s="0" t="s">
        <v>18</v>
      </c>
      <c r="E1995" s="5" t="s">
        <v>3500</v>
      </c>
      <c r="F1995" s="0" t="s">
        <v>3501</v>
      </c>
      <c r="G1995" s="0" t="s">
        <v>28</v>
      </c>
      <c r="H1995" s="0" t="s">
        <v>2131</v>
      </c>
      <c r="I1995" s="0" t="s">
        <v>3301</v>
      </c>
      <c r="J1995" s="5" t="s">
        <v>3302</v>
      </c>
      <c r="K1995" s="0" t="s">
        <v>32</v>
      </c>
      <c r="O1995" s="2">
        <v>0</v>
      </c>
      <c r="P1995" s="2">
        <v>1</v>
      </c>
      <c r="Q1995" s="2">
        <f>IF(C1995="Inventario físico",O1995,P1995)</f>
      </c>
      <c r="R1995" s="2">
        <v>1</v>
      </c>
      <c r="S1995" s="0" t="s">
        <v>6239</v>
      </c>
      <c r="T1995" s="0" t="s">
        <v>6239</v>
      </c>
      <c r="U1995" s="0" t="s">
        <v>99</v>
      </c>
      <c r="V1995" s="5" t="s">
        <v>6240</v>
      </c>
      <c r="Y1995" s="5" t="s">
        <v>3504</v>
      </c>
      <c r="Z1995" s="0" t="s">
        <v>104</v>
      </c>
      <c r="AC1995" s="5" t="s">
        <v>105</v>
      </c>
      <c r="AD1995" s="3">
        <f>IF(AA1995="","Pendiente",AA1995*Q1995)</f>
      </c>
      <c r="AE1995" s="3">
        <v>40810</v>
      </c>
      <c r="AF1995" s="3">
        <f>IF(AE1995="","",AE1995*Q1995)</f>
      </c>
      <c r="AG1995" s="0" t="s">
        <v>106</v>
      </c>
      <c r="AH1995" s="0" t="s">
        <v>107</v>
      </c>
    </row>
    <row r="1996">
      <c r="A1996" s="9" t="s">
        <v>6241</v>
      </c>
      <c r="O1996" s="2">
        <f>SUBTOTAL(109,O5:O1995)</f>
      </c>
      <c r="P1996" s="2">
        <f>SUBTOTAL(109,P5:P1995)</f>
      </c>
      <c r="Q1996" s="2">
        <f>SUBTOTAL(109,Q5:Q1995)</f>
      </c>
      <c r="AF1996" s="3">
        <f>SUBTOTAL(109,AF5:AF1995)</f>
      </c>
    </row>
  </sheetData>
  <autoFilter ref="A4:AK1995"/>
</worksheet>
</file>

<file path=xl/worksheets/sheet3.xml><?xml version="1.0" encoding="utf-8"?>
<worksheet xmlns="http://schemas.openxmlformats.org/spreadsheetml/2006/main">
  <dimension ref="A1:T232"/>
  <sheetViews>
    <sheetView workbookViewId="0" showGridLines="0">
      <pane xSplit="4" ySplit="4" topLeftCell="E5" activePane="bottomRight" state="frozen"/>
    </sheetView>
  </sheetViews>
  <sheetFormatPr defaultRowHeight="14"/>
  <cols>
    <col min="1" max="1" width="6" customWidth="1"/>
    <col min="2" max="2" width="11" customWidth="1"/>
    <col min="3" max="3" width="14" customWidth="1"/>
    <col min="4" max="4" width="13" customWidth="1"/>
    <col min="5" max="5" width="44" customWidth="1"/>
    <col min="6" max="6" width="15" customWidth="1"/>
    <col min="7" max="7" width="42" customWidth="1"/>
    <col min="8" max="8" width="30" customWidth="1"/>
    <col min="9" max="9" width="13" customWidth="1"/>
    <col min="10" max="10" width="13" customWidth="1"/>
    <col min="11" max="11" width="26" customWidth="1"/>
    <col min="12" max="12" width="10" customWidth="1"/>
    <col min="13" max="13" width="64" customWidth="1"/>
    <col min="14" max="14" width="19" customWidth="1"/>
    <col min="15" max="15" width="14" customWidth="1"/>
    <col min="16" max="16" width="16" customWidth="1"/>
    <col min="17" max="17" width="16" customWidth="1"/>
    <col min="18" max="18" width="20" customWidth="1"/>
    <col min="19" max="19" width="15" customWidth="1"/>
    <col min="20" max="20" width="44" customWidth="1"/>
  </cols>
  <sheetData>
    <row r="1">
      <c r="A1" s="6" t="s">
        <v>6242</v>
      </c>
    </row>
    <row r="2">
      <c r="A2" s="7" t="s">
        <v>6243</v>
      </c>
    </row>
    <row r="4">
      <c r="A4" s="1" t="s">
        <v>53</v>
      </c>
      <c r="B4" s="1" t="s">
        <v>59</v>
      </c>
      <c r="C4" s="1" t="s">
        <v>63</v>
      </c>
      <c r="D4" s="1" t="s">
        <v>6244</v>
      </c>
      <c r="E4" s="1" t="s">
        <v>74</v>
      </c>
      <c r="F4" s="1" t="s">
        <v>6245</v>
      </c>
      <c r="G4" s="1" t="s">
        <v>65</v>
      </c>
      <c r="H4" s="1" t="s">
        <v>6246</v>
      </c>
      <c r="I4" s="1" t="s">
        <v>67</v>
      </c>
      <c r="J4" s="1" t="s">
        <v>6247</v>
      </c>
      <c r="K4" s="1" t="s">
        <v>75</v>
      </c>
      <c r="L4" s="1" t="s">
        <v>6248</v>
      </c>
      <c r="M4" s="1" t="s">
        <v>6249</v>
      </c>
      <c r="N4" s="1" t="s">
        <v>78</v>
      </c>
      <c r="O4" s="1" t="s">
        <v>83</v>
      </c>
      <c r="P4" s="1" t="s">
        <v>84</v>
      </c>
      <c r="Q4" s="1" t="s">
        <v>85</v>
      </c>
      <c r="R4" s="1" t="s">
        <v>86</v>
      </c>
      <c r="S4" s="1" t="s">
        <v>4</v>
      </c>
      <c r="T4" s="1" t="s">
        <v>88</v>
      </c>
    </row>
    <row r="5">
      <c r="A5" s="0">
        <v>1</v>
      </c>
      <c r="B5" s="0" t="s">
        <v>26</v>
      </c>
      <c r="C5" s="0" t="s">
        <v>30</v>
      </c>
      <c r="D5" s="0" t="s">
        <v>98</v>
      </c>
      <c r="E5" s="5" t="s">
        <v>100</v>
      </c>
      <c r="F5" s="0" t="s">
        <v>95</v>
      </c>
      <c r="G5" s="5" t="s">
        <v>96</v>
      </c>
      <c r="H5" s="5" t="s">
        <v>97</v>
      </c>
      <c r="I5" s="2">
        <v>8</v>
      </c>
      <c r="J5" s="2">
        <v>0</v>
      </c>
      <c r="K5" s="5" t="s">
        <v>101</v>
      </c>
      <c r="L5" s="0" t="s">
        <v>102</v>
      </c>
      <c r="M5" s="5" t="s">
        <v>103</v>
      </c>
      <c r="N5" s="0" t="s">
        <v>104</v>
      </c>
      <c r="O5" s="3">
        <v>254.79867272727276</v>
      </c>
      <c r="P5" s="3">
        <f>IF(O5="","",O5*MAX(I5,J5))</f>
      </c>
      <c r="Q5" s="0" t="s">
        <v>106</v>
      </c>
      <c r="R5" s="0" t="s">
        <v>107</v>
      </c>
    </row>
    <row r="6">
      <c r="A6" s="0">
        <v>2</v>
      </c>
      <c r="B6" s="0" t="s">
        <v>26</v>
      </c>
      <c r="C6" s="0" t="s">
        <v>30</v>
      </c>
      <c r="D6" s="0" t="s">
        <v>113</v>
      </c>
      <c r="E6" s="5" t="s">
        <v>114</v>
      </c>
      <c r="F6" s="0" t="s">
        <v>110</v>
      </c>
      <c r="G6" s="5" t="s">
        <v>111</v>
      </c>
      <c r="H6" s="5" t="s">
        <v>112</v>
      </c>
      <c r="I6" s="2">
        <v>202</v>
      </c>
      <c r="J6" s="2">
        <v>60</v>
      </c>
      <c r="K6" s="5" t="s">
        <v>101</v>
      </c>
      <c r="L6" s="0" t="s">
        <v>102</v>
      </c>
      <c r="M6" s="5" t="s">
        <v>115</v>
      </c>
      <c r="N6" s="0" t="s">
        <v>104</v>
      </c>
      <c r="O6" s="3">
        <v>214.29833333333332</v>
      </c>
      <c r="P6" s="3">
        <f>IF(O6="","",O6*MAX(I6,J6))</f>
      </c>
      <c r="Q6" s="0" t="s">
        <v>106</v>
      </c>
      <c r="R6" s="0" t="s">
        <v>107</v>
      </c>
    </row>
    <row r="7">
      <c r="A7" s="0">
        <v>3</v>
      </c>
      <c r="B7" s="0" t="s">
        <v>26</v>
      </c>
      <c r="C7" s="0" t="s">
        <v>30</v>
      </c>
      <c r="D7" s="0" t="s">
        <v>120</v>
      </c>
      <c r="E7" s="5" t="s">
        <v>121</v>
      </c>
      <c r="F7" s="0" t="s">
        <v>117</v>
      </c>
      <c r="G7" s="5" t="s">
        <v>118</v>
      </c>
      <c r="H7" s="5" t="s">
        <v>119</v>
      </c>
      <c r="I7" s="2">
        <v>272</v>
      </c>
      <c r="J7" s="2">
        <v>870</v>
      </c>
      <c r="K7" s="5" t="s">
        <v>101</v>
      </c>
      <c r="L7" s="0" t="s">
        <v>102</v>
      </c>
      <c r="M7" s="5" t="s">
        <v>122</v>
      </c>
      <c r="N7" s="0" t="s">
        <v>104</v>
      </c>
      <c r="O7" s="3">
        <v>176.5876091954023</v>
      </c>
      <c r="P7" s="3">
        <f>IF(O7="","",O7*MAX(I7,J7))</f>
      </c>
      <c r="Q7" s="0" t="s">
        <v>106</v>
      </c>
      <c r="R7" s="0" t="s">
        <v>107</v>
      </c>
    </row>
    <row r="8">
      <c r="A8" s="0">
        <v>4</v>
      </c>
      <c r="B8" s="0" t="s">
        <v>26</v>
      </c>
      <c r="C8" s="0" t="s">
        <v>30</v>
      </c>
      <c r="D8" s="0" t="s">
        <v>127</v>
      </c>
      <c r="E8" s="5" t="s">
        <v>128</v>
      </c>
      <c r="F8" s="0" t="s">
        <v>124</v>
      </c>
      <c r="G8" s="5" t="s">
        <v>125</v>
      </c>
      <c r="H8" s="5" t="s">
        <v>126</v>
      </c>
      <c r="I8" s="2">
        <v>217</v>
      </c>
      <c r="J8" s="2">
        <v>500</v>
      </c>
      <c r="K8" s="5" t="s">
        <v>101</v>
      </c>
      <c r="L8" s="0" t="s">
        <v>102</v>
      </c>
      <c r="M8" s="5" t="s">
        <v>129</v>
      </c>
      <c r="N8" s="0" t="s">
        <v>104</v>
      </c>
      <c r="O8" s="3">
        <v>170.50266</v>
      </c>
      <c r="P8" s="3">
        <f>IF(O8="","",O8*MAX(I8,J8))</f>
      </c>
      <c r="Q8" s="0" t="s">
        <v>106</v>
      </c>
      <c r="R8" s="0" t="s">
        <v>107</v>
      </c>
    </row>
    <row r="9">
      <c r="A9" s="0">
        <v>6</v>
      </c>
      <c r="B9" s="0" t="s">
        <v>26</v>
      </c>
      <c r="C9" s="0" t="s">
        <v>33</v>
      </c>
      <c r="D9" s="0" t="s">
        <v>143</v>
      </c>
      <c r="E9" s="5" t="s">
        <v>144</v>
      </c>
      <c r="F9" s="0" t="s">
        <v>140</v>
      </c>
      <c r="G9" s="5" t="s">
        <v>141</v>
      </c>
      <c r="H9" s="5" t="s">
        <v>142</v>
      </c>
      <c r="I9" s="2">
        <v>5</v>
      </c>
      <c r="J9" s="2">
        <v>7</v>
      </c>
      <c r="K9" s="5" t="s">
        <v>145</v>
      </c>
      <c r="L9" s="0" t="s">
        <v>146</v>
      </c>
      <c r="M9" s="5" t="s">
        <v>147</v>
      </c>
      <c r="N9" s="0" t="s">
        <v>104</v>
      </c>
      <c r="O9" s="3">
        <v>879.8971428571429</v>
      </c>
      <c r="P9" s="3">
        <f>IF(O9="","",O9*MAX(I9,J9))</f>
      </c>
      <c r="Q9" s="0" t="s">
        <v>106</v>
      </c>
      <c r="R9" s="0" t="s">
        <v>107</v>
      </c>
    </row>
    <row r="10">
      <c r="A10" s="0">
        <v>7</v>
      </c>
      <c r="B10" s="0" t="s">
        <v>26</v>
      </c>
      <c r="C10" s="0" t="s">
        <v>33</v>
      </c>
      <c r="D10" s="0" t="s">
        <v>152</v>
      </c>
      <c r="E10" s="5" t="s">
        <v>153</v>
      </c>
      <c r="F10" s="0" t="s">
        <v>149</v>
      </c>
      <c r="G10" s="5" t="s">
        <v>150</v>
      </c>
      <c r="H10" s="5" t="s">
        <v>151</v>
      </c>
      <c r="I10" s="2">
        <v>41</v>
      </c>
      <c r="J10" s="2">
        <v>104</v>
      </c>
      <c r="K10" s="5" t="s">
        <v>145</v>
      </c>
      <c r="L10" s="0" t="s">
        <v>146</v>
      </c>
      <c r="M10" s="5" t="s">
        <v>154</v>
      </c>
      <c r="N10" s="0" t="s">
        <v>104</v>
      </c>
      <c r="O10" s="3">
        <v>310.67721153846156</v>
      </c>
      <c r="P10" s="3">
        <f>IF(O10="","",O10*MAX(I10,J10))</f>
      </c>
      <c r="Q10" s="0" t="s">
        <v>106</v>
      </c>
      <c r="R10" s="0" t="s">
        <v>107</v>
      </c>
    </row>
    <row r="11">
      <c r="A11" s="0">
        <v>8</v>
      </c>
      <c r="B11" s="0" t="s">
        <v>26</v>
      </c>
      <c r="C11" s="0" t="s">
        <v>33</v>
      </c>
      <c r="D11" s="0" t="s">
        <v>159</v>
      </c>
      <c r="E11" s="5" t="s">
        <v>160</v>
      </c>
      <c r="F11" s="0" t="s">
        <v>156</v>
      </c>
      <c r="G11" s="5" t="s">
        <v>157</v>
      </c>
      <c r="H11" s="5" t="s">
        <v>158</v>
      </c>
      <c r="I11" s="2">
        <v>3</v>
      </c>
      <c r="J11" s="2">
        <v>0</v>
      </c>
      <c r="K11" s="5" t="s">
        <v>161</v>
      </c>
      <c r="L11" s="0" t="s">
        <v>146</v>
      </c>
      <c r="M11" s="5" t="s">
        <v>162</v>
      </c>
      <c r="N11" s="0" t="s">
        <v>104</v>
      </c>
      <c r="O11" s="3">
        <v>542.5805037313434</v>
      </c>
      <c r="P11" s="3">
        <f>IF(O11="","",O11*MAX(I11,J11))</f>
      </c>
      <c r="Q11" s="0" t="s">
        <v>106</v>
      </c>
      <c r="R11" s="0" t="s">
        <v>107</v>
      </c>
    </row>
    <row r="12">
      <c r="A12" s="0">
        <v>9</v>
      </c>
      <c r="B12" s="0" t="s">
        <v>26</v>
      </c>
      <c r="C12" s="0" t="s">
        <v>33</v>
      </c>
      <c r="D12" s="0" t="s">
        <v>167</v>
      </c>
      <c r="E12" s="5" t="s">
        <v>168</v>
      </c>
      <c r="F12" s="0" t="s">
        <v>164</v>
      </c>
      <c r="G12" s="5" t="s">
        <v>165</v>
      </c>
      <c r="H12" s="5" t="s">
        <v>166</v>
      </c>
      <c r="I12" s="2">
        <v>11</v>
      </c>
      <c r="J12" s="2">
        <v>15</v>
      </c>
      <c r="K12" s="5" t="s">
        <v>169</v>
      </c>
      <c r="L12" s="0" t="s">
        <v>146</v>
      </c>
      <c r="M12" s="5" t="s">
        <v>170</v>
      </c>
      <c r="N12" s="0" t="s">
        <v>104</v>
      </c>
      <c r="O12" s="3">
        <v>335.1333333333333</v>
      </c>
      <c r="P12" s="3">
        <f>IF(O12="","",O12*MAX(I12,J12))</f>
      </c>
      <c r="Q12" s="0" t="s">
        <v>106</v>
      </c>
      <c r="R12" s="0" t="s">
        <v>107</v>
      </c>
    </row>
    <row r="13">
      <c r="A13" s="0">
        <v>10</v>
      </c>
      <c r="B13" s="0" t="s">
        <v>26</v>
      </c>
      <c r="C13" s="0" t="s">
        <v>33</v>
      </c>
      <c r="D13" s="0" t="s">
        <v>175</v>
      </c>
      <c r="E13" s="5" t="s">
        <v>176</v>
      </c>
      <c r="F13" s="0" t="s">
        <v>172</v>
      </c>
      <c r="G13" s="5" t="s">
        <v>173</v>
      </c>
      <c r="H13" s="5" t="s">
        <v>174</v>
      </c>
      <c r="I13" s="2">
        <v>20</v>
      </c>
      <c r="J13" s="2">
        <v>95</v>
      </c>
      <c r="K13" s="5" t="s">
        <v>101</v>
      </c>
      <c r="L13" s="0" t="s">
        <v>146</v>
      </c>
      <c r="M13" s="5" t="s">
        <v>177</v>
      </c>
      <c r="N13" s="0" t="s">
        <v>104</v>
      </c>
      <c r="O13" s="3">
        <v>174.82526315789474</v>
      </c>
      <c r="P13" s="3">
        <f>IF(O13="","",O13*MAX(I13,J13))</f>
      </c>
      <c r="Q13" s="0" t="s">
        <v>106</v>
      </c>
      <c r="R13" s="0" t="s">
        <v>107</v>
      </c>
    </row>
    <row r="14">
      <c r="A14" s="0">
        <v>11</v>
      </c>
      <c r="B14" s="0" t="s">
        <v>26</v>
      </c>
      <c r="C14" s="0" t="s">
        <v>30</v>
      </c>
      <c r="D14" s="0" t="s">
        <v>182</v>
      </c>
      <c r="E14" s="5" t="s">
        <v>183</v>
      </c>
      <c r="F14" s="0" t="s">
        <v>179</v>
      </c>
      <c r="G14" s="5" t="s">
        <v>180</v>
      </c>
      <c r="H14" s="5" t="s">
        <v>181</v>
      </c>
      <c r="I14" s="2">
        <v>300</v>
      </c>
      <c r="J14" s="2">
        <v>1020</v>
      </c>
      <c r="K14" s="5" t="s">
        <v>101</v>
      </c>
      <c r="L14" s="0" t="s">
        <v>102</v>
      </c>
      <c r="M14" s="5" t="s">
        <v>184</v>
      </c>
      <c r="N14" s="0" t="s">
        <v>104</v>
      </c>
      <c r="O14" s="3">
        <v>27.725941176470588</v>
      </c>
      <c r="P14" s="3">
        <f>IF(O14="","",O14*MAX(I14,J14))</f>
      </c>
      <c r="Q14" s="0" t="s">
        <v>106</v>
      </c>
      <c r="R14" s="0" t="s">
        <v>107</v>
      </c>
    </row>
    <row r="15">
      <c r="A15" s="0">
        <v>12</v>
      </c>
      <c r="B15" s="0" t="s">
        <v>26</v>
      </c>
      <c r="C15" s="0" t="s">
        <v>30</v>
      </c>
      <c r="D15" s="0" t="s">
        <v>189</v>
      </c>
      <c r="E15" s="5" t="s">
        <v>190</v>
      </c>
      <c r="F15" s="0" t="s">
        <v>186</v>
      </c>
      <c r="G15" s="5" t="s">
        <v>187</v>
      </c>
      <c r="H15" s="5" t="s">
        <v>188</v>
      </c>
      <c r="I15" s="2">
        <v>975</v>
      </c>
      <c r="J15" s="2">
        <v>1548</v>
      </c>
      <c r="K15" s="5" t="s">
        <v>101</v>
      </c>
      <c r="L15" s="0" t="s">
        <v>102</v>
      </c>
      <c r="M15" s="5" t="s">
        <v>191</v>
      </c>
      <c r="N15" s="0" t="s">
        <v>104</v>
      </c>
      <c r="O15" s="3">
        <v>24.974767441860468</v>
      </c>
      <c r="P15" s="3">
        <f>IF(O15="","",O15*MAX(I15,J15))</f>
      </c>
      <c r="Q15" s="0" t="s">
        <v>106</v>
      </c>
      <c r="R15" s="0" t="s">
        <v>107</v>
      </c>
    </row>
    <row r="16">
      <c r="A16" s="0">
        <v>13</v>
      </c>
      <c r="B16" s="0" t="s">
        <v>26</v>
      </c>
      <c r="C16" s="0" t="s">
        <v>30</v>
      </c>
      <c r="D16" s="0" t="s">
        <v>196</v>
      </c>
      <c r="E16" s="5" t="s">
        <v>197</v>
      </c>
      <c r="F16" s="0" t="s">
        <v>193</v>
      </c>
      <c r="G16" s="5" t="s">
        <v>194</v>
      </c>
      <c r="H16" s="5" t="s">
        <v>195</v>
      </c>
      <c r="I16" s="2">
        <v>100</v>
      </c>
      <c r="J16" s="2">
        <v>1229</v>
      </c>
      <c r="K16" s="5" t="s">
        <v>101</v>
      </c>
      <c r="L16" s="0" t="s">
        <v>102</v>
      </c>
      <c r="M16" s="5" t="s">
        <v>198</v>
      </c>
      <c r="N16" s="0" t="s">
        <v>104</v>
      </c>
      <c r="O16" s="3">
        <v>55.78667209113101</v>
      </c>
      <c r="P16" s="3">
        <f>IF(O16="","",O16*MAX(I16,J16))</f>
      </c>
      <c r="Q16" s="0" t="s">
        <v>106</v>
      </c>
      <c r="R16" s="0" t="s">
        <v>107</v>
      </c>
    </row>
    <row r="17">
      <c r="A17" s="0">
        <v>14</v>
      </c>
      <c r="B17" s="0" t="s">
        <v>26</v>
      </c>
      <c r="C17" s="0" t="s">
        <v>33</v>
      </c>
      <c r="D17" s="0" t="s">
        <v>203</v>
      </c>
      <c r="E17" s="5" t="s">
        <v>204</v>
      </c>
      <c r="F17" s="0" t="s">
        <v>200</v>
      </c>
      <c r="G17" s="5" t="s">
        <v>201</v>
      </c>
      <c r="H17" s="5" t="s">
        <v>202</v>
      </c>
      <c r="I17" s="2">
        <v>9</v>
      </c>
      <c r="J17" s="2">
        <v>91</v>
      </c>
      <c r="K17" s="5" t="s">
        <v>205</v>
      </c>
      <c r="L17" s="0" t="s">
        <v>146</v>
      </c>
      <c r="M17" s="5" t="s">
        <v>206</v>
      </c>
      <c r="N17" s="0" t="s">
        <v>104</v>
      </c>
      <c r="O17" s="3">
        <v>2977.732307692307</v>
      </c>
      <c r="P17" s="3">
        <f>IF(O17="","",O17*MAX(I17,J17))</f>
      </c>
      <c r="Q17" s="0" t="s">
        <v>106</v>
      </c>
      <c r="R17" s="0" t="s">
        <v>107</v>
      </c>
    </row>
    <row r="18">
      <c r="A18" s="0">
        <v>15</v>
      </c>
      <c r="B18" s="0" t="s">
        <v>26</v>
      </c>
      <c r="C18" s="0" t="s">
        <v>33</v>
      </c>
      <c r="D18" s="0" t="s">
        <v>211</v>
      </c>
      <c r="E18" s="5" t="s">
        <v>212</v>
      </c>
      <c r="F18" s="0" t="s">
        <v>208</v>
      </c>
      <c r="G18" s="5" t="s">
        <v>209</v>
      </c>
      <c r="H18" s="5" t="s">
        <v>210</v>
      </c>
      <c r="I18" s="2">
        <v>3</v>
      </c>
      <c r="J18" s="2">
        <v>51</v>
      </c>
      <c r="K18" s="5" t="s">
        <v>205</v>
      </c>
      <c r="L18" s="0" t="s">
        <v>146</v>
      </c>
      <c r="M18" s="5" t="s">
        <v>213</v>
      </c>
      <c r="N18" s="0" t="s">
        <v>104</v>
      </c>
      <c r="O18" s="3">
        <v>2606.5129411764706</v>
      </c>
      <c r="P18" s="3">
        <f>IF(O18="","",O18*MAX(I18,J18))</f>
      </c>
      <c r="Q18" s="0" t="s">
        <v>106</v>
      </c>
      <c r="R18" s="0" t="s">
        <v>107</v>
      </c>
    </row>
    <row r="19">
      <c r="A19" s="0">
        <v>16</v>
      </c>
      <c r="B19" s="0" t="s">
        <v>26</v>
      </c>
      <c r="C19" s="0" t="s">
        <v>33</v>
      </c>
      <c r="D19" s="0" t="s">
        <v>218</v>
      </c>
      <c r="E19" s="5" t="s">
        <v>219</v>
      </c>
      <c r="F19" s="0" t="s">
        <v>215</v>
      </c>
      <c r="G19" s="5" t="s">
        <v>216</v>
      </c>
      <c r="H19" s="5" t="s">
        <v>217</v>
      </c>
      <c r="I19" s="2">
        <v>2</v>
      </c>
      <c r="J19" s="2">
        <v>0</v>
      </c>
      <c r="K19" s="5" t="s">
        <v>205</v>
      </c>
      <c r="L19" s="0" t="s">
        <v>146</v>
      </c>
      <c r="M19" s="5" t="s">
        <v>220</v>
      </c>
      <c r="N19" s="0" t="s">
        <v>104</v>
      </c>
      <c r="O19" s="3">
        <v>449.9185792349727</v>
      </c>
      <c r="P19" s="3">
        <f>IF(O19="","",O19*MAX(I19,J19))</f>
      </c>
      <c r="Q19" s="0" t="s">
        <v>106</v>
      </c>
      <c r="R19" s="0" t="s">
        <v>107</v>
      </c>
    </row>
    <row r="20">
      <c r="A20" s="0">
        <v>17</v>
      </c>
      <c r="B20" s="0" t="s">
        <v>26</v>
      </c>
      <c r="C20" s="0" t="s">
        <v>33</v>
      </c>
      <c r="D20" s="0" t="s">
        <v>225</v>
      </c>
      <c r="E20" s="5" t="s">
        <v>226</v>
      </c>
      <c r="F20" s="0" t="s">
        <v>222</v>
      </c>
      <c r="G20" s="5" t="s">
        <v>223</v>
      </c>
      <c r="H20" s="5" t="s">
        <v>224</v>
      </c>
      <c r="I20" s="2">
        <v>16</v>
      </c>
      <c r="J20" s="2">
        <v>48</v>
      </c>
      <c r="K20" s="5" t="s">
        <v>145</v>
      </c>
      <c r="L20" s="0" t="s">
        <v>146</v>
      </c>
      <c r="M20" s="5" t="s">
        <v>227</v>
      </c>
      <c r="N20" s="0" t="s">
        <v>104</v>
      </c>
      <c r="O20" s="3">
        <v>1052.1064583333334</v>
      </c>
      <c r="P20" s="3">
        <f>IF(O20="","",O20*MAX(I20,J20))</f>
      </c>
      <c r="Q20" s="0" t="s">
        <v>106</v>
      </c>
      <c r="R20" s="0" t="s">
        <v>107</v>
      </c>
    </row>
    <row r="21">
      <c r="A21" s="0">
        <v>18</v>
      </c>
      <c r="B21" s="0" t="s">
        <v>26</v>
      </c>
      <c r="C21" s="0" t="s">
        <v>30</v>
      </c>
      <c r="D21" s="0" t="s">
        <v>232</v>
      </c>
      <c r="E21" s="5" t="s">
        <v>233</v>
      </c>
      <c r="F21" s="0" t="s">
        <v>229</v>
      </c>
      <c r="G21" s="5" t="s">
        <v>230</v>
      </c>
      <c r="H21" s="5" t="s">
        <v>231</v>
      </c>
      <c r="I21" s="2">
        <v>10</v>
      </c>
      <c r="J21" s="2">
        <v>36</v>
      </c>
      <c r="K21" s="5" t="s">
        <v>137</v>
      </c>
      <c r="L21" s="0" t="s">
        <v>102</v>
      </c>
      <c r="M21" s="5" t="s">
        <v>234</v>
      </c>
      <c r="N21" s="0" t="s">
        <v>104</v>
      </c>
      <c r="O21" s="3">
        <v>2648.7844444444445</v>
      </c>
      <c r="P21" s="3">
        <f>IF(O21="","",O21*MAX(I21,J21))</f>
      </c>
      <c r="Q21" s="0" t="s">
        <v>106</v>
      </c>
      <c r="R21" s="0" t="s">
        <v>107</v>
      </c>
    </row>
    <row r="22">
      <c r="A22" s="0">
        <v>19</v>
      </c>
      <c r="B22" s="0" t="s">
        <v>26</v>
      </c>
      <c r="C22" s="0" t="s">
        <v>33</v>
      </c>
      <c r="D22" s="0" t="s">
        <v>239</v>
      </c>
      <c r="E22" s="5" t="s">
        <v>240</v>
      </c>
      <c r="F22" s="0" t="s">
        <v>236</v>
      </c>
      <c r="G22" s="5" t="s">
        <v>237</v>
      </c>
      <c r="H22" s="5" t="s">
        <v>238</v>
      </c>
      <c r="I22" s="2">
        <v>75</v>
      </c>
      <c r="J22" s="2">
        <v>55</v>
      </c>
      <c r="K22" s="5" t="s">
        <v>241</v>
      </c>
      <c r="L22" s="0" t="s">
        <v>146</v>
      </c>
      <c r="M22" s="5" t="s">
        <v>242</v>
      </c>
      <c r="N22" s="0" t="s">
        <v>104</v>
      </c>
      <c r="O22" s="3">
        <v>1983.474363636364</v>
      </c>
      <c r="P22" s="3">
        <f>IF(O22="","",O22*MAX(I22,J22))</f>
      </c>
      <c r="Q22" s="0" t="s">
        <v>106</v>
      </c>
      <c r="R22" s="0" t="s">
        <v>107</v>
      </c>
    </row>
    <row r="23">
      <c r="A23" s="0">
        <v>24</v>
      </c>
      <c r="B23" s="0" t="s">
        <v>26</v>
      </c>
      <c r="C23" s="0" t="s">
        <v>33</v>
      </c>
      <c r="D23" s="0" t="s">
        <v>271</v>
      </c>
      <c r="E23" s="5" t="s">
        <v>272</v>
      </c>
      <c r="F23" s="0" t="s">
        <v>268</v>
      </c>
      <c r="G23" s="5" t="s">
        <v>269</v>
      </c>
      <c r="H23" s="5" t="s">
        <v>270</v>
      </c>
      <c r="I23" s="2">
        <v>25</v>
      </c>
      <c r="J23" s="2">
        <v>29</v>
      </c>
      <c r="K23" s="5" t="s">
        <v>273</v>
      </c>
      <c r="L23" s="0" t="s">
        <v>146</v>
      </c>
      <c r="M23" s="5" t="s">
        <v>274</v>
      </c>
      <c r="N23" s="0" t="s">
        <v>104</v>
      </c>
      <c r="O23" s="3">
        <v>800.3158620689655</v>
      </c>
      <c r="P23" s="3">
        <f>IF(O23="","",O23*MAX(I23,J23))</f>
      </c>
      <c r="Q23" s="0" t="s">
        <v>106</v>
      </c>
      <c r="R23" s="0" t="s">
        <v>107</v>
      </c>
    </row>
    <row r="24">
      <c r="A24" s="0">
        <v>25</v>
      </c>
      <c r="B24" s="0" t="s">
        <v>26</v>
      </c>
      <c r="C24" s="0" t="s">
        <v>33</v>
      </c>
      <c r="D24" s="0" t="s">
        <v>279</v>
      </c>
      <c r="E24" s="5" t="s">
        <v>280</v>
      </c>
      <c r="F24" s="0" t="s">
        <v>276</v>
      </c>
      <c r="G24" s="5" t="s">
        <v>277</v>
      </c>
      <c r="H24" s="5" t="s">
        <v>278</v>
      </c>
      <c r="I24" s="2">
        <v>6</v>
      </c>
      <c r="J24" s="2">
        <v>164</v>
      </c>
      <c r="K24" s="5" t="s">
        <v>273</v>
      </c>
      <c r="L24" s="0" t="s">
        <v>146</v>
      </c>
      <c r="M24" s="5" t="s">
        <v>281</v>
      </c>
      <c r="N24" s="0" t="s">
        <v>104</v>
      </c>
      <c r="O24" s="3">
        <v>441.3656707317073</v>
      </c>
      <c r="P24" s="3">
        <f>IF(O24="","",O24*MAX(I24,J24))</f>
      </c>
      <c r="Q24" s="0" t="s">
        <v>106</v>
      </c>
      <c r="R24" s="0" t="s">
        <v>107</v>
      </c>
    </row>
    <row r="25">
      <c r="A25" s="0">
        <v>32</v>
      </c>
      <c r="B25" s="0" t="s">
        <v>26</v>
      </c>
      <c r="C25" s="0" t="s">
        <v>33</v>
      </c>
      <c r="D25" s="0" t="s">
        <v>319</v>
      </c>
      <c r="E25" s="5" t="s">
        <v>320</v>
      </c>
      <c r="F25" s="0" t="s">
        <v>316</v>
      </c>
      <c r="G25" s="5" t="s">
        <v>317</v>
      </c>
      <c r="H25" s="5" t="s">
        <v>318</v>
      </c>
      <c r="I25" s="2">
        <v>2</v>
      </c>
      <c r="J25" s="2">
        <v>20</v>
      </c>
      <c r="K25" s="5" t="s">
        <v>169</v>
      </c>
      <c r="L25" s="0" t="s">
        <v>102</v>
      </c>
      <c r="M25" s="5" t="s">
        <v>321</v>
      </c>
      <c r="N25" s="0" t="s">
        <v>104</v>
      </c>
      <c r="O25" s="3">
        <v>8615.0595</v>
      </c>
      <c r="P25" s="3">
        <f>IF(O25="","",O25*MAX(I25,J25))</f>
      </c>
      <c r="Q25" s="0" t="s">
        <v>106</v>
      </c>
      <c r="R25" s="0" t="s">
        <v>107</v>
      </c>
    </row>
    <row r="26">
      <c r="A26" s="0">
        <v>41</v>
      </c>
      <c r="B26" s="0" t="s">
        <v>26</v>
      </c>
      <c r="C26" s="0" t="s">
        <v>33</v>
      </c>
      <c r="D26" s="0" t="s">
        <v>367</v>
      </c>
      <c r="E26" s="5" t="s">
        <v>368</v>
      </c>
      <c r="F26" s="0" t="s">
        <v>365</v>
      </c>
      <c r="G26" s="5" t="s">
        <v>366</v>
      </c>
      <c r="H26" s="5" t="s">
        <v>278</v>
      </c>
      <c r="I26" s="2">
        <v>40</v>
      </c>
      <c r="J26" s="2">
        <v>250</v>
      </c>
      <c r="K26" s="5" t="s">
        <v>273</v>
      </c>
      <c r="L26" s="0" t="s">
        <v>146</v>
      </c>
      <c r="M26" s="5" t="s">
        <v>369</v>
      </c>
      <c r="N26" s="0" t="s">
        <v>104</v>
      </c>
      <c r="O26" s="3">
        <v>430.32692000000003</v>
      </c>
      <c r="P26" s="3">
        <f>IF(O26="","",O26*MAX(I26,J26))</f>
      </c>
      <c r="Q26" s="0" t="s">
        <v>106</v>
      </c>
      <c r="R26" s="0" t="s">
        <v>107</v>
      </c>
    </row>
    <row r="27">
      <c r="A27" s="0">
        <v>48</v>
      </c>
      <c r="B27" s="0" t="s">
        <v>26</v>
      </c>
      <c r="C27" s="0" t="s">
        <v>33</v>
      </c>
      <c r="D27" s="0" t="s">
        <v>404</v>
      </c>
      <c r="E27" s="5" t="s">
        <v>405</v>
      </c>
      <c r="F27" s="0" t="s">
        <v>401</v>
      </c>
      <c r="G27" s="5" t="s">
        <v>402</v>
      </c>
      <c r="H27" s="5" t="s">
        <v>403</v>
      </c>
      <c r="I27" s="2">
        <v>35</v>
      </c>
      <c r="J27" s="2">
        <v>130</v>
      </c>
      <c r="K27" s="5" t="s">
        <v>241</v>
      </c>
      <c r="L27" s="0" t="s">
        <v>146</v>
      </c>
      <c r="M27" s="5" t="s">
        <v>406</v>
      </c>
      <c r="N27" s="0" t="s">
        <v>104</v>
      </c>
      <c r="O27" s="3">
        <v>449.0746923076923</v>
      </c>
      <c r="P27" s="3">
        <f>IF(O27="","",O27*MAX(I27,J27))</f>
      </c>
      <c r="Q27" s="0" t="s">
        <v>106</v>
      </c>
      <c r="R27" s="0" t="s">
        <v>107</v>
      </c>
    </row>
    <row r="28">
      <c r="A28" s="0">
        <v>50</v>
      </c>
      <c r="B28" s="0" t="s">
        <v>26</v>
      </c>
      <c r="C28" s="0" t="s">
        <v>33</v>
      </c>
      <c r="D28" s="0" t="s">
        <v>416</v>
      </c>
      <c r="E28" s="5" t="s">
        <v>417</v>
      </c>
      <c r="F28" s="0" t="s">
        <v>413</v>
      </c>
      <c r="G28" s="5" t="s">
        <v>414</v>
      </c>
      <c r="H28" s="5" t="s">
        <v>415</v>
      </c>
      <c r="I28" s="2">
        <v>400</v>
      </c>
      <c r="J28" s="2">
        <v>1959</v>
      </c>
      <c r="K28" s="5" t="s">
        <v>241</v>
      </c>
      <c r="L28" s="0" t="s">
        <v>146</v>
      </c>
      <c r="M28" s="5" t="s">
        <v>418</v>
      </c>
      <c r="N28" s="0" t="s">
        <v>104</v>
      </c>
      <c r="O28" s="3">
        <v>527.8899489535477</v>
      </c>
      <c r="P28" s="3">
        <f>IF(O28="","",O28*MAX(I28,J28))</f>
      </c>
      <c r="Q28" s="0" t="s">
        <v>106</v>
      </c>
      <c r="R28" s="0" t="s">
        <v>107</v>
      </c>
    </row>
    <row r="29">
      <c r="A29" s="0">
        <v>53</v>
      </c>
      <c r="B29" s="0" t="s">
        <v>26</v>
      </c>
      <c r="C29" s="0" t="s">
        <v>33</v>
      </c>
      <c r="D29" s="0" t="s">
        <v>432</v>
      </c>
      <c r="E29" s="5" t="s">
        <v>433</v>
      </c>
      <c r="F29" s="0" t="s">
        <v>430</v>
      </c>
      <c r="G29" s="5" t="s">
        <v>431</v>
      </c>
      <c r="H29" s="5" t="s">
        <v>270</v>
      </c>
      <c r="I29" s="2">
        <v>50</v>
      </c>
      <c r="J29" s="2">
        <v>263</v>
      </c>
      <c r="K29" s="5" t="s">
        <v>273</v>
      </c>
      <c r="L29" s="0" t="s">
        <v>146</v>
      </c>
      <c r="M29" s="5" t="s">
        <v>434</v>
      </c>
      <c r="N29" s="0" t="s">
        <v>104</v>
      </c>
      <c r="O29" s="3">
        <v>197.05368821292777</v>
      </c>
      <c r="P29" s="3">
        <f>IF(O29="","",O29*MAX(I29,J29))</f>
      </c>
      <c r="Q29" s="0" t="s">
        <v>106</v>
      </c>
      <c r="R29" s="0" t="s">
        <v>107</v>
      </c>
    </row>
    <row r="30">
      <c r="A30" s="0">
        <v>54</v>
      </c>
      <c r="B30" s="0" t="s">
        <v>26</v>
      </c>
      <c r="C30" s="0" t="s">
        <v>33</v>
      </c>
      <c r="D30" s="0" t="s">
        <v>439</v>
      </c>
      <c r="E30" s="5" t="s">
        <v>440</v>
      </c>
      <c r="F30" s="0" t="s">
        <v>436</v>
      </c>
      <c r="G30" s="5" t="s">
        <v>437</v>
      </c>
      <c r="H30" s="5" t="s">
        <v>438</v>
      </c>
      <c r="I30" s="2">
        <v>2</v>
      </c>
      <c r="J30" s="2">
        <v>40</v>
      </c>
      <c r="K30" s="5" t="s">
        <v>145</v>
      </c>
      <c r="L30" s="0" t="s">
        <v>146</v>
      </c>
      <c r="M30" s="5" t="s">
        <v>441</v>
      </c>
      <c r="N30" s="0" t="s">
        <v>104</v>
      </c>
      <c r="O30" s="3">
        <v>162</v>
      </c>
      <c r="P30" s="3">
        <f>IF(O30="","",O30*MAX(I30,J30))</f>
      </c>
      <c r="Q30" s="0" t="s">
        <v>106</v>
      </c>
      <c r="R30" s="0" t="s">
        <v>107</v>
      </c>
    </row>
    <row r="31">
      <c r="A31" s="0">
        <v>55</v>
      </c>
      <c r="B31" s="0" t="s">
        <v>26</v>
      </c>
      <c r="C31" s="0" t="s">
        <v>33</v>
      </c>
      <c r="D31" s="0" t="s">
        <v>446</v>
      </c>
      <c r="E31" s="5" t="s">
        <v>447</v>
      </c>
      <c r="F31" s="0" t="s">
        <v>443</v>
      </c>
      <c r="G31" s="5" t="s">
        <v>444</v>
      </c>
      <c r="H31" s="5" t="s">
        <v>445</v>
      </c>
      <c r="I31" s="2">
        <v>93</v>
      </c>
      <c r="J31" s="2">
        <v>670</v>
      </c>
      <c r="K31" s="5" t="s">
        <v>241</v>
      </c>
      <c r="L31" s="0" t="s">
        <v>146</v>
      </c>
      <c r="M31" s="5" t="s">
        <v>448</v>
      </c>
      <c r="N31" s="0" t="s">
        <v>104</v>
      </c>
      <c r="O31" s="3">
        <v>590.2961940298508</v>
      </c>
      <c r="P31" s="3">
        <f>IF(O31="","",O31*MAX(I31,J31))</f>
      </c>
      <c r="Q31" s="0" t="s">
        <v>106</v>
      </c>
      <c r="R31" s="0" t="s">
        <v>107</v>
      </c>
    </row>
    <row r="32">
      <c r="A32" s="0">
        <v>64</v>
      </c>
      <c r="B32" s="0" t="s">
        <v>26</v>
      </c>
      <c r="C32" s="0" t="s">
        <v>33</v>
      </c>
      <c r="D32" s="0" t="s">
        <v>489</v>
      </c>
      <c r="E32" s="5" t="s">
        <v>490</v>
      </c>
      <c r="F32" s="0" t="s">
        <v>486</v>
      </c>
      <c r="G32" s="5" t="s">
        <v>487</v>
      </c>
      <c r="H32" s="5" t="s">
        <v>488</v>
      </c>
      <c r="I32" s="2">
        <v>18</v>
      </c>
      <c r="J32" s="2">
        <v>80</v>
      </c>
      <c r="K32" s="5" t="s">
        <v>273</v>
      </c>
      <c r="L32" s="0" t="s">
        <v>146</v>
      </c>
      <c r="M32" s="5" t="s">
        <v>491</v>
      </c>
      <c r="N32" s="0" t="s">
        <v>104</v>
      </c>
      <c r="O32" s="3">
        <v>188.53199999999998</v>
      </c>
      <c r="P32" s="3">
        <f>IF(O32="","",O32*MAX(I32,J32))</f>
      </c>
      <c r="Q32" s="0" t="s">
        <v>106</v>
      </c>
      <c r="R32" s="0" t="s">
        <v>107</v>
      </c>
    </row>
    <row r="33">
      <c r="A33" s="0">
        <v>74</v>
      </c>
      <c r="B33" s="0" t="s">
        <v>26</v>
      </c>
      <c r="C33" s="0" t="s">
        <v>30</v>
      </c>
      <c r="D33" s="0" t="s">
        <v>534</v>
      </c>
      <c r="E33" s="5" t="s">
        <v>535</v>
      </c>
      <c r="F33" s="0" t="s">
        <v>531</v>
      </c>
      <c r="G33" s="5" t="s">
        <v>532</v>
      </c>
      <c r="H33" s="5" t="s">
        <v>533</v>
      </c>
      <c r="I33" s="2">
        <v>10</v>
      </c>
      <c r="J33" s="2">
        <v>2547</v>
      </c>
      <c r="K33" s="5" t="s">
        <v>536</v>
      </c>
      <c r="L33" s="0" t="s">
        <v>146</v>
      </c>
      <c r="M33" s="5" t="s">
        <v>537</v>
      </c>
      <c r="N33" s="0" t="s">
        <v>104</v>
      </c>
      <c r="O33" s="3">
        <v>108.66174322732627</v>
      </c>
      <c r="P33" s="3">
        <f>IF(O33="","",O33*MAX(I33,J33))</f>
      </c>
      <c r="Q33" s="0" t="s">
        <v>106</v>
      </c>
      <c r="R33" s="0" t="s">
        <v>107</v>
      </c>
    </row>
    <row r="34">
      <c r="A34" s="0">
        <v>79</v>
      </c>
      <c r="B34" s="0" t="s">
        <v>26</v>
      </c>
      <c r="C34" s="0" t="s">
        <v>33</v>
      </c>
      <c r="D34" s="0" t="s">
        <v>559</v>
      </c>
      <c r="E34" s="5" t="s">
        <v>560</v>
      </c>
      <c r="F34" s="0" t="s">
        <v>557</v>
      </c>
      <c r="G34" s="5" t="s">
        <v>558</v>
      </c>
      <c r="H34" s="5" t="s">
        <v>270</v>
      </c>
      <c r="I34" s="2">
        <v>10</v>
      </c>
      <c r="J34" s="2">
        <v>0</v>
      </c>
      <c r="K34" s="5" t="s">
        <v>259</v>
      </c>
      <c r="L34" s="0" t="s">
        <v>146</v>
      </c>
      <c r="M34" s="5" t="s">
        <v>561</v>
      </c>
      <c r="N34" s="0" t="s">
        <v>104</v>
      </c>
      <c r="O34" s="3">
        <v>34.53</v>
      </c>
      <c r="P34" s="3">
        <f>IF(O34="","",O34*MAX(I34,J34))</f>
      </c>
      <c r="Q34" s="0" t="s">
        <v>106</v>
      </c>
      <c r="R34" s="0" t="s">
        <v>107</v>
      </c>
    </row>
    <row r="35">
      <c r="A35" s="0">
        <v>82</v>
      </c>
      <c r="B35" s="0" t="s">
        <v>26</v>
      </c>
      <c r="C35" s="0" t="s">
        <v>33</v>
      </c>
      <c r="D35" s="0" t="s">
        <v>577</v>
      </c>
      <c r="E35" s="5" t="s">
        <v>578</v>
      </c>
      <c r="F35" s="0" t="s">
        <v>574</v>
      </c>
      <c r="G35" s="5" t="s">
        <v>575</v>
      </c>
      <c r="H35" s="5" t="s">
        <v>576</v>
      </c>
      <c r="I35" s="2">
        <v>222</v>
      </c>
      <c r="J35" s="2">
        <v>5940</v>
      </c>
      <c r="K35" s="5" t="s">
        <v>273</v>
      </c>
      <c r="L35" s="0" t="s">
        <v>146</v>
      </c>
      <c r="M35" s="5" t="s">
        <v>579</v>
      </c>
      <c r="N35" s="0" t="s">
        <v>104</v>
      </c>
      <c r="O35" s="3">
        <v>62.89131818181817</v>
      </c>
      <c r="P35" s="3">
        <f>IF(O35="","",O35*MAX(I35,J35))</f>
      </c>
      <c r="Q35" s="0" t="s">
        <v>106</v>
      </c>
      <c r="R35" s="0" t="s">
        <v>107</v>
      </c>
    </row>
    <row r="36">
      <c r="A36" s="0">
        <v>86</v>
      </c>
      <c r="B36" s="0" t="s">
        <v>26</v>
      </c>
      <c r="C36" s="0" t="s">
        <v>30</v>
      </c>
      <c r="D36" s="0" t="s">
        <v>598</v>
      </c>
      <c r="E36" s="5" t="s">
        <v>599</v>
      </c>
      <c r="F36" s="0" t="s">
        <v>595</v>
      </c>
      <c r="G36" s="5" t="s">
        <v>596</v>
      </c>
      <c r="H36" s="5" t="s">
        <v>597</v>
      </c>
      <c r="I36" s="2">
        <v>918</v>
      </c>
      <c r="J36" s="2">
        <v>2367</v>
      </c>
      <c r="K36" s="5" t="s">
        <v>169</v>
      </c>
      <c r="L36" s="0" t="s">
        <v>146</v>
      </c>
      <c r="M36" s="5" t="s">
        <v>600</v>
      </c>
      <c r="N36" s="0" t="s">
        <v>104</v>
      </c>
      <c r="O36" s="3">
        <v>94.90188846641318</v>
      </c>
      <c r="P36" s="3">
        <f>IF(O36="","",O36*MAX(I36,J36))</f>
      </c>
      <c r="Q36" s="0" t="s">
        <v>106</v>
      </c>
      <c r="R36" s="0" t="s">
        <v>107</v>
      </c>
    </row>
    <row r="37">
      <c r="A37" s="0">
        <v>87</v>
      </c>
      <c r="B37" s="0" t="s">
        <v>26</v>
      </c>
      <c r="C37" s="0" t="s">
        <v>30</v>
      </c>
      <c r="D37" s="0" t="s">
        <v>605</v>
      </c>
      <c r="E37" s="5" t="s">
        <v>606</v>
      </c>
      <c r="F37" s="0" t="s">
        <v>602</v>
      </c>
      <c r="G37" s="5" t="s">
        <v>603</v>
      </c>
      <c r="H37" s="5" t="s">
        <v>604</v>
      </c>
      <c r="I37" s="2">
        <v>26</v>
      </c>
      <c r="J37" s="2">
        <v>4</v>
      </c>
      <c r="K37" s="5" t="s">
        <v>169</v>
      </c>
      <c r="L37" s="0" t="s">
        <v>146</v>
      </c>
      <c r="M37" s="5" t="s">
        <v>607</v>
      </c>
      <c r="N37" s="0" t="s">
        <v>104</v>
      </c>
      <c r="O37" s="3">
        <v>6134.2475</v>
      </c>
      <c r="P37" s="3">
        <f>IF(O37="","",O37*MAX(I37,J37))</f>
      </c>
      <c r="Q37" s="0" t="s">
        <v>106</v>
      </c>
      <c r="R37" s="0" t="s">
        <v>107</v>
      </c>
    </row>
    <row r="38">
      <c r="A38" s="0">
        <v>88</v>
      </c>
      <c r="B38" s="0" t="s">
        <v>26</v>
      </c>
      <c r="C38" s="0" t="s">
        <v>30</v>
      </c>
      <c r="D38" s="0" t="s">
        <v>612</v>
      </c>
      <c r="E38" s="5" t="s">
        <v>613</v>
      </c>
      <c r="F38" s="0" t="s">
        <v>609</v>
      </c>
      <c r="G38" s="5" t="s">
        <v>610</v>
      </c>
      <c r="H38" s="5" t="s">
        <v>611</v>
      </c>
      <c r="I38" s="2">
        <v>105</v>
      </c>
      <c r="J38" s="2">
        <v>758</v>
      </c>
      <c r="K38" s="5" t="s">
        <v>169</v>
      </c>
      <c r="L38" s="0" t="s">
        <v>146</v>
      </c>
      <c r="M38" s="5" t="s">
        <v>614</v>
      </c>
      <c r="N38" s="0" t="s">
        <v>104</v>
      </c>
      <c r="O38" s="3">
        <v>150.34199208443272</v>
      </c>
      <c r="P38" s="3">
        <f>IF(O38="","",O38*MAX(I38,J38))</f>
      </c>
      <c r="Q38" s="0" t="s">
        <v>106</v>
      </c>
      <c r="R38" s="0" t="s">
        <v>107</v>
      </c>
    </row>
    <row r="39">
      <c r="A39" s="0">
        <v>90</v>
      </c>
      <c r="B39" s="0" t="s">
        <v>26</v>
      </c>
      <c r="C39" s="0" t="s">
        <v>33</v>
      </c>
      <c r="D39" s="0" t="s">
        <v>623</v>
      </c>
      <c r="E39" s="5" t="s">
        <v>624</v>
      </c>
      <c r="F39" s="0" t="s">
        <v>621</v>
      </c>
      <c r="G39" s="5" t="s">
        <v>622</v>
      </c>
      <c r="H39" s="5" t="s">
        <v>457</v>
      </c>
      <c r="I39" s="2">
        <v>920</v>
      </c>
      <c r="J39" s="2">
        <v>1693</v>
      </c>
      <c r="K39" s="5" t="s">
        <v>137</v>
      </c>
      <c r="L39" s="0" t="s">
        <v>102</v>
      </c>
      <c r="M39" s="5" t="s">
        <v>625</v>
      </c>
      <c r="N39" s="0" t="s">
        <v>104</v>
      </c>
      <c r="O39" s="3">
        <v>63.427879503839335</v>
      </c>
      <c r="P39" s="3">
        <f>IF(O39="","",O39*MAX(I39,J39))</f>
      </c>
      <c r="Q39" s="0" t="s">
        <v>106</v>
      </c>
      <c r="R39" s="0" t="s">
        <v>107</v>
      </c>
    </row>
    <row r="40">
      <c r="A40" s="0">
        <v>91</v>
      </c>
      <c r="B40" s="0" t="s">
        <v>26</v>
      </c>
      <c r="C40" s="0" t="s">
        <v>33</v>
      </c>
      <c r="D40" s="0" t="s">
        <v>629</v>
      </c>
      <c r="E40" s="5" t="s">
        <v>630</v>
      </c>
      <c r="F40" s="0" t="s">
        <v>627</v>
      </c>
      <c r="G40" s="5" t="s">
        <v>628</v>
      </c>
      <c r="H40" s="5" t="s">
        <v>471</v>
      </c>
      <c r="I40" s="2">
        <v>240</v>
      </c>
      <c r="J40" s="2">
        <v>441</v>
      </c>
      <c r="K40" s="5" t="s">
        <v>273</v>
      </c>
      <c r="L40" s="0" t="s">
        <v>146</v>
      </c>
      <c r="M40" s="5" t="s">
        <v>631</v>
      </c>
      <c r="N40" s="0" t="s">
        <v>104</v>
      </c>
      <c r="O40" s="3">
        <v>195.05331065759637</v>
      </c>
      <c r="P40" s="3">
        <f>IF(O40="","",O40*MAX(I40,J40))</f>
      </c>
      <c r="Q40" s="0" t="s">
        <v>106</v>
      </c>
      <c r="R40" s="0" t="s">
        <v>107</v>
      </c>
    </row>
    <row r="41">
      <c r="A41" s="0">
        <v>94</v>
      </c>
      <c r="B41" s="0" t="s">
        <v>26</v>
      </c>
      <c r="C41" s="0" t="s">
        <v>33</v>
      </c>
      <c r="D41" s="0" t="s">
        <v>646</v>
      </c>
      <c r="E41" s="5" t="s">
        <v>647</v>
      </c>
      <c r="F41" s="0" t="s">
        <v>644</v>
      </c>
      <c r="G41" s="5" t="s">
        <v>645</v>
      </c>
      <c r="H41" s="5" t="s">
        <v>278</v>
      </c>
      <c r="I41" s="2">
        <v>14</v>
      </c>
      <c r="J41" s="2">
        <v>5</v>
      </c>
      <c r="K41" s="5" t="s">
        <v>137</v>
      </c>
      <c r="L41" s="0" t="s">
        <v>146</v>
      </c>
      <c r="M41" s="5" t="s">
        <v>648</v>
      </c>
      <c r="N41" s="0" t="s">
        <v>104</v>
      </c>
      <c r="O41" s="3">
        <v>10689.728</v>
      </c>
      <c r="P41" s="3">
        <f>IF(O41="","",O41*MAX(I41,J41))</f>
      </c>
      <c r="Q41" s="0" t="s">
        <v>106</v>
      </c>
      <c r="R41" s="0" t="s">
        <v>107</v>
      </c>
    </row>
    <row r="42">
      <c r="A42" s="0">
        <v>96</v>
      </c>
      <c r="B42" s="0" t="s">
        <v>26</v>
      </c>
      <c r="C42" s="0" t="s">
        <v>30</v>
      </c>
      <c r="D42" s="0" t="s">
        <v>658</v>
      </c>
      <c r="E42" s="5" t="s">
        <v>659</v>
      </c>
      <c r="F42" s="0" t="s">
        <v>655</v>
      </c>
      <c r="G42" s="5" t="s">
        <v>656</v>
      </c>
      <c r="H42" s="5" t="s">
        <v>657</v>
      </c>
      <c r="I42" s="2">
        <v>10</v>
      </c>
      <c r="J42" s="2">
        <v>100</v>
      </c>
      <c r="K42" s="5" t="s">
        <v>660</v>
      </c>
      <c r="L42" s="0" t="s">
        <v>146</v>
      </c>
      <c r="M42" s="5" t="s">
        <v>661</v>
      </c>
      <c r="N42" s="0" t="s">
        <v>104</v>
      </c>
      <c r="O42" s="3">
        <v>208.7056</v>
      </c>
      <c r="P42" s="3">
        <f>IF(O42="","",O42*MAX(I42,J42))</f>
      </c>
      <c r="Q42" s="0" t="s">
        <v>106</v>
      </c>
      <c r="R42" s="0" t="s">
        <v>107</v>
      </c>
    </row>
    <row r="43">
      <c r="A43" s="0">
        <v>97</v>
      </c>
      <c r="B43" s="0" t="s">
        <v>26</v>
      </c>
      <c r="C43" s="0" t="s">
        <v>33</v>
      </c>
      <c r="D43" s="0" t="s">
        <v>666</v>
      </c>
      <c r="E43" s="5" t="s">
        <v>667</v>
      </c>
      <c r="F43" s="0" t="s">
        <v>663</v>
      </c>
      <c r="G43" s="5" t="s">
        <v>664</v>
      </c>
      <c r="H43" s="5" t="s">
        <v>665</v>
      </c>
      <c r="I43" s="2">
        <v>23</v>
      </c>
      <c r="J43" s="2">
        <v>1050</v>
      </c>
      <c r="K43" s="5" t="s">
        <v>273</v>
      </c>
      <c r="L43" s="0" t="s">
        <v>146</v>
      </c>
      <c r="M43" s="5" t="s">
        <v>668</v>
      </c>
      <c r="N43" s="0" t="s">
        <v>104</v>
      </c>
      <c r="O43" s="3">
        <v>37.52069523809524</v>
      </c>
      <c r="P43" s="3">
        <f>IF(O43="","",O43*MAX(I43,J43))</f>
      </c>
      <c r="Q43" s="0" t="s">
        <v>106</v>
      </c>
      <c r="R43" s="0" t="s">
        <v>107</v>
      </c>
    </row>
    <row r="44">
      <c r="A44" s="0">
        <v>99</v>
      </c>
      <c r="B44" s="0" t="s">
        <v>26</v>
      </c>
      <c r="C44" s="0" t="s">
        <v>33</v>
      </c>
      <c r="D44" s="0" t="s">
        <v>678</v>
      </c>
      <c r="E44" s="5" t="s">
        <v>679</v>
      </c>
      <c r="F44" s="0" t="s">
        <v>676</v>
      </c>
      <c r="G44" s="5" t="s">
        <v>677</v>
      </c>
      <c r="H44" s="5" t="s">
        <v>270</v>
      </c>
      <c r="I44" s="2">
        <v>10</v>
      </c>
      <c r="J44" s="2">
        <v>220</v>
      </c>
      <c r="K44" s="5" t="s">
        <v>273</v>
      </c>
      <c r="L44" s="0" t="s">
        <v>146</v>
      </c>
      <c r="M44" s="5" t="s">
        <v>680</v>
      </c>
      <c r="N44" s="0" t="s">
        <v>104</v>
      </c>
      <c r="O44" s="3">
        <v>69.01636363636364</v>
      </c>
      <c r="P44" s="3">
        <f>IF(O44="","",O44*MAX(I44,J44))</f>
      </c>
      <c r="Q44" s="0" t="s">
        <v>106</v>
      </c>
      <c r="R44" s="0" t="s">
        <v>107</v>
      </c>
    </row>
    <row r="45">
      <c r="A45" s="0">
        <v>106</v>
      </c>
      <c r="B45" s="0" t="s">
        <v>26</v>
      </c>
      <c r="C45" s="0" t="s">
        <v>33</v>
      </c>
      <c r="D45" s="0" t="s">
        <v>708</v>
      </c>
      <c r="E45" s="5" t="s">
        <v>709</v>
      </c>
      <c r="F45" s="0" t="s">
        <v>706</v>
      </c>
      <c r="G45" s="5" t="s">
        <v>707</v>
      </c>
      <c r="H45" s="5" t="s">
        <v>258</v>
      </c>
      <c r="I45" s="2">
        <v>300</v>
      </c>
      <c r="J45" s="2">
        <v>1530</v>
      </c>
      <c r="K45" s="5" t="s">
        <v>259</v>
      </c>
      <c r="L45" s="0" t="s">
        <v>146</v>
      </c>
      <c r="M45" s="5" t="s">
        <v>710</v>
      </c>
      <c r="N45" s="0" t="s">
        <v>104</v>
      </c>
      <c r="O45" s="3">
        <v>75.67899346405228</v>
      </c>
      <c r="P45" s="3">
        <f>IF(O45="","",O45*MAX(I45,J45))</f>
      </c>
      <c r="Q45" s="0" t="s">
        <v>106</v>
      </c>
      <c r="R45" s="0" t="s">
        <v>107</v>
      </c>
    </row>
    <row r="46">
      <c r="A46" s="0">
        <v>107</v>
      </c>
      <c r="B46" s="0" t="s">
        <v>26</v>
      </c>
      <c r="C46" s="0" t="s">
        <v>33</v>
      </c>
      <c r="D46" s="0" t="s">
        <v>714</v>
      </c>
      <c r="E46" s="5" t="s">
        <v>715</v>
      </c>
      <c r="F46" s="0" t="s">
        <v>712</v>
      </c>
      <c r="G46" s="5" t="s">
        <v>713</v>
      </c>
      <c r="H46" s="5" t="s">
        <v>278</v>
      </c>
      <c r="I46" s="2">
        <v>100</v>
      </c>
      <c r="J46" s="2">
        <v>240</v>
      </c>
      <c r="K46" s="5" t="s">
        <v>273</v>
      </c>
      <c r="L46" s="0" t="s">
        <v>146</v>
      </c>
      <c r="M46" s="5" t="s">
        <v>716</v>
      </c>
      <c r="N46" s="0" t="s">
        <v>104</v>
      </c>
      <c r="O46" s="3">
        <v>109.56666666666666</v>
      </c>
      <c r="P46" s="3">
        <f>IF(O46="","",O46*MAX(I46,J46))</f>
      </c>
      <c r="Q46" s="0" t="s">
        <v>106</v>
      </c>
      <c r="R46" s="0" t="s">
        <v>107</v>
      </c>
    </row>
    <row r="47">
      <c r="A47" s="0">
        <v>110</v>
      </c>
      <c r="B47" s="0" t="s">
        <v>26</v>
      </c>
      <c r="C47" s="0" t="s">
        <v>33</v>
      </c>
      <c r="D47" s="0" t="s">
        <v>732</v>
      </c>
      <c r="E47" s="5" t="s">
        <v>733</v>
      </c>
      <c r="F47" s="0" t="s">
        <v>729</v>
      </c>
      <c r="G47" s="5" t="s">
        <v>730</v>
      </c>
      <c r="H47" s="5" t="s">
        <v>731</v>
      </c>
      <c r="I47" s="2">
        <v>4</v>
      </c>
      <c r="J47" s="2">
        <v>0</v>
      </c>
      <c r="K47" s="5" t="s">
        <v>259</v>
      </c>
      <c r="L47" s="0" t="s">
        <v>146</v>
      </c>
      <c r="M47" s="5" t="s">
        <v>734</v>
      </c>
      <c r="N47" s="0" t="s">
        <v>104</v>
      </c>
      <c r="O47" s="3">
        <v>810.3543319268637</v>
      </c>
      <c r="P47" s="3">
        <f>IF(O47="","",O47*MAX(I47,J47))</f>
      </c>
      <c r="Q47" s="0" t="s">
        <v>106</v>
      </c>
      <c r="R47" s="0" t="s">
        <v>107</v>
      </c>
    </row>
    <row r="48">
      <c r="A48" s="0">
        <v>111</v>
      </c>
      <c r="B48" s="0" t="s">
        <v>26</v>
      </c>
      <c r="C48" s="0" t="s">
        <v>33</v>
      </c>
      <c r="D48" s="0" t="s">
        <v>739</v>
      </c>
      <c r="E48" s="5" t="s">
        <v>740</v>
      </c>
      <c r="F48" s="0" t="s">
        <v>736</v>
      </c>
      <c r="G48" s="5" t="s">
        <v>737</v>
      </c>
      <c r="H48" s="5" t="s">
        <v>738</v>
      </c>
      <c r="I48" s="2">
        <v>30</v>
      </c>
      <c r="J48" s="2">
        <v>37</v>
      </c>
      <c r="K48" s="5" t="s">
        <v>259</v>
      </c>
      <c r="L48" s="0" t="s">
        <v>146</v>
      </c>
      <c r="M48" s="5" t="s">
        <v>741</v>
      </c>
      <c r="N48" s="0" t="s">
        <v>104</v>
      </c>
      <c r="O48" s="3">
        <v>2293.8056756756755</v>
      </c>
      <c r="P48" s="3">
        <f>IF(O48="","",O48*MAX(I48,J48))</f>
      </c>
      <c r="Q48" s="0" t="s">
        <v>106</v>
      </c>
      <c r="R48" s="0" t="s">
        <v>107</v>
      </c>
    </row>
    <row r="49">
      <c r="A49" s="0">
        <v>113</v>
      </c>
      <c r="B49" s="0" t="s">
        <v>26</v>
      </c>
      <c r="C49" s="0" t="s">
        <v>33</v>
      </c>
      <c r="D49" s="0" t="s">
        <v>751</v>
      </c>
      <c r="E49" s="5" t="s">
        <v>752</v>
      </c>
      <c r="F49" s="0" t="s">
        <v>749</v>
      </c>
      <c r="G49" s="5" t="s">
        <v>750</v>
      </c>
      <c r="H49" s="5" t="s">
        <v>471</v>
      </c>
      <c r="I49" s="2">
        <v>25</v>
      </c>
      <c r="J49" s="2">
        <v>84</v>
      </c>
      <c r="K49" s="5" t="s">
        <v>273</v>
      </c>
      <c r="L49" s="0" t="s">
        <v>146</v>
      </c>
      <c r="M49" s="5" t="s">
        <v>753</v>
      </c>
      <c r="N49" s="0" t="s">
        <v>104</v>
      </c>
      <c r="O49" s="3">
        <v>52.137619047619054</v>
      </c>
      <c r="P49" s="3">
        <f>IF(O49="","",O49*MAX(I49,J49))</f>
      </c>
      <c r="Q49" s="0" t="s">
        <v>106</v>
      </c>
      <c r="R49" s="0" t="s">
        <v>107</v>
      </c>
    </row>
    <row r="50">
      <c r="A50" s="0">
        <v>115</v>
      </c>
      <c r="B50" s="0" t="s">
        <v>26</v>
      </c>
      <c r="C50" s="0" t="s">
        <v>30</v>
      </c>
      <c r="D50" s="0" t="s">
        <v>762</v>
      </c>
      <c r="E50" s="5" t="s">
        <v>763</v>
      </c>
      <c r="F50" s="0" t="s">
        <v>760</v>
      </c>
      <c r="G50" s="5" t="s">
        <v>761</v>
      </c>
      <c r="I50" s="2">
        <v>5</v>
      </c>
      <c r="J50" s="2">
        <v>0</v>
      </c>
      <c r="L50" s="0" t="s">
        <v>146</v>
      </c>
      <c r="M50" s="5" t="s">
        <v>764</v>
      </c>
      <c r="N50" s="0" t="s">
        <v>104</v>
      </c>
      <c r="O50" s="3">
        <v>38539.10794520548</v>
      </c>
      <c r="P50" s="3">
        <f>IF(O50="","",O50*MAX(I50,J50))</f>
      </c>
      <c r="Q50" s="0" t="s">
        <v>106</v>
      </c>
      <c r="R50" s="0" t="s">
        <v>107</v>
      </c>
    </row>
    <row r="51">
      <c r="A51" s="0">
        <v>116</v>
      </c>
      <c r="B51" s="0" t="s">
        <v>26</v>
      </c>
      <c r="C51" s="0" t="s">
        <v>33</v>
      </c>
      <c r="D51" s="0" t="s">
        <v>769</v>
      </c>
      <c r="E51" s="5" t="s">
        <v>770</v>
      </c>
      <c r="F51" s="0" t="s">
        <v>766</v>
      </c>
      <c r="G51" s="5" t="s">
        <v>767</v>
      </c>
      <c r="H51" s="5" t="s">
        <v>768</v>
      </c>
      <c r="I51" s="2">
        <v>1048</v>
      </c>
      <c r="J51" s="2">
        <v>3831</v>
      </c>
      <c r="K51" s="5" t="s">
        <v>273</v>
      </c>
      <c r="L51" s="0" t="s">
        <v>146</v>
      </c>
      <c r="M51" s="5" t="s">
        <v>771</v>
      </c>
      <c r="N51" s="0" t="s">
        <v>104</v>
      </c>
      <c r="O51" s="3">
        <v>87.15712346645783</v>
      </c>
      <c r="P51" s="3">
        <f>IF(O51="","",O51*MAX(I51,J51))</f>
      </c>
      <c r="Q51" s="0" t="s">
        <v>106</v>
      </c>
      <c r="R51" s="0" t="s">
        <v>107</v>
      </c>
    </row>
    <row r="52">
      <c r="A52" s="0">
        <v>122</v>
      </c>
      <c r="B52" s="0" t="s">
        <v>26</v>
      </c>
      <c r="C52" s="0" t="s">
        <v>33</v>
      </c>
      <c r="D52" s="0" t="s">
        <v>797</v>
      </c>
      <c r="E52" s="5" t="s">
        <v>798</v>
      </c>
      <c r="F52" s="0" t="s">
        <v>794</v>
      </c>
      <c r="G52" s="5" t="s">
        <v>795</v>
      </c>
      <c r="H52" s="5" t="s">
        <v>796</v>
      </c>
      <c r="I52" s="2">
        <v>3</v>
      </c>
      <c r="J52" s="2">
        <v>0</v>
      </c>
      <c r="K52" s="5" t="s">
        <v>145</v>
      </c>
      <c r="L52" s="0" t="s">
        <v>146</v>
      </c>
      <c r="M52" s="5" t="s">
        <v>799</v>
      </c>
      <c r="N52" s="0" t="s">
        <v>104</v>
      </c>
      <c r="O52" s="3">
        <v>2216.547323076923</v>
      </c>
      <c r="P52" s="3">
        <f>IF(O52="","",O52*MAX(I52,J52))</f>
      </c>
      <c r="Q52" s="0" t="s">
        <v>106</v>
      </c>
      <c r="R52" s="0" t="s">
        <v>107</v>
      </c>
    </row>
    <row r="53">
      <c r="A53" s="0">
        <v>128</v>
      </c>
      <c r="B53" s="0" t="s">
        <v>26</v>
      </c>
      <c r="C53" s="0" t="s">
        <v>33</v>
      </c>
      <c r="D53" s="0" t="s">
        <v>830</v>
      </c>
      <c r="E53" s="5" t="s">
        <v>831</v>
      </c>
      <c r="F53" s="0" t="s">
        <v>827</v>
      </c>
      <c r="G53" s="5" t="s">
        <v>828</v>
      </c>
      <c r="H53" s="5" t="s">
        <v>829</v>
      </c>
      <c r="I53" s="2">
        <v>2</v>
      </c>
      <c r="J53" s="2">
        <v>70</v>
      </c>
      <c r="K53" s="5" t="s">
        <v>259</v>
      </c>
      <c r="L53" s="0" t="s">
        <v>146</v>
      </c>
      <c r="M53" s="5" t="s">
        <v>832</v>
      </c>
      <c r="N53" s="0" t="s">
        <v>104</v>
      </c>
      <c r="O53" s="3">
        <v>1601.267142857143</v>
      </c>
      <c r="P53" s="3">
        <f>IF(O53="","",O53*MAX(I53,J53))</f>
      </c>
      <c r="Q53" s="0" t="s">
        <v>106</v>
      </c>
      <c r="R53" s="0" t="s">
        <v>107</v>
      </c>
    </row>
    <row r="54">
      <c r="A54" s="0">
        <v>132</v>
      </c>
      <c r="B54" s="0" t="s">
        <v>26</v>
      </c>
      <c r="C54" s="0" t="s">
        <v>33</v>
      </c>
      <c r="D54" s="0" t="s">
        <v>852</v>
      </c>
      <c r="E54" s="5" t="s">
        <v>853</v>
      </c>
      <c r="F54" s="0" t="s">
        <v>849</v>
      </c>
      <c r="G54" s="5" t="s">
        <v>850</v>
      </c>
      <c r="H54" s="5" t="s">
        <v>851</v>
      </c>
      <c r="I54" s="2">
        <v>249</v>
      </c>
      <c r="J54" s="2">
        <v>1271</v>
      </c>
      <c r="K54" s="5" t="s">
        <v>145</v>
      </c>
      <c r="L54" s="0" t="s">
        <v>146</v>
      </c>
      <c r="M54" s="5" t="s">
        <v>854</v>
      </c>
      <c r="N54" s="0" t="s">
        <v>104</v>
      </c>
      <c r="O54" s="3">
        <v>1447.5172462627854</v>
      </c>
      <c r="P54" s="3">
        <f>IF(O54="","",O54*MAX(I54,J54))</f>
      </c>
      <c r="Q54" s="0" t="s">
        <v>106</v>
      </c>
      <c r="R54" s="0" t="s">
        <v>107</v>
      </c>
    </row>
    <row r="55">
      <c r="A55" s="0">
        <v>133</v>
      </c>
      <c r="B55" s="0" t="s">
        <v>26</v>
      </c>
      <c r="C55" s="0" t="s">
        <v>33</v>
      </c>
      <c r="D55" s="0" t="s">
        <v>858</v>
      </c>
      <c r="E55" s="5" t="s">
        <v>859</v>
      </c>
      <c r="F55" s="0" t="s">
        <v>856</v>
      </c>
      <c r="G55" s="5" t="s">
        <v>857</v>
      </c>
      <c r="H55" s="5" t="s">
        <v>851</v>
      </c>
      <c r="I55" s="2">
        <v>292</v>
      </c>
      <c r="J55" s="2">
        <v>630</v>
      </c>
      <c r="K55" s="5" t="s">
        <v>145</v>
      </c>
      <c r="L55" s="0" t="s">
        <v>146</v>
      </c>
      <c r="M55" s="5" t="s">
        <v>860</v>
      </c>
      <c r="N55" s="0" t="s">
        <v>104</v>
      </c>
      <c r="O55" s="3">
        <v>2155.479031746032</v>
      </c>
      <c r="P55" s="3">
        <f>IF(O55="","",O55*MAX(I55,J55))</f>
      </c>
      <c r="Q55" s="0" t="s">
        <v>106</v>
      </c>
      <c r="R55" s="0" t="s">
        <v>107</v>
      </c>
    </row>
    <row r="56">
      <c r="A56" s="0">
        <v>136</v>
      </c>
      <c r="B56" s="0" t="s">
        <v>26</v>
      </c>
      <c r="C56" s="0" t="s">
        <v>30</v>
      </c>
      <c r="D56" s="0" t="s">
        <v>875</v>
      </c>
      <c r="E56" s="5" t="s">
        <v>876</v>
      </c>
      <c r="F56" s="0" t="s">
        <v>872</v>
      </c>
      <c r="G56" s="5" t="s">
        <v>873</v>
      </c>
      <c r="H56" s="5" t="s">
        <v>874</v>
      </c>
      <c r="I56" s="2">
        <v>6</v>
      </c>
      <c r="J56" s="2">
        <v>0</v>
      </c>
      <c r="K56" s="5" t="s">
        <v>877</v>
      </c>
      <c r="L56" s="0" t="s">
        <v>146</v>
      </c>
      <c r="M56" s="5" t="s">
        <v>878</v>
      </c>
      <c r="N56" s="0" t="s">
        <v>104</v>
      </c>
      <c r="O56" s="3">
        <v>178.2835</v>
      </c>
      <c r="P56" s="3">
        <f>IF(O56="","",O56*MAX(I56,J56))</f>
      </c>
      <c r="Q56" s="0" t="s">
        <v>106</v>
      </c>
      <c r="R56" s="0" t="s">
        <v>107</v>
      </c>
    </row>
    <row r="57">
      <c r="A57" s="0">
        <v>137</v>
      </c>
      <c r="B57" s="0" t="s">
        <v>26</v>
      </c>
      <c r="C57" s="0" t="s">
        <v>30</v>
      </c>
      <c r="D57" s="0" t="s">
        <v>883</v>
      </c>
      <c r="E57" s="5" t="s">
        <v>884</v>
      </c>
      <c r="F57" s="0" t="s">
        <v>880</v>
      </c>
      <c r="G57" s="5" t="s">
        <v>881</v>
      </c>
      <c r="H57" s="5" t="s">
        <v>882</v>
      </c>
      <c r="I57" s="2">
        <v>1</v>
      </c>
      <c r="J57" s="2">
        <v>0</v>
      </c>
      <c r="K57" s="5" t="s">
        <v>877</v>
      </c>
      <c r="L57" s="0" t="s">
        <v>146</v>
      </c>
      <c r="M57" s="5" t="s">
        <v>885</v>
      </c>
      <c r="N57" s="0" t="s">
        <v>104</v>
      </c>
      <c r="O57" s="3">
        <v>247.40631428571427</v>
      </c>
      <c r="P57" s="3">
        <f>IF(O57="","",O57*MAX(I57,J57))</f>
      </c>
      <c r="Q57" s="0" t="s">
        <v>106</v>
      </c>
      <c r="R57" s="0" t="s">
        <v>107</v>
      </c>
    </row>
    <row r="58">
      <c r="A58" s="0">
        <v>138</v>
      </c>
      <c r="B58" s="0" t="s">
        <v>26</v>
      </c>
      <c r="C58" s="0" t="s">
        <v>30</v>
      </c>
      <c r="D58" s="0" t="s">
        <v>890</v>
      </c>
      <c r="E58" s="5" t="s">
        <v>891</v>
      </c>
      <c r="F58" s="0" t="s">
        <v>887</v>
      </c>
      <c r="G58" s="5" t="s">
        <v>888</v>
      </c>
      <c r="H58" s="5" t="s">
        <v>889</v>
      </c>
      <c r="I58" s="2">
        <v>6</v>
      </c>
      <c r="J58" s="2">
        <v>0</v>
      </c>
      <c r="K58" s="5" t="s">
        <v>877</v>
      </c>
      <c r="L58" s="0" t="s">
        <v>146</v>
      </c>
      <c r="M58" s="5" t="s">
        <v>892</v>
      </c>
      <c r="N58" s="0" t="s">
        <v>104</v>
      </c>
      <c r="O58" s="3">
        <v>353.04</v>
      </c>
      <c r="P58" s="3">
        <f>IF(O58="","",O58*MAX(I58,J58))</f>
      </c>
      <c r="Q58" s="0" t="s">
        <v>106</v>
      </c>
      <c r="R58" s="0" t="s">
        <v>107</v>
      </c>
    </row>
    <row r="59">
      <c r="A59" s="0">
        <v>139</v>
      </c>
      <c r="B59" s="0" t="s">
        <v>26</v>
      </c>
      <c r="C59" s="0" t="s">
        <v>30</v>
      </c>
      <c r="D59" s="0" t="s">
        <v>896</v>
      </c>
      <c r="E59" s="5" t="s">
        <v>897</v>
      </c>
      <c r="F59" s="0" t="s">
        <v>894</v>
      </c>
      <c r="G59" s="5" t="s">
        <v>895</v>
      </c>
      <c r="H59" s="5" t="s">
        <v>112</v>
      </c>
      <c r="I59" s="2">
        <v>3</v>
      </c>
      <c r="J59" s="2">
        <v>0</v>
      </c>
      <c r="K59" s="5" t="s">
        <v>101</v>
      </c>
      <c r="L59" s="0" t="s">
        <v>146</v>
      </c>
      <c r="M59" s="5" t="s">
        <v>898</v>
      </c>
      <c r="N59" s="0" t="s">
        <v>104</v>
      </c>
      <c r="O59" s="3">
        <v>438.5</v>
      </c>
      <c r="P59" s="3">
        <f>IF(O59="","",O59*MAX(I59,J59))</f>
      </c>
      <c r="Q59" s="0" t="s">
        <v>106</v>
      </c>
      <c r="R59" s="0" t="s">
        <v>107</v>
      </c>
    </row>
    <row r="60">
      <c r="A60" s="0">
        <v>143</v>
      </c>
      <c r="B60" s="0" t="s">
        <v>26</v>
      </c>
      <c r="C60" s="0" t="s">
        <v>30</v>
      </c>
      <c r="D60" s="0" t="s">
        <v>919</v>
      </c>
      <c r="E60" s="5" t="s">
        <v>920</v>
      </c>
      <c r="F60" s="0" t="s">
        <v>916</v>
      </c>
      <c r="G60" s="5" t="s">
        <v>917</v>
      </c>
      <c r="H60" s="5" t="s">
        <v>918</v>
      </c>
      <c r="I60" s="2">
        <v>7</v>
      </c>
      <c r="J60" s="2">
        <v>0</v>
      </c>
      <c r="K60" s="5" t="s">
        <v>660</v>
      </c>
      <c r="L60" s="0" t="s">
        <v>102</v>
      </c>
      <c r="M60" s="5" t="s">
        <v>921</v>
      </c>
      <c r="N60" s="0" t="s">
        <v>104</v>
      </c>
      <c r="O60" s="3">
        <v>189</v>
      </c>
      <c r="P60" s="3">
        <f>IF(O60="","",O60*MAX(I60,J60))</f>
      </c>
      <c r="Q60" s="0" t="s">
        <v>106</v>
      </c>
      <c r="R60" s="0" t="s">
        <v>107</v>
      </c>
    </row>
    <row r="61">
      <c r="A61" s="0">
        <v>144</v>
      </c>
      <c r="B61" s="0" t="s">
        <v>26</v>
      </c>
      <c r="C61" s="0" t="s">
        <v>30</v>
      </c>
      <c r="D61" s="0" t="s">
        <v>926</v>
      </c>
      <c r="E61" s="5" t="s">
        <v>927</v>
      </c>
      <c r="F61" s="0" t="s">
        <v>923</v>
      </c>
      <c r="G61" s="5" t="s">
        <v>924</v>
      </c>
      <c r="H61" s="5" t="s">
        <v>925</v>
      </c>
      <c r="I61" s="2">
        <v>1</v>
      </c>
      <c r="J61" s="2">
        <v>0</v>
      </c>
      <c r="K61" s="5" t="s">
        <v>660</v>
      </c>
      <c r="L61" s="0" t="s">
        <v>102</v>
      </c>
      <c r="M61" s="5" t="s">
        <v>928</v>
      </c>
      <c r="N61" s="0" t="s">
        <v>104</v>
      </c>
      <c r="O61" s="3">
        <v>189</v>
      </c>
      <c r="P61" s="3">
        <f>IF(O61="","",O61*MAX(I61,J61))</f>
      </c>
      <c r="Q61" s="0" t="s">
        <v>106</v>
      </c>
      <c r="R61" s="0" t="s">
        <v>107</v>
      </c>
    </row>
    <row r="62">
      <c r="A62" s="0">
        <v>148</v>
      </c>
      <c r="B62" s="0" t="s">
        <v>26</v>
      </c>
      <c r="C62" s="0" t="s">
        <v>30</v>
      </c>
      <c r="D62" s="0" t="s">
        <v>945</v>
      </c>
      <c r="E62" s="5" t="s">
        <v>946</v>
      </c>
      <c r="F62" s="0" t="s">
        <v>942</v>
      </c>
      <c r="G62" s="5" t="s">
        <v>943</v>
      </c>
      <c r="H62" s="5" t="s">
        <v>944</v>
      </c>
      <c r="I62" s="2">
        <v>22</v>
      </c>
      <c r="J62" s="2">
        <v>0</v>
      </c>
      <c r="K62" s="5" t="s">
        <v>947</v>
      </c>
      <c r="L62" s="0" t="s">
        <v>146</v>
      </c>
      <c r="M62" s="5" t="s">
        <v>948</v>
      </c>
      <c r="N62" s="0" t="s">
        <v>104</v>
      </c>
      <c r="O62" s="3">
        <v>480.35338167938926</v>
      </c>
      <c r="P62" s="3">
        <f>IF(O62="","",O62*MAX(I62,J62))</f>
      </c>
      <c r="Q62" s="0" t="s">
        <v>106</v>
      </c>
      <c r="R62" s="0" t="s">
        <v>107</v>
      </c>
    </row>
    <row r="63">
      <c r="A63" s="0">
        <v>152</v>
      </c>
      <c r="B63" s="0" t="s">
        <v>26</v>
      </c>
      <c r="C63" s="0" t="s">
        <v>30</v>
      </c>
      <c r="D63" s="0" t="s">
        <v>966</v>
      </c>
      <c r="E63" s="5" t="s">
        <v>967</v>
      </c>
      <c r="F63" s="0" t="s">
        <v>964</v>
      </c>
      <c r="G63" s="5" t="s">
        <v>965</v>
      </c>
      <c r="I63" s="2">
        <v>3</v>
      </c>
      <c r="J63" s="2">
        <v>0</v>
      </c>
      <c r="L63" s="0" t="s">
        <v>146</v>
      </c>
      <c r="M63" s="5" t="s">
        <v>968</v>
      </c>
      <c r="N63" s="0" t="s">
        <v>104</v>
      </c>
      <c r="O63" s="3">
        <v>3388.4723529411763</v>
      </c>
      <c r="P63" s="3">
        <f>IF(O63="","",O63*MAX(I63,J63))</f>
      </c>
      <c r="Q63" s="0" t="s">
        <v>106</v>
      </c>
      <c r="R63" s="0" t="s">
        <v>107</v>
      </c>
    </row>
    <row r="64">
      <c r="A64" s="0">
        <v>163</v>
      </c>
      <c r="B64" s="0" t="s">
        <v>26</v>
      </c>
      <c r="C64" s="0" t="s">
        <v>30</v>
      </c>
      <c r="D64" s="0" t="s">
        <v>1016</v>
      </c>
      <c r="E64" s="5" t="s">
        <v>1017</v>
      </c>
      <c r="F64" s="0" t="s">
        <v>1013</v>
      </c>
      <c r="G64" s="5" t="s">
        <v>1014</v>
      </c>
      <c r="H64" s="5" t="s">
        <v>1015</v>
      </c>
      <c r="I64" s="2">
        <v>8</v>
      </c>
      <c r="J64" s="2">
        <v>0</v>
      </c>
      <c r="K64" s="5" t="s">
        <v>947</v>
      </c>
      <c r="L64" s="0" t="s">
        <v>102</v>
      </c>
      <c r="M64" s="5" t="s">
        <v>1018</v>
      </c>
      <c r="N64" s="0" t="s">
        <v>104</v>
      </c>
      <c r="O64" s="3">
        <v>319.65818181818184</v>
      </c>
      <c r="P64" s="3">
        <f>IF(O64="","",O64*MAX(I64,J64))</f>
      </c>
      <c r="Q64" s="0" t="s">
        <v>106</v>
      </c>
      <c r="R64" s="0" t="s">
        <v>107</v>
      </c>
    </row>
    <row r="65">
      <c r="A65" s="0">
        <v>164</v>
      </c>
      <c r="B65" s="0" t="s">
        <v>27</v>
      </c>
      <c r="C65" s="0" t="s">
        <v>30</v>
      </c>
      <c r="D65" s="0" t="s">
        <v>127</v>
      </c>
      <c r="E65" s="5" t="s">
        <v>128</v>
      </c>
      <c r="F65" s="0" t="s">
        <v>1023</v>
      </c>
      <c r="G65" s="5" t="s">
        <v>1024</v>
      </c>
      <c r="H65" s="5" t="s">
        <v>126</v>
      </c>
      <c r="I65" s="2">
        <v>90</v>
      </c>
      <c r="J65" s="2">
        <v>300</v>
      </c>
      <c r="K65" s="5" t="s">
        <v>101</v>
      </c>
      <c r="L65" s="0" t="s">
        <v>102</v>
      </c>
      <c r="M65" s="5" t="s">
        <v>1025</v>
      </c>
      <c r="N65" s="0" t="s">
        <v>104</v>
      </c>
      <c r="O65" s="3">
        <v>296.9348</v>
      </c>
      <c r="P65" s="3">
        <f>IF(O65="","",O65*MAX(I65,J65))</f>
      </c>
      <c r="Q65" s="0" t="s">
        <v>106</v>
      </c>
      <c r="R65" s="0" t="s">
        <v>107</v>
      </c>
    </row>
    <row r="66">
      <c r="A66" s="0">
        <v>170</v>
      </c>
      <c r="B66" s="0" t="s">
        <v>27</v>
      </c>
      <c r="C66" s="0" t="s">
        <v>33</v>
      </c>
      <c r="D66" s="0" t="s">
        <v>152</v>
      </c>
      <c r="E66" s="5" t="s">
        <v>153</v>
      </c>
      <c r="F66" s="0" t="s">
        <v>1045</v>
      </c>
      <c r="G66" s="5" t="s">
        <v>1046</v>
      </c>
      <c r="H66" s="5" t="s">
        <v>1047</v>
      </c>
      <c r="I66" s="2">
        <v>279</v>
      </c>
      <c r="J66" s="2">
        <v>5588</v>
      </c>
      <c r="K66" s="5" t="s">
        <v>259</v>
      </c>
      <c r="L66" s="0" t="s">
        <v>146</v>
      </c>
      <c r="M66" s="5" t="s">
        <v>1048</v>
      </c>
      <c r="N66" s="0" t="s">
        <v>104</v>
      </c>
      <c r="O66" s="3">
        <v>287.35596993557635</v>
      </c>
      <c r="P66" s="3">
        <f>IF(O66="","",O66*MAX(I66,J66))</f>
      </c>
      <c r="Q66" s="0" t="s">
        <v>106</v>
      </c>
      <c r="R66" s="0" t="s">
        <v>107</v>
      </c>
    </row>
    <row r="67">
      <c r="A67" s="0">
        <v>175</v>
      </c>
      <c r="B67" s="0" t="s">
        <v>27</v>
      </c>
      <c r="C67" s="0" t="s">
        <v>30</v>
      </c>
      <c r="D67" s="0" t="s">
        <v>189</v>
      </c>
      <c r="E67" s="5" t="s">
        <v>190</v>
      </c>
      <c r="F67" s="0" t="s">
        <v>1071</v>
      </c>
      <c r="G67" s="5" t="s">
        <v>1072</v>
      </c>
      <c r="H67" s="5" t="s">
        <v>188</v>
      </c>
      <c r="I67" s="2">
        <v>3188</v>
      </c>
      <c r="J67" s="2">
        <v>12581</v>
      </c>
      <c r="K67" s="5" t="s">
        <v>101</v>
      </c>
      <c r="L67" s="0" t="s">
        <v>102</v>
      </c>
      <c r="M67" s="5" t="s">
        <v>1073</v>
      </c>
      <c r="N67" s="0" t="s">
        <v>104</v>
      </c>
      <c r="O67" s="3">
        <v>23.068593911453778</v>
      </c>
      <c r="P67" s="3">
        <f>IF(O67="","",O67*MAX(I67,J67))</f>
      </c>
      <c r="Q67" s="0" t="s">
        <v>106</v>
      </c>
      <c r="R67" s="0" t="s">
        <v>107</v>
      </c>
    </row>
    <row r="68">
      <c r="A68" s="0">
        <v>176</v>
      </c>
      <c r="B68" s="0" t="s">
        <v>27</v>
      </c>
      <c r="C68" s="0" t="s">
        <v>30</v>
      </c>
      <c r="D68" s="0" t="s">
        <v>196</v>
      </c>
      <c r="E68" s="5" t="s">
        <v>197</v>
      </c>
      <c r="F68" s="0" t="s">
        <v>1075</v>
      </c>
      <c r="G68" s="5" t="s">
        <v>1076</v>
      </c>
      <c r="H68" s="5" t="s">
        <v>195</v>
      </c>
      <c r="I68" s="2">
        <v>2044</v>
      </c>
      <c r="J68" s="2">
        <v>19567</v>
      </c>
      <c r="K68" s="5" t="s">
        <v>101</v>
      </c>
      <c r="L68" s="0" t="s">
        <v>102</v>
      </c>
      <c r="M68" s="5" t="s">
        <v>1077</v>
      </c>
      <c r="N68" s="0" t="s">
        <v>104</v>
      </c>
      <c r="O68" s="3">
        <v>15.742556344866355</v>
      </c>
      <c r="P68" s="3">
        <f>IF(O68="","",O68*MAX(I68,J68))</f>
      </c>
      <c r="Q68" s="0" t="s">
        <v>106</v>
      </c>
      <c r="R68" s="0" t="s">
        <v>107</v>
      </c>
    </row>
    <row r="69">
      <c r="A69" s="0">
        <v>183</v>
      </c>
      <c r="B69" s="0" t="s">
        <v>27</v>
      </c>
      <c r="C69" s="0" t="s">
        <v>33</v>
      </c>
      <c r="D69" s="0" t="s">
        <v>1107</v>
      </c>
      <c r="E69" s="5" t="s">
        <v>1108</v>
      </c>
      <c r="F69" s="0" t="s">
        <v>1105</v>
      </c>
      <c r="G69" s="5" t="s">
        <v>1106</v>
      </c>
      <c r="H69" s="5" t="s">
        <v>1047</v>
      </c>
      <c r="I69" s="2">
        <v>152</v>
      </c>
      <c r="J69" s="2">
        <v>828</v>
      </c>
      <c r="K69" s="5" t="s">
        <v>259</v>
      </c>
      <c r="L69" s="0" t="s">
        <v>146</v>
      </c>
      <c r="M69" s="5" t="s">
        <v>1109</v>
      </c>
      <c r="N69" s="0" t="s">
        <v>104</v>
      </c>
      <c r="O69" s="3">
        <v>353.73106280193235</v>
      </c>
      <c r="P69" s="3">
        <f>IF(O69="","",O69*MAX(I69,J69))</f>
      </c>
      <c r="Q69" s="0" t="s">
        <v>106</v>
      </c>
      <c r="R69" s="0" t="s">
        <v>107</v>
      </c>
    </row>
    <row r="70">
      <c r="A70" s="0">
        <v>184</v>
      </c>
      <c r="B70" s="0" t="s">
        <v>27</v>
      </c>
      <c r="C70" s="0" t="s">
        <v>33</v>
      </c>
      <c r="D70" s="0" t="s">
        <v>239</v>
      </c>
      <c r="E70" s="5" t="s">
        <v>240</v>
      </c>
      <c r="F70" s="0" t="s">
        <v>1111</v>
      </c>
      <c r="G70" s="5" t="s">
        <v>1112</v>
      </c>
      <c r="H70" s="5" t="s">
        <v>1047</v>
      </c>
      <c r="I70" s="2">
        <v>55</v>
      </c>
      <c r="J70" s="2">
        <v>3456</v>
      </c>
      <c r="K70" s="5" t="s">
        <v>259</v>
      </c>
      <c r="L70" s="0" t="s">
        <v>146</v>
      </c>
      <c r="M70" s="5" t="s">
        <v>1113</v>
      </c>
      <c r="N70" s="0" t="s">
        <v>104</v>
      </c>
      <c r="O70" s="3">
        <v>947.2201012731473</v>
      </c>
      <c r="P70" s="3">
        <f>IF(O70="","",O70*MAX(I70,J70))</f>
      </c>
      <c r="Q70" s="0" t="s">
        <v>106</v>
      </c>
      <c r="R70" s="0" t="s">
        <v>107</v>
      </c>
    </row>
    <row r="71">
      <c r="A71" s="0">
        <v>191</v>
      </c>
      <c r="B71" s="0" t="s">
        <v>27</v>
      </c>
      <c r="C71" s="0" t="s">
        <v>33</v>
      </c>
      <c r="D71" s="0" t="s">
        <v>1144</v>
      </c>
      <c r="E71" s="5" t="s">
        <v>1145</v>
      </c>
      <c r="F71" s="0" t="s">
        <v>1142</v>
      </c>
      <c r="G71" s="5" t="s">
        <v>1143</v>
      </c>
      <c r="H71" s="5" t="s">
        <v>135</v>
      </c>
      <c r="I71" s="2">
        <v>28</v>
      </c>
      <c r="J71" s="2">
        <v>1866</v>
      </c>
      <c r="K71" s="5" t="s">
        <v>273</v>
      </c>
      <c r="L71" s="0" t="s">
        <v>146</v>
      </c>
      <c r="M71" s="5" t="s">
        <v>1146</v>
      </c>
      <c r="N71" s="0" t="s">
        <v>104</v>
      </c>
      <c r="O71" s="3">
        <v>250.32598070739544</v>
      </c>
      <c r="P71" s="3">
        <f>IF(O71="","",O71*MAX(I71,J71))</f>
      </c>
      <c r="Q71" s="0" t="s">
        <v>106</v>
      </c>
      <c r="R71" s="0" t="s">
        <v>107</v>
      </c>
    </row>
    <row r="72">
      <c r="A72" s="0">
        <v>192</v>
      </c>
      <c r="B72" s="0" t="s">
        <v>27</v>
      </c>
      <c r="C72" s="0" t="s">
        <v>33</v>
      </c>
      <c r="D72" s="0" t="s">
        <v>1150</v>
      </c>
      <c r="E72" s="5" t="s">
        <v>913</v>
      </c>
      <c r="F72" s="0" t="s">
        <v>1148</v>
      </c>
      <c r="G72" s="5" t="s">
        <v>1149</v>
      </c>
      <c r="H72" s="5" t="s">
        <v>1047</v>
      </c>
      <c r="I72" s="2">
        <v>243</v>
      </c>
      <c r="J72" s="2">
        <v>4703</v>
      </c>
      <c r="K72" s="5" t="s">
        <v>259</v>
      </c>
      <c r="L72" s="0" t="s">
        <v>146</v>
      </c>
      <c r="M72" s="5" t="s">
        <v>1151</v>
      </c>
      <c r="N72" s="0" t="s">
        <v>104</v>
      </c>
      <c r="O72" s="3">
        <v>196.45443759302572</v>
      </c>
      <c r="P72" s="3">
        <f>IF(O72="","",O72*MAX(I72,J72))</f>
      </c>
      <c r="Q72" s="0" t="s">
        <v>106</v>
      </c>
      <c r="R72" s="0" t="s">
        <v>107</v>
      </c>
    </row>
    <row r="73">
      <c r="A73" s="0">
        <v>196</v>
      </c>
      <c r="B73" s="0" t="s">
        <v>27</v>
      </c>
      <c r="C73" s="0" t="s">
        <v>30</v>
      </c>
      <c r="D73" s="0" t="s">
        <v>1166</v>
      </c>
      <c r="E73" s="5" t="s">
        <v>1167</v>
      </c>
      <c r="F73" s="0" t="s">
        <v>1164</v>
      </c>
      <c r="G73" s="5" t="s">
        <v>1165</v>
      </c>
      <c r="I73" s="2">
        <v>638</v>
      </c>
      <c r="J73" s="2">
        <v>520</v>
      </c>
      <c r="L73" s="0" t="s">
        <v>102</v>
      </c>
      <c r="M73" s="5" t="s">
        <v>1168</v>
      </c>
      <c r="N73" s="0" t="s">
        <v>104</v>
      </c>
      <c r="O73" s="3">
        <v>663.035</v>
      </c>
      <c r="P73" s="3">
        <f>IF(O73="","",O73*MAX(I73,J73))</f>
      </c>
      <c r="Q73" s="0" t="s">
        <v>106</v>
      </c>
      <c r="R73" s="0" t="s">
        <v>107</v>
      </c>
    </row>
    <row r="74">
      <c r="A74" s="0">
        <v>200</v>
      </c>
      <c r="B74" s="0" t="s">
        <v>27</v>
      </c>
      <c r="C74" s="0" t="s">
        <v>33</v>
      </c>
      <c r="D74" s="0" t="s">
        <v>1186</v>
      </c>
      <c r="E74" s="5" t="s">
        <v>1187</v>
      </c>
      <c r="F74" s="0" t="s">
        <v>1184</v>
      </c>
      <c r="G74" s="5" t="s">
        <v>1185</v>
      </c>
      <c r="I74" s="2">
        <v>3</v>
      </c>
      <c r="J74" s="2">
        <v>48</v>
      </c>
      <c r="L74" s="0" t="s">
        <v>146</v>
      </c>
      <c r="M74" s="5" t="s">
        <v>1188</v>
      </c>
      <c r="N74" s="0" t="s">
        <v>104</v>
      </c>
      <c r="O74" s="3">
        <v>3632.5699999999997</v>
      </c>
      <c r="P74" s="3">
        <f>IF(O74="","",O74*MAX(I74,J74))</f>
      </c>
      <c r="Q74" s="0" t="s">
        <v>106</v>
      </c>
      <c r="R74" s="0" t="s">
        <v>107</v>
      </c>
    </row>
    <row r="75">
      <c r="A75" s="0">
        <v>229</v>
      </c>
      <c r="B75" s="0" t="s">
        <v>27</v>
      </c>
      <c r="C75" s="0" t="s">
        <v>33</v>
      </c>
      <c r="D75" s="0" t="s">
        <v>404</v>
      </c>
      <c r="E75" s="5" t="s">
        <v>405</v>
      </c>
      <c r="F75" s="0" t="s">
        <v>1321</v>
      </c>
      <c r="G75" s="5" t="s">
        <v>1322</v>
      </c>
      <c r="H75" s="5" t="s">
        <v>1047</v>
      </c>
      <c r="I75" s="2">
        <v>122</v>
      </c>
      <c r="J75" s="2">
        <v>2096</v>
      </c>
      <c r="K75" s="5" t="s">
        <v>259</v>
      </c>
      <c r="L75" s="0" t="s">
        <v>146</v>
      </c>
      <c r="M75" s="5" t="s">
        <v>1323</v>
      </c>
      <c r="N75" s="0" t="s">
        <v>104</v>
      </c>
      <c r="O75" s="3">
        <v>221.21310114503817</v>
      </c>
      <c r="P75" s="3">
        <f>IF(O75="","",O75*MAX(I75,J75))</f>
      </c>
      <c r="Q75" s="0" t="s">
        <v>106</v>
      </c>
      <c r="R75" s="0" t="s">
        <v>107</v>
      </c>
    </row>
    <row r="76">
      <c r="A76" s="0">
        <v>231</v>
      </c>
      <c r="B76" s="0" t="s">
        <v>27</v>
      </c>
      <c r="C76" s="0" t="s">
        <v>33</v>
      </c>
      <c r="D76" s="0" t="s">
        <v>416</v>
      </c>
      <c r="E76" s="5" t="s">
        <v>417</v>
      </c>
      <c r="F76" s="0" t="s">
        <v>1330</v>
      </c>
      <c r="G76" s="5" t="s">
        <v>1331</v>
      </c>
      <c r="H76" s="5" t="s">
        <v>1047</v>
      </c>
      <c r="I76" s="2">
        <v>33</v>
      </c>
      <c r="J76" s="2">
        <v>11285</v>
      </c>
      <c r="K76" s="5" t="s">
        <v>259</v>
      </c>
      <c r="L76" s="0" t="s">
        <v>146</v>
      </c>
      <c r="M76" s="5" t="s">
        <v>1332</v>
      </c>
      <c r="N76" s="0" t="s">
        <v>104</v>
      </c>
      <c r="O76" s="3">
        <v>236.13730172795735</v>
      </c>
      <c r="P76" s="3">
        <f>IF(O76="","",O76*MAX(I76,J76))</f>
      </c>
      <c r="Q76" s="0" t="s">
        <v>106</v>
      </c>
      <c r="R76" s="0" t="s">
        <v>107</v>
      </c>
    </row>
    <row r="77">
      <c r="A77" s="0">
        <v>240</v>
      </c>
      <c r="B77" s="0" t="s">
        <v>27</v>
      </c>
      <c r="C77" s="0" t="s">
        <v>33</v>
      </c>
      <c r="D77" s="0" t="s">
        <v>1367</v>
      </c>
      <c r="E77" s="5" t="s">
        <v>1368</v>
      </c>
      <c r="F77" s="0" t="s">
        <v>1365</v>
      </c>
      <c r="G77" s="5" t="s">
        <v>1366</v>
      </c>
      <c r="H77" s="5" t="s">
        <v>1047</v>
      </c>
      <c r="I77" s="2">
        <v>46</v>
      </c>
      <c r="J77" s="2">
        <v>450</v>
      </c>
      <c r="K77" s="5" t="s">
        <v>259</v>
      </c>
      <c r="L77" s="0" t="s">
        <v>146</v>
      </c>
      <c r="M77" s="5" t="s">
        <v>1369</v>
      </c>
      <c r="N77" s="0" t="s">
        <v>104</v>
      </c>
      <c r="O77" s="3">
        <v>614.1733333333332</v>
      </c>
      <c r="P77" s="3">
        <f>IF(O77="","",O77*MAX(I77,J77))</f>
      </c>
      <c r="Q77" s="0" t="s">
        <v>106</v>
      </c>
      <c r="R77" s="0" t="s">
        <v>107</v>
      </c>
    </row>
    <row r="78">
      <c r="A78" s="0">
        <v>243</v>
      </c>
      <c r="B78" s="0" t="s">
        <v>27</v>
      </c>
      <c r="C78" s="0" t="s">
        <v>33</v>
      </c>
      <c r="D78" s="0" t="s">
        <v>1382</v>
      </c>
      <c r="E78" s="5" t="s">
        <v>1383</v>
      </c>
      <c r="F78" s="0" t="s">
        <v>1380</v>
      </c>
      <c r="G78" s="5" t="s">
        <v>1381</v>
      </c>
      <c r="H78" s="5" t="s">
        <v>1047</v>
      </c>
      <c r="I78" s="2">
        <v>189</v>
      </c>
      <c r="J78" s="2">
        <v>1326</v>
      </c>
      <c r="K78" s="5" t="s">
        <v>259</v>
      </c>
      <c r="L78" s="0" t="s">
        <v>146</v>
      </c>
      <c r="M78" s="5" t="s">
        <v>1384</v>
      </c>
      <c r="N78" s="0" t="s">
        <v>104</v>
      </c>
      <c r="O78" s="3">
        <v>944.4367194570139</v>
      </c>
      <c r="P78" s="3">
        <f>IF(O78="","",O78*MAX(I78,J78))</f>
      </c>
      <c r="Q78" s="0" t="s">
        <v>106</v>
      </c>
      <c r="R78" s="0" t="s">
        <v>107</v>
      </c>
    </row>
    <row r="79">
      <c r="A79" s="0">
        <v>244</v>
      </c>
      <c r="B79" s="0" t="s">
        <v>27</v>
      </c>
      <c r="C79" s="0" t="s">
        <v>33</v>
      </c>
      <c r="D79" s="0" t="s">
        <v>1388</v>
      </c>
      <c r="E79" s="5" t="s">
        <v>1389</v>
      </c>
      <c r="F79" s="0" t="s">
        <v>1386</v>
      </c>
      <c r="G79" s="5" t="s">
        <v>1387</v>
      </c>
      <c r="H79" s="5" t="s">
        <v>1047</v>
      </c>
      <c r="I79" s="2">
        <v>117</v>
      </c>
      <c r="J79" s="2">
        <v>3270</v>
      </c>
      <c r="K79" s="5" t="s">
        <v>259</v>
      </c>
      <c r="L79" s="0" t="s">
        <v>146</v>
      </c>
      <c r="M79" s="5" t="s">
        <v>1390</v>
      </c>
      <c r="N79" s="0" t="s">
        <v>104</v>
      </c>
      <c r="O79" s="3">
        <v>225.5669633027522</v>
      </c>
      <c r="P79" s="3">
        <f>IF(O79="","",O79*MAX(I79,J79))</f>
      </c>
      <c r="Q79" s="0" t="s">
        <v>106</v>
      </c>
      <c r="R79" s="0" t="s">
        <v>107</v>
      </c>
    </row>
    <row r="80">
      <c r="A80" s="0">
        <v>246</v>
      </c>
      <c r="B80" s="0" t="s">
        <v>27</v>
      </c>
      <c r="C80" s="0" t="s">
        <v>30</v>
      </c>
      <c r="D80" s="0" t="s">
        <v>1400</v>
      </c>
      <c r="E80" s="5" t="s">
        <v>1399</v>
      </c>
      <c r="F80" s="0" t="s">
        <v>1398</v>
      </c>
      <c r="G80" s="5" t="s">
        <v>1399</v>
      </c>
      <c r="I80" s="2">
        <v>19</v>
      </c>
      <c r="J80" s="2">
        <v>0</v>
      </c>
      <c r="L80" s="0" t="s">
        <v>146</v>
      </c>
      <c r="M80" s="5" t="s">
        <v>1401</v>
      </c>
      <c r="N80" s="0" t="s">
        <v>104</v>
      </c>
      <c r="O80" s="3">
        <v>29777</v>
      </c>
      <c r="P80" s="3">
        <f>IF(O80="","",O80*MAX(I80,J80))</f>
      </c>
      <c r="Q80" s="0" t="s">
        <v>106</v>
      </c>
      <c r="R80" s="0" t="s">
        <v>107</v>
      </c>
    </row>
    <row r="81">
      <c r="A81" s="0">
        <v>247</v>
      </c>
      <c r="B81" s="0" t="s">
        <v>27</v>
      </c>
      <c r="C81" s="0" t="s">
        <v>33</v>
      </c>
      <c r="D81" s="0" t="s">
        <v>1405</v>
      </c>
      <c r="E81" s="5" t="s">
        <v>1406</v>
      </c>
      <c r="F81" s="0" t="s">
        <v>1403</v>
      </c>
      <c r="G81" s="5" t="s">
        <v>1404</v>
      </c>
      <c r="H81" s="5" t="s">
        <v>1047</v>
      </c>
      <c r="I81" s="2">
        <v>290</v>
      </c>
      <c r="J81" s="2">
        <v>0</v>
      </c>
      <c r="K81" s="5" t="s">
        <v>259</v>
      </c>
      <c r="L81" s="0" t="s">
        <v>146</v>
      </c>
      <c r="M81" s="5" t="s">
        <v>1407</v>
      </c>
      <c r="N81" s="0" t="s">
        <v>104</v>
      </c>
      <c r="O81" s="3">
        <v>2240</v>
      </c>
      <c r="P81" s="3">
        <f>IF(O81="","",O81*MAX(I81,J81))</f>
      </c>
      <c r="Q81" s="0" t="s">
        <v>106</v>
      </c>
      <c r="R81" s="0" t="s">
        <v>107</v>
      </c>
    </row>
    <row r="82">
      <c r="A82" s="0">
        <v>249</v>
      </c>
      <c r="B82" s="0" t="s">
        <v>27</v>
      </c>
      <c r="C82" s="0" t="s">
        <v>30</v>
      </c>
      <c r="D82" s="0" t="s">
        <v>1417</v>
      </c>
      <c r="E82" s="5" t="s">
        <v>1418</v>
      </c>
      <c r="F82" s="0" t="s">
        <v>1414</v>
      </c>
      <c r="G82" s="5" t="s">
        <v>1415</v>
      </c>
      <c r="H82" s="5" t="s">
        <v>1416</v>
      </c>
      <c r="I82" s="2">
        <v>44</v>
      </c>
      <c r="J82" s="2">
        <v>100</v>
      </c>
      <c r="K82" s="5" t="s">
        <v>101</v>
      </c>
      <c r="L82" s="0" t="s">
        <v>146</v>
      </c>
      <c r="M82" s="5" t="s">
        <v>1419</v>
      </c>
      <c r="N82" s="0" t="s">
        <v>104</v>
      </c>
      <c r="O82" s="3">
        <v>202.2452</v>
      </c>
      <c r="P82" s="3">
        <f>IF(O82="","",O82*MAX(I82,J82))</f>
      </c>
      <c r="Q82" s="0" t="s">
        <v>106</v>
      </c>
      <c r="R82" s="0" t="s">
        <v>107</v>
      </c>
    </row>
    <row r="83">
      <c r="A83" s="0">
        <v>258</v>
      </c>
      <c r="B83" s="0" t="s">
        <v>27</v>
      </c>
      <c r="C83" s="0" t="s">
        <v>33</v>
      </c>
      <c r="D83" s="0" t="s">
        <v>1456</v>
      </c>
      <c r="E83" s="5" t="s">
        <v>1457</v>
      </c>
      <c r="F83" s="0" t="s">
        <v>1454</v>
      </c>
      <c r="G83" s="5" t="s">
        <v>1455</v>
      </c>
      <c r="H83" s="5" t="s">
        <v>1047</v>
      </c>
      <c r="I83" s="2">
        <v>171</v>
      </c>
      <c r="J83" s="2">
        <v>973</v>
      </c>
      <c r="K83" s="5" t="s">
        <v>259</v>
      </c>
      <c r="L83" s="0" t="s">
        <v>146</v>
      </c>
      <c r="M83" s="5" t="s">
        <v>1458</v>
      </c>
      <c r="N83" s="0" t="s">
        <v>104</v>
      </c>
      <c r="O83" s="3">
        <v>312.4752929085303</v>
      </c>
      <c r="P83" s="3">
        <f>IF(O83="","",O83*MAX(I83,J83))</f>
      </c>
      <c r="Q83" s="0" t="s">
        <v>106</v>
      </c>
      <c r="R83" s="0" t="s">
        <v>107</v>
      </c>
    </row>
    <row r="84">
      <c r="A84" s="0">
        <v>260</v>
      </c>
      <c r="B84" s="0" t="s">
        <v>27</v>
      </c>
      <c r="C84" s="0" t="s">
        <v>33</v>
      </c>
      <c r="D84" s="0" t="s">
        <v>1466</v>
      </c>
      <c r="E84" s="5" t="s">
        <v>566</v>
      </c>
      <c r="F84" s="0" t="s">
        <v>1463</v>
      </c>
      <c r="G84" s="5" t="s">
        <v>1464</v>
      </c>
      <c r="H84" s="5" t="s">
        <v>1465</v>
      </c>
      <c r="I84" s="2">
        <v>343</v>
      </c>
      <c r="J84" s="2">
        <v>2010</v>
      </c>
      <c r="K84" s="5" t="s">
        <v>273</v>
      </c>
      <c r="L84" s="0" t="s">
        <v>146</v>
      </c>
      <c r="M84" s="5" t="s">
        <v>1467</v>
      </c>
      <c r="N84" s="0" t="s">
        <v>104</v>
      </c>
      <c r="O84" s="3">
        <v>2174.783781094527</v>
      </c>
      <c r="P84" s="3">
        <f>IF(O84="","",O84*MAX(I84,J84))</f>
      </c>
      <c r="Q84" s="0" t="s">
        <v>106</v>
      </c>
      <c r="R84" s="0" t="s">
        <v>107</v>
      </c>
    </row>
    <row r="85">
      <c r="A85" s="0">
        <v>266</v>
      </c>
      <c r="B85" s="0" t="s">
        <v>27</v>
      </c>
      <c r="C85" s="0" t="s">
        <v>30</v>
      </c>
      <c r="D85" s="0" t="s">
        <v>1496</v>
      </c>
      <c r="E85" s="5" t="s">
        <v>1497</v>
      </c>
      <c r="F85" s="0" t="s">
        <v>1493</v>
      </c>
      <c r="G85" s="5" t="s">
        <v>1494</v>
      </c>
      <c r="H85" s="5" t="s">
        <v>1495</v>
      </c>
      <c r="I85" s="2">
        <v>70</v>
      </c>
      <c r="J85" s="2">
        <v>100</v>
      </c>
      <c r="K85" s="5" t="s">
        <v>101</v>
      </c>
      <c r="L85" s="0" t="s">
        <v>146</v>
      </c>
      <c r="M85" s="5" t="s">
        <v>1498</v>
      </c>
      <c r="N85" s="0" t="s">
        <v>104</v>
      </c>
      <c r="O85" s="3">
        <v>90.91</v>
      </c>
      <c r="P85" s="3">
        <f>IF(O85="","",O85*MAX(I85,J85))</f>
      </c>
      <c r="Q85" s="0" t="s">
        <v>106</v>
      </c>
      <c r="R85" s="0" t="s">
        <v>107</v>
      </c>
    </row>
    <row r="86">
      <c r="A86" s="0">
        <v>267</v>
      </c>
      <c r="B86" s="0" t="s">
        <v>27</v>
      </c>
      <c r="C86" s="0" t="s">
        <v>33</v>
      </c>
      <c r="D86" s="0" t="s">
        <v>1503</v>
      </c>
      <c r="E86" s="5" t="s">
        <v>1504</v>
      </c>
      <c r="F86" s="0" t="s">
        <v>1500</v>
      </c>
      <c r="G86" s="5" t="s">
        <v>1501</v>
      </c>
      <c r="H86" s="5" t="s">
        <v>1502</v>
      </c>
      <c r="I86" s="2">
        <v>480</v>
      </c>
      <c r="J86" s="2">
        <v>2770</v>
      </c>
      <c r="K86" s="5" t="s">
        <v>137</v>
      </c>
      <c r="L86" s="0" t="s">
        <v>146</v>
      </c>
      <c r="M86" s="5" t="s">
        <v>1505</v>
      </c>
      <c r="N86" s="0" t="s">
        <v>104</v>
      </c>
      <c r="O86" s="3">
        <v>71.63537906137184</v>
      </c>
      <c r="P86" s="3">
        <f>IF(O86="","",O86*MAX(I86,J86))</f>
      </c>
      <c r="Q86" s="0" t="s">
        <v>106</v>
      </c>
      <c r="R86" s="0" t="s">
        <v>107</v>
      </c>
    </row>
    <row r="87">
      <c r="A87" s="0">
        <v>269</v>
      </c>
      <c r="B87" s="0" t="s">
        <v>27</v>
      </c>
      <c r="C87" s="0" t="s">
        <v>30</v>
      </c>
      <c r="D87" s="0" t="s">
        <v>1511</v>
      </c>
      <c r="E87" s="5" t="s">
        <v>1512</v>
      </c>
      <c r="F87" s="0" t="s">
        <v>1293</v>
      </c>
      <c r="G87" s="5" t="s">
        <v>1510</v>
      </c>
      <c r="I87" s="2">
        <v>8</v>
      </c>
      <c r="J87" s="2">
        <v>28</v>
      </c>
      <c r="L87" s="0" t="s">
        <v>102</v>
      </c>
      <c r="M87" s="5" t="s">
        <v>1513</v>
      </c>
      <c r="N87" s="0" t="s">
        <v>104</v>
      </c>
      <c r="O87" s="3">
        <v>50948.642857142855</v>
      </c>
      <c r="P87" s="3">
        <f>IF(O87="","",O87*MAX(I87,J87))</f>
      </c>
      <c r="Q87" s="0" t="s">
        <v>106</v>
      </c>
      <c r="R87" s="0" t="s">
        <v>107</v>
      </c>
    </row>
    <row r="88">
      <c r="A88" s="0">
        <v>270</v>
      </c>
      <c r="B88" s="0" t="s">
        <v>27</v>
      </c>
      <c r="C88" s="0" t="s">
        <v>33</v>
      </c>
      <c r="D88" s="0" t="s">
        <v>1517</v>
      </c>
      <c r="E88" s="5" t="s">
        <v>1518</v>
      </c>
      <c r="F88" s="0" t="s">
        <v>1515</v>
      </c>
      <c r="G88" s="5" t="s">
        <v>1516</v>
      </c>
      <c r="H88" s="5" t="s">
        <v>1057</v>
      </c>
      <c r="I88" s="2">
        <v>41</v>
      </c>
      <c r="J88" s="2">
        <v>431</v>
      </c>
      <c r="K88" s="5" t="s">
        <v>169</v>
      </c>
      <c r="L88" s="0" t="s">
        <v>146</v>
      </c>
      <c r="M88" s="5" t="s">
        <v>1519</v>
      </c>
      <c r="N88" s="0" t="s">
        <v>104</v>
      </c>
      <c r="O88" s="3">
        <v>9402.615522041766</v>
      </c>
      <c r="P88" s="3">
        <f>IF(O88="","",O88*MAX(I88,J88))</f>
      </c>
      <c r="Q88" s="0" t="s">
        <v>106</v>
      </c>
      <c r="R88" s="0" t="s">
        <v>107</v>
      </c>
    </row>
    <row r="89">
      <c r="A89" s="0">
        <v>271</v>
      </c>
      <c r="B89" s="0" t="s">
        <v>27</v>
      </c>
      <c r="C89" s="0" t="s">
        <v>33</v>
      </c>
      <c r="D89" s="0" t="s">
        <v>1524</v>
      </c>
      <c r="E89" s="5" t="s">
        <v>1525</v>
      </c>
      <c r="F89" s="0" t="s">
        <v>1521</v>
      </c>
      <c r="G89" s="5" t="s">
        <v>1522</v>
      </c>
      <c r="H89" s="5" t="s">
        <v>1523</v>
      </c>
      <c r="I89" s="2">
        <v>30</v>
      </c>
      <c r="J89" s="2">
        <v>360</v>
      </c>
      <c r="K89" s="5" t="s">
        <v>169</v>
      </c>
      <c r="L89" s="0" t="s">
        <v>102</v>
      </c>
      <c r="M89" s="5" t="s">
        <v>1526</v>
      </c>
      <c r="N89" s="0" t="s">
        <v>104</v>
      </c>
      <c r="O89" s="3">
        <v>7619.642194444443</v>
      </c>
      <c r="P89" s="3">
        <f>IF(O89="","",O89*MAX(I89,J89))</f>
      </c>
      <c r="Q89" s="0" t="s">
        <v>106</v>
      </c>
      <c r="R89" s="0" t="s">
        <v>107</v>
      </c>
    </row>
    <row r="90">
      <c r="A90" s="0">
        <v>274</v>
      </c>
      <c r="B90" s="0" t="s">
        <v>27</v>
      </c>
      <c r="C90" s="0" t="s">
        <v>30</v>
      </c>
      <c r="D90" s="0" t="s">
        <v>598</v>
      </c>
      <c r="E90" s="5" t="s">
        <v>599</v>
      </c>
      <c r="F90" s="0" t="s">
        <v>1537</v>
      </c>
      <c r="G90" s="5" t="s">
        <v>1538</v>
      </c>
      <c r="H90" s="5" t="s">
        <v>597</v>
      </c>
      <c r="I90" s="2">
        <v>2150</v>
      </c>
      <c r="J90" s="2">
        <v>20310</v>
      </c>
      <c r="K90" s="5" t="s">
        <v>169</v>
      </c>
      <c r="L90" s="0" t="s">
        <v>146</v>
      </c>
      <c r="M90" s="5" t="s">
        <v>600</v>
      </c>
      <c r="N90" s="0" t="s">
        <v>104</v>
      </c>
      <c r="O90" s="3">
        <v>36.74992959133432</v>
      </c>
      <c r="P90" s="3">
        <f>IF(O90="","",O90*MAX(I90,J90))</f>
      </c>
      <c r="Q90" s="0" t="s">
        <v>106</v>
      </c>
      <c r="R90" s="0" t="s">
        <v>107</v>
      </c>
    </row>
    <row r="91">
      <c r="A91" s="0">
        <v>275</v>
      </c>
      <c r="B91" s="0" t="s">
        <v>27</v>
      </c>
      <c r="C91" s="0" t="s">
        <v>30</v>
      </c>
      <c r="D91" s="0" t="s">
        <v>605</v>
      </c>
      <c r="E91" s="5" t="s">
        <v>606</v>
      </c>
      <c r="F91" s="0" t="s">
        <v>1540</v>
      </c>
      <c r="G91" s="5" t="s">
        <v>1541</v>
      </c>
      <c r="H91" s="5" t="s">
        <v>604</v>
      </c>
      <c r="I91" s="2">
        <v>58</v>
      </c>
      <c r="J91" s="2">
        <v>500</v>
      </c>
      <c r="K91" s="5" t="s">
        <v>169</v>
      </c>
      <c r="L91" s="0" t="s">
        <v>146</v>
      </c>
      <c r="M91" s="5" t="s">
        <v>607</v>
      </c>
      <c r="N91" s="0" t="s">
        <v>104</v>
      </c>
      <c r="O91" s="3">
        <v>156.00714000000002</v>
      </c>
      <c r="P91" s="3">
        <f>IF(O91="","",O91*MAX(I91,J91))</f>
      </c>
      <c r="Q91" s="0" t="s">
        <v>106</v>
      </c>
      <c r="R91" s="0" t="s">
        <v>107</v>
      </c>
    </row>
    <row r="92">
      <c r="A92" s="0">
        <v>276</v>
      </c>
      <c r="B92" s="0" t="s">
        <v>27</v>
      </c>
      <c r="C92" s="0" t="s">
        <v>30</v>
      </c>
      <c r="D92" s="0" t="s">
        <v>612</v>
      </c>
      <c r="E92" s="5" t="s">
        <v>613</v>
      </c>
      <c r="F92" s="0" t="s">
        <v>1543</v>
      </c>
      <c r="G92" s="5" t="s">
        <v>1544</v>
      </c>
      <c r="H92" s="5" t="s">
        <v>611</v>
      </c>
      <c r="I92" s="2">
        <v>830</v>
      </c>
      <c r="J92" s="2">
        <v>29110</v>
      </c>
      <c r="K92" s="5" t="s">
        <v>169</v>
      </c>
      <c r="L92" s="0" t="s">
        <v>146</v>
      </c>
      <c r="M92" s="5" t="s">
        <v>614</v>
      </c>
      <c r="N92" s="0" t="s">
        <v>104</v>
      </c>
      <c r="O92" s="3">
        <v>19.432985228443833</v>
      </c>
      <c r="P92" s="3">
        <f>IF(O92="","",O92*MAX(I92,J92))</f>
      </c>
      <c r="Q92" s="0" t="s">
        <v>106</v>
      </c>
      <c r="R92" s="0" t="s">
        <v>107</v>
      </c>
    </row>
    <row r="93">
      <c r="A93" s="0">
        <v>279</v>
      </c>
      <c r="B93" s="0" t="s">
        <v>27</v>
      </c>
      <c r="C93" s="0" t="s">
        <v>30</v>
      </c>
      <c r="D93" s="0" t="s">
        <v>1557</v>
      </c>
      <c r="E93" s="5" t="s">
        <v>1558</v>
      </c>
      <c r="F93" s="0" t="s">
        <v>1555</v>
      </c>
      <c r="G93" s="5" t="s">
        <v>1556</v>
      </c>
      <c r="I93" s="2">
        <v>300</v>
      </c>
      <c r="J93" s="2">
        <v>20552</v>
      </c>
      <c r="L93" s="0" t="s">
        <v>102</v>
      </c>
      <c r="M93" s="5" t="s">
        <v>1559</v>
      </c>
      <c r="N93" s="0" t="s">
        <v>104</v>
      </c>
      <c r="O93" s="3">
        <v>92.77272284935772</v>
      </c>
      <c r="P93" s="3">
        <f>IF(O93="","",O93*MAX(I93,J93))</f>
      </c>
      <c r="Q93" s="0" t="s">
        <v>106</v>
      </c>
      <c r="R93" s="0" t="s">
        <v>107</v>
      </c>
    </row>
    <row r="94">
      <c r="A94" s="0">
        <v>285</v>
      </c>
      <c r="B94" s="0" t="s">
        <v>27</v>
      </c>
      <c r="C94" s="0" t="s">
        <v>33</v>
      </c>
      <c r="D94" s="0" t="s">
        <v>1586</v>
      </c>
      <c r="E94" s="5" t="s">
        <v>1587</v>
      </c>
      <c r="F94" s="0" t="s">
        <v>1584</v>
      </c>
      <c r="G94" s="5" t="s">
        <v>1585</v>
      </c>
      <c r="H94" s="5" t="s">
        <v>258</v>
      </c>
      <c r="I94" s="2">
        <v>200</v>
      </c>
      <c r="J94" s="2">
        <v>3933</v>
      </c>
      <c r="K94" s="5" t="s">
        <v>259</v>
      </c>
      <c r="L94" s="0" t="s">
        <v>146</v>
      </c>
      <c r="M94" s="5" t="s">
        <v>1588</v>
      </c>
      <c r="N94" s="0" t="s">
        <v>104</v>
      </c>
      <c r="O94" s="3">
        <v>98.6806381896771</v>
      </c>
      <c r="P94" s="3">
        <f>IF(O94="","",O94*MAX(I94,J94))</f>
      </c>
      <c r="Q94" s="0" t="s">
        <v>106</v>
      </c>
      <c r="R94" s="0" t="s">
        <v>107</v>
      </c>
    </row>
    <row r="95">
      <c r="A95" s="0">
        <v>296</v>
      </c>
      <c r="B95" s="0" t="s">
        <v>27</v>
      </c>
      <c r="C95" s="0" t="s">
        <v>33</v>
      </c>
      <c r="D95" s="0" t="s">
        <v>1632</v>
      </c>
      <c r="E95" s="5" t="s">
        <v>1633</v>
      </c>
      <c r="F95" s="0" t="s">
        <v>1630</v>
      </c>
      <c r="G95" s="5" t="s">
        <v>1631</v>
      </c>
      <c r="H95" s="5" t="s">
        <v>1047</v>
      </c>
      <c r="I95" s="2">
        <v>146</v>
      </c>
      <c r="J95" s="2">
        <v>5600</v>
      </c>
      <c r="K95" s="5" t="s">
        <v>259</v>
      </c>
      <c r="L95" s="0" t="s">
        <v>146</v>
      </c>
      <c r="M95" s="5" t="s">
        <v>1634</v>
      </c>
      <c r="N95" s="0" t="s">
        <v>104</v>
      </c>
      <c r="O95" s="3">
        <v>260.1225857142858</v>
      </c>
      <c r="P95" s="3">
        <f>IF(O95="","",O95*MAX(I95,J95))</f>
      </c>
      <c r="Q95" s="0" t="s">
        <v>106</v>
      </c>
      <c r="R95" s="0" t="s">
        <v>107</v>
      </c>
    </row>
    <row r="96">
      <c r="A96" s="0">
        <v>298</v>
      </c>
      <c r="B96" s="0" t="s">
        <v>27</v>
      </c>
      <c r="C96" s="0" t="s">
        <v>33</v>
      </c>
      <c r="D96" s="0" t="s">
        <v>714</v>
      </c>
      <c r="E96" s="5" t="s">
        <v>715</v>
      </c>
      <c r="F96" s="0" t="s">
        <v>1640</v>
      </c>
      <c r="G96" s="5" t="s">
        <v>1641</v>
      </c>
      <c r="H96" s="5" t="s">
        <v>1125</v>
      </c>
      <c r="I96" s="2">
        <v>20</v>
      </c>
      <c r="J96" s="2">
        <v>0</v>
      </c>
      <c r="K96" s="5" t="s">
        <v>137</v>
      </c>
      <c r="L96" s="0" t="s">
        <v>146</v>
      </c>
      <c r="M96" s="5" t="s">
        <v>1642</v>
      </c>
      <c r="N96" s="0" t="s">
        <v>104</v>
      </c>
      <c r="O96" s="3">
        <v>109.56666666666666</v>
      </c>
      <c r="P96" s="3">
        <f>IF(O96="","",O96*MAX(I96,J96))</f>
      </c>
      <c r="Q96" s="0" t="s">
        <v>106</v>
      </c>
      <c r="R96" s="0" t="s">
        <v>107</v>
      </c>
    </row>
    <row r="97">
      <c r="A97" s="0">
        <v>299</v>
      </c>
      <c r="B97" s="0" t="s">
        <v>27</v>
      </c>
      <c r="C97" s="0" t="s">
        <v>33</v>
      </c>
      <c r="D97" s="0" t="s">
        <v>1647</v>
      </c>
      <c r="E97" s="5" t="s">
        <v>1648</v>
      </c>
      <c r="F97" s="0" t="s">
        <v>1644</v>
      </c>
      <c r="G97" s="5" t="s">
        <v>1645</v>
      </c>
      <c r="H97" s="5" t="s">
        <v>1646</v>
      </c>
      <c r="I97" s="2">
        <v>96</v>
      </c>
      <c r="J97" s="2">
        <v>1060</v>
      </c>
      <c r="K97" s="5" t="s">
        <v>259</v>
      </c>
      <c r="L97" s="0" t="s">
        <v>146</v>
      </c>
      <c r="M97" s="5" t="s">
        <v>1649</v>
      </c>
      <c r="N97" s="0" t="s">
        <v>104</v>
      </c>
      <c r="O97" s="3">
        <v>520.0189716981132</v>
      </c>
      <c r="P97" s="3">
        <f>IF(O97="","",O97*MAX(I97,J97))</f>
      </c>
      <c r="Q97" s="0" t="s">
        <v>106</v>
      </c>
      <c r="R97" s="0" t="s">
        <v>107</v>
      </c>
    </row>
    <row r="98">
      <c r="A98" s="0">
        <v>300</v>
      </c>
      <c r="B98" s="0" t="s">
        <v>27</v>
      </c>
      <c r="C98" s="0" t="s">
        <v>33</v>
      </c>
      <c r="D98" s="0" t="s">
        <v>1654</v>
      </c>
      <c r="E98" s="5" t="s">
        <v>1655</v>
      </c>
      <c r="F98" s="0" t="s">
        <v>1651</v>
      </c>
      <c r="G98" s="5" t="s">
        <v>1652</v>
      </c>
      <c r="H98" s="5" t="s">
        <v>1653</v>
      </c>
      <c r="I98" s="2">
        <v>56</v>
      </c>
      <c r="J98" s="2">
        <v>800</v>
      </c>
      <c r="K98" s="5" t="s">
        <v>137</v>
      </c>
      <c r="L98" s="0" t="s">
        <v>102</v>
      </c>
      <c r="M98" s="5" t="s">
        <v>1656</v>
      </c>
      <c r="N98" s="0" t="s">
        <v>104</v>
      </c>
      <c r="O98" s="3">
        <v>803.1425</v>
      </c>
      <c r="P98" s="3">
        <f>IF(O98="","",O98*MAX(I98,J98))</f>
      </c>
      <c r="Q98" s="0" t="s">
        <v>106</v>
      </c>
      <c r="R98" s="0" t="s">
        <v>107</v>
      </c>
    </row>
    <row r="99">
      <c r="A99" s="0">
        <v>301</v>
      </c>
      <c r="B99" s="0" t="s">
        <v>27</v>
      </c>
      <c r="C99" s="0" t="s">
        <v>33</v>
      </c>
      <c r="D99" s="0" t="s">
        <v>732</v>
      </c>
      <c r="E99" s="5" t="s">
        <v>733</v>
      </c>
      <c r="F99" s="0" t="s">
        <v>1658</v>
      </c>
      <c r="G99" s="5" t="s">
        <v>1659</v>
      </c>
      <c r="H99" s="5" t="s">
        <v>1047</v>
      </c>
      <c r="I99" s="2">
        <v>198</v>
      </c>
      <c r="J99" s="2">
        <v>695</v>
      </c>
      <c r="K99" s="5" t="s">
        <v>259</v>
      </c>
      <c r="L99" s="0" t="s">
        <v>146</v>
      </c>
      <c r="M99" s="5" t="s">
        <v>734</v>
      </c>
      <c r="N99" s="0" t="s">
        <v>104</v>
      </c>
      <c r="O99" s="3">
        <v>808.7123741007196</v>
      </c>
      <c r="P99" s="3">
        <f>IF(O99="","",O99*MAX(I99,J99))</f>
      </c>
      <c r="Q99" s="0" t="s">
        <v>106</v>
      </c>
      <c r="R99" s="0" t="s">
        <v>107</v>
      </c>
    </row>
    <row r="100">
      <c r="A100" s="0">
        <v>303</v>
      </c>
      <c r="B100" s="0" t="s">
        <v>27</v>
      </c>
      <c r="C100" s="0" t="s">
        <v>33</v>
      </c>
      <c r="D100" s="0" t="s">
        <v>739</v>
      </c>
      <c r="E100" s="5" t="s">
        <v>740</v>
      </c>
      <c r="F100" s="0" t="s">
        <v>1666</v>
      </c>
      <c r="G100" s="5" t="s">
        <v>1667</v>
      </c>
      <c r="H100" s="5" t="s">
        <v>1668</v>
      </c>
      <c r="I100" s="2">
        <v>70</v>
      </c>
      <c r="J100" s="2">
        <v>286</v>
      </c>
      <c r="K100" s="5" t="s">
        <v>137</v>
      </c>
      <c r="L100" s="0" t="s">
        <v>146</v>
      </c>
      <c r="M100" s="5" t="s">
        <v>1669</v>
      </c>
      <c r="N100" s="0" t="s">
        <v>104</v>
      </c>
      <c r="O100" s="3">
        <v>215.758986013986</v>
      </c>
      <c r="P100" s="3">
        <f>IF(O100="","",O100*MAX(I100,J100))</f>
      </c>
      <c r="Q100" s="0" t="s">
        <v>106</v>
      </c>
      <c r="R100" s="0" t="s">
        <v>107</v>
      </c>
    </row>
    <row r="101">
      <c r="A101" s="0">
        <v>305</v>
      </c>
      <c r="B101" s="0" t="s">
        <v>27</v>
      </c>
      <c r="C101" s="0" t="s">
        <v>33</v>
      </c>
      <c r="D101" s="0" t="s">
        <v>751</v>
      </c>
      <c r="E101" s="5" t="s">
        <v>752</v>
      </c>
      <c r="F101" s="0" t="s">
        <v>1676</v>
      </c>
      <c r="G101" s="5" t="s">
        <v>1677</v>
      </c>
      <c r="H101" s="5" t="s">
        <v>471</v>
      </c>
      <c r="I101" s="2">
        <v>135</v>
      </c>
      <c r="J101" s="2">
        <v>1562</v>
      </c>
      <c r="K101" s="5" t="s">
        <v>273</v>
      </c>
      <c r="L101" s="0" t="s">
        <v>146</v>
      </c>
      <c r="M101" s="5" t="s">
        <v>753</v>
      </c>
      <c r="N101" s="0" t="s">
        <v>104</v>
      </c>
      <c r="O101" s="3">
        <v>24.470653008962866</v>
      </c>
      <c r="P101" s="3">
        <f>IF(O101="","",O101*MAX(I101,J101))</f>
      </c>
      <c r="Q101" s="0" t="s">
        <v>106</v>
      </c>
      <c r="R101" s="0" t="s">
        <v>107</v>
      </c>
    </row>
    <row r="102">
      <c r="A102" s="0">
        <v>307</v>
      </c>
      <c r="B102" s="0" t="s">
        <v>27</v>
      </c>
      <c r="C102" s="0" t="s">
        <v>30</v>
      </c>
      <c r="D102" s="0" t="s">
        <v>762</v>
      </c>
      <c r="E102" s="5" t="s">
        <v>763</v>
      </c>
      <c r="F102" s="0" t="s">
        <v>1683</v>
      </c>
      <c r="G102" s="5" t="s">
        <v>763</v>
      </c>
      <c r="I102" s="2">
        <v>11</v>
      </c>
      <c r="J102" s="2">
        <v>71</v>
      </c>
      <c r="L102" s="0" t="s">
        <v>146</v>
      </c>
      <c r="M102" s="5" t="s">
        <v>764</v>
      </c>
      <c r="N102" s="0" t="s">
        <v>104</v>
      </c>
      <c r="O102" s="3">
        <v>38328.94197183099</v>
      </c>
      <c r="P102" s="3">
        <f>IF(O102="","",O102*MAX(I102,J102))</f>
      </c>
      <c r="Q102" s="0" t="s">
        <v>106</v>
      </c>
      <c r="R102" s="0" t="s">
        <v>107</v>
      </c>
    </row>
    <row r="103">
      <c r="A103" s="0">
        <v>308</v>
      </c>
      <c r="B103" s="0" t="s">
        <v>27</v>
      </c>
      <c r="C103" s="0" t="s">
        <v>33</v>
      </c>
      <c r="D103" s="0" t="s">
        <v>1687</v>
      </c>
      <c r="E103" s="5" t="s">
        <v>1688</v>
      </c>
      <c r="F103" s="0" t="s">
        <v>1685</v>
      </c>
      <c r="G103" s="5" t="s">
        <v>1686</v>
      </c>
      <c r="I103" s="2">
        <v>27</v>
      </c>
      <c r="J103" s="2">
        <v>283</v>
      </c>
      <c r="L103" s="0" t="s">
        <v>146</v>
      </c>
      <c r="M103" s="5" t="s">
        <v>1689</v>
      </c>
      <c r="N103" s="0" t="s">
        <v>104</v>
      </c>
      <c r="O103" s="3">
        <v>2540.268939929328</v>
      </c>
      <c r="P103" s="3">
        <f>IF(O103="","",O103*MAX(I103,J103))</f>
      </c>
      <c r="Q103" s="0" t="s">
        <v>106</v>
      </c>
      <c r="R103" s="0" t="s">
        <v>107</v>
      </c>
    </row>
    <row r="104">
      <c r="A104" s="0">
        <v>310</v>
      </c>
      <c r="B104" s="0" t="s">
        <v>27</v>
      </c>
      <c r="C104" s="0" t="s">
        <v>33</v>
      </c>
      <c r="D104" s="0" t="s">
        <v>769</v>
      </c>
      <c r="E104" s="5" t="s">
        <v>770</v>
      </c>
      <c r="F104" s="0" t="s">
        <v>1694</v>
      </c>
      <c r="G104" s="5" t="s">
        <v>1695</v>
      </c>
      <c r="H104" s="5" t="s">
        <v>1696</v>
      </c>
      <c r="I104" s="2">
        <v>108</v>
      </c>
      <c r="J104" s="2">
        <v>6328</v>
      </c>
      <c r="K104" s="5" t="s">
        <v>137</v>
      </c>
      <c r="L104" s="0" t="s">
        <v>102</v>
      </c>
      <c r="M104" s="5" t="s">
        <v>1697</v>
      </c>
      <c r="N104" s="0" t="s">
        <v>104</v>
      </c>
      <c r="O104" s="3">
        <v>110.08046618204803</v>
      </c>
      <c r="P104" s="3">
        <f>IF(O104="","",O104*MAX(I104,J104))</f>
      </c>
      <c r="Q104" s="0" t="s">
        <v>106</v>
      </c>
      <c r="R104" s="0" t="s">
        <v>107</v>
      </c>
    </row>
    <row r="105">
      <c r="A105" s="0">
        <v>311</v>
      </c>
      <c r="B105" s="0" t="s">
        <v>27</v>
      </c>
      <c r="C105" s="0" t="s">
        <v>33</v>
      </c>
      <c r="D105" s="0" t="s">
        <v>1701</v>
      </c>
      <c r="E105" s="5" t="s">
        <v>1702</v>
      </c>
      <c r="F105" s="0" t="s">
        <v>1699</v>
      </c>
      <c r="G105" s="5" t="s">
        <v>1700</v>
      </c>
      <c r="H105" s="5" t="s">
        <v>1125</v>
      </c>
      <c r="I105" s="2">
        <v>318</v>
      </c>
      <c r="J105" s="2">
        <v>12310</v>
      </c>
      <c r="K105" s="5" t="s">
        <v>137</v>
      </c>
      <c r="L105" s="0" t="s">
        <v>146</v>
      </c>
      <c r="M105" s="5" t="s">
        <v>1703</v>
      </c>
      <c r="N105" s="0" t="s">
        <v>104</v>
      </c>
      <c r="O105" s="3">
        <v>30.384038180341193</v>
      </c>
      <c r="P105" s="3">
        <f>IF(O105="","",O105*MAX(I105,J105))</f>
      </c>
      <c r="Q105" s="0" t="s">
        <v>106</v>
      </c>
      <c r="R105" s="0" t="s">
        <v>107</v>
      </c>
    </row>
    <row r="106">
      <c r="A106" s="0">
        <v>323</v>
      </c>
      <c r="B106" s="0" t="s">
        <v>27</v>
      </c>
      <c r="C106" s="0" t="s">
        <v>33</v>
      </c>
      <c r="D106" s="0" t="s">
        <v>1748</v>
      </c>
      <c r="E106" s="5" t="s">
        <v>1749</v>
      </c>
      <c r="F106" s="0" t="s">
        <v>1746</v>
      </c>
      <c r="G106" s="5" t="s">
        <v>1747</v>
      </c>
      <c r="H106" s="5" t="s">
        <v>1681</v>
      </c>
      <c r="I106" s="2">
        <v>59</v>
      </c>
      <c r="J106" s="2">
        <v>689</v>
      </c>
      <c r="K106" s="5" t="s">
        <v>259</v>
      </c>
      <c r="L106" s="0" t="s">
        <v>146</v>
      </c>
      <c r="M106" s="5" t="s">
        <v>1750</v>
      </c>
      <c r="N106" s="0" t="s">
        <v>104</v>
      </c>
      <c r="O106" s="3">
        <v>4448.827503628447</v>
      </c>
      <c r="P106" s="3">
        <f>IF(O106="","",O106*MAX(I106,J106))</f>
      </c>
      <c r="Q106" s="0" t="s">
        <v>106</v>
      </c>
      <c r="R106" s="0" t="s">
        <v>107</v>
      </c>
    </row>
    <row r="107">
      <c r="A107" s="0">
        <v>326</v>
      </c>
      <c r="B107" s="0" t="s">
        <v>27</v>
      </c>
      <c r="C107" s="0" t="s">
        <v>33</v>
      </c>
      <c r="D107" s="0" t="s">
        <v>797</v>
      </c>
      <c r="E107" s="5" t="s">
        <v>798</v>
      </c>
      <c r="F107" s="0" t="s">
        <v>1761</v>
      </c>
      <c r="G107" s="5" t="s">
        <v>1762</v>
      </c>
      <c r="H107" s="5" t="s">
        <v>1763</v>
      </c>
      <c r="I107" s="2">
        <v>12</v>
      </c>
      <c r="J107" s="2">
        <v>325</v>
      </c>
      <c r="K107" s="5" t="s">
        <v>169</v>
      </c>
      <c r="L107" s="0" t="s">
        <v>146</v>
      </c>
      <c r="M107" s="5" t="s">
        <v>1764</v>
      </c>
      <c r="N107" s="0" t="s">
        <v>104</v>
      </c>
      <c r="O107" s="3">
        <v>2216.547323076923</v>
      </c>
      <c r="P107" s="3">
        <f>IF(O107="","",O107*MAX(I107,J107))</f>
      </c>
      <c r="Q107" s="0" t="s">
        <v>106</v>
      </c>
      <c r="R107" s="0" t="s">
        <v>107</v>
      </c>
    </row>
    <row r="108">
      <c r="A108" s="0">
        <v>330</v>
      </c>
      <c r="B108" s="0" t="s">
        <v>27</v>
      </c>
      <c r="C108" s="0" t="s">
        <v>33</v>
      </c>
      <c r="D108" s="0" t="s">
        <v>1777</v>
      </c>
      <c r="E108" s="5" t="s">
        <v>1778</v>
      </c>
      <c r="F108" s="0" t="s">
        <v>1722</v>
      </c>
      <c r="G108" s="5" t="s">
        <v>1776</v>
      </c>
      <c r="H108" s="5" t="s">
        <v>499</v>
      </c>
      <c r="I108" s="2">
        <v>33</v>
      </c>
      <c r="J108" s="2">
        <v>463</v>
      </c>
      <c r="K108" s="5" t="s">
        <v>259</v>
      </c>
      <c r="L108" s="0" t="s">
        <v>102</v>
      </c>
      <c r="M108" s="5" t="s">
        <v>1779</v>
      </c>
      <c r="N108" s="0" t="s">
        <v>104</v>
      </c>
      <c r="O108" s="3">
        <v>3630.00758099352</v>
      </c>
      <c r="P108" s="3">
        <f>IF(O108="","",O108*MAX(I108,J108))</f>
      </c>
      <c r="Q108" s="0" t="s">
        <v>106</v>
      </c>
      <c r="R108" s="0" t="s">
        <v>107</v>
      </c>
    </row>
    <row r="109">
      <c r="A109" s="0">
        <v>334</v>
      </c>
      <c r="B109" s="0" t="s">
        <v>27</v>
      </c>
      <c r="C109" s="0" t="s">
        <v>33</v>
      </c>
      <c r="D109" s="0" t="s">
        <v>858</v>
      </c>
      <c r="E109" s="5" t="s">
        <v>859</v>
      </c>
      <c r="F109" s="0" t="s">
        <v>1792</v>
      </c>
      <c r="G109" s="5" t="s">
        <v>1793</v>
      </c>
      <c r="H109" s="5" t="s">
        <v>1789</v>
      </c>
      <c r="I109" s="2">
        <v>228</v>
      </c>
      <c r="J109" s="2">
        <v>1813</v>
      </c>
      <c r="K109" s="5" t="s">
        <v>259</v>
      </c>
      <c r="L109" s="0" t="s">
        <v>146</v>
      </c>
      <c r="M109" s="5" t="s">
        <v>1794</v>
      </c>
      <c r="N109" s="0" t="s">
        <v>104</v>
      </c>
      <c r="O109" s="3">
        <v>1562.3012686155541</v>
      </c>
      <c r="P109" s="3">
        <f>IF(O109="","",O109*MAX(I109,J109))</f>
      </c>
      <c r="Q109" s="0" t="s">
        <v>106</v>
      </c>
      <c r="R109" s="0" t="s">
        <v>107</v>
      </c>
    </row>
    <row r="110">
      <c r="A110" s="0">
        <v>337</v>
      </c>
      <c r="B110" s="0" t="s">
        <v>27</v>
      </c>
      <c r="C110" s="0" t="s">
        <v>30</v>
      </c>
      <c r="D110" s="0" t="s">
        <v>1806</v>
      </c>
      <c r="E110" s="5" t="s">
        <v>1807</v>
      </c>
      <c r="F110" s="0" t="s">
        <v>1804</v>
      </c>
      <c r="G110" s="5" t="s">
        <v>1805</v>
      </c>
      <c r="H110" s="5" t="s">
        <v>882</v>
      </c>
      <c r="I110" s="2">
        <v>3</v>
      </c>
      <c r="J110" s="2">
        <v>35</v>
      </c>
      <c r="K110" s="5" t="s">
        <v>877</v>
      </c>
      <c r="L110" s="0" t="s">
        <v>146</v>
      </c>
      <c r="M110" s="5" t="s">
        <v>1808</v>
      </c>
      <c r="N110" s="0" t="s">
        <v>104</v>
      </c>
      <c r="O110" s="3">
        <v>420</v>
      </c>
      <c r="P110" s="3">
        <f>IF(O110="","",O110*MAX(I110,J110))</f>
      </c>
      <c r="Q110" s="0" t="s">
        <v>106</v>
      </c>
      <c r="R110" s="0" t="s">
        <v>107</v>
      </c>
    </row>
    <row r="111">
      <c r="A111" s="0">
        <v>343</v>
      </c>
      <c r="B111" s="0" t="s">
        <v>27</v>
      </c>
      <c r="C111" s="0" t="s">
        <v>33</v>
      </c>
      <c r="D111" s="0" t="s">
        <v>1833</v>
      </c>
      <c r="E111" s="5" t="s">
        <v>1834</v>
      </c>
      <c r="F111" s="0" t="s">
        <v>1555</v>
      </c>
      <c r="G111" s="5" t="s">
        <v>1831</v>
      </c>
      <c r="H111" s="5" t="s">
        <v>1832</v>
      </c>
      <c r="I111" s="2">
        <v>125</v>
      </c>
      <c r="J111" s="2">
        <v>130</v>
      </c>
      <c r="K111" s="5" t="s">
        <v>259</v>
      </c>
      <c r="L111" s="0" t="s">
        <v>146</v>
      </c>
      <c r="M111" s="5" t="s">
        <v>1835</v>
      </c>
      <c r="N111" s="0" t="s">
        <v>104</v>
      </c>
      <c r="O111" s="3">
        <v>979.6207692307692</v>
      </c>
      <c r="P111" s="3">
        <f>IF(O111="","",O111*MAX(I111,J111))</f>
      </c>
      <c r="Q111" s="0" t="s">
        <v>106</v>
      </c>
      <c r="R111" s="0" t="s">
        <v>107</v>
      </c>
    </row>
    <row r="112">
      <c r="A112" s="0">
        <v>345</v>
      </c>
      <c r="B112" s="0" t="s">
        <v>27</v>
      </c>
      <c r="C112" s="0" t="s">
        <v>30</v>
      </c>
      <c r="D112" s="0" t="s">
        <v>1842</v>
      </c>
      <c r="E112" s="5" t="s">
        <v>1373</v>
      </c>
      <c r="F112" s="0" t="s">
        <v>1841</v>
      </c>
      <c r="G112" s="5" t="s">
        <v>1373</v>
      </c>
      <c r="I112" s="2">
        <v>6</v>
      </c>
      <c r="J112" s="2">
        <v>10</v>
      </c>
      <c r="L112" s="0" t="s">
        <v>146</v>
      </c>
      <c r="M112" s="5" t="s">
        <v>1843</v>
      </c>
      <c r="N112" s="0" t="s">
        <v>104</v>
      </c>
      <c r="O112" s="3">
        <v>64800</v>
      </c>
      <c r="P112" s="3">
        <f>IF(O112="","",O112*MAX(I112,J112))</f>
      </c>
      <c r="Q112" s="0" t="s">
        <v>106</v>
      </c>
      <c r="R112" s="0" t="s">
        <v>107</v>
      </c>
    </row>
    <row r="113">
      <c r="A113" s="0">
        <v>346</v>
      </c>
      <c r="B113" s="0" t="s">
        <v>27</v>
      </c>
      <c r="C113" s="0" t="s">
        <v>30</v>
      </c>
      <c r="D113" s="0" t="s">
        <v>966</v>
      </c>
      <c r="E113" s="5" t="s">
        <v>967</v>
      </c>
      <c r="F113" s="0" t="s">
        <v>1845</v>
      </c>
      <c r="G113" s="5" t="s">
        <v>967</v>
      </c>
      <c r="I113" s="2">
        <v>37</v>
      </c>
      <c r="J113" s="2">
        <v>175</v>
      </c>
      <c r="L113" s="0" t="s">
        <v>146</v>
      </c>
      <c r="M113" s="5" t="s">
        <v>968</v>
      </c>
      <c r="N113" s="0" t="s">
        <v>104</v>
      </c>
      <c r="O113" s="3">
        <v>3353.684628571428</v>
      </c>
      <c r="P113" s="3">
        <f>IF(O113="","",O113*MAX(I113,J113))</f>
      </c>
      <c r="Q113" s="0" t="s">
        <v>106</v>
      </c>
      <c r="R113" s="0" t="s">
        <v>107</v>
      </c>
    </row>
    <row r="114">
      <c r="A114" s="0">
        <v>347</v>
      </c>
      <c r="B114" s="0" t="s">
        <v>27</v>
      </c>
      <c r="C114" s="0" t="s">
        <v>30</v>
      </c>
      <c r="D114" s="0" t="s">
        <v>1847</v>
      </c>
      <c r="E114" s="5" t="s">
        <v>1848</v>
      </c>
      <c r="F114" s="0" t="s">
        <v>1354</v>
      </c>
      <c r="G114" s="5" t="s">
        <v>1846</v>
      </c>
      <c r="I114" s="2">
        <v>10</v>
      </c>
      <c r="J114" s="2">
        <v>10</v>
      </c>
      <c r="L114" s="0" t="s">
        <v>102</v>
      </c>
      <c r="M114" s="5" t="s">
        <v>1849</v>
      </c>
      <c r="N114" s="0" t="s">
        <v>104</v>
      </c>
      <c r="O114" s="3">
        <v>17486.282</v>
      </c>
      <c r="P114" s="3">
        <f>IF(O114="","",O114*MAX(I114,J114))</f>
      </c>
      <c r="Q114" s="0" t="s">
        <v>106</v>
      </c>
      <c r="R114" s="0" t="s">
        <v>107</v>
      </c>
    </row>
    <row r="115">
      <c r="A115" s="0">
        <v>352</v>
      </c>
      <c r="B115" s="0" t="s">
        <v>27</v>
      </c>
      <c r="C115" s="0" t="s">
        <v>33</v>
      </c>
      <c r="D115" s="0" t="s">
        <v>1869</v>
      </c>
      <c r="E115" s="5" t="s">
        <v>1864</v>
      </c>
      <c r="F115" s="0" t="s">
        <v>1867</v>
      </c>
      <c r="G115" s="5" t="s">
        <v>1868</v>
      </c>
      <c r="I115" s="2">
        <v>4</v>
      </c>
      <c r="J115" s="2">
        <v>0</v>
      </c>
      <c r="L115" s="0" t="s">
        <v>146</v>
      </c>
      <c r="M115" s="5" t="s">
        <v>1870</v>
      </c>
      <c r="N115" s="0" t="s">
        <v>104</v>
      </c>
      <c r="O115" s="3">
        <v>2400</v>
      </c>
      <c r="P115" s="3">
        <f>IF(O115="","",O115*MAX(I115,J115))</f>
      </c>
      <c r="Q115" s="0" t="s">
        <v>106</v>
      </c>
      <c r="R115" s="0" t="s">
        <v>107</v>
      </c>
    </row>
    <row r="116">
      <c r="A116" s="0">
        <v>353</v>
      </c>
      <c r="B116" s="0" t="s">
        <v>27</v>
      </c>
      <c r="C116" s="0" t="s">
        <v>33</v>
      </c>
      <c r="D116" s="0" t="s">
        <v>1875</v>
      </c>
      <c r="E116" s="5" t="s">
        <v>1411</v>
      </c>
      <c r="F116" s="0" t="s">
        <v>1872</v>
      </c>
      <c r="G116" s="5" t="s">
        <v>1873</v>
      </c>
      <c r="H116" s="5" t="s">
        <v>1874</v>
      </c>
      <c r="I116" s="2">
        <v>94</v>
      </c>
      <c r="J116" s="2">
        <v>0</v>
      </c>
      <c r="K116" s="5" t="s">
        <v>273</v>
      </c>
      <c r="L116" s="0" t="s">
        <v>146</v>
      </c>
      <c r="M116" s="5" t="s">
        <v>1876</v>
      </c>
      <c r="N116" s="0" t="s">
        <v>104</v>
      </c>
      <c r="O116" s="3">
        <v>1237.5</v>
      </c>
      <c r="P116" s="3">
        <f>IF(O116="","",O116*MAX(I116,J116))</f>
      </c>
      <c r="Q116" s="0" t="s">
        <v>106</v>
      </c>
      <c r="R116" s="0" t="s">
        <v>107</v>
      </c>
    </row>
    <row r="117">
      <c r="A117" s="0">
        <v>361</v>
      </c>
      <c r="B117" s="0" t="s">
        <v>27</v>
      </c>
      <c r="C117" s="0" t="s">
        <v>30</v>
      </c>
      <c r="D117" s="0" t="s">
        <v>1904</v>
      </c>
      <c r="E117" s="5" t="s">
        <v>1905</v>
      </c>
      <c r="F117" s="0" t="s">
        <v>1901</v>
      </c>
      <c r="G117" s="5" t="s">
        <v>1902</v>
      </c>
      <c r="H117" s="5" t="s">
        <v>1903</v>
      </c>
      <c r="I117" s="2">
        <v>39</v>
      </c>
      <c r="J117" s="2">
        <v>2856</v>
      </c>
      <c r="K117" s="5" t="s">
        <v>947</v>
      </c>
      <c r="L117" s="0" t="s">
        <v>146</v>
      </c>
      <c r="M117" s="5" t="s">
        <v>1906</v>
      </c>
      <c r="N117" s="0" t="s">
        <v>104</v>
      </c>
      <c r="O117" s="3">
        <v>153.8297338935574</v>
      </c>
      <c r="P117" s="3">
        <f>IF(O117="","",O117*MAX(I117,J117))</f>
      </c>
      <c r="Q117" s="0" t="s">
        <v>106</v>
      </c>
      <c r="R117" s="0" t="s">
        <v>107</v>
      </c>
    </row>
    <row r="118">
      <c r="A118" s="0">
        <v>362</v>
      </c>
      <c r="B118" s="0" t="s">
        <v>27</v>
      </c>
      <c r="C118" s="0" t="s">
        <v>30</v>
      </c>
      <c r="D118" s="0" t="s">
        <v>1911</v>
      </c>
      <c r="E118" s="5" t="s">
        <v>1912</v>
      </c>
      <c r="F118" s="0" t="s">
        <v>1908</v>
      </c>
      <c r="G118" s="5" t="s">
        <v>1909</v>
      </c>
      <c r="H118" s="5" t="s">
        <v>1910</v>
      </c>
      <c r="I118" s="2">
        <v>10</v>
      </c>
      <c r="J118" s="2">
        <v>788</v>
      </c>
      <c r="K118" s="5" t="s">
        <v>947</v>
      </c>
      <c r="L118" s="0" t="s">
        <v>146</v>
      </c>
      <c r="M118" s="5" t="s">
        <v>1913</v>
      </c>
      <c r="N118" s="0" t="s">
        <v>104</v>
      </c>
      <c r="O118" s="3">
        <v>410.9415228426396</v>
      </c>
      <c r="P118" s="3">
        <f>IF(O118="","",O118*MAX(I118,J118))</f>
      </c>
      <c r="Q118" s="0" t="s">
        <v>106</v>
      </c>
      <c r="R118" s="0" t="s">
        <v>107</v>
      </c>
    </row>
    <row r="119">
      <c r="A119" s="0">
        <v>364</v>
      </c>
      <c r="B119" s="0" t="s">
        <v>27</v>
      </c>
      <c r="C119" s="0" t="s">
        <v>30</v>
      </c>
      <c r="D119" s="0" t="s">
        <v>1016</v>
      </c>
      <c r="E119" s="5" t="s">
        <v>1017</v>
      </c>
      <c r="F119" s="0" t="s">
        <v>1919</v>
      </c>
      <c r="G119" s="5" t="s">
        <v>1920</v>
      </c>
      <c r="H119" s="5" t="s">
        <v>1015</v>
      </c>
      <c r="I119" s="2">
        <v>35</v>
      </c>
      <c r="J119" s="2">
        <v>0</v>
      </c>
      <c r="K119" s="5" t="s">
        <v>947</v>
      </c>
      <c r="L119" s="0" t="s">
        <v>146</v>
      </c>
      <c r="M119" s="5" t="s">
        <v>1921</v>
      </c>
      <c r="N119" s="0" t="s">
        <v>104</v>
      </c>
      <c r="O119" s="3">
        <v>319.65818181818184</v>
      </c>
      <c r="P119" s="3">
        <f>IF(O119="","",O119*MAX(I119,J119))</f>
      </c>
      <c r="Q119" s="0" t="s">
        <v>106</v>
      </c>
      <c r="R119" s="0" t="s">
        <v>107</v>
      </c>
    </row>
    <row r="120">
      <c r="A120" s="0">
        <v>365</v>
      </c>
      <c r="B120" s="0" t="s">
        <v>27</v>
      </c>
      <c r="C120" s="0" t="s">
        <v>33</v>
      </c>
      <c r="D120" s="0" t="s">
        <v>143</v>
      </c>
      <c r="E120" s="5" t="s">
        <v>144</v>
      </c>
      <c r="F120" s="0" t="s">
        <v>1923</v>
      </c>
      <c r="G120" s="5" t="s">
        <v>1924</v>
      </c>
      <c r="H120" s="5" t="s">
        <v>1047</v>
      </c>
      <c r="I120" s="2">
        <v>0</v>
      </c>
      <c r="J120" s="2">
        <v>1116</v>
      </c>
      <c r="K120" s="5" t="s">
        <v>259</v>
      </c>
      <c r="L120" s="0" t="s">
        <v>146</v>
      </c>
      <c r="M120" s="5" t="s">
        <v>1925</v>
      </c>
      <c r="N120" s="0" t="s">
        <v>104</v>
      </c>
      <c r="O120" s="3">
        <v>1497.545044802867</v>
      </c>
      <c r="P120" s="3">
        <f>IF(O120="","",O120*MAX(I120,J120))</f>
      </c>
      <c r="Q120" s="0" t="s">
        <v>106</v>
      </c>
      <c r="R120" s="0" t="s">
        <v>107</v>
      </c>
    </row>
    <row r="121">
      <c r="A121" s="0">
        <v>366</v>
      </c>
      <c r="B121" s="0" t="s">
        <v>27</v>
      </c>
      <c r="C121" s="0" t="s">
        <v>33</v>
      </c>
      <c r="D121" s="0" t="s">
        <v>1929</v>
      </c>
      <c r="E121" s="5" t="s">
        <v>1930</v>
      </c>
      <c r="F121" s="0" t="s">
        <v>1927</v>
      </c>
      <c r="G121" s="5" t="s">
        <v>1928</v>
      </c>
      <c r="I121" s="2">
        <v>0</v>
      </c>
      <c r="J121" s="2">
        <v>854</v>
      </c>
      <c r="L121" s="0" t="s">
        <v>102</v>
      </c>
      <c r="M121" s="5" t="s">
        <v>1931</v>
      </c>
      <c r="N121" s="0" t="s">
        <v>104</v>
      </c>
      <c r="O121" s="3">
        <v>758.1929391100703</v>
      </c>
      <c r="P121" s="3">
        <f>IF(O121="","",O121*MAX(I121,J121))</f>
      </c>
      <c r="Q121" s="0" t="s">
        <v>106</v>
      </c>
      <c r="R121" s="0" t="s">
        <v>107</v>
      </c>
    </row>
    <row r="122">
      <c r="A122" s="0">
        <v>367</v>
      </c>
      <c r="B122" s="0" t="s">
        <v>27</v>
      </c>
      <c r="C122" s="0" t="s">
        <v>33</v>
      </c>
      <c r="D122" s="0" t="s">
        <v>271</v>
      </c>
      <c r="E122" s="5" t="s">
        <v>272</v>
      </c>
      <c r="F122" s="0" t="s">
        <v>1933</v>
      </c>
      <c r="G122" s="5" t="s">
        <v>1934</v>
      </c>
      <c r="H122" s="5" t="s">
        <v>270</v>
      </c>
      <c r="I122" s="2">
        <v>0</v>
      </c>
      <c r="J122" s="2">
        <v>0</v>
      </c>
      <c r="K122" s="5" t="s">
        <v>273</v>
      </c>
      <c r="L122" s="0" t="s">
        <v>146</v>
      </c>
      <c r="M122" s="5" t="s">
        <v>1935</v>
      </c>
      <c r="N122" s="0" t="s">
        <v>104</v>
      </c>
      <c r="O122" s="3">
        <v>800.3158620689655</v>
      </c>
      <c r="P122" s="3">
        <f>IF(O122="","",O122*MAX(I122,J122))</f>
      </c>
      <c r="Q122" s="0" t="s">
        <v>106</v>
      </c>
      <c r="R122" s="0" t="s">
        <v>107</v>
      </c>
    </row>
    <row r="123">
      <c r="A123" s="0">
        <v>369</v>
      </c>
      <c r="B123" s="0" t="s">
        <v>27</v>
      </c>
      <c r="C123" s="0" t="s">
        <v>33</v>
      </c>
      <c r="D123" s="0" t="s">
        <v>1944</v>
      </c>
      <c r="E123" s="5" t="s">
        <v>1945</v>
      </c>
      <c r="F123" s="0" t="s">
        <v>1942</v>
      </c>
      <c r="G123" s="5" t="s">
        <v>1943</v>
      </c>
      <c r="I123" s="2">
        <v>0</v>
      </c>
      <c r="J123" s="2">
        <v>92</v>
      </c>
      <c r="L123" s="0" t="s">
        <v>146</v>
      </c>
      <c r="M123" s="5" t="s">
        <v>1946</v>
      </c>
      <c r="N123" s="0" t="s">
        <v>104</v>
      </c>
      <c r="O123" s="3">
        <v>6889.498586956522</v>
      </c>
      <c r="P123" s="3">
        <f>IF(O123="","",O123*MAX(I123,J123))</f>
      </c>
      <c r="Q123" s="0" t="s">
        <v>106</v>
      </c>
      <c r="R123" s="0" t="s">
        <v>107</v>
      </c>
    </row>
    <row r="124">
      <c r="A124" s="0">
        <v>372</v>
      </c>
      <c r="B124" s="0" t="s">
        <v>27</v>
      </c>
      <c r="C124" s="0" t="s">
        <v>33</v>
      </c>
      <c r="D124" s="0" t="s">
        <v>1959</v>
      </c>
      <c r="E124" s="5" t="s">
        <v>1960</v>
      </c>
      <c r="F124" s="0" t="s">
        <v>1598</v>
      </c>
      <c r="G124" s="5" t="s">
        <v>1957</v>
      </c>
      <c r="H124" s="5" t="s">
        <v>1958</v>
      </c>
      <c r="I124" s="2">
        <v>0</v>
      </c>
      <c r="J124" s="2">
        <v>0</v>
      </c>
      <c r="K124" s="5" t="s">
        <v>137</v>
      </c>
      <c r="L124" s="0" t="s">
        <v>146</v>
      </c>
      <c r="M124" s="5" t="s">
        <v>1961</v>
      </c>
      <c r="N124" s="0" t="s">
        <v>104</v>
      </c>
      <c r="O124" s="3">
        <v>31.36</v>
      </c>
      <c r="P124" s="3">
        <f>IF(O124="","",O124*MAX(I124,J124))</f>
      </c>
      <c r="Q124" s="0" t="s">
        <v>106</v>
      </c>
      <c r="R124" s="0" t="s">
        <v>107</v>
      </c>
    </row>
    <row r="125">
      <c r="A125" s="0">
        <v>374</v>
      </c>
      <c r="B125" s="0" t="s">
        <v>27</v>
      </c>
      <c r="C125" s="0" t="s">
        <v>33</v>
      </c>
      <c r="D125" s="0" t="s">
        <v>1969</v>
      </c>
      <c r="E125" s="5" t="s">
        <v>1970</v>
      </c>
      <c r="F125" s="0" t="s">
        <v>1966</v>
      </c>
      <c r="G125" s="5" t="s">
        <v>1967</v>
      </c>
      <c r="H125" s="5" t="s">
        <v>1968</v>
      </c>
      <c r="I125" s="2">
        <v>0</v>
      </c>
      <c r="J125" s="2">
        <v>30</v>
      </c>
      <c r="K125" s="5" t="s">
        <v>137</v>
      </c>
      <c r="L125" s="0" t="s">
        <v>146</v>
      </c>
      <c r="M125" s="5" t="s">
        <v>1971</v>
      </c>
      <c r="N125" s="0" t="s">
        <v>104</v>
      </c>
      <c r="O125" s="3">
        <v>9540</v>
      </c>
      <c r="P125" s="3">
        <f>IF(O125="","",O125*MAX(I125,J125))</f>
      </c>
      <c r="Q125" s="0" t="s">
        <v>106</v>
      </c>
      <c r="R125" s="0" t="s">
        <v>107</v>
      </c>
    </row>
    <row r="126">
      <c r="A126" s="0">
        <v>377</v>
      </c>
      <c r="B126" s="0" t="s">
        <v>27</v>
      </c>
      <c r="C126" s="0" t="s">
        <v>33</v>
      </c>
      <c r="D126" s="0" t="s">
        <v>1984</v>
      </c>
      <c r="E126" s="5" t="s">
        <v>1985</v>
      </c>
      <c r="F126" s="0" t="s">
        <v>1982</v>
      </c>
      <c r="G126" s="5" t="s">
        <v>1983</v>
      </c>
      <c r="H126" s="5" t="s">
        <v>1047</v>
      </c>
      <c r="I126" s="2">
        <v>0</v>
      </c>
      <c r="J126" s="2">
        <v>100</v>
      </c>
      <c r="K126" s="5" t="s">
        <v>259</v>
      </c>
      <c r="L126" s="0" t="s">
        <v>146</v>
      </c>
      <c r="M126" s="5" t="s">
        <v>1986</v>
      </c>
      <c r="N126" s="0" t="s">
        <v>104</v>
      </c>
      <c r="O126" s="3">
        <v>940</v>
      </c>
      <c r="P126" s="3">
        <f>IF(O126="","",O126*MAX(I126,J126))</f>
      </c>
      <c r="Q126" s="0" t="s">
        <v>106</v>
      </c>
      <c r="R126" s="0" t="s">
        <v>107</v>
      </c>
    </row>
    <row r="127">
      <c r="A127" s="0">
        <v>378</v>
      </c>
      <c r="B127" s="0" t="s">
        <v>27</v>
      </c>
      <c r="C127" s="0" t="s">
        <v>33</v>
      </c>
      <c r="D127" s="0" t="s">
        <v>1990</v>
      </c>
      <c r="E127" s="5" t="s">
        <v>978</v>
      </c>
      <c r="F127" s="0" t="s">
        <v>1988</v>
      </c>
      <c r="G127" s="5" t="s">
        <v>1989</v>
      </c>
      <c r="H127" s="5" t="s">
        <v>1681</v>
      </c>
      <c r="I127" s="2">
        <v>0</v>
      </c>
      <c r="J127" s="2">
        <v>100</v>
      </c>
      <c r="K127" s="5" t="s">
        <v>259</v>
      </c>
      <c r="L127" s="0" t="s">
        <v>102</v>
      </c>
      <c r="M127" s="5" t="s">
        <v>1991</v>
      </c>
      <c r="N127" s="0" t="s">
        <v>104</v>
      </c>
      <c r="O127" s="3">
        <v>839.39</v>
      </c>
      <c r="P127" s="3">
        <f>IF(O127="","",O127*MAX(I127,J127))</f>
      </c>
      <c r="Q127" s="0" t="s">
        <v>106</v>
      </c>
      <c r="R127" s="0" t="s">
        <v>107</v>
      </c>
    </row>
    <row r="128">
      <c r="A128" s="0">
        <v>380</v>
      </c>
      <c r="B128" s="0" t="s">
        <v>27</v>
      </c>
      <c r="C128" s="0" t="s">
        <v>30</v>
      </c>
      <c r="D128" s="0" t="s">
        <v>1999</v>
      </c>
      <c r="E128" s="5" t="s">
        <v>2000</v>
      </c>
      <c r="F128" s="0" t="s">
        <v>1996</v>
      </c>
      <c r="G128" s="5" t="s">
        <v>1997</v>
      </c>
      <c r="H128" s="5" t="s">
        <v>1998</v>
      </c>
      <c r="I128" s="2">
        <v>0</v>
      </c>
      <c r="J128" s="2">
        <v>1</v>
      </c>
      <c r="K128" s="5" t="s">
        <v>101</v>
      </c>
      <c r="L128" s="0" t="s">
        <v>146</v>
      </c>
      <c r="M128" s="5" t="s">
        <v>2001</v>
      </c>
      <c r="N128" s="0" t="s">
        <v>104</v>
      </c>
      <c r="O128" s="3">
        <v>64.45</v>
      </c>
      <c r="P128" s="3">
        <f>IF(O128="","",O128*MAX(I128,J128))</f>
      </c>
      <c r="Q128" s="0" t="s">
        <v>106</v>
      </c>
      <c r="R128" s="0" t="s">
        <v>107</v>
      </c>
    </row>
    <row r="129">
      <c r="A129" s="0">
        <v>383</v>
      </c>
      <c r="B129" s="0" t="s">
        <v>27</v>
      </c>
      <c r="C129" s="0" t="s">
        <v>33</v>
      </c>
      <c r="D129" s="0" t="s">
        <v>2013</v>
      </c>
      <c r="E129" s="5" t="s">
        <v>2014</v>
      </c>
      <c r="F129" s="0" t="s">
        <v>2010</v>
      </c>
      <c r="G129" s="5" t="s">
        <v>2011</v>
      </c>
      <c r="H129" s="5" t="s">
        <v>2012</v>
      </c>
      <c r="I129" s="2">
        <v>0</v>
      </c>
      <c r="J129" s="2">
        <v>0</v>
      </c>
      <c r="K129" s="5" t="s">
        <v>205</v>
      </c>
      <c r="L129" s="0" t="s">
        <v>146</v>
      </c>
      <c r="M129" s="5" t="s">
        <v>2015</v>
      </c>
      <c r="N129" s="0" t="s">
        <v>104</v>
      </c>
      <c r="O129" s="3">
        <v>527.0588235294117</v>
      </c>
      <c r="P129" s="3">
        <f>IF(O129="","",O129*MAX(I129,J129))</f>
      </c>
      <c r="Q129" s="0" t="s">
        <v>106</v>
      </c>
      <c r="R129" s="0" t="s">
        <v>107</v>
      </c>
    </row>
    <row r="130">
      <c r="A130" s="0">
        <v>387</v>
      </c>
      <c r="B130" s="0" t="s">
        <v>27</v>
      </c>
      <c r="C130" s="0" t="s">
        <v>30</v>
      </c>
      <c r="D130" s="0" t="s">
        <v>2034</v>
      </c>
      <c r="E130" s="5" t="s">
        <v>2035</v>
      </c>
      <c r="F130" s="0" t="s">
        <v>2032</v>
      </c>
      <c r="G130" s="5" t="s">
        <v>2033</v>
      </c>
      <c r="H130" s="5" t="s">
        <v>1229</v>
      </c>
      <c r="I130" s="2">
        <v>0</v>
      </c>
      <c r="J130" s="2">
        <v>77</v>
      </c>
      <c r="K130" s="5" t="s">
        <v>101</v>
      </c>
      <c r="L130" s="0" t="s">
        <v>146</v>
      </c>
      <c r="M130" s="5" t="s">
        <v>2036</v>
      </c>
      <c r="N130" s="0" t="s">
        <v>104</v>
      </c>
      <c r="O130" s="3">
        <v>5345.21038961039</v>
      </c>
      <c r="P130" s="3">
        <f>IF(O130="","",O130*MAX(I130,J130))</f>
      </c>
      <c r="Q130" s="0" t="s">
        <v>106</v>
      </c>
      <c r="R130" s="0" t="s">
        <v>107</v>
      </c>
    </row>
    <row r="131">
      <c r="A131" s="0">
        <v>388</v>
      </c>
      <c r="B131" s="0" t="s">
        <v>27</v>
      </c>
      <c r="C131" s="0" t="s">
        <v>30</v>
      </c>
      <c r="D131" s="0" t="s">
        <v>2040</v>
      </c>
      <c r="E131" s="5" t="s">
        <v>1563</v>
      </c>
      <c r="F131" s="0" t="s">
        <v>2038</v>
      </c>
      <c r="G131" s="5" t="s">
        <v>2039</v>
      </c>
      <c r="H131" s="5" t="s">
        <v>1225</v>
      </c>
      <c r="I131" s="2">
        <v>0</v>
      </c>
      <c r="J131" s="2">
        <v>167</v>
      </c>
      <c r="K131" s="5" t="s">
        <v>101</v>
      </c>
      <c r="L131" s="0" t="s">
        <v>146</v>
      </c>
      <c r="M131" s="5" t="s">
        <v>2041</v>
      </c>
      <c r="N131" s="0" t="s">
        <v>104</v>
      </c>
      <c r="O131" s="3">
        <v>7833.203592814371</v>
      </c>
      <c r="P131" s="3">
        <f>IF(O131="","",O131*MAX(I131,J131))</f>
      </c>
      <c r="Q131" s="0" t="s">
        <v>106</v>
      </c>
      <c r="R131" s="0" t="s">
        <v>107</v>
      </c>
    </row>
    <row r="132">
      <c r="A132" s="0">
        <v>390</v>
      </c>
      <c r="B132" s="0" t="s">
        <v>27</v>
      </c>
      <c r="C132" s="0" t="s">
        <v>33</v>
      </c>
      <c r="D132" s="0" t="s">
        <v>2049</v>
      </c>
      <c r="E132" s="5" t="s">
        <v>2050</v>
      </c>
      <c r="F132" s="0" t="s">
        <v>2047</v>
      </c>
      <c r="G132" s="5" t="s">
        <v>2048</v>
      </c>
      <c r="H132" s="5" t="s">
        <v>1047</v>
      </c>
      <c r="I132" s="2">
        <v>0</v>
      </c>
      <c r="J132" s="2">
        <v>1375</v>
      </c>
      <c r="K132" s="5" t="s">
        <v>259</v>
      </c>
      <c r="L132" s="0" t="s">
        <v>146</v>
      </c>
      <c r="M132" s="5" t="s">
        <v>2051</v>
      </c>
      <c r="N132" s="0" t="s">
        <v>104</v>
      </c>
      <c r="O132" s="3">
        <v>358.5194763636364</v>
      </c>
      <c r="P132" s="3">
        <f>IF(O132="","",O132*MAX(I132,J132))</f>
      </c>
      <c r="Q132" s="0" t="s">
        <v>106</v>
      </c>
      <c r="R132" s="0" t="s">
        <v>107</v>
      </c>
    </row>
    <row r="133">
      <c r="A133" s="0">
        <v>391</v>
      </c>
      <c r="B133" s="0" t="s">
        <v>27</v>
      </c>
      <c r="C133" s="0" t="s">
        <v>30</v>
      </c>
      <c r="D133" s="0" t="s">
        <v>2055</v>
      </c>
      <c r="E133" s="5" t="s">
        <v>2054</v>
      </c>
      <c r="F133" s="0" t="s">
        <v>2053</v>
      </c>
      <c r="G133" s="5" t="s">
        <v>2054</v>
      </c>
      <c r="I133" s="2">
        <v>0</v>
      </c>
      <c r="J133" s="2">
        <v>90</v>
      </c>
      <c r="L133" s="0" t="s">
        <v>146</v>
      </c>
      <c r="M133" s="5" t="s">
        <v>2056</v>
      </c>
      <c r="N133" s="0" t="s">
        <v>104</v>
      </c>
      <c r="O133" s="3">
        <v>9369.159777777777</v>
      </c>
      <c r="P133" s="3">
        <f>IF(O133="","",O133*MAX(I133,J133))</f>
      </c>
      <c r="Q133" s="0" t="s">
        <v>106</v>
      </c>
      <c r="R133" s="0" t="s">
        <v>107</v>
      </c>
    </row>
    <row r="134">
      <c r="A134" s="0">
        <v>393</v>
      </c>
      <c r="B134" s="0" t="s">
        <v>27</v>
      </c>
      <c r="C134" s="0" t="s">
        <v>30</v>
      </c>
      <c r="D134" s="0" t="s">
        <v>2065</v>
      </c>
      <c r="E134" s="5" t="s">
        <v>378</v>
      </c>
      <c r="F134" s="0" t="s">
        <v>2063</v>
      </c>
      <c r="G134" s="5" t="s">
        <v>2064</v>
      </c>
      <c r="I134" s="2">
        <v>0</v>
      </c>
      <c r="J134" s="2">
        <v>576</v>
      </c>
      <c r="L134" s="0" t="s">
        <v>146</v>
      </c>
      <c r="M134" s="5" t="s">
        <v>2066</v>
      </c>
      <c r="N134" s="0" t="s">
        <v>104</v>
      </c>
      <c r="O134" s="3">
        <v>2293.33078125</v>
      </c>
      <c r="P134" s="3">
        <f>IF(O134="","",O134*MAX(I134,J134))</f>
      </c>
      <c r="Q134" s="0" t="s">
        <v>106</v>
      </c>
      <c r="R134" s="0" t="s">
        <v>107</v>
      </c>
    </row>
    <row r="135">
      <c r="A135" s="0">
        <v>400</v>
      </c>
      <c r="B135" s="0" t="s">
        <v>27</v>
      </c>
      <c r="C135" s="0" t="s">
        <v>30</v>
      </c>
      <c r="D135" s="0" t="s">
        <v>2095</v>
      </c>
      <c r="E135" s="5" t="s">
        <v>2096</v>
      </c>
      <c r="F135" s="0" t="s">
        <v>2092</v>
      </c>
      <c r="G135" s="5" t="s">
        <v>2093</v>
      </c>
      <c r="H135" s="5" t="s">
        <v>2094</v>
      </c>
      <c r="I135" s="2">
        <v>0</v>
      </c>
      <c r="J135" s="2">
        <v>25947</v>
      </c>
      <c r="K135" s="5" t="s">
        <v>308</v>
      </c>
      <c r="L135" s="0" t="s">
        <v>146</v>
      </c>
      <c r="M135" s="5" t="s">
        <v>2097</v>
      </c>
      <c r="N135" s="0" t="s">
        <v>104</v>
      </c>
      <c r="O135" s="3">
        <v>415.07166685936716</v>
      </c>
      <c r="P135" s="3">
        <f>IF(O135="","",O135*MAX(I135,J135))</f>
      </c>
      <c r="Q135" s="0" t="s">
        <v>106</v>
      </c>
      <c r="R135" s="0" t="s">
        <v>107</v>
      </c>
    </row>
    <row r="136">
      <c r="A136" s="0">
        <v>403</v>
      </c>
      <c r="B136" s="0" t="s">
        <v>27</v>
      </c>
      <c r="C136" s="0" t="s">
        <v>33</v>
      </c>
      <c r="D136" s="0" t="s">
        <v>2110</v>
      </c>
      <c r="E136" s="5" t="s">
        <v>2111</v>
      </c>
      <c r="F136" s="0" t="s">
        <v>2107</v>
      </c>
      <c r="G136" s="5" t="s">
        <v>2108</v>
      </c>
      <c r="H136" s="5" t="s">
        <v>2109</v>
      </c>
      <c r="I136" s="2">
        <v>0</v>
      </c>
      <c r="J136" s="2">
        <v>1991</v>
      </c>
      <c r="K136" s="5" t="s">
        <v>259</v>
      </c>
      <c r="L136" s="0" t="s">
        <v>102</v>
      </c>
      <c r="M136" s="5" t="s">
        <v>2112</v>
      </c>
      <c r="N136" s="0" t="s">
        <v>104</v>
      </c>
      <c r="O136" s="3">
        <v>272.96040683073835</v>
      </c>
      <c r="P136" s="3">
        <f>IF(O136="","",O136*MAX(I136,J136))</f>
      </c>
      <c r="Q136" s="0" t="s">
        <v>106</v>
      </c>
      <c r="R136" s="0" t="s">
        <v>107</v>
      </c>
    </row>
    <row r="137">
      <c r="A137" s="0">
        <v>405</v>
      </c>
      <c r="B137" s="0" t="s">
        <v>27</v>
      </c>
      <c r="C137" s="0" t="s">
        <v>30</v>
      </c>
      <c r="D137" s="0" t="s">
        <v>2122</v>
      </c>
      <c r="E137" s="5" t="s">
        <v>2123</v>
      </c>
      <c r="F137" s="0" t="s">
        <v>2119</v>
      </c>
      <c r="G137" s="5" t="s">
        <v>2120</v>
      </c>
      <c r="H137" s="5" t="s">
        <v>2121</v>
      </c>
      <c r="I137" s="2">
        <v>0</v>
      </c>
      <c r="J137" s="2">
        <v>830</v>
      </c>
      <c r="K137" s="5" t="s">
        <v>947</v>
      </c>
      <c r="L137" s="0" t="s">
        <v>146</v>
      </c>
      <c r="M137" s="5" t="s">
        <v>2124</v>
      </c>
      <c r="N137" s="0" t="s">
        <v>104</v>
      </c>
      <c r="O137" s="3">
        <v>843.8722891566265</v>
      </c>
      <c r="P137" s="3">
        <f>IF(O137="","",O137*MAX(I137,J137))</f>
      </c>
      <c r="Q137" s="0" t="s">
        <v>106</v>
      </c>
      <c r="R137" s="0" t="s">
        <v>107</v>
      </c>
    </row>
    <row r="138">
      <c r="A138" s="0">
        <v>407</v>
      </c>
      <c r="B138" s="0" t="s">
        <v>28</v>
      </c>
      <c r="C138" s="0" t="s">
        <v>30</v>
      </c>
      <c r="D138" s="0" t="s">
        <v>98</v>
      </c>
      <c r="E138" s="5" t="s">
        <v>100</v>
      </c>
      <c r="F138" s="0" t="s">
        <v>2133</v>
      </c>
      <c r="G138" s="5" t="s">
        <v>2134</v>
      </c>
      <c r="H138" s="5" t="s">
        <v>97</v>
      </c>
      <c r="I138" s="2">
        <v>69</v>
      </c>
      <c r="J138" s="2">
        <v>0</v>
      </c>
      <c r="K138" s="5" t="s">
        <v>101</v>
      </c>
      <c r="L138" s="0" t="s">
        <v>102</v>
      </c>
      <c r="M138" s="5" t="s">
        <v>103</v>
      </c>
      <c r="N138" s="0" t="s">
        <v>104</v>
      </c>
      <c r="O138" s="3">
        <v>254.79867272727276</v>
      </c>
      <c r="P138" s="3">
        <f>IF(O138="","",O138*MAX(I138,J138))</f>
      </c>
      <c r="Q138" s="0" t="s">
        <v>106</v>
      </c>
      <c r="R138" s="0" t="s">
        <v>107</v>
      </c>
    </row>
    <row r="139">
      <c r="A139" s="0">
        <v>408</v>
      </c>
      <c r="B139" s="0" t="s">
        <v>28</v>
      </c>
      <c r="C139" s="0" t="s">
        <v>30</v>
      </c>
      <c r="D139" s="0" t="s">
        <v>113</v>
      </c>
      <c r="E139" s="5" t="s">
        <v>114</v>
      </c>
      <c r="F139" s="0" t="s">
        <v>1045</v>
      </c>
      <c r="G139" s="5" t="s">
        <v>2136</v>
      </c>
      <c r="H139" s="5" t="s">
        <v>112</v>
      </c>
      <c r="I139" s="2">
        <v>239</v>
      </c>
      <c r="J139" s="2">
        <v>300</v>
      </c>
      <c r="K139" s="5" t="s">
        <v>101</v>
      </c>
      <c r="L139" s="0" t="s">
        <v>102</v>
      </c>
      <c r="M139" s="5" t="s">
        <v>115</v>
      </c>
      <c r="N139" s="0" t="s">
        <v>104</v>
      </c>
      <c r="O139" s="3">
        <v>188.89203333333333</v>
      </c>
      <c r="P139" s="3">
        <f>IF(O139="","",O139*MAX(I139,J139))</f>
      </c>
      <c r="Q139" s="0" t="s">
        <v>106</v>
      </c>
      <c r="R139" s="0" t="s">
        <v>107</v>
      </c>
    </row>
    <row r="140">
      <c r="A140" s="0">
        <v>409</v>
      </c>
      <c r="B140" s="0" t="s">
        <v>28</v>
      </c>
      <c r="C140" s="0" t="s">
        <v>30</v>
      </c>
      <c r="D140" s="0" t="s">
        <v>2140</v>
      </c>
      <c r="E140" s="5" t="s">
        <v>2141</v>
      </c>
      <c r="F140" s="0" t="s">
        <v>2138</v>
      </c>
      <c r="G140" s="5" t="s">
        <v>2139</v>
      </c>
      <c r="H140" s="5" t="s">
        <v>1035</v>
      </c>
      <c r="I140" s="2">
        <v>393</v>
      </c>
      <c r="J140" s="2">
        <v>200</v>
      </c>
      <c r="K140" s="5" t="s">
        <v>101</v>
      </c>
      <c r="L140" s="0" t="s">
        <v>102</v>
      </c>
      <c r="M140" s="5" t="s">
        <v>2142</v>
      </c>
      <c r="N140" s="0" t="s">
        <v>104</v>
      </c>
      <c r="O140" s="3">
        <v>148.05505</v>
      </c>
      <c r="P140" s="3">
        <f>IF(O140="","",O140*MAX(I140,J140))</f>
      </c>
      <c r="Q140" s="0" t="s">
        <v>106</v>
      </c>
      <c r="R140" s="0" t="s">
        <v>107</v>
      </c>
    </row>
    <row r="141">
      <c r="A141" s="0">
        <v>410</v>
      </c>
      <c r="B141" s="0" t="s">
        <v>28</v>
      </c>
      <c r="C141" s="0" t="s">
        <v>30</v>
      </c>
      <c r="D141" s="0" t="s">
        <v>120</v>
      </c>
      <c r="E141" s="5" t="s">
        <v>121</v>
      </c>
      <c r="F141" s="0" t="s">
        <v>2144</v>
      </c>
      <c r="G141" s="5" t="s">
        <v>2145</v>
      </c>
      <c r="H141" s="5" t="s">
        <v>119</v>
      </c>
      <c r="I141" s="2">
        <v>420</v>
      </c>
      <c r="J141" s="2">
        <v>300</v>
      </c>
      <c r="K141" s="5" t="s">
        <v>101</v>
      </c>
      <c r="L141" s="0" t="s">
        <v>102</v>
      </c>
      <c r="M141" s="5" t="s">
        <v>122</v>
      </c>
      <c r="N141" s="0" t="s">
        <v>104</v>
      </c>
      <c r="O141" s="3">
        <v>163.6124</v>
      </c>
      <c r="P141" s="3">
        <f>IF(O141="","",O141*MAX(I141,J141))</f>
      </c>
      <c r="Q141" s="0" t="s">
        <v>106</v>
      </c>
      <c r="R141" s="0" t="s">
        <v>107</v>
      </c>
    </row>
    <row r="142">
      <c r="A142" s="0">
        <v>411</v>
      </c>
      <c r="B142" s="0" t="s">
        <v>28</v>
      </c>
      <c r="C142" s="0" t="s">
        <v>30</v>
      </c>
      <c r="D142" s="0" t="s">
        <v>127</v>
      </c>
      <c r="E142" s="5" t="s">
        <v>128</v>
      </c>
      <c r="F142" s="0" t="s">
        <v>1050</v>
      </c>
      <c r="G142" s="5" t="s">
        <v>2147</v>
      </c>
      <c r="H142" s="5" t="s">
        <v>126</v>
      </c>
      <c r="I142" s="2">
        <v>163</v>
      </c>
      <c r="J142" s="2">
        <v>100</v>
      </c>
      <c r="K142" s="5" t="s">
        <v>101</v>
      </c>
      <c r="L142" s="0" t="s">
        <v>102</v>
      </c>
      <c r="M142" s="5" t="s">
        <v>129</v>
      </c>
      <c r="N142" s="0" t="s">
        <v>104</v>
      </c>
      <c r="O142" s="3">
        <v>170.5027</v>
      </c>
      <c r="P142" s="3">
        <f>IF(O142="","",O142*MAX(I142,J142))</f>
      </c>
      <c r="Q142" s="0" t="s">
        <v>106</v>
      </c>
      <c r="R142" s="0" t="s">
        <v>107</v>
      </c>
    </row>
    <row r="143">
      <c r="A143" s="0">
        <v>414</v>
      </c>
      <c r="B143" s="0" t="s">
        <v>28</v>
      </c>
      <c r="C143" s="0" t="s">
        <v>33</v>
      </c>
      <c r="D143" s="0" t="s">
        <v>2163</v>
      </c>
      <c r="E143" s="5" t="s">
        <v>2164</v>
      </c>
      <c r="F143" s="0" t="s">
        <v>2160</v>
      </c>
      <c r="G143" s="5" t="s">
        <v>2161</v>
      </c>
      <c r="H143" s="5" t="s">
        <v>2162</v>
      </c>
      <c r="I143" s="2">
        <v>90</v>
      </c>
      <c r="J143" s="2">
        <v>107</v>
      </c>
      <c r="K143" s="5" t="s">
        <v>137</v>
      </c>
      <c r="L143" s="0" t="s">
        <v>146</v>
      </c>
      <c r="M143" s="5" t="s">
        <v>2165</v>
      </c>
      <c r="N143" s="0" t="s">
        <v>104</v>
      </c>
      <c r="O143" s="3">
        <v>2121.2566355140184</v>
      </c>
      <c r="P143" s="3">
        <f>IF(O143="","",O143*MAX(I143,J143))</f>
      </c>
      <c r="Q143" s="0" t="s">
        <v>106</v>
      </c>
      <c r="R143" s="0" t="s">
        <v>107</v>
      </c>
    </row>
    <row r="144">
      <c r="A144" s="0">
        <v>418</v>
      </c>
      <c r="B144" s="0" t="s">
        <v>28</v>
      </c>
      <c r="C144" s="0" t="s">
        <v>33</v>
      </c>
      <c r="D144" s="0" t="s">
        <v>143</v>
      </c>
      <c r="E144" s="5" t="s">
        <v>144</v>
      </c>
      <c r="F144" s="0" t="s">
        <v>2184</v>
      </c>
      <c r="G144" s="5" t="s">
        <v>2185</v>
      </c>
      <c r="H144" s="5" t="s">
        <v>2186</v>
      </c>
      <c r="I144" s="2">
        <v>6</v>
      </c>
      <c r="J144" s="2">
        <v>0</v>
      </c>
      <c r="K144" s="5" t="s">
        <v>241</v>
      </c>
      <c r="L144" s="0" t="s">
        <v>146</v>
      </c>
      <c r="M144" s="5" t="s">
        <v>2187</v>
      </c>
      <c r="N144" s="0" t="s">
        <v>104</v>
      </c>
      <c r="O144" s="3">
        <v>1493.6950578806766</v>
      </c>
      <c r="P144" s="3">
        <f>IF(O144="","",O144*MAX(I144,J144))</f>
      </c>
      <c r="Q144" s="0" t="s">
        <v>106</v>
      </c>
      <c r="R144" s="0" t="s">
        <v>107</v>
      </c>
    </row>
    <row r="145">
      <c r="A145" s="0">
        <v>419</v>
      </c>
      <c r="B145" s="0" t="s">
        <v>28</v>
      </c>
      <c r="C145" s="0" t="s">
        <v>33</v>
      </c>
      <c r="D145" s="0" t="s">
        <v>152</v>
      </c>
      <c r="E145" s="5" t="s">
        <v>153</v>
      </c>
      <c r="F145" s="0" t="s">
        <v>1115</v>
      </c>
      <c r="G145" s="5" t="s">
        <v>2189</v>
      </c>
      <c r="H145" s="5" t="s">
        <v>151</v>
      </c>
      <c r="I145" s="2">
        <v>78</v>
      </c>
      <c r="J145" s="2">
        <v>10</v>
      </c>
      <c r="K145" s="5" t="s">
        <v>145</v>
      </c>
      <c r="L145" s="0" t="s">
        <v>146</v>
      </c>
      <c r="M145" s="5" t="s">
        <v>154</v>
      </c>
      <c r="N145" s="0" t="s">
        <v>104</v>
      </c>
      <c r="O145" s="3">
        <v>362.35900000000004</v>
      </c>
      <c r="P145" s="3">
        <f>IF(O145="","",O145*MAX(I145,J145))</f>
      </c>
      <c r="Q145" s="0" t="s">
        <v>106</v>
      </c>
      <c r="R145" s="0" t="s">
        <v>107</v>
      </c>
    </row>
    <row r="146">
      <c r="A146" s="0">
        <v>420</v>
      </c>
      <c r="B146" s="0" t="s">
        <v>28</v>
      </c>
      <c r="C146" s="0" t="s">
        <v>30</v>
      </c>
      <c r="D146" s="0" t="s">
        <v>2192</v>
      </c>
      <c r="E146" s="5" t="s">
        <v>2193</v>
      </c>
      <c r="F146" s="0" t="s">
        <v>1661</v>
      </c>
      <c r="G146" s="5" t="s">
        <v>2191</v>
      </c>
      <c r="H146" s="5" t="s">
        <v>306</v>
      </c>
      <c r="I146" s="2">
        <v>8</v>
      </c>
      <c r="J146" s="2">
        <v>9</v>
      </c>
      <c r="K146" s="5" t="s">
        <v>308</v>
      </c>
      <c r="L146" s="0" t="s">
        <v>146</v>
      </c>
      <c r="M146" s="5" t="s">
        <v>2194</v>
      </c>
      <c r="N146" s="0" t="s">
        <v>104</v>
      </c>
      <c r="O146" s="3">
        <v>2835.98</v>
      </c>
      <c r="P146" s="3">
        <f>IF(O146="","",O146*MAX(I146,J146))</f>
      </c>
      <c r="Q146" s="0" t="s">
        <v>106</v>
      </c>
      <c r="R146" s="0" t="s">
        <v>107</v>
      </c>
    </row>
    <row r="147">
      <c r="A147" s="0">
        <v>421</v>
      </c>
      <c r="B147" s="0" t="s">
        <v>28</v>
      </c>
      <c r="C147" s="0" t="s">
        <v>33</v>
      </c>
      <c r="D147" s="0" t="s">
        <v>2198</v>
      </c>
      <c r="E147" s="5" t="s">
        <v>1058</v>
      </c>
      <c r="F147" s="0" t="s">
        <v>2196</v>
      </c>
      <c r="G147" s="5" t="s">
        <v>2197</v>
      </c>
      <c r="H147" s="5" t="s">
        <v>1057</v>
      </c>
      <c r="I147" s="2">
        <v>18</v>
      </c>
      <c r="J147" s="2">
        <v>22</v>
      </c>
      <c r="K147" s="5" t="s">
        <v>169</v>
      </c>
      <c r="L147" s="0" t="s">
        <v>146</v>
      </c>
      <c r="M147" s="5" t="s">
        <v>2199</v>
      </c>
      <c r="N147" s="0" t="s">
        <v>104</v>
      </c>
      <c r="O147" s="3">
        <v>1445.045909090909</v>
      </c>
      <c r="P147" s="3">
        <f>IF(O147="","",O147*MAX(I147,J147))</f>
      </c>
      <c r="Q147" s="0" t="s">
        <v>106</v>
      </c>
      <c r="R147" s="0" t="s">
        <v>107</v>
      </c>
    </row>
    <row r="148">
      <c r="A148" s="0">
        <v>423</v>
      </c>
      <c r="B148" s="0" t="s">
        <v>28</v>
      </c>
      <c r="C148" s="0" t="s">
        <v>33</v>
      </c>
      <c r="D148" s="0" t="s">
        <v>2207</v>
      </c>
      <c r="E148" s="5" t="s">
        <v>2208</v>
      </c>
      <c r="F148" s="0" t="s">
        <v>2204</v>
      </c>
      <c r="G148" s="5" t="s">
        <v>2205</v>
      </c>
      <c r="H148" s="5" t="s">
        <v>2206</v>
      </c>
      <c r="I148" s="2">
        <v>49</v>
      </c>
      <c r="J148" s="2">
        <v>20</v>
      </c>
      <c r="K148" s="5" t="s">
        <v>145</v>
      </c>
      <c r="L148" s="0" t="s">
        <v>146</v>
      </c>
      <c r="M148" s="5" t="s">
        <v>2209</v>
      </c>
      <c r="N148" s="0" t="s">
        <v>104</v>
      </c>
      <c r="O148" s="3">
        <v>361.34250000000003</v>
      </c>
      <c r="P148" s="3">
        <f>IF(O148="","",O148*MAX(I148,J148))</f>
      </c>
      <c r="Q148" s="0" t="s">
        <v>106</v>
      </c>
      <c r="R148" s="0" t="s">
        <v>107</v>
      </c>
    </row>
    <row r="149">
      <c r="A149" s="0">
        <v>424</v>
      </c>
      <c r="B149" s="0" t="s">
        <v>28</v>
      </c>
      <c r="C149" s="0" t="s">
        <v>30</v>
      </c>
      <c r="D149" s="0" t="s">
        <v>182</v>
      </c>
      <c r="E149" s="5" t="s">
        <v>183</v>
      </c>
      <c r="F149" s="0" t="s">
        <v>2211</v>
      </c>
      <c r="G149" s="5" t="s">
        <v>180</v>
      </c>
      <c r="H149" s="5" t="s">
        <v>181</v>
      </c>
      <c r="I149" s="2">
        <v>859</v>
      </c>
      <c r="J149" s="2">
        <v>500</v>
      </c>
      <c r="K149" s="5" t="s">
        <v>101</v>
      </c>
      <c r="L149" s="0" t="s">
        <v>102</v>
      </c>
      <c r="M149" s="5" t="s">
        <v>184</v>
      </c>
      <c r="N149" s="0" t="s">
        <v>104</v>
      </c>
      <c r="O149" s="3">
        <v>9.8681</v>
      </c>
      <c r="P149" s="3">
        <f>IF(O149="","",O149*MAX(I149,J149))</f>
      </c>
      <c r="Q149" s="0" t="s">
        <v>106</v>
      </c>
      <c r="R149" s="0" t="s">
        <v>107</v>
      </c>
    </row>
    <row r="150">
      <c r="A150" s="0">
        <v>425</v>
      </c>
      <c r="B150" s="0" t="s">
        <v>28</v>
      </c>
      <c r="C150" s="0" t="s">
        <v>30</v>
      </c>
      <c r="D150" s="0" t="s">
        <v>189</v>
      </c>
      <c r="E150" s="5" t="s">
        <v>190</v>
      </c>
      <c r="F150" s="0" t="s">
        <v>1128</v>
      </c>
      <c r="G150" s="5" t="s">
        <v>187</v>
      </c>
      <c r="H150" s="5" t="s">
        <v>188</v>
      </c>
      <c r="I150" s="2">
        <v>1669</v>
      </c>
      <c r="J150" s="2">
        <v>217</v>
      </c>
      <c r="K150" s="5" t="s">
        <v>101</v>
      </c>
      <c r="L150" s="0" t="s">
        <v>102</v>
      </c>
      <c r="M150" s="5" t="s">
        <v>191</v>
      </c>
      <c r="N150" s="0" t="s">
        <v>104</v>
      </c>
      <c r="O150" s="3">
        <v>45.26663594470046</v>
      </c>
      <c r="P150" s="3">
        <f>IF(O150="","",O150*MAX(I150,J150))</f>
      </c>
      <c r="Q150" s="0" t="s">
        <v>106</v>
      </c>
      <c r="R150" s="0" t="s">
        <v>107</v>
      </c>
    </row>
    <row r="151">
      <c r="A151" s="0">
        <v>426</v>
      </c>
      <c r="B151" s="0" t="s">
        <v>28</v>
      </c>
      <c r="C151" s="0" t="s">
        <v>33</v>
      </c>
      <c r="D151" s="0" t="s">
        <v>175</v>
      </c>
      <c r="E151" s="5" t="s">
        <v>176</v>
      </c>
      <c r="F151" s="0" t="s">
        <v>2214</v>
      </c>
      <c r="G151" s="5" t="s">
        <v>2215</v>
      </c>
      <c r="H151" s="5" t="s">
        <v>174</v>
      </c>
      <c r="I151" s="2">
        <v>70</v>
      </c>
      <c r="J151" s="2">
        <v>0</v>
      </c>
      <c r="K151" s="5" t="s">
        <v>101</v>
      </c>
      <c r="L151" s="0" t="s">
        <v>146</v>
      </c>
      <c r="M151" s="5" t="s">
        <v>2216</v>
      </c>
      <c r="N151" s="0" t="s">
        <v>104</v>
      </c>
      <c r="O151" s="3">
        <v>174.82526315789474</v>
      </c>
      <c r="P151" s="3">
        <f>IF(O151="","",O151*MAX(I151,J151))</f>
      </c>
      <c r="Q151" s="0" t="s">
        <v>106</v>
      </c>
      <c r="R151" s="0" t="s">
        <v>107</v>
      </c>
    </row>
    <row r="152">
      <c r="A152" s="0">
        <v>427</v>
      </c>
      <c r="B152" s="0" t="s">
        <v>28</v>
      </c>
      <c r="C152" s="0" t="s">
        <v>30</v>
      </c>
      <c r="D152" s="0" t="s">
        <v>196</v>
      </c>
      <c r="E152" s="5" t="s">
        <v>197</v>
      </c>
      <c r="F152" s="0" t="s">
        <v>2218</v>
      </c>
      <c r="G152" s="5" t="s">
        <v>194</v>
      </c>
      <c r="H152" s="5" t="s">
        <v>195</v>
      </c>
      <c r="I152" s="2">
        <v>907</v>
      </c>
      <c r="J152" s="2">
        <v>5</v>
      </c>
      <c r="K152" s="5" t="s">
        <v>101</v>
      </c>
      <c r="L152" s="0" t="s">
        <v>102</v>
      </c>
      <c r="M152" s="5" t="s">
        <v>198</v>
      </c>
      <c r="N152" s="0" t="s">
        <v>104</v>
      </c>
      <c r="O152" s="3">
        <v>1733.89</v>
      </c>
      <c r="P152" s="3">
        <f>IF(O152="","",O152*MAX(I152,J152))</f>
      </c>
      <c r="Q152" s="0" t="s">
        <v>106</v>
      </c>
      <c r="R152" s="0" t="s">
        <v>107</v>
      </c>
    </row>
    <row r="153">
      <c r="A153" s="0">
        <v>429</v>
      </c>
      <c r="B153" s="0" t="s">
        <v>28</v>
      </c>
      <c r="C153" s="0" t="s">
        <v>33</v>
      </c>
      <c r="D153" s="0" t="s">
        <v>2226</v>
      </c>
      <c r="E153" s="5" t="s">
        <v>2227</v>
      </c>
      <c r="F153" s="0" t="s">
        <v>1137</v>
      </c>
      <c r="G153" s="5" t="s">
        <v>2224</v>
      </c>
      <c r="H153" s="5" t="s">
        <v>2225</v>
      </c>
      <c r="I153" s="2">
        <v>32</v>
      </c>
      <c r="J153" s="2">
        <v>45</v>
      </c>
      <c r="K153" s="5" t="s">
        <v>205</v>
      </c>
      <c r="L153" s="0" t="s">
        <v>146</v>
      </c>
      <c r="M153" s="5" t="s">
        <v>2228</v>
      </c>
      <c r="N153" s="0" t="s">
        <v>104</v>
      </c>
      <c r="O153" s="3">
        <v>1682.802222222222</v>
      </c>
      <c r="P153" s="3">
        <f>IF(O153="","",O153*MAX(I153,J153))</f>
      </c>
      <c r="Q153" s="0" t="s">
        <v>106</v>
      </c>
      <c r="R153" s="0" t="s">
        <v>107</v>
      </c>
    </row>
    <row r="154">
      <c r="A154" s="0">
        <v>433</v>
      </c>
      <c r="B154" s="0" t="s">
        <v>28</v>
      </c>
      <c r="C154" s="0" t="s">
        <v>33</v>
      </c>
      <c r="D154" s="0" t="s">
        <v>2245</v>
      </c>
      <c r="E154" s="5" t="s">
        <v>2246</v>
      </c>
      <c r="F154" s="0" t="s">
        <v>2242</v>
      </c>
      <c r="G154" s="5" t="s">
        <v>2243</v>
      </c>
      <c r="H154" s="5" t="s">
        <v>2244</v>
      </c>
      <c r="I154" s="2">
        <v>4</v>
      </c>
      <c r="J154" s="2">
        <v>0</v>
      </c>
      <c r="K154" s="5" t="s">
        <v>145</v>
      </c>
      <c r="L154" s="0" t="s">
        <v>146</v>
      </c>
      <c r="M154" s="5" t="s">
        <v>2247</v>
      </c>
      <c r="N154" s="0" t="s">
        <v>104</v>
      </c>
      <c r="O154" s="3">
        <v>903.6442216358838</v>
      </c>
      <c r="P154" s="3">
        <f>IF(O154="","",O154*MAX(I154,J154))</f>
      </c>
      <c r="Q154" s="0" t="s">
        <v>106</v>
      </c>
      <c r="R154" s="0" t="s">
        <v>107</v>
      </c>
    </row>
    <row r="155">
      <c r="A155" s="0">
        <v>434</v>
      </c>
      <c r="B155" s="0" t="s">
        <v>28</v>
      </c>
      <c r="C155" s="0" t="s">
        <v>33</v>
      </c>
      <c r="D155" s="0" t="s">
        <v>225</v>
      </c>
      <c r="E155" s="5" t="s">
        <v>226</v>
      </c>
      <c r="F155" s="0" t="s">
        <v>2249</v>
      </c>
      <c r="G155" s="5" t="s">
        <v>2250</v>
      </c>
      <c r="H155" s="5" t="s">
        <v>224</v>
      </c>
      <c r="I155" s="2">
        <v>9</v>
      </c>
      <c r="J155" s="2">
        <v>10</v>
      </c>
      <c r="K155" s="5" t="s">
        <v>145</v>
      </c>
      <c r="L155" s="0" t="s">
        <v>146</v>
      </c>
      <c r="M155" s="5" t="s">
        <v>227</v>
      </c>
      <c r="N155" s="0" t="s">
        <v>104</v>
      </c>
      <c r="O155" s="3">
        <v>2066.12</v>
      </c>
      <c r="P155" s="3">
        <f>IF(O155="","",O155*MAX(I155,J155))</f>
      </c>
      <c r="Q155" s="0" t="s">
        <v>106</v>
      </c>
      <c r="R155" s="0" t="s">
        <v>107</v>
      </c>
    </row>
    <row r="156">
      <c r="A156" s="0">
        <v>440</v>
      </c>
      <c r="B156" s="0" t="s">
        <v>28</v>
      </c>
      <c r="C156" s="0" t="s">
        <v>33</v>
      </c>
      <c r="D156" s="0" t="s">
        <v>239</v>
      </c>
      <c r="E156" s="5" t="s">
        <v>240</v>
      </c>
      <c r="F156" s="0" t="s">
        <v>531</v>
      </c>
      <c r="G156" s="5" t="s">
        <v>2272</v>
      </c>
      <c r="H156" s="5" t="s">
        <v>2273</v>
      </c>
      <c r="I156" s="2">
        <v>28</v>
      </c>
      <c r="J156" s="2">
        <v>145</v>
      </c>
      <c r="K156" s="5" t="s">
        <v>145</v>
      </c>
      <c r="L156" s="0" t="s">
        <v>146</v>
      </c>
      <c r="M156" s="5" t="s">
        <v>2274</v>
      </c>
      <c r="N156" s="0" t="s">
        <v>104</v>
      </c>
      <c r="O156" s="3">
        <v>2917.3706896551726</v>
      </c>
      <c r="P156" s="3">
        <f>IF(O156="","",O156*MAX(I156,J156))</f>
      </c>
      <c r="Q156" s="0" t="s">
        <v>106</v>
      </c>
      <c r="R156" s="0" t="s">
        <v>107</v>
      </c>
    </row>
    <row r="157">
      <c r="A157" s="0">
        <v>441</v>
      </c>
      <c r="B157" s="0" t="s">
        <v>28</v>
      </c>
      <c r="C157" s="0" t="s">
        <v>33</v>
      </c>
      <c r="D157" s="0" t="s">
        <v>2278</v>
      </c>
      <c r="E157" s="5" t="s">
        <v>2279</v>
      </c>
      <c r="F157" s="0" t="s">
        <v>2276</v>
      </c>
      <c r="G157" s="5" t="s">
        <v>2277</v>
      </c>
      <c r="H157" s="5" t="s">
        <v>457</v>
      </c>
      <c r="I157" s="2">
        <v>230</v>
      </c>
      <c r="J157" s="2">
        <v>250</v>
      </c>
      <c r="K157" s="5" t="s">
        <v>273</v>
      </c>
      <c r="L157" s="0" t="s">
        <v>146</v>
      </c>
      <c r="M157" s="5" t="s">
        <v>2280</v>
      </c>
      <c r="N157" s="0" t="s">
        <v>104</v>
      </c>
      <c r="O157" s="3">
        <v>61.42</v>
      </c>
      <c r="P157" s="3">
        <f>IF(O157="","",O157*MAX(I157,J157))</f>
      </c>
      <c r="Q157" s="0" t="s">
        <v>106</v>
      </c>
      <c r="R157" s="0" t="s">
        <v>107</v>
      </c>
    </row>
    <row r="158">
      <c r="A158" s="0">
        <v>442</v>
      </c>
      <c r="B158" s="0" t="s">
        <v>28</v>
      </c>
      <c r="C158" s="0" t="s">
        <v>33</v>
      </c>
      <c r="D158" s="0" t="s">
        <v>2284</v>
      </c>
      <c r="E158" s="5" t="s">
        <v>2285</v>
      </c>
      <c r="F158" s="0" t="s">
        <v>1179</v>
      </c>
      <c r="G158" s="5" t="s">
        <v>2282</v>
      </c>
      <c r="H158" s="5" t="s">
        <v>2283</v>
      </c>
      <c r="I158" s="2">
        <v>290</v>
      </c>
      <c r="J158" s="2">
        <v>240</v>
      </c>
      <c r="K158" s="5" t="s">
        <v>273</v>
      </c>
      <c r="L158" s="0" t="s">
        <v>146</v>
      </c>
      <c r="M158" s="5" t="s">
        <v>2286</v>
      </c>
      <c r="N158" s="0" t="s">
        <v>104</v>
      </c>
      <c r="O158" s="3">
        <v>57.11</v>
      </c>
      <c r="P158" s="3">
        <f>IF(O158="","",O158*MAX(I158,J158))</f>
      </c>
      <c r="Q158" s="0" t="s">
        <v>106</v>
      </c>
      <c r="R158" s="0" t="s">
        <v>107</v>
      </c>
    </row>
    <row r="159">
      <c r="A159" s="0">
        <v>443</v>
      </c>
      <c r="B159" s="0" t="s">
        <v>28</v>
      </c>
      <c r="C159" s="0" t="s">
        <v>33</v>
      </c>
      <c r="D159" s="0" t="s">
        <v>2290</v>
      </c>
      <c r="E159" s="5" t="s">
        <v>2291</v>
      </c>
      <c r="F159" s="0" t="s">
        <v>2288</v>
      </c>
      <c r="G159" s="5" t="s">
        <v>2289</v>
      </c>
      <c r="H159" s="5" t="s">
        <v>768</v>
      </c>
      <c r="I159" s="2">
        <v>378</v>
      </c>
      <c r="J159" s="2">
        <v>258</v>
      </c>
      <c r="K159" s="5" t="s">
        <v>273</v>
      </c>
      <c r="L159" s="0" t="s">
        <v>146</v>
      </c>
      <c r="M159" s="5" t="s">
        <v>2292</v>
      </c>
      <c r="N159" s="0" t="s">
        <v>104</v>
      </c>
      <c r="O159" s="3">
        <v>730.948992248062</v>
      </c>
      <c r="P159" s="3">
        <f>IF(O159="","",O159*MAX(I159,J159))</f>
      </c>
      <c r="Q159" s="0" t="s">
        <v>106</v>
      </c>
      <c r="R159" s="0" t="s">
        <v>107</v>
      </c>
    </row>
    <row r="160">
      <c r="A160" s="0">
        <v>448</v>
      </c>
      <c r="B160" s="0" t="s">
        <v>28</v>
      </c>
      <c r="C160" s="0" t="s">
        <v>33</v>
      </c>
      <c r="D160" s="0" t="s">
        <v>2312</v>
      </c>
      <c r="E160" s="5" t="s">
        <v>1139</v>
      </c>
      <c r="F160" s="0" t="s">
        <v>2310</v>
      </c>
      <c r="G160" s="5" t="s">
        <v>2311</v>
      </c>
      <c r="H160" s="5" t="s">
        <v>135</v>
      </c>
      <c r="I160" s="2">
        <v>428</v>
      </c>
      <c r="J160" s="2">
        <v>100</v>
      </c>
      <c r="K160" s="5" t="s">
        <v>137</v>
      </c>
      <c r="L160" s="0" t="s">
        <v>146</v>
      </c>
      <c r="M160" s="5" t="s">
        <v>2313</v>
      </c>
      <c r="N160" s="0" t="s">
        <v>104</v>
      </c>
      <c r="O160" s="3">
        <v>1854.72</v>
      </c>
      <c r="P160" s="3">
        <f>IF(O160="","",O160*MAX(I160,J160))</f>
      </c>
      <c r="Q160" s="0" t="s">
        <v>106</v>
      </c>
      <c r="R160" s="0" t="s">
        <v>107</v>
      </c>
    </row>
    <row r="161">
      <c r="A161" s="0">
        <v>451</v>
      </c>
      <c r="B161" s="0" t="s">
        <v>28</v>
      </c>
      <c r="C161" s="0" t="s">
        <v>33</v>
      </c>
      <c r="D161" s="0" t="s">
        <v>279</v>
      </c>
      <c r="E161" s="5" t="s">
        <v>280</v>
      </c>
      <c r="F161" s="0" t="s">
        <v>2325</v>
      </c>
      <c r="G161" s="5" t="s">
        <v>2326</v>
      </c>
      <c r="H161" s="5" t="s">
        <v>278</v>
      </c>
      <c r="I161" s="2">
        <v>156</v>
      </c>
      <c r="J161" s="2">
        <v>0</v>
      </c>
      <c r="K161" s="5" t="s">
        <v>273</v>
      </c>
      <c r="L161" s="0" t="s">
        <v>146</v>
      </c>
      <c r="M161" s="5" t="s">
        <v>281</v>
      </c>
      <c r="N161" s="0" t="s">
        <v>104</v>
      </c>
      <c r="O161" s="3">
        <v>416.7271022727273</v>
      </c>
      <c r="P161" s="3">
        <f>IF(O161="","",O161*MAX(I161,J161))</f>
      </c>
      <c r="Q161" s="0" t="s">
        <v>106</v>
      </c>
      <c r="R161" s="0" t="s">
        <v>107</v>
      </c>
    </row>
    <row r="162">
      <c r="A162" s="0">
        <v>455</v>
      </c>
      <c r="B162" s="0" t="s">
        <v>28</v>
      </c>
      <c r="C162" s="0" t="s">
        <v>33</v>
      </c>
      <c r="D162" s="0" t="s">
        <v>2343</v>
      </c>
      <c r="E162" s="5" t="s">
        <v>2344</v>
      </c>
      <c r="F162" s="0" t="s">
        <v>2340</v>
      </c>
      <c r="G162" s="5" t="s">
        <v>2341</v>
      </c>
      <c r="H162" s="5" t="s">
        <v>2342</v>
      </c>
      <c r="I162" s="2">
        <v>54</v>
      </c>
      <c r="J162" s="2">
        <v>50</v>
      </c>
      <c r="K162" s="5" t="s">
        <v>259</v>
      </c>
      <c r="L162" s="0" t="s">
        <v>146</v>
      </c>
      <c r="M162" s="5" t="s">
        <v>2345</v>
      </c>
      <c r="N162" s="0" t="s">
        <v>104</v>
      </c>
      <c r="O162" s="3">
        <v>3768.732</v>
      </c>
      <c r="P162" s="3">
        <f>IF(O162="","",O162*MAX(I162,J162))</f>
      </c>
      <c r="Q162" s="0" t="s">
        <v>106</v>
      </c>
      <c r="R162" s="0" t="s">
        <v>107</v>
      </c>
    </row>
    <row r="163">
      <c r="A163" s="0">
        <v>456</v>
      </c>
      <c r="B163" s="0" t="s">
        <v>28</v>
      </c>
      <c r="C163" s="0" t="s">
        <v>33</v>
      </c>
      <c r="D163" s="0" t="s">
        <v>2350</v>
      </c>
      <c r="E163" s="5" t="s">
        <v>2351</v>
      </c>
      <c r="F163" s="0" t="s">
        <v>2347</v>
      </c>
      <c r="G163" s="5" t="s">
        <v>2348</v>
      </c>
      <c r="H163" s="5" t="s">
        <v>2349</v>
      </c>
      <c r="I163" s="2">
        <v>86</v>
      </c>
      <c r="J163" s="2">
        <v>0</v>
      </c>
      <c r="K163" s="5" t="s">
        <v>259</v>
      </c>
      <c r="L163" s="0" t="s">
        <v>146</v>
      </c>
      <c r="M163" s="5" t="s">
        <v>2352</v>
      </c>
      <c r="N163" s="0" t="s">
        <v>104</v>
      </c>
      <c r="O163" s="3">
        <v>93.5</v>
      </c>
      <c r="P163" s="3">
        <f>IF(O163="","",O163*MAX(I163,J163))</f>
      </c>
      <c r="Q163" s="0" t="s">
        <v>106</v>
      </c>
      <c r="R163" s="0" t="s">
        <v>107</v>
      </c>
    </row>
    <row r="164">
      <c r="A164" s="0">
        <v>457</v>
      </c>
      <c r="B164" s="0" t="s">
        <v>28</v>
      </c>
      <c r="C164" s="0" t="s">
        <v>30</v>
      </c>
      <c r="D164" s="0" t="s">
        <v>2357</v>
      </c>
      <c r="E164" s="5" t="s">
        <v>2079</v>
      </c>
      <c r="F164" s="0" t="s">
        <v>2354</v>
      </c>
      <c r="G164" s="5" t="s">
        <v>2355</v>
      </c>
      <c r="H164" s="5" t="s">
        <v>2356</v>
      </c>
      <c r="I164" s="2">
        <v>18</v>
      </c>
      <c r="J164" s="2">
        <v>2</v>
      </c>
      <c r="K164" s="5" t="s">
        <v>169</v>
      </c>
      <c r="L164" s="0" t="s">
        <v>146</v>
      </c>
      <c r="M164" s="5" t="s">
        <v>2358</v>
      </c>
      <c r="N164" s="0" t="s">
        <v>104</v>
      </c>
      <c r="O164" s="3">
        <v>5054.7</v>
      </c>
      <c r="P164" s="3">
        <f>IF(O164="","",O164*MAX(I164,J164))</f>
      </c>
      <c r="Q164" s="0" t="s">
        <v>106</v>
      </c>
      <c r="R164" s="0" t="s">
        <v>107</v>
      </c>
    </row>
    <row r="165">
      <c r="A165" s="0">
        <v>460</v>
      </c>
      <c r="B165" s="0" t="s">
        <v>28</v>
      </c>
      <c r="C165" s="0" t="s">
        <v>33</v>
      </c>
      <c r="D165" s="0" t="s">
        <v>2369</v>
      </c>
      <c r="E165" s="5" t="s">
        <v>2370</v>
      </c>
      <c r="F165" s="0" t="s">
        <v>2367</v>
      </c>
      <c r="G165" s="5" t="s">
        <v>2368</v>
      </c>
      <c r="H165" s="5" t="s">
        <v>2269</v>
      </c>
      <c r="I165" s="2">
        <v>63</v>
      </c>
      <c r="J165" s="2">
        <v>50</v>
      </c>
      <c r="K165" s="5" t="s">
        <v>259</v>
      </c>
      <c r="L165" s="0" t="s">
        <v>146</v>
      </c>
      <c r="M165" s="5" t="s">
        <v>2371</v>
      </c>
      <c r="N165" s="0" t="s">
        <v>104</v>
      </c>
      <c r="O165" s="3">
        <v>4331.4</v>
      </c>
      <c r="P165" s="3">
        <f>IF(O165="","",O165*MAX(I165,J165))</f>
      </c>
      <c r="Q165" s="0" t="s">
        <v>106</v>
      </c>
      <c r="R165" s="0" t="s">
        <v>107</v>
      </c>
    </row>
    <row r="166">
      <c r="A166" s="0">
        <v>465</v>
      </c>
      <c r="B166" s="0" t="s">
        <v>28</v>
      </c>
      <c r="C166" s="0" t="s">
        <v>30</v>
      </c>
      <c r="D166" s="0" t="s">
        <v>2392</v>
      </c>
      <c r="E166" s="5" t="s">
        <v>2393</v>
      </c>
      <c r="F166" s="0" t="s">
        <v>2390</v>
      </c>
      <c r="G166" s="5" t="s">
        <v>2391</v>
      </c>
      <c r="H166" s="5" t="s">
        <v>1903</v>
      </c>
      <c r="I166" s="2">
        <v>15</v>
      </c>
      <c r="J166" s="2">
        <v>25</v>
      </c>
      <c r="K166" s="5" t="s">
        <v>947</v>
      </c>
      <c r="L166" s="0" t="s">
        <v>146</v>
      </c>
      <c r="M166" s="5" t="s">
        <v>2394</v>
      </c>
      <c r="N166" s="0" t="s">
        <v>104</v>
      </c>
      <c r="O166" s="3">
        <v>346.3884</v>
      </c>
      <c r="P166" s="3">
        <f>IF(O166="","",O166*MAX(I166,J166))</f>
      </c>
      <c r="Q166" s="0" t="s">
        <v>106</v>
      </c>
      <c r="R166" s="0" t="s">
        <v>107</v>
      </c>
    </row>
    <row r="167">
      <c r="A167" s="0">
        <v>466</v>
      </c>
      <c r="B167" s="0" t="s">
        <v>28</v>
      </c>
      <c r="C167" s="0" t="s">
        <v>30</v>
      </c>
      <c r="D167" s="0" t="s">
        <v>2398</v>
      </c>
      <c r="E167" s="5" t="s">
        <v>2399</v>
      </c>
      <c r="F167" s="0" t="s">
        <v>1275</v>
      </c>
      <c r="G167" s="5" t="s">
        <v>2396</v>
      </c>
      <c r="H167" s="5" t="s">
        <v>2397</v>
      </c>
      <c r="I167" s="2">
        <v>5</v>
      </c>
      <c r="J167" s="2">
        <v>6</v>
      </c>
      <c r="K167" s="5" t="s">
        <v>947</v>
      </c>
      <c r="L167" s="0" t="s">
        <v>146</v>
      </c>
      <c r="M167" s="5" t="s">
        <v>2400</v>
      </c>
      <c r="N167" s="0" t="s">
        <v>104</v>
      </c>
      <c r="O167" s="3">
        <v>60.41166666666667</v>
      </c>
      <c r="P167" s="3">
        <f>IF(O167="","",O167*MAX(I167,J167))</f>
      </c>
      <c r="Q167" s="0" t="s">
        <v>106</v>
      </c>
      <c r="R167" s="0" t="s">
        <v>107</v>
      </c>
    </row>
    <row r="168">
      <c r="A168" s="0">
        <v>478</v>
      </c>
      <c r="B168" s="0" t="s">
        <v>28</v>
      </c>
      <c r="C168" s="0" t="s">
        <v>33</v>
      </c>
      <c r="D168" s="0" t="s">
        <v>2451</v>
      </c>
      <c r="E168" s="5" t="s">
        <v>2452</v>
      </c>
      <c r="F168" s="0" t="s">
        <v>2448</v>
      </c>
      <c r="G168" s="5" t="s">
        <v>2449</v>
      </c>
      <c r="H168" s="5" t="s">
        <v>2450</v>
      </c>
      <c r="I168" s="2">
        <v>19</v>
      </c>
      <c r="J168" s="2">
        <v>10</v>
      </c>
      <c r="K168" s="5" t="s">
        <v>259</v>
      </c>
      <c r="L168" s="0" t="s">
        <v>102</v>
      </c>
      <c r="M168" s="5" t="s">
        <v>2453</v>
      </c>
      <c r="N168" s="0" t="s">
        <v>104</v>
      </c>
      <c r="O168" s="3">
        <v>3568.0739999999996</v>
      </c>
      <c r="P168" s="3">
        <f>IF(O168="","",O168*MAX(I168,J168))</f>
      </c>
      <c r="Q168" s="0" t="s">
        <v>106</v>
      </c>
      <c r="R168" s="0" t="s">
        <v>107</v>
      </c>
    </row>
    <row r="169">
      <c r="A169" s="0">
        <v>484</v>
      </c>
      <c r="B169" s="0" t="s">
        <v>28</v>
      </c>
      <c r="C169" s="0" t="s">
        <v>33</v>
      </c>
      <c r="D169" s="0" t="s">
        <v>367</v>
      </c>
      <c r="E169" s="5" t="s">
        <v>368</v>
      </c>
      <c r="F169" s="0" t="s">
        <v>2474</v>
      </c>
      <c r="G169" s="5" t="s">
        <v>2475</v>
      </c>
      <c r="H169" s="5" t="s">
        <v>278</v>
      </c>
      <c r="I169" s="2">
        <v>90</v>
      </c>
      <c r="J169" s="2">
        <v>110</v>
      </c>
      <c r="K169" s="5" t="s">
        <v>273</v>
      </c>
      <c r="L169" s="0" t="s">
        <v>146</v>
      </c>
      <c r="M169" s="5" t="s">
        <v>369</v>
      </c>
      <c r="N169" s="0" t="s">
        <v>104</v>
      </c>
      <c r="O169" s="3">
        <v>140.48</v>
      </c>
      <c r="P169" s="3">
        <f>IF(O169="","",O169*MAX(I169,J169))</f>
      </c>
      <c r="Q169" s="0" t="s">
        <v>106</v>
      </c>
      <c r="R169" s="0" t="s">
        <v>107</v>
      </c>
    </row>
    <row r="170">
      <c r="A170" s="0">
        <v>487</v>
      </c>
      <c r="B170" s="0" t="s">
        <v>28</v>
      </c>
      <c r="C170" s="0" t="s">
        <v>33</v>
      </c>
      <c r="D170" s="0" t="s">
        <v>2486</v>
      </c>
      <c r="E170" s="5" t="s">
        <v>1253</v>
      </c>
      <c r="F170" s="0" t="s">
        <v>1318</v>
      </c>
      <c r="G170" s="5" t="s">
        <v>2485</v>
      </c>
      <c r="H170" s="5" t="s">
        <v>278</v>
      </c>
      <c r="I170" s="2">
        <v>40</v>
      </c>
      <c r="J170" s="2">
        <v>104</v>
      </c>
      <c r="K170" s="5" t="s">
        <v>259</v>
      </c>
      <c r="L170" s="0" t="s">
        <v>146</v>
      </c>
      <c r="M170" s="5" t="s">
        <v>2487</v>
      </c>
      <c r="N170" s="0" t="s">
        <v>104</v>
      </c>
      <c r="O170" s="3">
        <v>480.70000000000005</v>
      </c>
      <c r="P170" s="3">
        <f>IF(O170="","",O170*MAX(I170,J170))</f>
      </c>
      <c r="Q170" s="0" t="s">
        <v>106</v>
      </c>
      <c r="R170" s="0" t="s">
        <v>107</v>
      </c>
    </row>
    <row r="171">
      <c r="A171" s="0">
        <v>488</v>
      </c>
      <c r="B171" s="0" t="s">
        <v>28</v>
      </c>
      <c r="C171" s="0" t="s">
        <v>33</v>
      </c>
      <c r="D171" s="0" t="s">
        <v>2491</v>
      </c>
      <c r="E171" s="5" t="s">
        <v>2492</v>
      </c>
      <c r="F171" s="0" t="s">
        <v>2027</v>
      </c>
      <c r="G171" s="5" t="s">
        <v>2489</v>
      </c>
      <c r="H171" s="5" t="s">
        <v>2490</v>
      </c>
      <c r="I171" s="2">
        <v>16</v>
      </c>
      <c r="J171" s="2">
        <v>5</v>
      </c>
      <c r="K171" s="5" t="s">
        <v>259</v>
      </c>
      <c r="L171" s="0" t="s">
        <v>102</v>
      </c>
      <c r="M171" s="5" t="s">
        <v>2493</v>
      </c>
      <c r="N171" s="0" t="s">
        <v>104</v>
      </c>
      <c r="O171" s="3">
        <v>16664.53</v>
      </c>
      <c r="P171" s="3">
        <f>IF(O171="","",O171*MAX(I171,J171))</f>
      </c>
      <c r="Q171" s="0" t="s">
        <v>106</v>
      </c>
      <c r="R171" s="0" t="s">
        <v>107</v>
      </c>
    </row>
    <row r="172">
      <c r="A172" s="0">
        <v>489</v>
      </c>
      <c r="B172" s="0" t="s">
        <v>28</v>
      </c>
      <c r="C172" s="0" t="s">
        <v>33</v>
      </c>
      <c r="D172" s="0" t="s">
        <v>2491</v>
      </c>
      <c r="E172" s="5" t="s">
        <v>2492</v>
      </c>
      <c r="F172" s="0" t="s">
        <v>2495</v>
      </c>
      <c r="G172" s="5" t="s">
        <v>2496</v>
      </c>
      <c r="H172" s="5" t="s">
        <v>2497</v>
      </c>
      <c r="I172" s="2">
        <v>112</v>
      </c>
      <c r="J172" s="2">
        <v>5</v>
      </c>
      <c r="K172" s="5" t="s">
        <v>259</v>
      </c>
      <c r="L172" s="0" t="s">
        <v>102</v>
      </c>
      <c r="M172" s="5" t="s">
        <v>2493</v>
      </c>
      <c r="N172" s="0" t="s">
        <v>104</v>
      </c>
      <c r="O172" s="3">
        <v>16664.53</v>
      </c>
      <c r="P172" s="3">
        <f>IF(O172="","",O172*MAX(I172,J172))</f>
      </c>
      <c r="Q172" s="0" t="s">
        <v>106</v>
      </c>
      <c r="R172" s="0" t="s">
        <v>107</v>
      </c>
    </row>
    <row r="173">
      <c r="A173" s="0">
        <v>490</v>
      </c>
      <c r="B173" s="0" t="s">
        <v>28</v>
      </c>
      <c r="C173" s="0" t="s">
        <v>33</v>
      </c>
      <c r="D173" s="0" t="s">
        <v>1959</v>
      </c>
      <c r="E173" s="5" t="s">
        <v>1960</v>
      </c>
      <c r="F173" s="0" t="s">
        <v>2499</v>
      </c>
      <c r="G173" s="5" t="s">
        <v>2500</v>
      </c>
      <c r="H173" s="5" t="s">
        <v>665</v>
      </c>
      <c r="I173" s="2">
        <v>30</v>
      </c>
      <c r="J173" s="2">
        <v>0</v>
      </c>
      <c r="K173" s="5" t="s">
        <v>273</v>
      </c>
      <c r="L173" s="0" t="s">
        <v>146</v>
      </c>
      <c r="M173" s="5" t="s">
        <v>2501</v>
      </c>
      <c r="N173" s="0" t="s">
        <v>104</v>
      </c>
      <c r="O173" s="3">
        <v>31.36</v>
      </c>
      <c r="P173" s="3">
        <f>IF(O173="","",O173*MAX(I173,J173))</f>
      </c>
      <c r="Q173" s="0" t="s">
        <v>106</v>
      </c>
      <c r="R173" s="0" t="s">
        <v>107</v>
      </c>
    </row>
    <row r="174">
      <c r="A174" s="0">
        <v>491</v>
      </c>
      <c r="B174" s="0" t="s">
        <v>28</v>
      </c>
      <c r="C174" s="0" t="s">
        <v>33</v>
      </c>
      <c r="D174" s="0" t="s">
        <v>2505</v>
      </c>
      <c r="E174" s="5" t="s">
        <v>2506</v>
      </c>
      <c r="F174" s="0" t="s">
        <v>1170</v>
      </c>
      <c r="G174" s="5" t="s">
        <v>2503</v>
      </c>
      <c r="H174" s="5" t="s">
        <v>2504</v>
      </c>
      <c r="I174" s="2">
        <v>30</v>
      </c>
      <c r="J174" s="2">
        <v>1</v>
      </c>
      <c r="K174" s="5" t="s">
        <v>137</v>
      </c>
      <c r="L174" s="0" t="s">
        <v>146</v>
      </c>
      <c r="M174" s="5" t="s">
        <v>2507</v>
      </c>
      <c r="N174" s="0" t="s">
        <v>104</v>
      </c>
      <c r="O174" s="3">
        <v>22869.5</v>
      </c>
      <c r="P174" s="3">
        <f>IF(O174="","",O174*MAX(I174,J174))</f>
      </c>
      <c r="Q174" s="0" t="s">
        <v>106</v>
      </c>
      <c r="R174" s="0" t="s">
        <v>107</v>
      </c>
    </row>
    <row r="175">
      <c r="A175" s="0">
        <v>492</v>
      </c>
      <c r="B175" s="0" t="s">
        <v>28</v>
      </c>
      <c r="C175" s="0" t="s">
        <v>33</v>
      </c>
      <c r="D175" s="0" t="s">
        <v>2511</v>
      </c>
      <c r="E175" s="5" t="s">
        <v>2512</v>
      </c>
      <c r="F175" s="0" t="s">
        <v>2509</v>
      </c>
      <c r="G175" s="5" t="s">
        <v>2510</v>
      </c>
      <c r="H175" s="5" t="s">
        <v>422</v>
      </c>
      <c r="I175" s="2">
        <v>110</v>
      </c>
      <c r="J175" s="2">
        <v>120</v>
      </c>
      <c r="K175" s="5" t="s">
        <v>273</v>
      </c>
      <c r="L175" s="0" t="s">
        <v>146</v>
      </c>
      <c r="M175" s="5" t="s">
        <v>2513</v>
      </c>
      <c r="N175" s="0" t="s">
        <v>104</v>
      </c>
      <c r="O175" s="3">
        <v>288.65</v>
      </c>
      <c r="P175" s="3">
        <f>IF(O175="","",O175*MAX(I175,J175))</f>
      </c>
      <c r="Q175" s="0" t="s">
        <v>106</v>
      </c>
      <c r="R175" s="0" t="s">
        <v>107</v>
      </c>
    </row>
    <row r="176">
      <c r="A176" s="0">
        <v>495</v>
      </c>
      <c r="B176" s="0" t="s">
        <v>28</v>
      </c>
      <c r="C176" s="0" t="s">
        <v>33</v>
      </c>
      <c r="D176" s="0" t="s">
        <v>2528</v>
      </c>
      <c r="E176" s="5" t="s">
        <v>2529</v>
      </c>
      <c r="F176" s="0" t="s">
        <v>1246</v>
      </c>
      <c r="G176" s="5" t="s">
        <v>2526</v>
      </c>
      <c r="H176" s="5" t="s">
        <v>2527</v>
      </c>
      <c r="I176" s="2">
        <v>20</v>
      </c>
      <c r="J176" s="2">
        <v>0</v>
      </c>
      <c r="K176" s="5" t="s">
        <v>273</v>
      </c>
      <c r="L176" s="0" t="s">
        <v>146</v>
      </c>
      <c r="M176" s="5" t="s">
        <v>2530</v>
      </c>
      <c r="N176" s="0" t="s">
        <v>104</v>
      </c>
      <c r="O176" s="3">
        <v>6537.810136986302</v>
      </c>
      <c r="P176" s="3">
        <f>IF(O176="","",O176*MAX(I176,J176))</f>
      </c>
      <c r="Q176" s="0" t="s">
        <v>106</v>
      </c>
      <c r="R176" s="0" t="s">
        <v>107</v>
      </c>
    </row>
    <row r="177">
      <c r="A177" s="0">
        <v>497</v>
      </c>
      <c r="B177" s="0" t="s">
        <v>28</v>
      </c>
      <c r="C177" s="0" t="s">
        <v>33</v>
      </c>
      <c r="D177" s="0" t="s">
        <v>1990</v>
      </c>
      <c r="E177" s="5" t="s">
        <v>978</v>
      </c>
      <c r="F177" s="0" t="s">
        <v>2536</v>
      </c>
      <c r="G177" s="5" t="s">
        <v>2537</v>
      </c>
      <c r="H177" s="5" t="s">
        <v>640</v>
      </c>
      <c r="I177" s="2">
        <v>1</v>
      </c>
      <c r="J177" s="2">
        <v>0</v>
      </c>
      <c r="K177" s="5" t="s">
        <v>259</v>
      </c>
      <c r="L177" s="0" t="s">
        <v>102</v>
      </c>
      <c r="M177" s="5" t="s">
        <v>2538</v>
      </c>
      <c r="N177" s="0" t="s">
        <v>104</v>
      </c>
      <c r="O177" s="3">
        <v>839.39</v>
      </c>
      <c r="P177" s="3">
        <f>IF(O177="","",O177*MAX(I177,J177))</f>
      </c>
      <c r="Q177" s="0" t="s">
        <v>106</v>
      </c>
      <c r="R177" s="0" t="s">
        <v>107</v>
      </c>
    </row>
    <row r="178">
      <c r="A178" s="0">
        <v>502</v>
      </c>
      <c r="B178" s="0" t="s">
        <v>28</v>
      </c>
      <c r="C178" s="0" t="s">
        <v>33</v>
      </c>
      <c r="D178" s="0" t="s">
        <v>2555</v>
      </c>
      <c r="E178" s="5" t="s">
        <v>2556</v>
      </c>
      <c r="F178" s="0" t="s">
        <v>2553</v>
      </c>
      <c r="G178" s="5" t="s">
        <v>2554</v>
      </c>
      <c r="H178" s="5" t="s">
        <v>258</v>
      </c>
      <c r="I178" s="2">
        <v>60</v>
      </c>
      <c r="J178" s="2">
        <v>161</v>
      </c>
      <c r="K178" s="5" t="s">
        <v>259</v>
      </c>
      <c r="L178" s="0" t="s">
        <v>146</v>
      </c>
      <c r="M178" s="5" t="s">
        <v>2557</v>
      </c>
      <c r="N178" s="0" t="s">
        <v>104</v>
      </c>
      <c r="O178" s="3">
        <v>560.8747204968944</v>
      </c>
      <c r="P178" s="3">
        <f>IF(O178="","",O178*MAX(I178,J178))</f>
      </c>
      <c r="Q178" s="0" t="s">
        <v>106</v>
      </c>
      <c r="R178" s="0" t="s">
        <v>107</v>
      </c>
    </row>
    <row r="179">
      <c r="A179" s="0">
        <v>509</v>
      </c>
      <c r="B179" s="0" t="s">
        <v>28</v>
      </c>
      <c r="C179" s="0" t="s">
        <v>33</v>
      </c>
      <c r="D179" s="0" t="s">
        <v>2584</v>
      </c>
      <c r="E179" s="5" t="s">
        <v>2585</v>
      </c>
      <c r="F179" s="0" t="s">
        <v>2582</v>
      </c>
      <c r="G179" s="5" t="s">
        <v>2583</v>
      </c>
      <c r="H179" s="5" t="s">
        <v>410</v>
      </c>
      <c r="I179" s="2">
        <v>410</v>
      </c>
      <c r="J179" s="2">
        <v>550</v>
      </c>
      <c r="K179" s="5" t="s">
        <v>273</v>
      </c>
      <c r="L179" s="0" t="s">
        <v>146</v>
      </c>
      <c r="M179" s="5" t="s">
        <v>2586</v>
      </c>
      <c r="N179" s="0" t="s">
        <v>104</v>
      </c>
      <c r="O179" s="3">
        <v>311.69545454545454</v>
      </c>
      <c r="P179" s="3">
        <f>IF(O179="","",O179*MAX(I179,J179))</f>
      </c>
      <c r="Q179" s="0" t="s">
        <v>106</v>
      </c>
      <c r="R179" s="0" t="s">
        <v>107</v>
      </c>
    </row>
    <row r="180">
      <c r="A180" s="0">
        <v>516</v>
      </c>
      <c r="B180" s="0" t="s">
        <v>28</v>
      </c>
      <c r="C180" s="0" t="s">
        <v>33</v>
      </c>
      <c r="D180" s="0" t="s">
        <v>2619</v>
      </c>
      <c r="E180" s="5" t="s">
        <v>2458</v>
      </c>
      <c r="F180" s="0" t="s">
        <v>2616</v>
      </c>
      <c r="G180" s="5" t="s">
        <v>2617</v>
      </c>
      <c r="H180" s="5" t="s">
        <v>2618</v>
      </c>
      <c r="I180" s="2">
        <v>33</v>
      </c>
      <c r="J180" s="2">
        <v>35</v>
      </c>
      <c r="K180" s="5" t="s">
        <v>259</v>
      </c>
      <c r="L180" s="0" t="s">
        <v>146</v>
      </c>
      <c r="M180" s="5" t="s">
        <v>2620</v>
      </c>
      <c r="N180" s="0" t="s">
        <v>104</v>
      </c>
      <c r="O180" s="3">
        <v>2705.4285714285716</v>
      </c>
      <c r="P180" s="3">
        <f>IF(O180="","",O180*MAX(I180,J180))</f>
      </c>
      <c r="Q180" s="0" t="s">
        <v>106</v>
      </c>
      <c r="R180" s="0" t="s">
        <v>107</v>
      </c>
    </row>
    <row r="181">
      <c r="A181" s="0">
        <v>517</v>
      </c>
      <c r="B181" s="0" t="s">
        <v>28</v>
      </c>
      <c r="C181" s="0" t="s">
        <v>33</v>
      </c>
      <c r="D181" s="0" t="s">
        <v>416</v>
      </c>
      <c r="E181" s="5" t="s">
        <v>417</v>
      </c>
      <c r="F181" s="0" t="s">
        <v>2622</v>
      </c>
      <c r="G181" s="5" t="s">
        <v>2623</v>
      </c>
      <c r="H181" s="5" t="s">
        <v>415</v>
      </c>
      <c r="I181" s="2">
        <v>460</v>
      </c>
      <c r="J181" s="2">
        <v>550</v>
      </c>
      <c r="K181" s="5" t="s">
        <v>241</v>
      </c>
      <c r="L181" s="0" t="s">
        <v>146</v>
      </c>
      <c r="M181" s="5" t="s">
        <v>418</v>
      </c>
      <c r="N181" s="0" t="s">
        <v>104</v>
      </c>
      <c r="O181" s="3">
        <v>549.9184181818182</v>
      </c>
      <c r="P181" s="3">
        <f>IF(O181="","",O181*MAX(I181,J181))</f>
      </c>
      <c r="Q181" s="0" t="s">
        <v>106</v>
      </c>
      <c r="R181" s="0" t="s">
        <v>107</v>
      </c>
    </row>
    <row r="182">
      <c r="A182" s="0">
        <v>521</v>
      </c>
      <c r="B182" s="0" t="s">
        <v>28</v>
      </c>
      <c r="C182" s="0" t="s">
        <v>33</v>
      </c>
      <c r="D182" s="0" t="s">
        <v>432</v>
      </c>
      <c r="E182" s="5" t="s">
        <v>433</v>
      </c>
      <c r="F182" s="0" t="s">
        <v>2637</v>
      </c>
      <c r="G182" s="5" t="s">
        <v>2638</v>
      </c>
      <c r="H182" s="5" t="s">
        <v>270</v>
      </c>
      <c r="I182" s="2">
        <v>200</v>
      </c>
      <c r="J182" s="2">
        <v>485</v>
      </c>
      <c r="K182" s="5" t="s">
        <v>273</v>
      </c>
      <c r="L182" s="0" t="s">
        <v>146</v>
      </c>
      <c r="M182" s="5" t="s">
        <v>434</v>
      </c>
      <c r="N182" s="0" t="s">
        <v>104</v>
      </c>
      <c r="O182" s="3">
        <v>266.3175257731959</v>
      </c>
      <c r="P182" s="3">
        <f>IF(O182="","",O182*MAX(I182,J182))</f>
      </c>
      <c r="Q182" s="0" t="s">
        <v>106</v>
      </c>
      <c r="R182" s="0" t="s">
        <v>107</v>
      </c>
    </row>
    <row r="183">
      <c r="A183" s="0">
        <v>522</v>
      </c>
      <c r="B183" s="0" t="s">
        <v>28</v>
      </c>
      <c r="C183" s="0" t="s">
        <v>33</v>
      </c>
      <c r="D183" s="0" t="s">
        <v>439</v>
      </c>
      <c r="E183" s="5" t="s">
        <v>440</v>
      </c>
      <c r="F183" s="0" t="s">
        <v>1037</v>
      </c>
      <c r="G183" s="5" t="s">
        <v>2640</v>
      </c>
      <c r="H183" s="5" t="s">
        <v>2641</v>
      </c>
      <c r="I183" s="2">
        <v>30</v>
      </c>
      <c r="J183" s="2">
        <v>40</v>
      </c>
      <c r="K183" s="5" t="s">
        <v>137</v>
      </c>
      <c r="L183" s="0" t="s">
        <v>146</v>
      </c>
      <c r="M183" s="5" t="s">
        <v>2642</v>
      </c>
      <c r="N183" s="0" t="s">
        <v>104</v>
      </c>
      <c r="O183" s="3">
        <v>589.375</v>
      </c>
      <c r="P183" s="3">
        <f>IF(O183="","",O183*MAX(I183,J183))</f>
      </c>
      <c r="Q183" s="0" t="s">
        <v>106</v>
      </c>
      <c r="R183" s="0" t="s">
        <v>107</v>
      </c>
    </row>
    <row r="184">
      <c r="A184" s="0">
        <v>523</v>
      </c>
      <c r="B184" s="0" t="s">
        <v>28</v>
      </c>
      <c r="C184" s="0" t="s">
        <v>33</v>
      </c>
      <c r="D184" s="0" t="s">
        <v>2646</v>
      </c>
      <c r="E184" s="5" t="s">
        <v>2647</v>
      </c>
      <c r="F184" s="0" t="s">
        <v>2644</v>
      </c>
      <c r="G184" s="5" t="s">
        <v>2645</v>
      </c>
      <c r="H184" s="5" t="s">
        <v>270</v>
      </c>
      <c r="I184" s="2">
        <v>48</v>
      </c>
      <c r="J184" s="2">
        <v>120</v>
      </c>
      <c r="K184" s="5" t="s">
        <v>259</v>
      </c>
      <c r="L184" s="0" t="s">
        <v>102</v>
      </c>
      <c r="M184" s="5" t="s">
        <v>2648</v>
      </c>
      <c r="N184" s="0" t="s">
        <v>104</v>
      </c>
      <c r="O184" s="3">
        <v>579.6</v>
      </c>
      <c r="P184" s="3">
        <f>IF(O184="","",O184*MAX(I184,J184))</f>
      </c>
      <c r="Q184" s="0" t="s">
        <v>106</v>
      </c>
      <c r="R184" s="0" t="s">
        <v>107</v>
      </c>
    </row>
    <row r="185">
      <c r="A185" s="0">
        <v>534</v>
      </c>
      <c r="B185" s="0" t="s">
        <v>28</v>
      </c>
      <c r="C185" s="0" t="s">
        <v>33</v>
      </c>
      <c r="D185" s="0" t="s">
        <v>1382</v>
      </c>
      <c r="E185" s="5" t="s">
        <v>1383</v>
      </c>
      <c r="F185" s="0" t="s">
        <v>1982</v>
      </c>
      <c r="G185" s="5" t="s">
        <v>2693</v>
      </c>
      <c r="H185" s="5" t="s">
        <v>2694</v>
      </c>
      <c r="I185" s="2">
        <v>29</v>
      </c>
      <c r="J185" s="2">
        <v>25</v>
      </c>
      <c r="K185" s="5" t="s">
        <v>145</v>
      </c>
      <c r="L185" s="0" t="s">
        <v>146</v>
      </c>
      <c r="M185" s="5" t="s">
        <v>2695</v>
      </c>
      <c r="N185" s="0" t="s">
        <v>104</v>
      </c>
      <c r="O185" s="3">
        <v>1027.12</v>
      </c>
      <c r="P185" s="3">
        <f>IF(O185="","",O185*MAX(I185,J185))</f>
      </c>
      <c r="Q185" s="0" t="s">
        <v>106</v>
      </c>
      <c r="R185" s="0" t="s">
        <v>107</v>
      </c>
    </row>
    <row r="186">
      <c r="A186" s="0">
        <v>536</v>
      </c>
      <c r="B186" s="0" t="s">
        <v>28</v>
      </c>
      <c r="C186" s="0" t="s">
        <v>30</v>
      </c>
      <c r="D186" s="0" t="s">
        <v>2702</v>
      </c>
      <c r="E186" s="5" t="s">
        <v>757</v>
      </c>
      <c r="F186" s="0" t="s">
        <v>2700</v>
      </c>
      <c r="G186" s="5" t="s">
        <v>2701</v>
      </c>
      <c r="H186" s="5" t="s">
        <v>503</v>
      </c>
      <c r="I186" s="2">
        <v>21</v>
      </c>
      <c r="J186" s="2">
        <v>0</v>
      </c>
      <c r="K186" s="5" t="s">
        <v>259</v>
      </c>
      <c r="L186" s="0" t="s">
        <v>146</v>
      </c>
      <c r="M186" s="5" t="s">
        <v>2703</v>
      </c>
      <c r="N186" s="0" t="s">
        <v>104</v>
      </c>
      <c r="O186" s="3">
        <v>218.5</v>
      </c>
      <c r="P186" s="3">
        <f>IF(O186="","",O186*MAX(I186,J186))</f>
      </c>
      <c r="Q186" s="0" t="s">
        <v>106</v>
      </c>
      <c r="R186" s="0" t="s">
        <v>107</v>
      </c>
    </row>
    <row r="187">
      <c r="A187" s="0">
        <v>537</v>
      </c>
      <c r="B187" s="0" t="s">
        <v>28</v>
      </c>
      <c r="C187" s="0" t="s">
        <v>33</v>
      </c>
      <c r="D187" s="0" t="s">
        <v>1388</v>
      </c>
      <c r="E187" s="5" t="s">
        <v>1389</v>
      </c>
      <c r="F187" s="0" t="s">
        <v>1988</v>
      </c>
      <c r="G187" s="5" t="s">
        <v>2705</v>
      </c>
      <c r="H187" s="5" t="s">
        <v>2706</v>
      </c>
      <c r="I187" s="2">
        <v>118</v>
      </c>
      <c r="J187" s="2">
        <v>100</v>
      </c>
      <c r="K187" s="5" t="s">
        <v>259</v>
      </c>
      <c r="L187" s="0" t="s">
        <v>146</v>
      </c>
      <c r="M187" s="5" t="s">
        <v>1390</v>
      </c>
      <c r="N187" s="0" t="s">
        <v>104</v>
      </c>
      <c r="O187" s="3">
        <v>404.44660000000005</v>
      </c>
      <c r="P187" s="3">
        <f>IF(O187="","",O187*MAX(I187,J187))</f>
      </c>
      <c r="Q187" s="0" t="s">
        <v>106</v>
      </c>
      <c r="R187" s="0" t="s">
        <v>107</v>
      </c>
    </row>
    <row r="188">
      <c r="A188" s="0">
        <v>543</v>
      </c>
      <c r="B188" s="0" t="s">
        <v>28</v>
      </c>
      <c r="C188" s="0" t="s">
        <v>30</v>
      </c>
      <c r="D188" s="0" t="s">
        <v>1400</v>
      </c>
      <c r="E188" s="5" t="s">
        <v>1399</v>
      </c>
      <c r="F188" s="0" t="s">
        <v>1469</v>
      </c>
      <c r="G188" s="5" t="s">
        <v>2726</v>
      </c>
      <c r="I188" s="2">
        <v>2</v>
      </c>
      <c r="J188" s="2">
        <v>2</v>
      </c>
      <c r="L188" s="0" t="s">
        <v>146</v>
      </c>
      <c r="M188" s="5" t="s">
        <v>1401</v>
      </c>
      <c r="N188" s="0" t="s">
        <v>104</v>
      </c>
      <c r="O188" s="3">
        <v>29777</v>
      </c>
      <c r="P188" s="3">
        <f>IF(O188="","",O188*MAX(I188,J188))</f>
      </c>
      <c r="Q188" s="0" t="s">
        <v>106</v>
      </c>
      <c r="R188" s="0" t="s">
        <v>107</v>
      </c>
    </row>
    <row r="189">
      <c r="A189" s="0">
        <v>544</v>
      </c>
      <c r="B189" s="0" t="s">
        <v>28</v>
      </c>
      <c r="C189" s="0" t="s">
        <v>33</v>
      </c>
      <c r="D189" s="0" t="s">
        <v>1405</v>
      </c>
      <c r="E189" s="5" t="s">
        <v>1406</v>
      </c>
      <c r="F189" s="0" t="s">
        <v>2053</v>
      </c>
      <c r="G189" s="5" t="s">
        <v>2728</v>
      </c>
      <c r="H189" s="5" t="s">
        <v>2729</v>
      </c>
      <c r="I189" s="2">
        <v>22</v>
      </c>
      <c r="J189" s="2">
        <v>0</v>
      </c>
      <c r="K189" s="5" t="s">
        <v>259</v>
      </c>
      <c r="L189" s="0" t="s">
        <v>146</v>
      </c>
      <c r="M189" s="5" t="s">
        <v>1407</v>
      </c>
      <c r="N189" s="0" t="s">
        <v>104</v>
      </c>
      <c r="O189" s="3">
        <v>2240</v>
      </c>
      <c r="P189" s="3">
        <f>IF(O189="","",O189*MAX(I189,J189))</f>
      </c>
      <c r="Q189" s="0" t="s">
        <v>106</v>
      </c>
      <c r="R189" s="0" t="s">
        <v>107</v>
      </c>
    </row>
    <row r="190">
      <c r="A190" s="0">
        <v>545</v>
      </c>
      <c r="B190" s="0" t="s">
        <v>28</v>
      </c>
      <c r="C190" s="0" t="s">
        <v>33</v>
      </c>
      <c r="D190" s="0" t="s">
        <v>2734</v>
      </c>
      <c r="E190" s="5" t="s">
        <v>2735</v>
      </c>
      <c r="F190" s="0" t="s">
        <v>2731</v>
      </c>
      <c r="G190" s="5" t="s">
        <v>2732</v>
      </c>
      <c r="H190" s="5" t="s">
        <v>2733</v>
      </c>
      <c r="I190" s="2">
        <v>104</v>
      </c>
      <c r="J190" s="2">
        <v>100</v>
      </c>
      <c r="K190" s="5" t="s">
        <v>273</v>
      </c>
      <c r="L190" s="0" t="s">
        <v>146</v>
      </c>
      <c r="M190" s="5" t="s">
        <v>2736</v>
      </c>
      <c r="N190" s="0" t="s">
        <v>104</v>
      </c>
      <c r="O190" s="3">
        <v>599.6026999999999</v>
      </c>
      <c r="P190" s="3">
        <f>IF(O190="","",O190*MAX(I190,J190))</f>
      </c>
      <c r="Q190" s="0" t="s">
        <v>106</v>
      </c>
      <c r="R190" s="0" t="s">
        <v>107</v>
      </c>
    </row>
    <row r="191">
      <c r="A191" s="0">
        <v>555</v>
      </c>
      <c r="B191" s="0" t="s">
        <v>28</v>
      </c>
      <c r="C191" s="0" t="s">
        <v>33</v>
      </c>
      <c r="D191" s="0" t="s">
        <v>1456</v>
      </c>
      <c r="E191" s="5" t="s">
        <v>1457</v>
      </c>
      <c r="F191" s="0" t="s">
        <v>2767</v>
      </c>
      <c r="G191" s="5" t="s">
        <v>2768</v>
      </c>
      <c r="H191" s="5" t="s">
        <v>151</v>
      </c>
      <c r="I191" s="2">
        <v>111</v>
      </c>
      <c r="J191" s="2">
        <v>120</v>
      </c>
      <c r="K191" s="5" t="s">
        <v>259</v>
      </c>
      <c r="L191" s="0" t="s">
        <v>146</v>
      </c>
      <c r="M191" s="5" t="s">
        <v>1458</v>
      </c>
      <c r="N191" s="0" t="s">
        <v>104</v>
      </c>
      <c r="O191" s="3">
        <v>690.3</v>
      </c>
      <c r="P191" s="3">
        <f>IF(O191="","",O191*MAX(I191,J191))</f>
      </c>
      <c r="Q191" s="0" t="s">
        <v>106</v>
      </c>
      <c r="R191" s="0" t="s">
        <v>107</v>
      </c>
    </row>
    <row r="192">
      <c r="A192" s="0">
        <v>556</v>
      </c>
      <c r="B192" s="0" t="s">
        <v>28</v>
      </c>
      <c r="C192" s="0" t="s">
        <v>33</v>
      </c>
      <c r="D192" s="0" t="s">
        <v>2772</v>
      </c>
      <c r="E192" s="5" t="s">
        <v>1460</v>
      </c>
      <c r="F192" s="0" t="s">
        <v>1636</v>
      </c>
      <c r="G192" s="5" t="s">
        <v>2770</v>
      </c>
      <c r="H192" s="5" t="s">
        <v>2771</v>
      </c>
      <c r="I192" s="2">
        <v>14</v>
      </c>
      <c r="J192" s="2">
        <v>15</v>
      </c>
      <c r="K192" s="5" t="s">
        <v>161</v>
      </c>
      <c r="L192" s="0" t="s">
        <v>146</v>
      </c>
      <c r="M192" s="5" t="s">
        <v>2773</v>
      </c>
      <c r="N192" s="0" t="s">
        <v>104</v>
      </c>
      <c r="O192" s="3">
        <v>8516.631333333333</v>
      </c>
      <c r="P192" s="3">
        <f>IF(O192="","",O192*MAX(I192,J192))</f>
      </c>
      <c r="Q192" s="0" t="s">
        <v>106</v>
      </c>
      <c r="R192" s="0" t="s">
        <v>107</v>
      </c>
    </row>
    <row r="193">
      <c r="A193" s="0">
        <v>559</v>
      </c>
      <c r="B193" s="0" t="s">
        <v>28</v>
      </c>
      <c r="C193" s="0" t="s">
        <v>33</v>
      </c>
      <c r="D193" s="0" t="s">
        <v>1466</v>
      </c>
      <c r="E193" s="5" t="s">
        <v>566</v>
      </c>
      <c r="F193" s="0" t="s">
        <v>1238</v>
      </c>
      <c r="G193" s="5" t="s">
        <v>2786</v>
      </c>
      <c r="H193" s="5" t="s">
        <v>2787</v>
      </c>
      <c r="I193" s="2">
        <v>6</v>
      </c>
      <c r="J193" s="2">
        <v>6</v>
      </c>
      <c r="K193" s="5" t="s">
        <v>273</v>
      </c>
      <c r="L193" s="0" t="s">
        <v>146</v>
      </c>
      <c r="M193" s="5" t="s">
        <v>1467</v>
      </c>
      <c r="N193" s="0" t="s">
        <v>104</v>
      </c>
      <c r="O193" s="3">
        <v>3080</v>
      </c>
      <c r="P193" s="3">
        <f>IF(O193="","",O193*MAX(I193,J193))</f>
      </c>
      <c r="Q193" s="0" t="s">
        <v>106</v>
      </c>
      <c r="R193" s="0" t="s">
        <v>107</v>
      </c>
    </row>
    <row r="194">
      <c r="A194" s="0">
        <v>564</v>
      </c>
      <c r="B194" s="0" t="s">
        <v>28</v>
      </c>
      <c r="C194" s="0" t="s">
        <v>33</v>
      </c>
      <c r="D194" s="0" t="s">
        <v>2808</v>
      </c>
      <c r="E194" s="5" t="s">
        <v>2809</v>
      </c>
      <c r="F194" s="0" t="s">
        <v>2806</v>
      </c>
      <c r="G194" s="5" t="s">
        <v>2807</v>
      </c>
      <c r="H194" s="5" t="s">
        <v>457</v>
      </c>
      <c r="I194" s="2">
        <v>465</v>
      </c>
      <c r="J194" s="2">
        <v>210</v>
      </c>
      <c r="K194" s="5" t="s">
        <v>273</v>
      </c>
      <c r="L194" s="0" t="s">
        <v>146</v>
      </c>
      <c r="M194" s="5" t="s">
        <v>2810</v>
      </c>
      <c r="N194" s="0" t="s">
        <v>104</v>
      </c>
      <c r="O194" s="3">
        <v>147</v>
      </c>
      <c r="P194" s="3">
        <f>IF(O194="","",O194*MAX(I194,J194))</f>
      </c>
      <c r="Q194" s="0" t="s">
        <v>106</v>
      </c>
      <c r="R194" s="0" t="s">
        <v>107</v>
      </c>
    </row>
    <row r="195">
      <c r="A195" s="0">
        <v>565</v>
      </c>
      <c r="B195" s="0" t="s">
        <v>28</v>
      </c>
      <c r="C195" s="0" t="s">
        <v>33</v>
      </c>
      <c r="D195" s="0" t="s">
        <v>1503</v>
      </c>
      <c r="E195" s="5" t="s">
        <v>1504</v>
      </c>
      <c r="F195" s="0" t="s">
        <v>2812</v>
      </c>
      <c r="G195" s="5" t="s">
        <v>2813</v>
      </c>
      <c r="H195" s="5" t="s">
        <v>2175</v>
      </c>
      <c r="I195" s="2">
        <v>40</v>
      </c>
      <c r="J195" s="2">
        <v>20</v>
      </c>
      <c r="K195" s="5" t="s">
        <v>273</v>
      </c>
      <c r="L195" s="0" t="s">
        <v>146</v>
      </c>
      <c r="M195" s="5" t="s">
        <v>2814</v>
      </c>
      <c r="N195" s="0" t="s">
        <v>104</v>
      </c>
      <c r="O195" s="3">
        <v>39.2</v>
      </c>
      <c r="P195" s="3">
        <f>IF(O195="","",O195*MAX(I195,J195))</f>
      </c>
      <c r="Q195" s="0" t="s">
        <v>106</v>
      </c>
      <c r="R195" s="0" t="s">
        <v>107</v>
      </c>
    </row>
    <row r="196">
      <c r="A196" s="0">
        <v>566</v>
      </c>
      <c r="B196" s="0" t="s">
        <v>28</v>
      </c>
      <c r="C196" s="0" t="s">
        <v>33</v>
      </c>
      <c r="D196" s="0" t="s">
        <v>577</v>
      </c>
      <c r="E196" s="5" t="s">
        <v>578</v>
      </c>
      <c r="F196" s="0" t="s">
        <v>2010</v>
      </c>
      <c r="G196" s="5" t="s">
        <v>2816</v>
      </c>
      <c r="H196" s="5" t="s">
        <v>576</v>
      </c>
      <c r="I196" s="2">
        <v>1130</v>
      </c>
      <c r="J196" s="2">
        <v>4340</v>
      </c>
      <c r="K196" s="5" t="s">
        <v>273</v>
      </c>
      <c r="L196" s="0" t="s">
        <v>146</v>
      </c>
      <c r="M196" s="5" t="s">
        <v>579</v>
      </c>
      <c r="N196" s="0" t="s">
        <v>104</v>
      </c>
      <c r="O196" s="3">
        <v>54.19736635944701</v>
      </c>
      <c r="P196" s="3">
        <f>IF(O196="","",O196*MAX(I196,J196))</f>
      </c>
      <c r="Q196" s="0" t="s">
        <v>106</v>
      </c>
      <c r="R196" s="0" t="s">
        <v>107</v>
      </c>
    </row>
    <row r="197">
      <c r="A197" s="0">
        <v>569</v>
      </c>
      <c r="B197" s="0" t="s">
        <v>28</v>
      </c>
      <c r="C197" s="0" t="s">
        <v>30</v>
      </c>
      <c r="D197" s="0" t="s">
        <v>598</v>
      </c>
      <c r="E197" s="5" t="s">
        <v>599</v>
      </c>
      <c r="F197" s="0" t="s">
        <v>2826</v>
      </c>
      <c r="G197" s="5" t="s">
        <v>596</v>
      </c>
      <c r="H197" s="5" t="s">
        <v>597</v>
      </c>
      <c r="I197" s="2">
        <v>1277</v>
      </c>
      <c r="J197" s="2">
        <v>305</v>
      </c>
      <c r="K197" s="5" t="s">
        <v>169</v>
      </c>
      <c r="L197" s="0" t="s">
        <v>146</v>
      </c>
      <c r="M197" s="5" t="s">
        <v>600</v>
      </c>
      <c r="N197" s="0" t="s">
        <v>104</v>
      </c>
      <c r="O197" s="3">
        <v>188.08377049180328</v>
      </c>
      <c r="P197" s="3">
        <f>IF(O197="","",O197*MAX(I197,J197))</f>
      </c>
      <c r="Q197" s="0" t="s">
        <v>106</v>
      </c>
      <c r="R197" s="0" t="s">
        <v>107</v>
      </c>
    </row>
    <row r="198">
      <c r="A198" s="0">
        <v>570</v>
      </c>
      <c r="B198" s="0" t="s">
        <v>28</v>
      </c>
      <c r="C198" s="0" t="s">
        <v>30</v>
      </c>
      <c r="D198" s="0" t="s">
        <v>605</v>
      </c>
      <c r="E198" s="5" t="s">
        <v>606</v>
      </c>
      <c r="F198" s="0" t="s">
        <v>2828</v>
      </c>
      <c r="G198" s="5" t="s">
        <v>603</v>
      </c>
      <c r="H198" s="5" t="s">
        <v>604</v>
      </c>
      <c r="I198" s="2">
        <v>413</v>
      </c>
      <c r="J198" s="2">
        <v>100</v>
      </c>
      <c r="K198" s="5" t="s">
        <v>169</v>
      </c>
      <c r="L198" s="0" t="s">
        <v>146</v>
      </c>
      <c r="M198" s="5" t="s">
        <v>607</v>
      </c>
      <c r="N198" s="0" t="s">
        <v>104</v>
      </c>
      <c r="O198" s="3">
        <v>84.5232</v>
      </c>
      <c r="P198" s="3">
        <f>IF(O198="","",O198*MAX(I198,J198))</f>
      </c>
      <c r="Q198" s="0" t="s">
        <v>106</v>
      </c>
      <c r="R198" s="0" t="s">
        <v>107</v>
      </c>
    </row>
    <row r="199">
      <c r="A199" s="0">
        <v>571</v>
      </c>
      <c r="B199" s="0" t="s">
        <v>28</v>
      </c>
      <c r="C199" s="0" t="s">
        <v>30</v>
      </c>
      <c r="D199" s="0" t="s">
        <v>612</v>
      </c>
      <c r="E199" s="5" t="s">
        <v>613</v>
      </c>
      <c r="F199" s="0" t="s">
        <v>2830</v>
      </c>
      <c r="G199" s="5" t="s">
        <v>610</v>
      </c>
      <c r="H199" s="5" t="s">
        <v>611</v>
      </c>
      <c r="I199" s="2">
        <v>1342</v>
      </c>
      <c r="J199" s="2">
        <v>506</v>
      </c>
      <c r="K199" s="5" t="s">
        <v>169</v>
      </c>
      <c r="L199" s="0" t="s">
        <v>146</v>
      </c>
      <c r="M199" s="5" t="s">
        <v>614</v>
      </c>
      <c r="N199" s="0" t="s">
        <v>104</v>
      </c>
      <c r="O199" s="3">
        <v>100.49658102766799</v>
      </c>
      <c r="P199" s="3">
        <f>IF(O199="","",O199*MAX(I199,J199))</f>
      </c>
      <c r="Q199" s="0" t="s">
        <v>106</v>
      </c>
      <c r="R199" s="0" t="s">
        <v>107</v>
      </c>
    </row>
    <row r="200">
      <c r="A200" s="0">
        <v>572</v>
      </c>
      <c r="B200" s="0" t="s">
        <v>28</v>
      </c>
      <c r="C200" s="0" t="s">
        <v>30</v>
      </c>
      <c r="D200" s="0" t="s">
        <v>2834</v>
      </c>
      <c r="E200" s="5" t="s">
        <v>2835</v>
      </c>
      <c r="F200" s="0" t="s">
        <v>2832</v>
      </c>
      <c r="G200" s="5" t="s">
        <v>2833</v>
      </c>
      <c r="H200" s="5" t="s">
        <v>1523</v>
      </c>
      <c r="I200" s="2">
        <v>90</v>
      </c>
      <c r="J200" s="2">
        <v>0</v>
      </c>
      <c r="K200" s="5" t="s">
        <v>169</v>
      </c>
      <c r="L200" s="0" t="s">
        <v>102</v>
      </c>
      <c r="M200" s="5" t="s">
        <v>2836</v>
      </c>
      <c r="N200" s="0" t="s">
        <v>104</v>
      </c>
      <c r="O200" s="3">
        <v>567.63</v>
      </c>
      <c r="P200" s="3">
        <f>IF(O200="","",O200*MAX(I200,J200))</f>
      </c>
      <c r="Q200" s="0" t="s">
        <v>106</v>
      </c>
      <c r="R200" s="0" t="s">
        <v>107</v>
      </c>
    </row>
    <row r="201">
      <c r="A201" s="0">
        <v>575</v>
      </c>
      <c r="B201" s="0" t="s">
        <v>28</v>
      </c>
      <c r="C201" s="0" t="s">
        <v>33</v>
      </c>
      <c r="D201" s="0" t="s">
        <v>629</v>
      </c>
      <c r="E201" s="5" t="s">
        <v>630</v>
      </c>
      <c r="F201" s="0" t="s">
        <v>2845</v>
      </c>
      <c r="G201" s="5" t="s">
        <v>2846</v>
      </c>
      <c r="H201" s="5" t="s">
        <v>471</v>
      </c>
      <c r="I201" s="2">
        <v>300</v>
      </c>
      <c r="J201" s="2">
        <v>850</v>
      </c>
      <c r="K201" s="5" t="s">
        <v>273</v>
      </c>
      <c r="L201" s="0" t="s">
        <v>146</v>
      </c>
      <c r="M201" s="5" t="s">
        <v>631</v>
      </c>
      <c r="N201" s="0" t="s">
        <v>104</v>
      </c>
      <c r="O201" s="3">
        <v>68.2</v>
      </c>
      <c r="P201" s="3">
        <f>IF(O201="","",O201*MAX(I201,J201))</f>
      </c>
      <c r="Q201" s="0" t="s">
        <v>106</v>
      </c>
      <c r="R201" s="0" t="s">
        <v>107</v>
      </c>
    </row>
    <row r="202">
      <c r="A202" s="0">
        <v>576</v>
      </c>
      <c r="B202" s="0" t="s">
        <v>28</v>
      </c>
      <c r="C202" s="0" t="s">
        <v>33</v>
      </c>
      <c r="D202" s="0" t="s">
        <v>623</v>
      </c>
      <c r="E202" s="5" t="s">
        <v>624</v>
      </c>
      <c r="F202" s="0" t="s">
        <v>2848</v>
      </c>
      <c r="G202" s="5" t="s">
        <v>2849</v>
      </c>
      <c r="H202" s="5" t="s">
        <v>457</v>
      </c>
      <c r="I202" s="2">
        <v>371</v>
      </c>
      <c r="J202" s="2">
        <v>750</v>
      </c>
      <c r="K202" s="5" t="s">
        <v>137</v>
      </c>
      <c r="L202" s="0" t="s">
        <v>102</v>
      </c>
      <c r="M202" s="5" t="s">
        <v>625</v>
      </c>
      <c r="N202" s="0" t="s">
        <v>104</v>
      </c>
      <c r="O202" s="3">
        <v>64.82613333333333</v>
      </c>
      <c r="P202" s="3">
        <f>IF(O202="","",O202*MAX(I202,J202))</f>
      </c>
      <c r="Q202" s="0" t="s">
        <v>106</v>
      </c>
      <c r="R202" s="0" t="s">
        <v>107</v>
      </c>
    </row>
    <row r="203">
      <c r="A203" s="0">
        <v>580</v>
      </c>
      <c r="B203" s="0" t="s">
        <v>28</v>
      </c>
      <c r="C203" s="0" t="s">
        <v>33</v>
      </c>
      <c r="D203" s="0" t="s">
        <v>2867</v>
      </c>
      <c r="E203" s="5" t="s">
        <v>2868</v>
      </c>
      <c r="F203" s="0" t="s">
        <v>2043</v>
      </c>
      <c r="G203" s="5" t="s">
        <v>2866</v>
      </c>
      <c r="H203" s="5" t="s">
        <v>306</v>
      </c>
      <c r="I203" s="2">
        <v>2</v>
      </c>
      <c r="J203" s="2">
        <v>3</v>
      </c>
      <c r="K203" s="5" t="s">
        <v>308</v>
      </c>
      <c r="L203" s="0" t="s">
        <v>146</v>
      </c>
      <c r="M203" s="5" t="s">
        <v>2869</v>
      </c>
      <c r="N203" s="0" t="s">
        <v>104</v>
      </c>
      <c r="O203" s="3">
        <v>4261.293333333333</v>
      </c>
      <c r="P203" s="3">
        <f>IF(O203="","",O203*MAX(I203,J203))</f>
      </c>
      <c r="Q203" s="0" t="s">
        <v>106</v>
      </c>
      <c r="R203" s="0" t="s">
        <v>107</v>
      </c>
    </row>
    <row r="204">
      <c r="A204" s="0">
        <v>581</v>
      </c>
      <c r="B204" s="0" t="s">
        <v>28</v>
      </c>
      <c r="C204" s="0" t="s">
        <v>33</v>
      </c>
      <c r="D204" s="0" t="s">
        <v>2874</v>
      </c>
      <c r="E204" s="5" t="s">
        <v>2875</v>
      </c>
      <c r="F204" s="0" t="s">
        <v>2871</v>
      </c>
      <c r="G204" s="5" t="s">
        <v>2872</v>
      </c>
      <c r="H204" s="5" t="s">
        <v>2873</v>
      </c>
      <c r="I204" s="2">
        <v>147</v>
      </c>
      <c r="J204" s="2">
        <v>100</v>
      </c>
      <c r="K204" s="5" t="s">
        <v>241</v>
      </c>
      <c r="L204" s="0" t="s">
        <v>146</v>
      </c>
      <c r="M204" s="5" t="s">
        <v>2876</v>
      </c>
      <c r="N204" s="0" t="s">
        <v>104</v>
      </c>
      <c r="O204" s="3">
        <v>633.6</v>
      </c>
      <c r="P204" s="3">
        <f>IF(O204="","",O204*MAX(I204,J204))</f>
      </c>
      <c r="Q204" s="0" t="s">
        <v>106</v>
      </c>
      <c r="R204" s="0" t="s">
        <v>107</v>
      </c>
    </row>
    <row r="205">
      <c r="A205" s="0">
        <v>585</v>
      </c>
      <c r="B205" s="0" t="s">
        <v>28</v>
      </c>
      <c r="C205" s="0" t="s">
        <v>30</v>
      </c>
      <c r="D205" s="0" t="s">
        <v>658</v>
      </c>
      <c r="E205" s="5" t="s">
        <v>659</v>
      </c>
      <c r="F205" s="0" t="s">
        <v>2890</v>
      </c>
      <c r="G205" s="5" t="s">
        <v>2891</v>
      </c>
      <c r="H205" s="5" t="s">
        <v>657</v>
      </c>
      <c r="I205" s="2">
        <v>80</v>
      </c>
      <c r="J205" s="2">
        <v>0</v>
      </c>
      <c r="K205" s="5" t="s">
        <v>660</v>
      </c>
      <c r="L205" s="0" t="s">
        <v>146</v>
      </c>
      <c r="M205" s="5" t="s">
        <v>661</v>
      </c>
      <c r="N205" s="0" t="s">
        <v>104</v>
      </c>
      <c r="O205" s="3">
        <v>208.7056</v>
      </c>
      <c r="P205" s="3">
        <f>IF(O205="","",O205*MAX(I205,J205))</f>
      </c>
      <c r="Q205" s="0" t="s">
        <v>106</v>
      </c>
      <c r="R205" s="0" t="s">
        <v>107</v>
      </c>
    </row>
    <row r="206">
      <c r="A206" s="0">
        <v>586</v>
      </c>
      <c r="B206" s="0" t="s">
        <v>28</v>
      </c>
      <c r="C206" s="0" t="s">
        <v>33</v>
      </c>
      <c r="D206" s="0" t="s">
        <v>666</v>
      </c>
      <c r="E206" s="5" t="s">
        <v>667</v>
      </c>
      <c r="F206" s="0" t="s">
        <v>2893</v>
      </c>
      <c r="G206" s="5" t="s">
        <v>2894</v>
      </c>
      <c r="H206" s="5" t="s">
        <v>665</v>
      </c>
      <c r="I206" s="2">
        <v>250</v>
      </c>
      <c r="J206" s="2">
        <v>0</v>
      </c>
      <c r="K206" s="5" t="s">
        <v>273</v>
      </c>
      <c r="L206" s="0" t="s">
        <v>146</v>
      </c>
      <c r="M206" s="5" t="s">
        <v>668</v>
      </c>
      <c r="N206" s="0" t="s">
        <v>104</v>
      </c>
      <c r="O206" s="3">
        <v>37.0302</v>
      </c>
      <c r="P206" s="3">
        <f>IF(O206="","",O206*MAX(I206,J206))</f>
      </c>
      <c r="Q206" s="0" t="s">
        <v>106</v>
      </c>
      <c r="R206" s="0" t="s">
        <v>107</v>
      </c>
    </row>
    <row r="207">
      <c r="A207" s="0">
        <v>589</v>
      </c>
      <c r="B207" s="0" t="s">
        <v>28</v>
      </c>
      <c r="C207" s="0" t="s">
        <v>33</v>
      </c>
      <c r="D207" s="0" t="s">
        <v>678</v>
      </c>
      <c r="E207" s="5" t="s">
        <v>679</v>
      </c>
      <c r="F207" s="0" t="s">
        <v>2905</v>
      </c>
      <c r="G207" s="5" t="s">
        <v>2906</v>
      </c>
      <c r="H207" s="5" t="s">
        <v>270</v>
      </c>
      <c r="I207" s="2">
        <v>15</v>
      </c>
      <c r="J207" s="2">
        <v>150</v>
      </c>
      <c r="K207" s="5" t="s">
        <v>273</v>
      </c>
      <c r="L207" s="0" t="s">
        <v>146</v>
      </c>
      <c r="M207" s="5" t="s">
        <v>680</v>
      </c>
      <c r="N207" s="0" t="s">
        <v>104</v>
      </c>
      <c r="O207" s="3">
        <v>43.7</v>
      </c>
      <c r="P207" s="3">
        <f>IF(O207="","",O207*MAX(I207,J207))</f>
      </c>
      <c r="Q207" s="0" t="s">
        <v>106</v>
      </c>
      <c r="R207" s="0" t="s">
        <v>107</v>
      </c>
    </row>
    <row r="208">
      <c r="A208" s="0">
        <v>599</v>
      </c>
      <c r="B208" s="0" t="s">
        <v>28</v>
      </c>
      <c r="C208" s="0" t="s">
        <v>33</v>
      </c>
      <c r="D208" s="0" t="s">
        <v>2940</v>
      </c>
      <c r="E208" s="5" t="s">
        <v>2941</v>
      </c>
      <c r="F208" s="0" t="s">
        <v>2937</v>
      </c>
      <c r="G208" s="5" t="s">
        <v>2938</v>
      </c>
      <c r="H208" s="5" t="s">
        <v>2939</v>
      </c>
      <c r="I208" s="2">
        <v>120</v>
      </c>
      <c r="J208" s="2">
        <v>6</v>
      </c>
      <c r="K208" s="5" t="s">
        <v>259</v>
      </c>
      <c r="L208" s="0" t="s">
        <v>146</v>
      </c>
      <c r="M208" s="5" t="s">
        <v>2942</v>
      </c>
      <c r="N208" s="0" t="s">
        <v>104</v>
      </c>
      <c r="O208" s="3">
        <v>8841.816666666666</v>
      </c>
      <c r="P208" s="3">
        <f>IF(O208="","",O208*MAX(I208,J208))</f>
      </c>
      <c r="Q208" s="0" t="s">
        <v>106</v>
      </c>
      <c r="R208" s="0" t="s">
        <v>107</v>
      </c>
    </row>
    <row r="209">
      <c r="A209" s="0">
        <v>603</v>
      </c>
      <c r="B209" s="0" t="s">
        <v>28</v>
      </c>
      <c r="C209" s="0" t="s">
        <v>33</v>
      </c>
      <c r="D209" s="0" t="s">
        <v>1647</v>
      </c>
      <c r="E209" s="5" t="s">
        <v>1648</v>
      </c>
      <c r="F209" s="0" t="s">
        <v>1742</v>
      </c>
      <c r="G209" s="5" t="s">
        <v>2954</v>
      </c>
      <c r="H209" s="5" t="s">
        <v>2955</v>
      </c>
      <c r="I209" s="2">
        <v>42</v>
      </c>
      <c r="J209" s="2">
        <v>0</v>
      </c>
      <c r="K209" s="5" t="s">
        <v>259</v>
      </c>
      <c r="L209" s="0" t="s">
        <v>146</v>
      </c>
      <c r="M209" s="5" t="s">
        <v>1649</v>
      </c>
      <c r="N209" s="0" t="s">
        <v>104</v>
      </c>
      <c r="O209" s="3">
        <v>528.0535431034483</v>
      </c>
      <c r="P209" s="3">
        <f>IF(O209="","",O209*MAX(I209,J209))</f>
      </c>
      <c r="Q209" s="0" t="s">
        <v>106</v>
      </c>
      <c r="R209" s="0" t="s">
        <v>107</v>
      </c>
    </row>
    <row r="210">
      <c r="A210" s="0">
        <v>604</v>
      </c>
      <c r="B210" s="0" t="s">
        <v>28</v>
      </c>
      <c r="C210" s="0" t="s">
        <v>33</v>
      </c>
      <c r="D210" s="0" t="s">
        <v>2959</v>
      </c>
      <c r="E210" s="5" t="s">
        <v>2960</v>
      </c>
      <c r="F210" s="0" t="s">
        <v>2957</v>
      </c>
      <c r="G210" s="5" t="s">
        <v>2958</v>
      </c>
      <c r="H210" s="5" t="s">
        <v>258</v>
      </c>
      <c r="I210" s="2">
        <v>30</v>
      </c>
      <c r="J210" s="2">
        <v>4</v>
      </c>
      <c r="K210" s="5" t="s">
        <v>259</v>
      </c>
      <c r="L210" s="0" t="s">
        <v>146</v>
      </c>
      <c r="M210" s="5" t="s">
        <v>2961</v>
      </c>
      <c r="N210" s="0" t="s">
        <v>104</v>
      </c>
      <c r="O210" s="3">
        <v>25873.642499999998</v>
      </c>
      <c r="P210" s="3">
        <f>IF(O210="","",O210*MAX(I210,J210))</f>
      </c>
      <c r="Q210" s="0" t="s">
        <v>106</v>
      </c>
      <c r="R210" s="0" t="s">
        <v>107</v>
      </c>
    </row>
    <row r="211">
      <c r="A211" s="0">
        <v>607</v>
      </c>
      <c r="B211" s="0" t="s">
        <v>28</v>
      </c>
      <c r="C211" s="0" t="s">
        <v>33</v>
      </c>
      <c r="D211" s="0" t="s">
        <v>2049</v>
      </c>
      <c r="E211" s="5" t="s">
        <v>2050</v>
      </c>
      <c r="F211" s="0" t="s">
        <v>1746</v>
      </c>
      <c r="G211" s="5" t="s">
        <v>2973</v>
      </c>
      <c r="H211" s="5" t="s">
        <v>427</v>
      </c>
      <c r="I211" s="2">
        <v>44</v>
      </c>
      <c r="J211" s="2">
        <v>50</v>
      </c>
      <c r="K211" s="5" t="s">
        <v>259</v>
      </c>
      <c r="L211" s="0" t="s">
        <v>146</v>
      </c>
      <c r="M211" s="5" t="s">
        <v>2051</v>
      </c>
      <c r="N211" s="0" t="s">
        <v>104</v>
      </c>
      <c r="O211" s="3">
        <v>614.345</v>
      </c>
      <c r="P211" s="3">
        <f>IF(O211="","",O211*MAX(I211,J211))</f>
      </c>
      <c r="Q211" s="0" t="s">
        <v>106</v>
      </c>
      <c r="R211" s="0" t="s">
        <v>107</v>
      </c>
    </row>
    <row r="212">
      <c r="A212" s="0">
        <v>608</v>
      </c>
      <c r="B212" s="0" t="s">
        <v>28</v>
      </c>
      <c r="C212" s="0" t="s">
        <v>33</v>
      </c>
      <c r="D212" s="0" t="s">
        <v>732</v>
      </c>
      <c r="E212" s="5" t="s">
        <v>733</v>
      </c>
      <c r="F212" s="0" t="s">
        <v>2975</v>
      </c>
      <c r="G212" s="5" t="s">
        <v>2976</v>
      </c>
      <c r="H212" s="5" t="s">
        <v>731</v>
      </c>
      <c r="I212" s="2">
        <v>15</v>
      </c>
      <c r="J212" s="2">
        <v>16</v>
      </c>
      <c r="K212" s="5" t="s">
        <v>259</v>
      </c>
      <c r="L212" s="0" t="s">
        <v>146</v>
      </c>
      <c r="M212" s="5" t="s">
        <v>734</v>
      </c>
      <c r="N212" s="0" t="s">
        <v>104</v>
      </c>
      <c r="O212" s="3">
        <v>881.6768750000001</v>
      </c>
      <c r="P212" s="3">
        <f>IF(O212="","",O212*MAX(I212,J212))</f>
      </c>
      <c r="Q212" s="0" t="s">
        <v>106</v>
      </c>
      <c r="R212" s="0" t="s">
        <v>107</v>
      </c>
    </row>
    <row r="213">
      <c r="A213" s="0">
        <v>611</v>
      </c>
      <c r="B213" s="0" t="s">
        <v>28</v>
      </c>
      <c r="C213" s="0" t="s">
        <v>33</v>
      </c>
      <c r="D213" s="0" t="s">
        <v>2987</v>
      </c>
      <c r="E213" s="5" t="s">
        <v>2988</v>
      </c>
      <c r="F213" s="0" t="s">
        <v>1426</v>
      </c>
      <c r="G213" s="5" t="s">
        <v>2986</v>
      </c>
      <c r="H213" s="5" t="s">
        <v>1502</v>
      </c>
      <c r="I213" s="2">
        <v>80</v>
      </c>
      <c r="J213" s="2">
        <v>0</v>
      </c>
      <c r="K213" s="5" t="s">
        <v>137</v>
      </c>
      <c r="L213" s="0" t="s">
        <v>146</v>
      </c>
      <c r="M213" s="5" t="s">
        <v>2989</v>
      </c>
      <c r="N213" s="0" t="s">
        <v>104</v>
      </c>
      <c r="O213" s="3">
        <v>112.25</v>
      </c>
      <c r="P213" s="3">
        <f>IF(O213="","",O213*MAX(I213,J213))</f>
      </c>
      <c r="Q213" s="0" t="s">
        <v>106</v>
      </c>
      <c r="R213" s="0" t="s">
        <v>107</v>
      </c>
    </row>
    <row r="214">
      <c r="A214" s="0">
        <v>613</v>
      </c>
      <c r="B214" s="0" t="s">
        <v>28</v>
      </c>
      <c r="C214" s="0" t="s">
        <v>33</v>
      </c>
      <c r="D214" s="0" t="s">
        <v>751</v>
      </c>
      <c r="E214" s="5" t="s">
        <v>752</v>
      </c>
      <c r="F214" s="0" t="s">
        <v>2996</v>
      </c>
      <c r="G214" s="5" t="s">
        <v>2997</v>
      </c>
      <c r="H214" s="5" t="s">
        <v>471</v>
      </c>
      <c r="I214" s="2">
        <v>308</v>
      </c>
      <c r="J214" s="2">
        <v>280</v>
      </c>
      <c r="K214" s="5" t="s">
        <v>273</v>
      </c>
      <c r="L214" s="0" t="s">
        <v>146</v>
      </c>
      <c r="M214" s="5" t="s">
        <v>753</v>
      </c>
      <c r="N214" s="0" t="s">
        <v>104</v>
      </c>
      <c r="O214" s="3">
        <v>35.5</v>
      </c>
      <c r="P214" s="3">
        <f>IF(O214="","",O214*MAX(I214,J214))</f>
      </c>
      <c r="Q214" s="0" t="s">
        <v>106</v>
      </c>
      <c r="R214" s="0" t="s">
        <v>107</v>
      </c>
    </row>
    <row r="215">
      <c r="A215" s="0">
        <v>614</v>
      </c>
      <c r="B215" s="0" t="s">
        <v>28</v>
      </c>
      <c r="C215" s="0" t="s">
        <v>33</v>
      </c>
      <c r="D215" s="0" t="s">
        <v>3001</v>
      </c>
      <c r="E215" s="5" t="s">
        <v>3002</v>
      </c>
      <c r="F215" s="0" t="s">
        <v>2999</v>
      </c>
      <c r="G215" s="5" t="s">
        <v>3000</v>
      </c>
      <c r="I215" s="2">
        <v>32</v>
      </c>
      <c r="J215" s="2">
        <v>40</v>
      </c>
      <c r="L215" s="0" t="s">
        <v>102</v>
      </c>
      <c r="M215" s="5" t="s">
        <v>3003</v>
      </c>
      <c r="N215" s="0" t="s">
        <v>104</v>
      </c>
      <c r="O215" s="3">
        <v>17541.1</v>
      </c>
      <c r="P215" s="3">
        <f>IF(O215="","",O215*MAX(I215,J215))</f>
      </c>
      <c r="Q215" s="0" t="s">
        <v>106</v>
      </c>
      <c r="R215" s="0" t="s">
        <v>107</v>
      </c>
    </row>
    <row r="216">
      <c r="A216" s="0">
        <v>619</v>
      </c>
      <c r="B216" s="0" t="s">
        <v>28</v>
      </c>
      <c r="C216" s="0" t="s">
        <v>33</v>
      </c>
      <c r="D216" s="0" t="s">
        <v>769</v>
      </c>
      <c r="E216" s="5" t="s">
        <v>770</v>
      </c>
      <c r="F216" s="0" t="s">
        <v>3020</v>
      </c>
      <c r="G216" s="5" t="s">
        <v>3021</v>
      </c>
      <c r="H216" s="5" t="s">
        <v>768</v>
      </c>
      <c r="I216" s="2">
        <v>190</v>
      </c>
      <c r="J216" s="2">
        <v>1687</v>
      </c>
      <c r="K216" s="5" t="s">
        <v>273</v>
      </c>
      <c r="L216" s="0" t="s">
        <v>146</v>
      </c>
      <c r="M216" s="5" t="s">
        <v>3022</v>
      </c>
      <c r="N216" s="0" t="s">
        <v>104</v>
      </c>
      <c r="O216" s="3">
        <v>139.99481920569056</v>
      </c>
      <c r="P216" s="3">
        <f>IF(O216="","",O216*MAX(I216,J216))</f>
      </c>
      <c r="Q216" s="0" t="s">
        <v>106</v>
      </c>
      <c r="R216" s="0" t="s">
        <v>107</v>
      </c>
    </row>
    <row r="217">
      <c r="A217" s="0">
        <v>620</v>
      </c>
      <c r="B217" s="0" t="s">
        <v>28</v>
      </c>
      <c r="C217" s="0" t="s">
        <v>33</v>
      </c>
      <c r="D217" s="0" t="s">
        <v>1701</v>
      </c>
      <c r="E217" s="5" t="s">
        <v>1702</v>
      </c>
      <c r="F217" s="0" t="s">
        <v>3024</v>
      </c>
      <c r="G217" s="5" t="s">
        <v>3025</v>
      </c>
      <c r="H217" s="5" t="s">
        <v>278</v>
      </c>
      <c r="I217" s="2">
        <v>70</v>
      </c>
      <c r="J217" s="2">
        <v>0</v>
      </c>
      <c r="K217" s="5" t="s">
        <v>273</v>
      </c>
      <c r="L217" s="0" t="s">
        <v>146</v>
      </c>
      <c r="M217" s="5" t="s">
        <v>3026</v>
      </c>
      <c r="N217" s="0" t="s">
        <v>104</v>
      </c>
      <c r="O217" s="3">
        <v>30.384038180341193</v>
      </c>
      <c r="P217" s="3">
        <f>IF(O217="","",O217*MAX(I217,J217))</f>
      </c>
      <c r="Q217" s="0" t="s">
        <v>106</v>
      </c>
      <c r="R217" s="0" t="s">
        <v>107</v>
      </c>
    </row>
    <row r="218">
      <c r="A218" s="0">
        <v>628</v>
      </c>
      <c r="B218" s="0" t="s">
        <v>28</v>
      </c>
      <c r="C218" s="0" t="s">
        <v>33</v>
      </c>
      <c r="D218" s="0" t="s">
        <v>3060</v>
      </c>
      <c r="E218" s="5" t="s">
        <v>343</v>
      </c>
      <c r="F218" s="0" t="s">
        <v>1782</v>
      </c>
      <c r="G218" s="5" t="s">
        <v>3058</v>
      </c>
      <c r="H218" s="5" t="s">
        <v>3059</v>
      </c>
      <c r="I218" s="2">
        <v>890</v>
      </c>
      <c r="J218" s="2">
        <v>1675</v>
      </c>
      <c r="K218" s="5" t="s">
        <v>259</v>
      </c>
      <c r="L218" s="0" t="s">
        <v>102</v>
      </c>
      <c r="M218" s="5" t="s">
        <v>3061</v>
      </c>
      <c r="N218" s="0" t="s">
        <v>104</v>
      </c>
      <c r="O218" s="3">
        <v>659.1582089552239</v>
      </c>
      <c r="P218" s="3">
        <f>IF(O218="","",O218*MAX(I218,J218))</f>
      </c>
      <c r="Q218" s="0" t="s">
        <v>106</v>
      </c>
      <c r="R218" s="0" t="s">
        <v>107</v>
      </c>
    </row>
    <row r="219">
      <c r="A219" s="0">
        <v>629</v>
      </c>
      <c r="B219" s="0" t="s">
        <v>28</v>
      </c>
      <c r="C219" s="0" t="s">
        <v>33</v>
      </c>
      <c r="D219" s="0" t="s">
        <v>3065</v>
      </c>
      <c r="E219" s="5" t="s">
        <v>3066</v>
      </c>
      <c r="F219" s="0" t="s">
        <v>1769</v>
      </c>
      <c r="G219" s="5" t="s">
        <v>3063</v>
      </c>
      <c r="H219" s="5" t="s">
        <v>3064</v>
      </c>
      <c r="I219" s="2">
        <v>114</v>
      </c>
      <c r="J219" s="2">
        <v>0</v>
      </c>
      <c r="K219" s="5" t="s">
        <v>205</v>
      </c>
      <c r="L219" s="0" t="s">
        <v>146</v>
      </c>
      <c r="M219" s="5" t="s">
        <v>3067</v>
      </c>
      <c r="N219" s="0" t="s">
        <v>104</v>
      </c>
      <c r="O219" s="3">
        <v>688.5990909090908</v>
      </c>
      <c r="P219" s="3">
        <f>IF(O219="","",O219*MAX(I219,J219))</f>
      </c>
      <c r="Q219" s="0" t="s">
        <v>106</v>
      </c>
      <c r="R219" s="0" t="s">
        <v>107</v>
      </c>
    </row>
    <row r="220">
      <c r="A220" s="0">
        <v>632</v>
      </c>
      <c r="B220" s="0" t="s">
        <v>28</v>
      </c>
      <c r="C220" s="0" t="s">
        <v>33</v>
      </c>
      <c r="D220" s="0" t="s">
        <v>797</v>
      </c>
      <c r="E220" s="5" t="s">
        <v>798</v>
      </c>
      <c r="F220" s="0" t="s">
        <v>3078</v>
      </c>
      <c r="G220" s="5" t="s">
        <v>795</v>
      </c>
      <c r="H220" s="5" t="s">
        <v>796</v>
      </c>
      <c r="I220" s="2">
        <v>1</v>
      </c>
      <c r="J220" s="2">
        <v>0</v>
      </c>
      <c r="K220" s="5" t="s">
        <v>145</v>
      </c>
      <c r="L220" s="0" t="s">
        <v>146</v>
      </c>
      <c r="M220" s="5" t="s">
        <v>799</v>
      </c>
      <c r="N220" s="0" t="s">
        <v>104</v>
      </c>
      <c r="O220" s="3">
        <v>2216.547323076923</v>
      </c>
      <c r="P220" s="3">
        <f>IF(O220="","",O220*MAX(I220,J220))</f>
      </c>
      <c r="Q220" s="0" t="s">
        <v>106</v>
      </c>
      <c r="R220" s="0" t="s">
        <v>107</v>
      </c>
    </row>
    <row r="221">
      <c r="A221" s="0">
        <v>644</v>
      </c>
      <c r="B221" s="0" t="s">
        <v>28</v>
      </c>
      <c r="C221" s="0" t="s">
        <v>30</v>
      </c>
      <c r="D221" s="0" t="s">
        <v>890</v>
      </c>
      <c r="E221" s="5" t="s">
        <v>891</v>
      </c>
      <c r="F221" s="0" t="s">
        <v>3124</v>
      </c>
      <c r="G221" s="5" t="s">
        <v>3125</v>
      </c>
      <c r="H221" s="5" t="s">
        <v>889</v>
      </c>
      <c r="I221" s="2">
        <v>19</v>
      </c>
      <c r="J221" s="2">
        <v>5</v>
      </c>
      <c r="K221" s="5" t="s">
        <v>877</v>
      </c>
      <c r="L221" s="0" t="s">
        <v>146</v>
      </c>
      <c r="M221" s="5" t="s">
        <v>3126</v>
      </c>
      <c r="N221" s="0" t="s">
        <v>104</v>
      </c>
      <c r="O221" s="3">
        <v>353.04</v>
      </c>
      <c r="P221" s="3">
        <f>IF(O221="","",O221*MAX(I221,J221))</f>
      </c>
      <c r="Q221" s="0" t="s">
        <v>106</v>
      </c>
      <c r="R221" s="0" t="s">
        <v>107</v>
      </c>
    </row>
    <row r="222">
      <c r="A222" s="0">
        <v>645</v>
      </c>
      <c r="B222" s="0" t="s">
        <v>28</v>
      </c>
      <c r="C222" s="0" t="s">
        <v>30</v>
      </c>
      <c r="D222" s="0" t="s">
        <v>1806</v>
      </c>
      <c r="E222" s="5" t="s">
        <v>1807</v>
      </c>
      <c r="F222" s="0" t="s">
        <v>3128</v>
      </c>
      <c r="G222" s="5" t="s">
        <v>3129</v>
      </c>
      <c r="H222" s="5" t="s">
        <v>882</v>
      </c>
      <c r="I222" s="2">
        <v>9</v>
      </c>
      <c r="J222" s="2">
        <v>10</v>
      </c>
      <c r="K222" s="5" t="s">
        <v>877</v>
      </c>
      <c r="L222" s="0" t="s">
        <v>146</v>
      </c>
      <c r="M222" s="5" t="s">
        <v>3130</v>
      </c>
      <c r="N222" s="0" t="s">
        <v>104</v>
      </c>
      <c r="O222" s="3">
        <v>471.3</v>
      </c>
      <c r="P222" s="3">
        <f>IF(O222="","",O222*MAX(I222,J222))</f>
      </c>
      <c r="Q222" s="0" t="s">
        <v>106</v>
      </c>
      <c r="R222" s="0" t="s">
        <v>107</v>
      </c>
    </row>
    <row r="223">
      <c r="A223" s="0">
        <v>659</v>
      </c>
      <c r="B223" s="0" t="s">
        <v>28</v>
      </c>
      <c r="C223" s="0" t="s">
        <v>33</v>
      </c>
      <c r="D223" s="0" t="s">
        <v>1833</v>
      </c>
      <c r="E223" s="5" t="s">
        <v>1834</v>
      </c>
      <c r="F223" s="0" t="s">
        <v>3184</v>
      </c>
      <c r="G223" s="5" t="s">
        <v>3185</v>
      </c>
      <c r="H223" s="5" t="s">
        <v>3186</v>
      </c>
      <c r="I223" s="2">
        <v>14</v>
      </c>
      <c r="J223" s="2">
        <v>20</v>
      </c>
      <c r="K223" s="5" t="s">
        <v>273</v>
      </c>
      <c r="L223" s="0" t="s">
        <v>146</v>
      </c>
      <c r="M223" s="5" t="s">
        <v>3187</v>
      </c>
      <c r="N223" s="0" t="s">
        <v>104</v>
      </c>
      <c r="O223" s="3">
        <v>950</v>
      </c>
      <c r="P223" s="3">
        <f>IF(O223="","",O223*MAX(I223,J223))</f>
      </c>
      <c r="Q223" s="0" t="s">
        <v>106</v>
      </c>
      <c r="R223" s="0" t="s">
        <v>107</v>
      </c>
    </row>
    <row r="224">
      <c r="A224" s="0">
        <v>662</v>
      </c>
      <c r="B224" s="0" t="s">
        <v>28</v>
      </c>
      <c r="C224" s="0" t="s">
        <v>30</v>
      </c>
      <c r="D224" s="0" t="s">
        <v>1847</v>
      </c>
      <c r="E224" s="5" t="s">
        <v>1848</v>
      </c>
      <c r="F224" s="0" t="s">
        <v>1429</v>
      </c>
      <c r="G224" s="5" t="s">
        <v>3197</v>
      </c>
      <c r="I224" s="2">
        <v>7</v>
      </c>
      <c r="J224" s="2">
        <v>2</v>
      </c>
      <c r="L224" s="0" t="s">
        <v>102</v>
      </c>
      <c r="M224" s="5" t="s">
        <v>1849</v>
      </c>
      <c r="N224" s="0" t="s">
        <v>104</v>
      </c>
      <c r="O224" s="3">
        <v>10536</v>
      </c>
      <c r="P224" s="3">
        <f>IF(O224="","",O224*MAX(I224,J224))</f>
      </c>
      <c r="Q224" s="0" t="s">
        <v>106</v>
      </c>
      <c r="R224" s="0" t="s">
        <v>107</v>
      </c>
    </row>
    <row r="225">
      <c r="A225" s="0">
        <v>669</v>
      </c>
      <c r="B225" s="0" t="s">
        <v>28</v>
      </c>
      <c r="C225" s="0" t="s">
        <v>33</v>
      </c>
      <c r="D225" s="0" t="s">
        <v>1875</v>
      </c>
      <c r="E225" s="5" t="s">
        <v>1411</v>
      </c>
      <c r="F225" s="0" t="s">
        <v>3226</v>
      </c>
      <c r="G225" s="5" t="s">
        <v>3227</v>
      </c>
      <c r="H225" s="5" t="s">
        <v>2684</v>
      </c>
      <c r="I225" s="2">
        <v>12</v>
      </c>
      <c r="J225" s="2">
        <v>0</v>
      </c>
      <c r="K225" s="5" t="s">
        <v>241</v>
      </c>
      <c r="L225" s="0" t="s">
        <v>146</v>
      </c>
      <c r="M225" s="5" t="s">
        <v>3228</v>
      </c>
      <c r="N225" s="0" t="s">
        <v>104</v>
      </c>
      <c r="O225" s="3">
        <v>1237.5</v>
      </c>
      <c r="P225" s="3">
        <f>IF(O225="","",O225*MAX(I225,J225))</f>
      </c>
      <c r="Q225" s="0" t="s">
        <v>106</v>
      </c>
      <c r="R225" s="0" t="s">
        <v>107</v>
      </c>
    </row>
    <row r="226">
      <c r="A226" s="0">
        <v>670</v>
      </c>
      <c r="B226" s="0" t="s">
        <v>28</v>
      </c>
      <c r="C226" s="0" t="s">
        <v>33</v>
      </c>
      <c r="D226" s="0" t="s">
        <v>1875</v>
      </c>
      <c r="E226" s="5" t="s">
        <v>1411</v>
      </c>
      <c r="F226" s="0" t="s">
        <v>2077</v>
      </c>
      <c r="G226" s="5" t="s">
        <v>3230</v>
      </c>
      <c r="H226" s="5" t="s">
        <v>3231</v>
      </c>
      <c r="I226" s="2">
        <v>3</v>
      </c>
      <c r="J226" s="2">
        <v>0</v>
      </c>
      <c r="K226" s="5" t="s">
        <v>259</v>
      </c>
      <c r="L226" s="0" t="s">
        <v>146</v>
      </c>
      <c r="M226" s="5" t="s">
        <v>3232</v>
      </c>
      <c r="N226" s="0" t="s">
        <v>104</v>
      </c>
      <c r="O226" s="3">
        <v>1237.5</v>
      </c>
      <c r="P226" s="3">
        <f>IF(O226="","",O226*MAX(I226,J226))</f>
      </c>
      <c r="Q226" s="0" t="s">
        <v>106</v>
      </c>
      <c r="R226" s="0" t="s">
        <v>107</v>
      </c>
    </row>
    <row r="227">
      <c r="A227" s="0">
        <v>672</v>
      </c>
      <c r="B227" s="0" t="s">
        <v>28</v>
      </c>
      <c r="C227" s="0" t="s">
        <v>33</v>
      </c>
      <c r="D227" s="0" t="s">
        <v>3243</v>
      </c>
      <c r="E227" s="5" t="s">
        <v>3244</v>
      </c>
      <c r="F227" s="0" t="s">
        <v>3240</v>
      </c>
      <c r="G227" s="5" t="s">
        <v>3241</v>
      </c>
      <c r="H227" s="5" t="s">
        <v>3242</v>
      </c>
      <c r="I227" s="2">
        <v>160</v>
      </c>
      <c r="J227" s="2">
        <v>0</v>
      </c>
      <c r="K227" s="5" t="s">
        <v>660</v>
      </c>
      <c r="L227" s="0" t="s">
        <v>146</v>
      </c>
      <c r="M227" s="5" t="s">
        <v>3245</v>
      </c>
      <c r="N227" s="0" t="s">
        <v>104</v>
      </c>
      <c r="O227" s="3">
        <v>185.29</v>
      </c>
      <c r="P227" s="3">
        <f>IF(O227="","",O227*MAX(I227,J227))</f>
      </c>
      <c r="Q227" s="0" t="s">
        <v>106</v>
      </c>
      <c r="R227" s="0" t="s">
        <v>107</v>
      </c>
    </row>
    <row r="228">
      <c r="A228" s="0">
        <v>681</v>
      </c>
      <c r="B228" s="0" t="s">
        <v>28</v>
      </c>
      <c r="C228" s="0" t="s">
        <v>33</v>
      </c>
      <c r="D228" s="0" t="s">
        <v>3275</v>
      </c>
      <c r="E228" s="5" t="s">
        <v>1010</v>
      </c>
      <c r="F228" s="0" t="s">
        <v>1443</v>
      </c>
      <c r="G228" s="5" t="s">
        <v>3274</v>
      </c>
      <c r="I228" s="2">
        <v>7</v>
      </c>
      <c r="J228" s="2">
        <v>8</v>
      </c>
      <c r="L228" s="0" t="s">
        <v>146</v>
      </c>
      <c r="M228" s="5" t="s">
        <v>3276</v>
      </c>
      <c r="N228" s="0" t="s">
        <v>104</v>
      </c>
      <c r="O228" s="3">
        <v>12243.4625</v>
      </c>
      <c r="P228" s="3">
        <f>IF(O228="","",O228*MAX(I228,J228))</f>
      </c>
      <c r="Q228" s="0" t="s">
        <v>106</v>
      </c>
      <c r="R228" s="0" t="s">
        <v>107</v>
      </c>
    </row>
    <row r="229">
      <c r="A229" s="0">
        <v>682</v>
      </c>
      <c r="B229" s="0" t="s">
        <v>28</v>
      </c>
      <c r="C229" s="0" t="s">
        <v>30</v>
      </c>
      <c r="D229" s="0" t="s">
        <v>2122</v>
      </c>
      <c r="E229" s="5" t="s">
        <v>2123</v>
      </c>
      <c r="F229" s="0" t="s">
        <v>1993</v>
      </c>
      <c r="G229" s="5" t="s">
        <v>3278</v>
      </c>
      <c r="H229" s="5" t="s">
        <v>2121</v>
      </c>
      <c r="I229" s="2">
        <v>14</v>
      </c>
      <c r="J229" s="2">
        <v>0</v>
      </c>
      <c r="K229" s="5" t="s">
        <v>947</v>
      </c>
      <c r="L229" s="0" t="s">
        <v>102</v>
      </c>
      <c r="M229" s="5" t="s">
        <v>3279</v>
      </c>
      <c r="N229" s="0" t="s">
        <v>104</v>
      </c>
      <c r="O229" s="3">
        <v>843.8722891566265</v>
      </c>
      <c r="P229" s="3">
        <f>IF(O229="","",O229*MAX(I229,J229))</f>
      </c>
      <c r="Q229" s="0" t="s">
        <v>106</v>
      </c>
      <c r="R229" s="0" t="s">
        <v>107</v>
      </c>
    </row>
    <row r="230">
      <c r="A230" s="0">
        <v>683</v>
      </c>
      <c r="B230" s="0" t="s">
        <v>28</v>
      </c>
      <c r="C230" s="0" t="s">
        <v>30</v>
      </c>
      <c r="D230" s="0" t="s">
        <v>1016</v>
      </c>
      <c r="E230" s="5" t="s">
        <v>1017</v>
      </c>
      <c r="F230" s="0" t="s">
        <v>3281</v>
      </c>
      <c r="G230" s="5" t="s">
        <v>3282</v>
      </c>
      <c r="H230" s="5" t="s">
        <v>1015</v>
      </c>
      <c r="I230" s="2">
        <v>107</v>
      </c>
      <c r="J230" s="2">
        <v>110</v>
      </c>
      <c r="K230" s="5" t="s">
        <v>947</v>
      </c>
      <c r="L230" s="0" t="s">
        <v>102</v>
      </c>
      <c r="M230" s="5" t="s">
        <v>3283</v>
      </c>
      <c r="N230" s="0" t="s">
        <v>104</v>
      </c>
      <c r="O230" s="3">
        <v>319.65818181818184</v>
      </c>
      <c r="P230" s="3">
        <f>IF(O230="","",O230*MAX(I230,J230))</f>
      </c>
      <c r="Q230" s="0" t="s">
        <v>106</v>
      </c>
      <c r="R230" s="0" t="s">
        <v>107</v>
      </c>
    </row>
    <row r="231">
      <c r="A231" s="0">
        <v>685</v>
      </c>
      <c r="B231" s="0" t="s">
        <v>28</v>
      </c>
      <c r="C231" s="0" t="s">
        <v>30</v>
      </c>
      <c r="D231" s="0" t="s">
        <v>1904</v>
      </c>
      <c r="E231" s="5" t="s">
        <v>1905</v>
      </c>
      <c r="F231" s="0" t="s">
        <v>1361</v>
      </c>
      <c r="G231" s="5" t="s">
        <v>3289</v>
      </c>
      <c r="H231" s="5" t="s">
        <v>1903</v>
      </c>
      <c r="I231" s="2">
        <v>187</v>
      </c>
      <c r="J231" s="2">
        <v>90</v>
      </c>
      <c r="K231" s="5" t="s">
        <v>947</v>
      </c>
      <c r="L231" s="0" t="s">
        <v>102</v>
      </c>
      <c r="M231" s="5" t="s">
        <v>3290</v>
      </c>
      <c r="N231" s="0" t="s">
        <v>104</v>
      </c>
      <c r="O231" s="3">
        <v>285.3666666666667</v>
      </c>
      <c r="P231" s="3">
        <f>IF(O231="","",O231*MAX(I231,J231))</f>
      </c>
      <c r="Q231" s="0" t="s">
        <v>106</v>
      </c>
      <c r="R231" s="0" t="s">
        <v>107</v>
      </c>
    </row>
    <row r="232">
      <c r="A232" s="9" t="s">
        <v>6241</v>
      </c>
      <c r="I232" s="2">
        <f>SUBTOTAL(109,I5:I231)</f>
      </c>
      <c r="J232" s="2">
        <f>SUBTOTAL(109,J5:J231)</f>
      </c>
      <c r="P232" s="3">
        <f>SUBTOTAL(109,P5:P231)</f>
      </c>
    </row>
  </sheetData>
  <autoFilter ref="A4:T231"/>
</worksheet>
</file>

<file path=xl/worksheets/sheet4.xml><?xml version="1.0" encoding="utf-8"?>
<worksheet xmlns="http://schemas.openxmlformats.org/spreadsheetml/2006/main">
  <dimension ref="A1:T63"/>
  <sheetViews>
    <sheetView workbookViewId="0" showGridLines="0">
      <pane xSplit="4" ySplit="4" topLeftCell="E5" activePane="bottomRight" state="frozen"/>
    </sheetView>
  </sheetViews>
  <sheetFormatPr defaultRowHeight="14"/>
  <cols>
    <col min="1" max="1" width="6" customWidth="1"/>
    <col min="2" max="2" width="11" customWidth="1"/>
    <col min="3" max="3" width="14" customWidth="1"/>
    <col min="4" max="4" width="13" customWidth="1"/>
    <col min="5" max="5" width="44" customWidth="1"/>
    <col min="6" max="6" width="15" customWidth="1"/>
    <col min="7" max="7" width="42" customWidth="1"/>
    <col min="8" max="8" width="30" customWidth="1"/>
    <col min="9" max="9" width="13" customWidth="1"/>
    <col min="10" max="10" width="13" customWidth="1"/>
    <col min="11" max="11" width="26" customWidth="1"/>
    <col min="12" max="12" width="10" customWidth="1"/>
    <col min="13" max="13" width="64" customWidth="1"/>
    <col min="14" max="14" width="19" customWidth="1"/>
    <col min="15" max="15" width="14" customWidth="1"/>
    <col min="16" max="16" width="16" customWidth="1"/>
    <col min="17" max="17" width="16" customWidth="1"/>
    <col min="18" max="18" width="20" customWidth="1"/>
    <col min="19" max="19" width="15" customWidth="1"/>
    <col min="20" max="20" width="44" customWidth="1"/>
  </cols>
  <sheetData>
    <row r="1">
      <c r="A1" s="6" t="s">
        <v>6250</v>
      </c>
    </row>
    <row r="2">
      <c r="A2" s="7" t="s">
        <v>6251</v>
      </c>
    </row>
    <row r="4">
      <c r="A4" s="1" t="s">
        <v>53</v>
      </c>
      <c r="B4" s="1" t="s">
        <v>59</v>
      </c>
      <c r="C4" s="1" t="s">
        <v>63</v>
      </c>
      <c r="D4" s="1" t="s">
        <v>6244</v>
      </c>
      <c r="E4" s="1" t="s">
        <v>74</v>
      </c>
      <c r="F4" s="1" t="s">
        <v>6245</v>
      </c>
      <c r="G4" s="1" t="s">
        <v>65</v>
      </c>
      <c r="H4" s="1" t="s">
        <v>6246</v>
      </c>
      <c r="I4" s="1" t="s">
        <v>67</v>
      </c>
      <c r="J4" s="1" t="s">
        <v>6247</v>
      </c>
      <c r="K4" s="1" t="s">
        <v>75</v>
      </c>
      <c r="L4" s="1" t="s">
        <v>6248</v>
      </c>
      <c r="M4" s="1" t="s">
        <v>6249</v>
      </c>
      <c r="N4" s="1" t="s">
        <v>78</v>
      </c>
      <c r="O4" s="1" t="s">
        <v>83</v>
      </c>
      <c r="P4" s="1" t="s">
        <v>84</v>
      </c>
      <c r="Q4" s="1" t="s">
        <v>85</v>
      </c>
      <c r="R4" s="1" t="s">
        <v>86</v>
      </c>
      <c r="S4" s="1" t="s">
        <v>4</v>
      </c>
      <c r="T4" s="1" t="s">
        <v>88</v>
      </c>
    </row>
    <row r="5">
      <c r="A5" s="0">
        <v>33</v>
      </c>
      <c r="B5" s="0" t="s">
        <v>26</v>
      </c>
      <c r="C5" s="0" t="s">
        <v>30</v>
      </c>
      <c r="F5" s="0" t="s">
        <v>324</v>
      </c>
      <c r="G5" s="5" t="s">
        <v>325</v>
      </c>
      <c r="H5" s="5" t="s">
        <v>326</v>
      </c>
      <c r="I5" s="2">
        <v>6</v>
      </c>
      <c r="J5" s="2">
        <v>0</v>
      </c>
      <c r="M5" s="5" t="s">
        <v>327</v>
      </c>
      <c r="N5" s="0" t="s">
        <v>104</v>
      </c>
      <c r="P5" s="3">
        <f>IF(O5="","",O5*MAX(I5,J5))</f>
      </c>
      <c r="Q5" s="0" t="s">
        <v>106</v>
      </c>
      <c r="R5" s="0" t="s">
        <v>107</v>
      </c>
    </row>
    <row r="6">
      <c r="A6" s="0">
        <v>38</v>
      </c>
      <c r="B6" s="0" t="s">
        <v>26</v>
      </c>
      <c r="C6" s="0" t="s">
        <v>30</v>
      </c>
      <c r="F6" s="0" t="s">
        <v>351</v>
      </c>
      <c r="G6" s="5" t="s">
        <v>352</v>
      </c>
      <c r="H6" s="5" t="s">
        <v>353</v>
      </c>
      <c r="I6" s="2">
        <v>2</v>
      </c>
      <c r="J6" s="2">
        <v>0</v>
      </c>
      <c r="M6" s="5" t="s">
        <v>327</v>
      </c>
      <c r="N6" s="0" t="s">
        <v>104</v>
      </c>
      <c r="P6" s="3">
        <f>IF(O6="","",O6*MAX(I6,J6))</f>
      </c>
      <c r="Q6" s="0" t="s">
        <v>106</v>
      </c>
      <c r="R6" s="0" t="s">
        <v>107</v>
      </c>
    </row>
    <row r="7">
      <c r="A7" s="0">
        <v>39</v>
      </c>
      <c r="B7" s="0" t="s">
        <v>26</v>
      </c>
      <c r="C7" s="0" t="s">
        <v>30</v>
      </c>
      <c r="F7" s="0" t="s">
        <v>355</v>
      </c>
      <c r="G7" s="5" t="s">
        <v>356</v>
      </c>
      <c r="H7" s="5" t="s">
        <v>357</v>
      </c>
      <c r="I7" s="2">
        <v>12</v>
      </c>
      <c r="J7" s="2">
        <v>0</v>
      </c>
      <c r="M7" s="5" t="s">
        <v>327</v>
      </c>
      <c r="N7" s="0" t="s">
        <v>104</v>
      </c>
      <c r="P7" s="3">
        <f>IF(O7="","",O7*MAX(I7,J7))</f>
      </c>
      <c r="Q7" s="0" t="s">
        <v>106</v>
      </c>
      <c r="R7" s="0" t="s">
        <v>107</v>
      </c>
    </row>
    <row r="8">
      <c r="A8" s="0">
        <v>60</v>
      </c>
      <c r="B8" s="0" t="s">
        <v>26</v>
      </c>
      <c r="C8" s="0" t="s">
        <v>33</v>
      </c>
      <c r="F8" s="0" t="s">
        <v>469</v>
      </c>
      <c r="G8" s="5" t="s">
        <v>470</v>
      </c>
      <c r="H8" s="5" t="s">
        <v>471</v>
      </c>
      <c r="I8" s="2">
        <v>70</v>
      </c>
      <c r="J8" s="2">
        <v>0</v>
      </c>
      <c r="M8" s="5" t="s">
        <v>327</v>
      </c>
      <c r="N8" s="0" t="s">
        <v>104</v>
      </c>
      <c r="P8" s="3">
        <f>IF(O8="","",O8*MAX(I8,J8))</f>
      </c>
      <c r="Q8" s="0" t="s">
        <v>106</v>
      </c>
      <c r="R8" s="0" t="s">
        <v>107</v>
      </c>
    </row>
    <row r="9">
      <c r="A9" s="0">
        <v>63</v>
      </c>
      <c r="B9" s="0" t="s">
        <v>26</v>
      </c>
      <c r="C9" s="0" t="s">
        <v>30</v>
      </c>
      <c r="F9" s="0" t="s">
        <v>483</v>
      </c>
      <c r="G9" s="5" t="s">
        <v>484</v>
      </c>
      <c r="I9" s="2">
        <v>2</v>
      </c>
      <c r="J9" s="2">
        <v>0</v>
      </c>
      <c r="M9" s="5" t="s">
        <v>327</v>
      </c>
      <c r="N9" s="0" t="s">
        <v>104</v>
      </c>
      <c r="P9" s="3">
        <f>IF(O9="","",O9*MAX(I9,J9))</f>
      </c>
      <c r="Q9" s="0" t="s">
        <v>106</v>
      </c>
      <c r="R9" s="0" t="s">
        <v>107</v>
      </c>
    </row>
    <row r="10">
      <c r="A10" s="0">
        <v>65</v>
      </c>
      <c r="B10" s="0" t="s">
        <v>26</v>
      </c>
      <c r="C10" s="0" t="s">
        <v>33</v>
      </c>
      <c r="F10" s="0" t="s">
        <v>493</v>
      </c>
      <c r="G10" s="5" t="s">
        <v>494</v>
      </c>
      <c r="H10" s="5" t="s">
        <v>495</v>
      </c>
      <c r="I10" s="2">
        <v>1</v>
      </c>
      <c r="J10" s="2">
        <v>0</v>
      </c>
      <c r="M10" s="5" t="s">
        <v>327</v>
      </c>
      <c r="N10" s="0" t="s">
        <v>104</v>
      </c>
      <c r="P10" s="3">
        <f>IF(O10="","",O10*MAX(I10,J10))</f>
      </c>
      <c r="Q10" s="0" t="s">
        <v>106</v>
      </c>
      <c r="R10" s="0" t="s">
        <v>107</v>
      </c>
    </row>
    <row r="11">
      <c r="A11" s="0">
        <v>66</v>
      </c>
      <c r="B11" s="0" t="s">
        <v>26</v>
      </c>
      <c r="C11" s="0" t="s">
        <v>33</v>
      </c>
      <c r="F11" s="0" t="s">
        <v>497</v>
      </c>
      <c r="G11" s="5" t="s">
        <v>498</v>
      </c>
      <c r="H11" s="5" t="s">
        <v>499</v>
      </c>
      <c r="I11" s="2">
        <v>31</v>
      </c>
      <c r="J11" s="2">
        <v>0</v>
      </c>
      <c r="M11" s="5" t="s">
        <v>327</v>
      </c>
      <c r="N11" s="0" t="s">
        <v>104</v>
      </c>
      <c r="P11" s="3">
        <f>IF(O11="","",O11*MAX(I11,J11))</f>
      </c>
      <c r="Q11" s="0" t="s">
        <v>106</v>
      </c>
      <c r="R11" s="0" t="s">
        <v>107</v>
      </c>
    </row>
    <row r="12">
      <c r="A12" s="0">
        <v>67</v>
      </c>
      <c r="B12" s="0" t="s">
        <v>26</v>
      </c>
      <c r="C12" s="0" t="s">
        <v>30</v>
      </c>
      <c r="F12" s="0" t="s">
        <v>501</v>
      </c>
      <c r="G12" s="5" t="s">
        <v>502</v>
      </c>
      <c r="H12" s="5" t="s">
        <v>503</v>
      </c>
      <c r="I12" s="2">
        <v>5</v>
      </c>
      <c r="J12" s="2">
        <v>0</v>
      </c>
      <c r="M12" s="5" t="s">
        <v>327</v>
      </c>
      <c r="N12" s="0" t="s">
        <v>104</v>
      </c>
      <c r="P12" s="3">
        <f>IF(O12="","",O12*MAX(I12,J12))</f>
      </c>
      <c r="Q12" s="0" t="s">
        <v>106</v>
      </c>
      <c r="R12" s="0" t="s">
        <v>107</v>
      </c>
    </row>
    <row r="13">
      <c r="A13" s="0">
        <v>70</v>
      </c>
      <c r="B13" s="0" t="s">
        <v>26</v>
      </c>
      <c r="C13" s="0" t="s">
        <v>30</v>
      </c>
      <c r="F13" s="0" t="s">
        <v>517</v>
      </c>
      <c r="G13" s="5" t="s">
        <v>518</v>
      </c>
      <c r="H13" s="5" t="s">
        <v>519</v>
      </c>
      <c r="I13" s="2">
        <v>281</v>
      </c>
      <c r="J13" s="2">
        <v>0</v>
      </c>
      <c r="M13" s="5" t="s">
        <v>327</v>
      </c>
      <c r="N13" s="0" t="s">
        <v>104</v>
      </c>
      <c r="P13" s="3">
        <f>IF(O13="","",O13*MAX(I13,J13))</f>
      </c>
      <c r="Q13" s="0" t="s">
        <v>106</v>
      </c>
      <c r="R13" s="0" t="s">
        <v>107</v>
      </c>
    </row>
    <row r="14">
      <c r="A14" s="0">
        <v>84</v>
      </c>
      <c r="B14" s="0" t="s">
        <v>26</v>
      </c>
      <c r="C14" s="0" t="s">
        <v>33</v>
      </c>
      <c r="F14" s="0" t="s">
        <v>586</v>
      </c>
      <c r="G14" s="5" t="s">
        <v>587</v>
      </c>
      <c r="H14" s="5" t="s">
        <v>588</v>
      </c>
      <c r="I14" s="2">
        <v>34</v>
      </c>
      <c r="J14" s="2">
        <v>0</v>
      </c>
      <c r="M14" s="5" t="s">
        <v>327</v>
      </c>
      <c r="N14" s="0" t="s">
        <v>104</v>
      </c>
      <c r="P14" s="3">
        <f>IF(O14="","",O14*MAX(I14,J14))</f>
      </c>
      <c r="Q14" s="0" t="s">
        <v>106</v>
      </c>
      <c r="R14" s="0" t="s">
        <v>107</v>
      </c>
    </row>
    <row r="15">
      <c r="A15" s="0">
        <v>101</v>
      </c>
      <c r="B15" s="0" t="s">
        <v>26</v>
      </c>
      <c r="C15" s="0" t="s">
        <v>30</v>
      </c>
      <c r="F15" s="0" t="s">
        <v>687</v>
      </c>
      <c r="G15" s="5" t="s">
        <v>688</v>
      </c>
      <c r="I15" s="2">
        <v>3</v>
      </c>
      <c r="J15" s="2">
        <v>0</v>
      </c>
      <c r="M15" s="5" t="s">
        <v>327</v>
      </c>
      <c r="N15" s="0" t="s">
        <v>104</v>
      </c>
      <c r="P15" s="3">
        <f>IF(O15="","",O15*MAX(I15,J15))</f>
      </c>
      <c r="Q15" s="0" t="s">
        <v>106</v>
      </c>
      <c r="R15" s="0" t="s">
        <v>107</v>
      </c>
    </row>
    <row r="16">
      <c r="A16" s="0">
        <v>117</v>
      </c>
      <c r="B16" s="0" t="s">
        <v>26</v>
      </c>
      <c r="C16" s="0" t="s">
        <v>30</v>
      </c>
      <c r="F16" s="0" t="s">
        <v>773</v>
      </c>
      <c r="G16" s="5" t="s">
        <v>774</v>
      </c>
      <c r="I16" s="2">
        <v>4</v>
      </c>
      <c r="J16" s="2">
        <v>0</v>
      </c>
      <c r="M16" s="5" t="s">
        <v>327</v>
      </c>
      <c r="N16" s="0" t="s">
        <v>104</v>
      </c>
      <c r="P16" s="3">
        <f>IF(O16="","",O16*MAX(I16,J16))</f>
      </c>
      <c r="Q16" s="0" t="s">
        <v>106</v>
      </c>
      <c r="R16" s="0" t="s">
        <v>107</v>
      </c>
    </row>
    <row r="17">
      <c r="A17" s="0">
        <v>118</v>
      </c>
      <c r="B17" s="0" t="s">
        <v>26</v>
      </c>
      <c r="C17" s="0" t="s">
        <v>30</v>
      </c>
      <c r="F17" s="0" t="s">
        <v>776</v>
      </c>
      <c r="G17" s="5" t="s">
        <v>777</v>
      </c>
      <c r="H17" s="5" t="s">
        <v>657</v>
      </c>
      <c r="I17" s="2">
        <v>13</v>
      </c>
      <c r="J17" s="2">
        <v>0</v>
      </c>
      <c r="M17" s="5" t="s">
        <v>327</v>
      </c>
      <c r="N17" s="0" t="s">
        <v>104</v>
      </c>
      <c r="P17" s="3">
        <f>IF(O17="","",O17*MAX(I17,J17))</f>
      </c>
      <c r="Q17" s="0" t="s">
        <v>106</v>
      </c>
      <c r="R17" s="0" t="s">
        <v>107</v>
      </c>
    </row>
    <row r="18">
      <c r="A18" s="0">
        <v>129</v>
      </c>
      <c r="B18" s="0" t="s">
        <v>26</v>
      </c>
      <c r="C18" s="0" t="s">
        <v>30</v>
      </c>
      <c r="F18" s="0" t="s">
        <v>834</v>
      </c>
      <c r="G18" s="5" t="s">
        <v>835</v>
      </c>
      <c r="I18" s="2">
        <v>4</v>
      </c>
      <c r="J18" s="2">
        <v>0</v>
      </c>
      <c r="M18" s="5" t="s">
        <v>327</v>
      </c>
      <c r="N18" s="0" t="s">
        <v>104</v>
      </c>
      <c r="P18" s="3">
        <f>IF(O18="","",O18*MAX(I18,J18))</f>
      </c>
      <c r="Q18" s="0" t="s">
        <v>106</v>
      </c>
      <c r="R18" s="0" t="s">
        <v>107</v>
      </c>
    </row>
    <row r="19">
      <c r="A19" s="0">
        <v>145</v>
      </c>
      <c r="B19" s="0" t="s">
        <v>26</v>
      </c>
      <c r="C19" s="0" t="s">
        <v>30</v>
      </c>
      <c r="F19" s="0" t="s">
        <v>930</v>
      </c>
      <c r="G19" s="5" t="s">
        <v>931</v>
      </c>
      <c r="H19" s="5" t="s">
        <v>918</v>
      </c>
      <c r="I19" s="2">
        <v>7</v>
      </c>
      <c r="J19" s="2">
        <v>0</v>
      </c>
      <c r="M19" s="5" t="s">
        <v>327</v>
      </c>
      <c r="N19" s="0" t="s">
        <v>104</v>
      </c>
      <c r="P19" s="3">
        <f>IF(O19="","",O19*MAX(I19,J19))</f>
      </c>
      <c r="Q19" s="0" t="s">
        <v>106</v>
      </c>
      <c r="R19" s="0" t="s">
        <v>107</v>
      </c>
    </row>
    <row r="20">
      <c r="A20" s="0">
        <v>146</v>
      </c>
      <c r="B20" s="0" t="s">
        <v>26</v>
      </c>
      <c r="C20" s="0" t="s">
        <v>30</v>
      </c>
      <c r="F20" s="0" t="s">
        <v>933</v>
      </c>
      <c r="G20" s="5" t="s">
        <v>934</v>
      </c>
      <c r="H20" s="5" t="s">
        <v>925</v>
      </c>
      <c r="I20" s="2">
        <v>1</v>
      </c>
      <c r="J20" s="2">
        <v>0</v>
      </c>
      <c r="M20" s="5" t="s">
        <v>327</v>
      </c>
      <c r="N20" s="0" t="s">
        <v>104</v>
      </c>
      <c r="P20" s="3">
        <f>IF(O20="","",O20*MAX(I20,J20))</f>
      </c>
      <c r="Q20" s="0" t="s">
        <v>106</v>
      </c>
      <c r="R20" s="0" t="s">
        <v>107</v>
      </c>
    </row>
    <row r="21">
      <c r="A21" s="0">
        <v>165</v>
      </c>
      <c r="B21" s="0" t="s">
        <v>27</v>
      </c>
      <c r="C21" s="0" t="s">
        <v>30</v>
      </c>
      <c r="F21" s="0" t="s">
        <v>1027</v>
      </c>
      <c r="G21" s="5" t="s">
        <v>1028</v>
      </c>
      <c r="H21" s="5" t="s">
        <v>97</v>
      </c>
      <c r="I21" s="2">
        <v>94</v>
      </c>
      <c r="J21" s="2">
        <v>0</v>
      </c>
      <c r="M21" s="5" t="s">
        <v>327</v>
      </c>
      <c r="N21" s="0" t="s">
        <v>104</v>
      </c>
      <c r="P21" s="3">
        <f>IF(O21="","",O21*MAX(I21,J21))</f>
      </c>
      <c r="Q21" s="0" t="s">
        <v>106</v>
      </c>
      <c r="R21" s="0" t="s">
        <v>107</v>
      </c>
    </row>
    <row r="22">
      <c r="A22" s="0">
        <v>166</v>
      </c>
      <c r="B22" s="0" t="s">
        <v>27</v>
      </c>
      <c r="C22" s="0" t="s">
        <v>30</v>
      </c>
      <c r="F22" s="0" t="s">
        <v>1030</v>
      </c>
      <c r="G22" s="5" t="s">
        <v>1031</v>
      </c>
      <c r="H22" s="5" t="s">
        <v>112</v>
      </c>
      <c r="I22" s="2">
        <v>241</v>
      </c>
      <c r="J22" s="2">
        <v>0</v>
      </c>
      <c r="M22" s="5" t="s">
        <v>327</v>
      </c>
      <c r="N22" s="0" t="s">
        <v>104</v>
      </c>
      <c r="P22" s="3">
        <f>IF(O22="","",O22*MAX(I22,J22))</f>
      </c>
      <c r="Q22" s="0" t="s">
        <v>106</v>
      </c>
      <c r="R22" s="0" t="s">
        <v>107</v>
      </c>
    </row>
    <row r="23">
      <c r="A23" s="0">
        <v>167</v>
      </c>
      <c r="B23" s="0" t="s">
        <v>27</v>
      </c>
      <c r="C23" s="0" t="s">
        <v>30</v>
      </c>
      <c r="F23" s="0" t="s">
        <v>1033</v>
      </c>
      <c r="G23" s="5" t="s">
        <v>1034</v>
      </c>
      <c r="H23" s="5" t="s">
        <v>1035</v>
      </c>
      <c r="I23" s="2">
        <v>141</v>
      </c>
      <c r="J23" s="2">
        <v>0</v>
      </c>
      <c r="M23" s="5" t="s">
        <v>327</v>
      </c>
      <c r="N23" s="0" t="s">
        <v>104</v>
      </c>
      <c r="P23" s="3">
        <f>IF(O23="","",O23*MAX(I23,J23))</f>
      </c>
      <c r="Q23" s="0" t="s">
        <v>106</v>
      </c>
      <c r="R23" s="0" t="s">
        <v>107</v>
      </c>
    </row>
    <row r="24">
      <c r="A24" s="0">
        <v>168</v>
      </c>
      <c r="B24" s="0" t="s">
        <v>27</v>
      </c>
      <c r="C24" s="0" t="s">
        <v>30</v>
      </c>
      <c r="F24" s="0" t="s">
        <v>1037</v>
      </c>
      <c r="G24" s="5" t="s">
        <v>1038</v>
      </c>
      <c r="H24" s="5" t="s">
        <v>119</v>
      </c>
      <c r="I24" s="2">
        <v>182</v>
      </c>
      <c r="J24" s="2">
        <v>0</v>
      </c>
      <c r="M24" s="5" t="s">
        <v>327</v>
      </c>
      <c r="N24" s="0" t="s">
        <v>104</v>
      </c>
      <c r="P24" s="3">
        <f>IF(O24="","",O24*MAX(I24,J24))</f>
      </c>
      <c r="Q24" s="0" t="s">
        <v>106</v>
      </c>
      <c r="R24" s="0" t="s">
        <v>107</v>
      </c>
    </row>
    <row r="25">
      <c r="A25" s="0">
        <v>181</v>
      </c>
      <c r="B25" s="0" t="s">
        <v>27</v>
      </c>
      <c r="C25" s="0" t="s">
        <v>30</v>
      </c>
      <c r="F25" s="0" t="s">
        <v>1096</v>
      </c>
      <c r="G25" s="5" t="s">
        <v>1097</v>
      </c>
      <c r="I25" s="2">
        <v>11</v>
      </c>
      <c r="J25" s="2">
        <v>0</v>
      </c>
      <c r="M25" s="5" t="s">
        <v>327</v>
      </c>
      <c r="N25" s="0" t="s">
        <v>104</v>
      </c>
      <c r="P25" s="3">
        <f>IF(O25="","",O25*MAX(I25,J25))</f>
      </c>
      <c r="Q25" s="0" t="s">
        <v>106</v>
      </c>
      <c r="R25" s="0" t="s">
        <v>107</v>
      </c>
    </row>
    <row r="26">
      <c r="A26" s="0">
        <v>193</v>
      </c>
      <c r="B26" s="0" t="s">
        <v>27</v>
      </c>
      <c r="C26" s="0" t="s">
        <v>30</v>
      </c>
      <c r="F26" s="0" t="s">
        <v>1153</v>
      </c>
      <c r="G26" s="5" t="s">
        <v>1154</v>
      </c>
      <c r="I26" s="2">
        <v>1700</v>
      </c>
      <c r="J26" s="2">
        <v>0</v>
      </c>
      <c r="M26" s="5" t="s">
        <v>327</v>
      </c>
      <c r="N26" s="0" t="s">
        <v>104</v>
      </c>
      <c r="P26" s="3">
        <f>IF(O26="","",O26*MAX(I26,J26))</f>
      </c>
      <c r="Q26" s="0" t="s">
        <v>106</v>
      </c>
      <c r="R26" s="0" t="s">
        <v>107</v>
      </c>
    </row>
    <row r="27">
      <c r="A27" s="0">
        <v>195</v>
      </c>
      <c r="B27" s="0" t="s">
        <v>27</v>
      </c>
      <c r="C27" s="0" t="s">
        <v>30</v>
      </c>
      <c r="F27" s="0" t="s">
        <v>1161</v>
      </c>
      <c r="G27" s="5" t="s">
        <v>1162</v>
      </c>
      <c r="I27" s="2">
        <v>220</v>
      </c>
      <c r="J27" s="2">
        <v>0</v>
      </c>
      <c r="M27" s="5" t="s">
        <v>327</v>
      </c>
      <c r="N27" s="0" t="s">
        <v>104</v>
      </c>
      <c r="P27" s="3">
        <f>IF(O27="","",O27*MAX(I27,J27))</f>
      </c>
      <c r="Q27" s="0" t="s">
        <v>106</v>
      </c>
      <c r="R27" s="0" t="s">
        <v>107</v>
      </c>
    </row>
    <row r="28">
      <c r="A28" s="0">
        <v>212</v>
      </c>
      <c r="B28" s="0" t="s">
        <v>27</v>
      </c>
      <c r="C28" s="0" t="s">
        <v>30</v>
      </c>
      <c r="F28" s="0" t="s">
        <v>1243</v>
      </c>
      <c r="G28" s="5" t="s">
        <v>1244</v>
      </c>
      <c r="I28" s="2">
        <v>264</v>
      </c>
      <c r="J28" s="2">
        <v>0</v>
      </c>
      <c r="M28" s="5" t="s">
        <v>327</v>
      </c>
      <c r="N28" s="0" t="s">
        <v>104</v>
      </c>
      <c r="P28" s="3">
        <f>IF(O28="","",O28*MAX(I28,J28))</f>
      </c>
      <c r="Q28" s="0" t="s">
        <v>106</v>
      </c>
      <c r="R28" s="0" t="s">
        <v>107</v>
      </c>
    </row>
    <row r="29">
      <c r="A29" s="0">
        <v>218</v>
      </c>
      <c r="B29" s="0" t="s">
        <v>27</v>
      </c>
      <c r="C29" s="0" t="s">
        <v>30</v>
      </c>
      <c r="F29" s="0" t="s">
        <v>1272</v>
      </c>
      <c r="G29" s="5" t="s">
        <v>1273</v>
      </c>
      <c r="I29" s="2">
        <v>5</v>
      </c>
      <c r="J29" s="2">
        <v>0</v>
      </c>
      <c r="M29" s="5" t="s">
        <v>327</v>
      </c>
      <c r="N29" s="0" t="s">
        <v>104</v>
      </c>
      <c r="P29" s="3">
        <f>IF(O29="","",O29*MAX(I29,J29))</f>
      </c>
      <c r="Q29" s="0" t="s">
        <v>106</v>
      </c>
      <c r="R29" s="0" t="s">
        <v>107</v>
      </c>
    </row>
    <row r="30">
      <c r="A30" s="0">
        <v>225</v>
      </c>
      <c r="B30" s="0" t="s">
        <v>27</v>
      </c>
      <c r="C30" s="0" t="s">
        <v>30</v>
      </c>
      <c r="F30" s="0" t="s">
        <v>1305</v>
      </c>
      <c r="G30" s="5" t="s">
        <v>1306</v>
      </c>
      <c r="H30" s="5" t="s">
        <v>1307</v>
      </c>
      <c r="I30" s="2">
        <v>15</v>
      </c>
      <c r="J30" s="2">
        <v>0</v>
      </c>
      <c r="M30" s="5" t="s">
        <v>327</v>
      </c>
      <c r="N30" s="0" t="s">
        <v>104</v>
      </c>
      <c r="P30" s="3">
        <f>IF(O30="","",O30*MAX(I30,J30))</f>
      </c>
      <c r="Q30" s="0" t="s">
        <v>106</v>
      </c>
      <c r="R30" s="0" t="s">
        <v>107</v>
      </c>
    </row>
    <row r="31">
      <c r="A31" s="0">
        <v>226</v>
      </c>
      <c r="B31" s="0" t="s">
        <v>27</v>
      </c>
      <c r="C31" s="0" t="s">
        <v>30</v>
      </c>
      <c r="F31" s="0" t="s">
        <v>1309</v>
      </c>
      <c r="G31" s="5" t="s">
        <v>1310</v>
      </c>
      <c r="H31" s="5" t="s">
        <v>1311</v>
      </c>
      <c r="I31" s="2">
        <v>1</v>
      </c>
      <c r="J31" s="2">
        <v>0</v>
      </c>
      <c r="M31" s="5" t="s">
        <v>327</v>
      </c>
      <c r="N31" s="0" t="s">
        <v>104</v>
      </c>
      <c r="P31" s="3">
        <f>IF(O31="","",O31*MAX(I31,J31))</f>
      </c>
      <c r="Q31" s="0" t="s">
        <v>106</v>
      </c>
      <c r="R31" s="0" t="s">
        <v>107</v>
      </c>
    </row>
    <row r="32">
      <c r="A32" s="0">
        <v>287</v>
      </c>
      <c r="B32" s="0" t="s">
        <v>27</v>
      </c>
      <c r="C32" s="0" t="s">
        <v>30</v>
      </c>
      <c r="F32" s="0" t="s">
        <v>1595</v>
      </c>
      <c r="G32" s="5" t="s">
        <v>1596</v>
      </c>
      <c r="H32" s="5" t="s">
        <v>1219</v>
      </c>
      <c r="I32" s="2">
        <v>10</v>
      </c>
      <c r="J32" s="2">
        <v>0</v>
      </c>
      <c r="M32" s="5" t="s">
        <v>327</v>
      </c>
      <c r="N32" s="0" t="s">
        <v>104</v>
      </c>
      <c r="P32" s="3">
        <f>IF(O32="","",O32*MAX(I32,J32))</f>
      </c>
      <c r="Q32" s="0" t="s">
        <v>106</v>
      </c>
      <c r="R32" s="0" t="s">
        <v>107</v>
      </c>
    </row>
    <row r="33">
      <c r="A33" s="0">
        <v>288</v>
      </c>
      <c r="B33" s="0" t="s">
        <v>27</v>
      </c>
      <c r="C33" s="0" t="s">
        <v>30</v>
      </c>
      <c r="F33" s="0" t="s">
        <v>1598</v>
      </c>
      <c r="G33" s="5" t="s">
        <v>1599</v>
      </c>
      <c r="H33" s="5" t="s">
        <v>1225</v>
      </c>
      <c r="I33" s="2">
        <v>13</v>
      </c>
      <c r="J33" s="2">
        <v>0</v>
      </c>
      <c r="M33" s="5" t="s">
        <v>327</v>
      </c>
      <c r="N33" s="0" t="s">
        <v>104</v>
      </c>
      <c r="P33" s="3">
        <f>IF(O33="","",O33*MAX(I33,J33))</f>
      </c>
      <c r="Q33" s="0" t="s">
        <v>106</v>
      </c>
      <c r="R33" s="0" t="s">
        <v>107</v>
      </c>
    </row>
    <row r="34">
      <c r="A34" s="0">
        <v>289</v>
      </c>
      <c r="B34" s="0" t="s">
        <v>27</v>
      </c>
      <c r="C34" s="0" t="s">
        <v>30</v>
      </c>
      <c r="F34" s="0" t="s">
        <v>1601</v>
      </c>
      <c r="G34" s="5" t="s">
        <v>1602</v>
      </c>
      <c r="I34" s="2">
        <v>4</v>
      </c>
      <c r="J34" s="2">
        <v>0</v>
      </c>
      <c r="M34" s="5" t="s">
        <v>327</v>
      </c>
      <c r="N34" s="0" t="s">
        <v>104</v>
      </c>
      <c r="P34" s="3">
        <f>IF(O34="","",O34*MAX(I34,J34))</f>
      </c>
      <c r="Q34" s="0" t="s">
        <v>106</v>
      </c>
      <c r="R34" s="0" t="s">
        <v>107</v>
      </c>
    </row>
    <row r="35">
      <c r="A35" s="0">
        <v>306</v>
      </c>
      <c r="B35" s="0" t="s">
        <v>27</v>
      </c>
      <c r="C35" s="0" t="s">
        <v>33</v>
      </c>
      <c r="F35" s="0" t="s">
        <v>1679</v>
      </c>
      <c r="G35" s="5" t="s">
        <v>1680</v>
      </c>
      <c r="H35" s="5" t="s">
        <v>1681</v>
      </c>
      <c r="I35" s="2">
        <v>22</v>
      </c>
      <c r="J35" s="2">
        <v>0</v>
      </c>
      <c r="M35" s="5" t="s">
        <v>327</v>
      </c>
      <c r="N35" s="0" t="s">
        <v>104</v>
      </c>
      <c r="P35" s="3">
        <f>IF(O35="","",O35*MAX(I35,J35))</f>
      </c>
      <c r="Q35" s="0" t="s">
        <v>106</v>
      </c>
      <c r="R35" s="0" t="s">
        <v>107</v>
      </c>
    </row>
    <row r="36">
      <c r="A36" s="0">
        <v>309</v>
      </c>
      <c r="B36" s="0" t="s">
        <v>27</v>
      </c>
      <c r="C36" s="0" t="s">
        <v>30</v>
      </c>
      <c r="F36" s="0" t="s">
        <v>1691</v>
      </c>
      <c r="G36" s="5" t="s">
        <v>1692</v>
      </c>
      <c r="I36" s="2">
        <v>9</v>
      </c>
      <c r="J36" s="2">
        <v>0</v>
      </c>
      <c r="M36" s="5" t="s">
        <v>327</v>
      </c>
      <c r="N36" s="0" t="s">
        <v>104</v>
      </c>
      <c r="P36" s="3">
        <f>IF(O36="","",O36*MAX(I36,J36))</f>
      </c>
      <c r="Q36" s="0" t="s">
        <v>106</v>
      </c>
      <c r="R36" s="0" t="s">
        <v>107</v>
      </c>
    </row>
    <row r="37">
      <c r="A37" s="0">
        <v>314</v>
      </c>
      <c r="B37" s="0" t="s">
        <v>27</v>
      </c>
      <c r="C37" s="0" t="s">
        <v>30</v>
      </c>
      <c r="F37" s="0" t="s">
        <v>1714</v>
      </c>
      <c r="G37" s="5" t="s">
        <v>1715</v>
      </c>
      <c r="H37" s="5" t="s">
        <v>1716</v>
      </c>
      <c r="I37" s="2">
        <v>88</v>
      </c>
      <c r="J37" s="2">
        <v>0</v>
      </c>
      <c r="M37" s="5" t="s">
        <v>327</v>
      </c>
      <c r="N37" s="0" t="s">
        <v>104</v>
      </c>
      <c r="P37" s="3">
        <f>IF(O37="","",O37*MAX(I37,J37))</f>
      </c>
      <c r="Q37" s="0" t="s">
        <v>106</v>
      </c>
      <c r="R37" s="0" t="s">
        <v>107</v>
      </c>
    </row>
    <row r="38">
      <c r="A38" s="0">
        <v>315</v>
      </c>
      <c r="B38" s="0" t="s">
        <v>27</v>
      </c>
      <c r="C38" s="0" t="s">
        <v>30</v>
      </c>
      <c r="F38" s="0" t="s">
        <v>1718</v>
      </c>
      <c r="G38" s="5" t="s">
        <v>1719</v>
      </c>
      <c r="H38" s="5" t="s">
        <v>1720</v>
      </c>
      <c r="I38" s="2">
        <v>152</v>
      </c>
      <c r="J38" s="2">
        <v>0</v>
      </c>
      <c r="M38" s="5" t="s">
        <v>327</v>
      </c>
      <c r="N38" s="0" t="s">
        <v>104</v>
      </c>
      <c r="P38" s="3">
        <f>IF(O38="","",O38*MAX(I38,J38))</f>
      </c>
      <c r="Q38" s="0" t="s">
        <v>106</v>
      </c>
      <c r="R38" s="0" t="s">
        <v>107</v>
      </c>
    </row>
    <row r="39">
      <c r="A39" s="0">
        <v>316</v>
      </c>
      <c r="B39" s="0" t="s">
        <v>27</v>
      </c>
      <c r="C39" s="0" t="s">
        <v>30</v>
      </c>
      <c r="F39" s="0" t="s">
        <v>1722</v>
      </c>
      <c r="G39" s="5" t="s">
        <v>1723</v>
      </c>
      <c r="I39" s="2">
        <v>41</v>
      </c>
      <c r="J39" s="2">
        <v>0</v>
      </c>
      <c r="M39" s="5" t="s">
        <v>327</v>
      </c>
      <c r="N39" s="0" t="s">
        <v>104</v>
      </c>
      <c r="P39" s="3">
        <f>IF(O39="","",O39*MAX(I39,J39))</f>
      </c>
      <c r="Q39" s="0" t="s">
        <v>106</v>
      </c>
      <c r="R39" s="0" t="s">
        <v>107</v>
      </c>
    </row>
    <row r="40">
      <c r="A40" s="0">
        <v>317</v>
      </c>
      <c r="B40" s="0" t="s">
        <v>27</v>
      </c>
      <c r="C40" s="0" t="s">
        <v>30</v>
      </c>
      <c r="F40" s="0" t="s">
        <v>1725</v>
      </c>
      <c r="G40" s="5" t="s">
        <v>1726</v>
      </c>
      <c r="I40" s="2">
        <v>3</v>
      </c>
      <c r="J40" s="2">
        <v>0</v>
      </c>
      <c r="M40" s="5" t="s">
        <v>327</v>
      </c>
      <c r="N40" s="0" t="s">
        <v>104</v>
      </c>
      <c r="P40" s="3">
        <f>IF(O40="","",O40*MAX(I40,J40))</f>
      </c>
      <c r="Q40" s="0" t="s">
        <v>106</v>
      </c>
      <c r="R40" s="0" t="s">
        <v>107</v>
      </c>
    </row>
    <row r="41">
      <c r="A41" s="0">
        <v>319</v>
      </c>
      <c r="B41" s="0" t="s">
        <v>27</v>
      </c>
      <c r="C41" s="0" t="s">
        <v>30</v>
      </c>
      <c r="F41" s="0" t="s">
        <v>1479</v>
      </c>
      <c r="G41" s="5" t="s">
        <v>1732</v>
      </c>
      <c r="I41" s="2">
        <v>87</v>
      </c>
      <c r="J41" s="2">
        <v>0</v>
      </c>
      <c r="M41" s="5" t="s">
        <v>327</v>
      </c>
      <c r="N41" s="0" t="s">
        <v>104</v>
      </c>
      <c r="P41" s="3">
        <f>IF(O41="","",O41*MAX(I41,J41))</f>
      </c>
      <c r="Q41" s="0" t="s">
        <v>106</v>
      </c>
      <c r="R41" s="0" t="s">
        <v>107</v>
      </c>
    </row>
    <row r="42">
      <c r="A42" s="0">
        <v>331</v>
      </c>
      <c r="B42" s="0" t="s">
        <v>27</v>
      </c>
      <c r="C42" s="0" t="s">
        <v>30</v>
      </c>
      <c r="F42" s="0" t="s">
        <v>1683</v>
      </c>
      <c r="G42" s="5" t="s">
        <v>1780</v>
      </c>
      <c r="I42" s="2">
        <v>9</v>
      </c>
      <c r="J42" s="2">
        <v>0</v>
      </c>
      <c r="M42" s="5" t="s">
        <v>327</v>
      </c>
      <c r="N42" s="0" t="s">
        <v>104</v>
      </c>
      <c r="P42" s="3">
        <f>IF(O42="","",O42*MAX(I42,J42))</f>
      </c>
      <c r="Q42" s="0" t="s">
        <v>106</v>
      </c>
      <c r="R42" s="0" t="s">
        <v>107</v>
      </c>
    </row>
    <row r="43">
      <c r="A43" s="0">
        <v>360</v>
      </c>
      <c r="B43" s="0" t="s">
        <v>27</v>
      </c>
      <c r="C43" s="0" t="s">
        <v>30</v>
      </c>
      <c r="F43" s="0" t="s">
        <v>1898</v>
      </c>
      <c r="G43" s="5" t="s">
        <v>1899</v>
      </c>
      <c r="H43" s="5" t="s">
        <v>549</v>
      </c>
      <c r="I43" s="2">
        <v>47</v>
      </c>
      <c r="J43" s="2">
        <v>0</v>
      </c>
      <c r="M43" s="5" t="s">
        <v>327</v>
      </c>
      <c r="N43" s="0" t="s">
        <v>104</v>
      </c>
      <c r="P43" s="3">
        <f>IF(O43="","",O43*MAX(I43,J43))</f>
      </c>
      <c r="Q43" s="0" t="s">
        <v>106</v>
      </c>
      <c r="R43" s="0" t="s">
        <v>107</v>
      </c>
    </row>
    <row r="44">
      <c r="A44" s="0">
        <v>398</v>
      </c>
      <c r="B44" s="0" t="s">
        <v>27</v>
      </c>
      <c r="C44" s="0" t="s">
        <v>30</v>
      </c>
      <c r="F44" s="0" t="s">
        <v>1601</v>
      </c>
      <c r="G44" s="5" t="s">
        <v>2085</v>
      </c>
      <c r="I44" s="2">
        <v>0</v>
      </c>
      <c r="J44" s="2">
        <v>0</v>
      </c>
      <c r="M44" s="5" t="s">
        <v>327</v>
      </c>
      <c r="N44" s="0" t="s">
        <v>104</v>
      </c>
      <c r="P44" s="3">
        <f>IF(O44="","",O44*MAX(I44,J44))</f>
      </c>
      <c r="Q44" s="0" t="s">
        <v>106</v>
      </c>
      <c r="R44" s="0" t="s">
        <v>107</v>
      </c>
    </row>
    <row r="45">
      <c r="A45" s="0">
        <v>437</v>
      </c>
      <c r="B45" s="0" t="s">
        <v>28</v>
      </c>
      <c r="C45" s="0" t="s">
        <v>33</v>
      </c>
      <c r="F45" s="0" t="s">
        <v>2258</v>
      </c>
      <c r="G45" s="5" t="s">
        <v>2259</v>
      </c>
      <c r="H45" s="5" t="s">
        <v>2260</v>
      </c>
      <c r="I45" s="2">
        <v>15</v>
      </c>
      <c r="J45" s="2">
        <v>0</v>
      </c>
      <c r="M45" s="5" t="s">
        <v>327</v>
      </c>
      <c r="N45" s="0" t="s">
        <v>104</v>
      </c>
      <c r="P45" s="3">
        <f>IF(O45="","",O45*MAX(I45,J45))</f>
      </c>
      <c r="Q45" s="0" t="s">
        <v>106</v>
      </c>
      <c r="R45" s="0" t="s">
        <v>107</v>
      </c>
    </row>
    <row r="46">
      <c r="A46" s="0">
        <v>474</v>
      </c>
      <c r="B46" s="0" t="s">
        <v>28</v>
      </c>
      <c r="C46" s="0" t="s">
        <v>30</v>
      </c>
      <c r="F46" s="0" t="s">
        <v>2430</v>
      </c>
      <c r="G46" s="5" t="s">
        <v>2431</v>
      </c>
      <c r="I46" s="2">
        <v>4</v>
      </c>
      <c r="J46" s="2">
        <v>0</v>
      </c>
      <c r="M46" s="5" t="s">
        <v>327</v>
      </c>
      <c r="N46" s="0" t="s">
        <v>104</v>
      </c>
      <c r="P46" s="3">
        <f>IF(O46="","",O46*MAX(I46,J46))</f>
      </c>
      <c r="Q46" s="0" t="s">
        <v>106</v>
      </c>
      <c r="R46" s="0" t="s">
        <v>107</v>
      </c>
    </row>
    <row r="47">
      <c r="A47" s="0">
        <v>480</v>
      </c>
      <c r="B47" s="0" t="s">
        <v>28</v>
      </c>
      <c r="C47" s="0" t="s">
        <v>30</v>
      </c>
      <c r="F47" s="0" t="s">
        <v>2461</v>
      </c>
      <c r="G47" s="5" t="s">
        <v>2462</v>
      </c>
      <c r="I47" s="2">
        <v>9</v>
      </c>
      <c r="J47" s="2">
        <v>0</v>
      </c>
      <c r="M47" s="5" t="s">
        <v>327</v>
      </c>
      <c r="N47" s="0" t="s">
        <v>104</v>
      </c>
      <c r="P47" s="3">
        <f>IF(O47="","",O47*MAX(I47,J47))</f>
      </c>
      <c r="Q47" s="0" t="s">
        <v>106</v>
      </c>
      <c r="R47" s="0" t="s">
        <v>107</v>
      </c>
    </row>
    <row r="48">
      <c r="A48" s="0">
        <v>481</v>
      </c>
      <c r="B48" s="0" t="s">
        <v>28</v>
      </c>
      <c r="C48" s="0" t="s">
        <v>30</v>
      </c>
      <c r="F48" s="0" t="s">
        <v>2464</v>
      </c>
      <c r="G48" s="5" t="s">
        <v>2465</v>
      </c>
      <c r="I48" s="2">
        <v>87</v>
      </c>
      <c r="J48" s="2">
        <v>0</v>
      </c>
      <c r="M48" s="5" t="s">
        <v>327</v>
      </c>
      <c r="N48" s="0" t="s">
        <v>104</v>
      </c>
      <c r="P48" s="3">
        <f>IF(O48="","",O48*MAX(I48,J48))</f>
      </c>
      <c r="Q48" s="0" t="s">
        <v>106</v>
      </c>
      <c r="R48" s="0" t="s">
        <v>107</v>
      </c>
    </row>
    <row r="49">
      <c r="A49" s="0">
        <v>482</v>
      </c>
      <c r="B49" s="0" t="s">
        <v>28</v>
      </c>
      <c r="C49" s="0" t="s">
        <v>30</v>
      </c>
      <c r="F49" s="0" t="s">
        <v>2467</v>
      </c>
      <c r="G49" s="5" t="s">
        <v>2468</v>
      </c>
      <c r="H49" s="5" t="s">
        <v>925</v>
      </c>
      <c r="I49" s="2">
        <v>6</v>
      </c>
      <c r="J49" s="2">
        <v>0</v>
      </c>
      <c r="M49" s="5" t="s">
        <v>327</v>
      </c>
      <c r="N49" s="0" t="s">
        <v>104</v>
      </c>
      <c r="P49" s="3">
        <f>IF(O49="","",O49*MAX(I49,J49))</f>
      </c>
      <c r="Q49" s="0" t="s">
        <v>106</v>
      </c>
      <c r="R49" s="0" t="s">
        <v>107</v>
      </c>
    </row>
    <row r="50">
      <c r="A50" s="0">
        <v>505</v>
      </c>
      <c r="B50" s="0" t="s">
        <v>28</v>
      </c>
      <c r="C50" s="0" t="s">
        <v>33</v>
      </c>
      <c r="F50" s="0" t="s">
        <v>2568</v>
      </c>
      <c r="G50" s="5" t="s">
        <v>2569</v>
      </c>
      <c r="H50" s="5" t="s">
        <v>2570</v>
      </c>
      <c r="I50" s="2">
        <v>19</v>
      </c>
      <c r="J50" s="2">
        <v>0</v>
      </c>
      <c r="M50" s="5" t="s">
        <v>327</v>
      </c>
      <c r="N50" s="0" t="s">
        <v>104</v>
      </c>
      <c r="P50" s="3">
        <f>IF(O50="","",O50*MAX(I50,J50))</f>
      </c>
      <c r="Q50" s="0" t="s">
        <v>106</v>
      </c>
      <c r="R50" s="0" t="s">
        <v>107</v>
      </c>
    </row>
    <row r="51">
      <c r="A51" s="0">
        <v>506</v>
      </c>
      <c r="B51" s="0" t="s">
        <v>28</v>
      </c>
      <c r="C51" s="0" t="s">
        <v>33</v>
      </c>
      <c r="F51" s="0" t="s">
        <v>2572</v>
      </c>
      <c r="G51" s="5" t="s">
        <v>2573</v>
      </c>
      <c r="H51" s="5" t="s">
        <v>2574</v>
      </c>
      <c r="I51" s="2">
        <v>46</v>
      </c>
      <c r="J51" s="2">
        <v>0</v>
      </c>
      <c r="M51" s="5" t="s">
        <v>327</v>
      </c>
      <c r="N51" s="0" t="s">
        <v>104</v>
      </c>
      <c r="P51" s="3">
        <f>IF(O51="","",O51*MAX(I51,J51))</f>
      </c>
      <c r="Q51" s="0" t="s">
        <v>106</v>
      </c>
      <c r="R51" s="0" t="s">
        <v>107</v>
      </c>
    </row>
    <row r="52">
      <c r="A52" s="0">
        <v>508</v>
      </c>
      <c r="B52" s="0" t="s">
        <v>28</v>
      </c>
      <c r="C52" s="0" t="s">
        <v>30</v>
      </c>
      <c r="F52" s="0" t="s">
        <v>2579</v>
      </c>
      <c r="G52" s="5" t="s">
        <v>2580</v>
      </c>
      <c r="I52" s="2">
        <v>7</v>
      </c>
      <c r="J52" s="2">
        <v>0</v>
      </c>
      <c r="M52" s="5" t="s">
        <v>327</v>
      </c>
      <c r="N52" s="0" t="s">
        <v>104</v>
      </c>
      <c r="P52" s="3">
        <f>IF(O52="","",O52*MAX(I52,J52))</f>
      </c>
      <c r="Q52" s="0" t="s">
        <v>106</v>
      </c>
      <c r="R52" s="0" t="s">
        <v>107</v>
      </c>
    </row>
    <row r="53">
      <c r="A53" s="0">
        <v>531</v>
      </c>
      <c r="B53" s="0" t="s">
        <v>28</v>
      </c>
      <c r="C53" s="0" t="s">
        <v>33</v>
      </c>
      <c r="F53" s="0" t="s">
        <v>2679</v>
      </c>
      <c r="G53" s="5" t="s">
        <v>2680</v>
      </c>
      <c r="H53" s="5" t="s">
        <v>471</v>
      </c>
      <c r="I53" s="2">
        <v>90</v>
      </c>
      <c r="J53" s="2">
        <v>0</v>
      </c>
      <c r="M53" s="5" t="s">
        <v>327</v>
      </c>
      <c r="N53" s="0" t="s">
        <v>104</v>
      </c>
      <c r="P53" s="3">
        <f>IF(O53="","",O53*MAX(I53,J53))</f>
      </c>
      <c r="Q53" s="0" t="s">
        <v>106</v>
      </c>
      <c r="R53" s="0" t="s">
        <v>107</v>
      </c>
    </row>
    <row r="54">
      <c r="A54" s="0">
        <v>535</v>
      </c>
      <c r="B54" s="0" t="s">
        <v>28</v>
      </c>
      <c r="C54" s="0" t="s">
        <v>33</v>
      </c>
      <c r="F54" s="0" t="s">
        <v>1409</v>
      </c>
      <c r="G54" s="5" t="s">
        <v>2697</v>
      </c>
      <c r="H54" s="5" t="s">
        <v>2698</v>
      </c>
      <c r="I54" s="2">
        <v>21</v>
      </c>
      <c r="J54" s="2">
        <v>0</v>
      </c>
      <c r="M54" s="5" t="s">
        <v>327</v>
      </c>
      <c r="N54" s="0" t="s">
        <v>104</v>
      </c>
      <c r="P54" s="3">
        <f>IF(O54="","",O54*MAX(I54,J54))</f>
      </c>
      <c r="Q54" s="0" t="s">
        <v>106</v>
      </c>
      <c r="R54" s="0" t="s">
        <v>107</v>
      </c>
    </row>
    <row r="55">
      <c r="A55" s="0">
        <v>538</v>
      </c>
      <c r="B55" s="0" t="s">
        <v>28</v>
      </c>
      <c r="C55" s="0" t="s">
        <v>30</v>
      </c>
      <c r="F55" s="0" t="s">
        <v>1421</v>
      </c>
      <c r="G55" s="5" t="s">
        <v>2708</v>
      </c>
      <c r="I55" s="2">
        <v>2</v>
      </c>
      <c r="J55" s="2">
        <v>0</v>
      </c>
      <c r="M55" s="5" t="s">
        <v>327</v>
      </c>
      <c r="N55" s="0" t="s">
        <v>104</v>
      </c>
      <c r="P55" s="3">
        <f>IF(O55="","",O55*MAX(I55,J55))</f>
      </c>
      <c r="Q55" s="0" t="s">
        <v>106</v>
      </c>
      <c r="R55" s="0" t="s">
        <v>107</v>
      </c>
    </row>
    <row r="56">
      <c r="A56" s="0">
        <v>540</v>
      </c>
      <c r="B56" s="0" t="s">
        <v>28</v>
      </c>
      <c r="C56" s="0" t="s">
        <v>30</v>
      </c>
      <c r="F56" s="0" t="s">
        <v>2715</v>
      </c>
      <c r="G56" s="5" t="s">
        <v>2716</v>
      </c>
      <c r="H56" s="5" t="s">
        <v>519</v>
      </c>
      <c r="I56" s="2">
        <v>832</v>
      </c>
      <c r="J56" s="2">
        <v>0</v>
      </c>
      <c r="M56" s="5" t="s">
        <v>327</v>
      </c>
      <c r="N56" s="0" t="s">
        <v>104</v>
      </c>
      <c r="P56" s="3">
        <f>IF(O56="","",O56*MAX(I56,J56))</f>
      </c>
      <c r="Q56" s="0" t="s">
        <v>106</v>
      </c>
      <c r="R56" s="0" t="s">
        <v>107</v>
      </c>
    </row>
    <row r="57">
      <c r="A57" s="0">
        <v>591</v>
      </c>
      <c r="B57" s="0" t="s">
        <v>28</v>
      </c>
      <c r="C57" s="0" t="s">
        <v>30</v>
      </c>
      <c r="F57" s="0" t="s">
        <v>1699</v>
      </c>
      <c r="G57" s="5" t="s">
        <v>2912</v>
      </c>
      <c r="I57" s="2">
        <v>5</v>
      </c>
      <c r="J57" s="2">
        <v>0</v>
      </c>
      <c r="M57" s="5" t="s">
        <v>327</v>
      </c>
      <c r="N57" s="0" t="s">
        <v>104</v>
      </c>
      <c r="P57" s="3">
        <f>IF(O57="","",O57*MAX(I57,J57))</f>
      </c>
      <c r="Q57" s="0" t="s">
        <v>106</v>
      </c>
      <c r="R57" s="0" t="s">
        <v>107</v>
      </c>
    </row>
    <row r="58">
      <c r="A58" s="0">
        <v>622</v>
      </c>
      <c r="B58" s="0" t="s">
        <v>28</v>
      </c>
      <c r="C58" s="0" t="s">
        <v>30</v>
      </c>
      <c r="F58" s="0" t="s">
        <v>3033</v>
      </c>
      <c r="G58" s="5" t="s">
        <v>3034</v>
      </c>
      <c r="H58" s="5" t="s">
        <v>1057</v>
      </c>
      <c r="I58" s="2">
        <v>8</v>
      </c>
      <c r="J58" s="2">
        <v>0</v>
      </c>
      <c r="M58" s="5" t="s">
        <v>327</v>
      </c>
      <c r="N58" s="0" t="s">
        <v>104</v>
      </c>
      <c r="P58" s="3">
        <f>IF(O58="","",O58*MAX(I58,J58))</f>
      </c>
      <c r="Q58" s="0" t="s">
        <v>106</v>
      </c>
      <c r="R58" s="0" t="s">
        <v>107</v>
      </c>
    </row>
    <row r="59">
      <c r="A59" s="0">
        <v>623</v>
      </c>
      <c r="B59" s="0" t="s">
        <v>28</v>
      </c>
      <c r="C59" s="0" t="s">
        <v>30</v>
      </c>
      <c r="F59" s="0" t="s">
        <v>3036</v>
      </c>
      <c r="G59" s="5" t="s">
        <v>3037</v>
      </c>
      <c r="H59" s="5" t="s">
        <v>166</v>
      </c>
      <c r="I59" s="2">
        <v>54</v>
      </c>
      <c r="J59" s="2">
        <v>0</v>
      </c>
      <c r="M59" s="5" t="s">
        <v>327</v>
      </c>
      <c r="N59" s="0" t="s">
        <v>104</v>
      </c>
      <c r="P59" s="3">
        <f>IF(O59="","",O59*MAX(I59,J59))</f>
      </c>
      <c r="Q59" s="0" t="s">
        <v>106</v>
      </c>
      <c r="R59" s="0" t="s">
        <v>107</v>
      </c>
    </row>
    <row r="60">
      <c r="A60" s="0">
        <v>633</v>
      </c>
      <c r="B60" s="0" t="s">
        <v>28</v>
      </c>
      <c r="C60" s="0" t="s">
        <v>33</v>
      </c>
      <c r="F60" s="0" t="s">
        <v>3080</v>
      </c>
      <c r="G60" s="5" t="s">
        <v>3081</v>
      </c>
      <c r="H60" s="5" t="s">
        <v>3082</v>
      </c>
      <c r="I60" s="2">
        <v>10</v>
      </c>
      <c r="J60" s="2">
        <v>0</v>
      </c>
      <c r="M60" s="5" t="s">
        <v>327</v>
      </c>
      <c r="N60" s="0" t="s">
        <v>104</v>
      </c>
      <c r="P60" s="3">
        <f>IF(O60="","",O60*MAX(I60,J60))</f>
      </c>
      <c r="Q60" s="0" t="s">
        <v>106</v>
      </c>
      <c r="R60" s="0" t="s">
        <v>107</v>
      </c>
    </row>
    <row r="61">
      <c r="A61" s="0">
        <v>635</v>
      </c>
      <c r="B61" s="0" t="s">
        <v>28</v>
      </c>
      <c r="C61" s="0" t="s">
        <v>33</v>
      </c>
      <c r="F61" s="0" t="s">
        <v>3087</v>
      </c>
      <c r="G61" s="5" t="s">
        <v>3088</v>
      </c>
      <c r="H61" s="5" t="s">
        <v>818</v>
      </c>
      <c r="I61" s="2">
        <v>19</v>
      </c>
      <c r="J61" s="2">
        <v>0</v>
      </c>
      <c r="M61" s="5" t="s">
        <v>327</v>
      </c>
      <c r="N61" s="0" t="s">
        <v>104</v>
      </c>
      <c r="P61" s="3">
        <f>IF(O61="","",O61*MAX(I61,J61))</f>
      </c>
      <c r="Q61" s="0" t="s">
        <v>106</v>
      </c>
      <c r="R61" s="0" t="s">
        <v>107</v>
      </c>
    </row>
    <row r="62">
      <c r="A62" s="0">
        <v>687</v>
      </c>
      <c r="B62" s="0" t="s">
        <v>28</v>
      </c>
      <c r="C62" s="0" t="s">
        <v>33</v>
      </c>
      <c r="F62" s="0" t="s">
        <v>3296</v>
      </c>
      <c r="G62" s="5" t="s">
        <v>3297</v>
      </c>
      <c r="H62" s="5" t="s">
        <v>3298</v>
      </c>
      <c r="I62" s="2">
        <v>10</v>
      </c>
      <c r="J62" s="2">
        <v>0</v>
      </c>
      <c r="M62" s="5" t="s">
        <v>327</v>
      </c>
      <c r="N62" s="0" t="s">
        <v>104</v>
      </c>
      <c r="P62" s="3">
        <f>IF(O62="","",O62*MAX(I62,J62))</f>
      </c>
      <c r="Q62" s="0" t="s">
        <v>106</v>
      </c>
      <c r="R62" s="0" t="s">
        <v>107</v>
      </c>
    </row>
    <row r="63">
      <c r="A63" s="9" t="s">
        <v>6241</v>
      </c>
      <c r="I63" s="2">
        <f>SUBTOTAL(109,I5:I62)</f>
      </c>
      <c r="J63" s="2">
        <f>SUBTOTAL(109,J5:J62)</f>
      </c>
      <c r="P63" s="3">
        <f>SUBTOTAL(109,P5:P62)</f>
      </c>
    </row>
  </sheetData>
  <autoFilter ref="A4:T62"/>
</worksheet>
</file>

<file path=xl/worksheets/sheet5.xml><?xml version="1.0" encoding="utf-8"?>
<worksheet xmlns="http://schemas.openxmlformats.org/spreadsheetml/2006/main">
  <dimension ref="A1:T899"/>
  <sheetViews>
    <sheetView workbookViewId="0" showGridLines="0">
      <pane xSplit="4" ySplit="4" topLeftCell="E5" activePane="bottomRight" state="frozen"/>
    </sheetView>
  </sheetViews>
  <sheetFormatPr defaultRowHeight="14"/>
  <cols>
    <col min="1" max="1" width="6" customWidth="1"/>
    <col min="2" max="2" width="11" customWidth="1"/>
    <col min="3" max="3" width="14" customWidth="1"/>
    <col min="4" max="4" width="13" customWidth="1"/>
    <col min="5" max="5" width="44" customWidth="1"/>
    <col min="6" max="6" width="15" customWidth="1"/>
    <col min="7" max="7" width="42" customWidth="1"/>
    <col min="8" max="8" width="30" customWidth="1"/>
    <col min="9" max="9" width="13" customWidth="1"/>
    <col min="10" max="10" width="13" customWidth="1"/>
    <col min="11" max="11" width="26" customWidth="1"/>
    <col min="12" max="12" width="10" customWidth="1"/>
    <col min="13" max="13" width="64" customWidth="1"/>
    <col min="14" max="14" width="19" customWidth="1"/>
    <col min="15" max="15" width="14" customWidth="1"/>
    <col min="16" max="16" width="16" customWidth="1"/>
    <col min="17" max="17" width="16" customWidth="1"/>
    <col min="18" max="18" width="20" customWidth="1"/>
    <col min="19" max="19" width="15" customWidth="1"/>
    <col min="20" max="20" width="44" customWidth="1"/>
  </cols>
  <sheetData>
    <row r="1">
      <c r="A1" s="6" t="s">
        <v>6252</v>
      </c>
    </row>
    <row r="2">
      <c r="A2" s="7" t="s">
        <v>6253</v>
      </c>
    </row>
    <row r="4">
      <c r="A4" s="1" t="s">
        <v>53</v>
      </c>
      <c r="B4" s="1" t="s">
        <v>59</v>
      </c>
      <c r="C4" s="1" t="s">
        <v>63</v>
      </c>
      <c r="D4" s="1" t="s">
        <v>6244</v>
      </c>
      <c r="E4" s="1" t="s">
        <v>74</v>
      </c>
      <c r="F4" s="1" t="s">
        <v>6245</v>
      </c>
      <c r="G4" s="1" t="s">
        <v>65</v>
      </c>
      <c r="H4" s="1" t="s">
        <v>6246</v>
      </c>
      <c r="I4" s="1" t="s">
        <v>67</v>
      </c>
      <c r="J4" s="1" t="s">
        <v>6247</v>
      </c>
      <c r="K4" s="1" t="s">
        <v>75</v>
      </c>
      <c r="L4" s="1" t="s">
        <v>6248</v>
      </c>
      <c r="M4" s="1" t="s">
        <v>6249</v>
      </c>
      <c r="N4" s="1" t="s">
        <v>78</v>
      </c>
      <c r="O4" s="1" t="s">
        <v>83</v>
      </c>
      <c r="P4" s="1" t="s">
        <v>84</v>
      </c>
      <c r="Q4" s="1" t="s">
        <v>85</v>
      </c>
      <c r="R4" s="1" t="s">
        <v>86</v>
      </c>
      <c r="S4" s="1" t="s">
        <v>4</v>
      </c>
      <c r="T4" s="1" t="s">
        <v>88</v>
      </c>
    </row>
    <row r="5">
      <c r="A5" s="0">
        <v>688</v>
      </c>
      <c r="B5" s="0" t="s">
        <v>26</v>
      </c>
      <c r="C5" s="0" t="s">
        <v>30</v>
      </c>
      <c r="D5" s="0" t="s">
        <v>3303</v>
      </c>
      <c r="E5" s="5" t="s">
        <v>864</v>
      </c>
      <c r="I5" s="2">
        <v>0</v>
      </c>
      <c r="J5" s="2">
        <v>4107</v>
      </c>
      <c r="M5" s="5" t="s">
        <v>3304</v>
      </c>
      <c r="N5" s="0" t="s">
        <v>104</v>
      </c>
      <c r="O5" s="3">
        <v>787.1926710494278</v>
      </c>
      <c r="P5" s="3">
        <f>IF(O5="","",O5*MAX(I5,J5))</f>
      </c>
      <c r="Q5" s="0" t="s">
        <v>106</v>
      </c>
      <c r="R5" s="0" t="s">
        <v>107</v>
      </c>
    </row>
    <row r="6">
      <c r="A6" s="0">
        <v>689</v>
      </c>
      <c r="B6" s="0" t="s">
        <v>26</v>
      </c>
      <c r="C6" s="0" t="s">
        <v>30</v>
      </c>
      <c r="D6" s="0" t="s">
        <v>3307</v>
      </c>
      <c r="E6" s="5" t="s">
        <v>3308</v>
      </c>
      <c r="I6" s="2">
        <v>0</v>
      </c>
      <c r="J6" s="2">
        <v>3090</v>
      </c>
      <c r="M6" s="5" t="s">
        <v>3309</v>
      </c>
      <c r="N6" s="0" t="s">
        <v>104</v>
      </c>
      <c r="O6" s="3">
        <v>160.62188025889967</v>
      </c>
      <c r="P6" s="3">
        <f>IF(O6="","",O6*MAX(I6,J6))</f>
      </c>
      <c r="Q6" s="0" t="s">
        <v>106</v>
      </c>
      <c r="R6" s="0" t="s">
        <v>107</v>
      </c>
    </row>
    <row r="7">
      <c r="A7" s="0">
        <v>690</v>
      </c>
      <c r="B7" s="0" t="s">
        <v>27</v>
      </c>
      <c r="C7" s="0" t="s">
        <v>30</v>
      </c>
      <c r="D7" s="0" t="s">
        <v>3307</v>
      </c>
      <c r="E7" s="5" t="s">
        <v>3308</v>
      </c>
      <c r="I7" s="2">
        <v>0</v>
      </c>
      <c r="J7" s="2">
        <v>83584</v>
      </c>
      <c r="M7" s="5" t="s">
        <v>3309</v>
      </c>
      <c r="N7" s="0" t="s">
        <v>104</v>
      </c>
      <c r="O7" s="3">
        <v>33.31906537136294</v>
      </c>
      <c r="P7" s="3">
        <f>IF(O7="","",O7*MAX(I7,J7))</f>
      </c>
      <c r="Q7" s="0" t="s">
        <v>106</v>
      </c>
      <c r="R7" s="0" t="s">
        <v>107</v>
      </c>
    </row>
    <row r="8">
      <c r="A8" s="0">
        <v>691</v>
      </c>
      <c r="B8" s="0" t="s">
        <v>28</v>
      </c>
      <c r="C8" s="0" t="s">
        <v>30</v>
      </c>
      <c r="D8" s="0" t="s">
        <v>3307</v>
      </c>
      <c r="E8" s="5" t="s">
        <v>3308</v>
      </c>
      <c r="I8" s="2">
        <v>0</v>
      </c>
      <c r="J8" s="2">
        <v>1</v>
      </c>
      <c r="M8" s="5" t="s">
        <v>3309</v>
      </c>
      <c r="N8" s="0" t="s">
        <v>104</v>
      </c>
      <c r="O8" s="3">
        <v>5400</v>
      </c>
      <c r="P8" s="3">
        <f>IF(O8="","",O8*MAX(I8,J8))</f>
      </c>
      <c r="Q8" s="0" t="s">
        <v>106</v>
      </c>
      <c r="R8" s="0" t="s">
        <v>107</v>
      </c>
    </row>
    <row r="9">
      <c r="A9" s="0">
        <v>692</v>
      </c>
      <c r="B9" s="0" t="s">
        <v>26</v>
      </c>
      <c r="C9" s="0" t="s">
        <v>30</v>
      </c>
      <c r="D9" s="0" t="s">
        <v>3313</v>
      </c>
      <c r="E9" s="5" t="s">
        <v>307</v>
      </c>
      <c r="I9" s="2">
        <v>0</v>
      </c>
      <c r="J9" s="2">
        <v>2912</v>
      </c>
      <c r="M9" s="5" t="s">
        <v>3304</v>
      </c>
      <c r="N9" s="0" t="s">
        <v>104</v>
      </c>
      <c r="O9" s="3">
        <v>1594.0279979395605</v>
      </c>
      <c r="P9" s="3">
        <f>IF(O9="","",O9*MAX(I9,J9))</f>
      </c>
      <c r="Q9" s="0" t="s">
        <v>106</v>
      </c>
      <c r="R9" s="0" t="s">
        <v>107</v>
      </c>
    </row>
    <row r="10">
      <c r="A10" s="0">
        <v>693</v>
      </c>
      <c r="B10" s="0" t="s">
        <v>27</v>
      </c>
      <c r="C10" s="0" t="s">
        <v>30</v>
      </c>
      <c r="D10" s="0" t="s">
        <v>3313</v>
      </c>
      <c r="E10" s="5" t="s">
        <v>307</v>
      </c>
      <c r="I10" s="2">
        <v>0</v>
      </c>
      <c r="J10" s="2">
        <v>1578</v>
      </c>
      <c r="M10" s="5" t="s">
        <v>3304</v>
      </c>
      <c r="N10" s="0" t="s">
        <v>104</v>
      </c>
      <c r="O10" s="3">
        <v>1368.8267553865653</v>
      </c>
      <c r="P10" s="3">
        <f>IF(O10="","",O10*MAX(I10,J10))</f>
      </c>
      <c r="Q10" s="0" t="s">
        <v>106</v>
      </c>
      <c r="R10" s="0" t="s">
        <v>107</v>
      </c>
    </row>
    <row r="11">
      <c r="A11" s="0">
        <v>694</v>
      </c>
      <c r="B11" s="0" t="s">
        <v>28</v>
      </c>
      <c r="C11" s="0" t="s">
        <v>30</v>
      </c>
      <c r="D11" s="0" t="s">
        <v>3313</v>
      </c>
      <c r="E11" s="5" t="s">
        <v>307</v>
      </c>
      <c r="I11" s="2">
        <v>0</v>
      </c>
      <c r="J11" s="2">
        <v>200</v>
      </c>
      <c r="M11" s="5" t="s">
        <v>3304</v>
      </c>
      <c r="N11" s="0" t="s">
        <v>104</v>
      </c>
      <c r="O11" s="3">
        <v>1168.985</v>
      </c>
      <c r="P11" s="3">
        <f>IF(O11="","",O11*MAX(I11,J11))</f>
      </c>
      <c r="Q11" s="0" t="s">
        <v>106</v>
      </c>
      <c r="R11" s="0" t="s">
        <v>107</v>
      </c>
    </row>
    <row r="12">
      <c r="A12" s="0">
        <v>695</v>
      </c>
      <c r="B12" s="0" t="s">
        <v>26</v>
      </c>
      <c r="C12" s="0" t="s">
        <v>30</v>
      </c>
      <c r="D12" s="0" t="s">
        <v>3317</v>
      </c>
      <c r="E12" s="5" t="s">
        <v>285</v>
      </c>
      <c r="I12" s="2">
        <v>0</v>
      </c>
      <c r="J12" s="2">
        <v>2636</v>
      </c>
      <c r="M12" s="5" t="s">
        <v>3304</v>
      </c>
      <c r="N12" s="0" t="s">
        <v>104</v>
      </c>
      <c r="O12" s="3">
        <v>33.51204476479514</v>
      </c>
      <c r="P12" s="3">
        <f>IF(O12="","",O12*MAX(I12,J12))</f>
      </c>
      <c r="Q12" s="0" t="s">
        <v>106</v>
      </c>
      <c r="R12" s="0" t="s">
        <v>107</v>
      </c>
    </row>
    <row r="13">
      <c r="A13" s="0">
        <v>696</v>
      </c>
      <c r="B13" s="0" t="s">
        <v>27</v>
      </c>
      <c r="C13" s="0" t="s">
        <v>30</v>
      </c>
      <c r="D13" s="0" t="s">
        <v>3317</v>
      </c>
      <c r="E13" s="5" t="s">
        <v>285</v>
      </c>
      <c r="I13" s="2">
        <v>0</v>
      </c>
      <c r="J13" s="2">
        <v>11160</v>
      </c>
      <c r="M13" s="5" t="s">
        <v>3309</v>
      </c>
      <c r="N13" s="0" t="s">
        <v>104</v>
      </c>
      <c r="O13" s="3">
        <v>15.933321684587813</v>
      </c>
      <c r="P13" s="3">
        <f>IF(O13="","",O13*MAX(I13,J13))</f>
      </c>
      <c r="Q13" s="0" t="s">
        <v>106</v>
      </c>
      <c r="R13" s="0" t="s">
        <v>107</v>
      </c>
    </row>
    <row r="14">
      <c r="A14" s="0">
        <v>697</v>
      </c>
      <c r="B14" s="0" t="s">
        <v>28</v>
      </c>
      <c r="C14" s="0" t="s">
        <v>30</v>
      </c>
      <c r="D14" s="0" t="s">
        <v>3317</v>
      </c>
      <c r="E14" s="5" t="s">
        <v>285</v>
      </c>
      <c r="I14" s="2">
        <v>0</v>
      </c>
      <c r="J14" s="2">
        <v>1017</v>
      </c>
      <c r="M14" s="5" t="s">
        <v>3304</v>
      </c>
      <c r="N14" s="0" t="s">
        <v>104</v>
      </c>
      <c r="O14" s="3">
        <v>50.02200589970502</v>
      </c>
      <c r="P14" s="3">
        <f>IF(O14="","",O14*MAX(I14,J14))</f>
      </c>
      <c r="Q14" s="0" t="s">
        <v>106</v>
      </c>
      <c r="R14" s="0" t="s">
        <v>107</v>
      </c>
    </row>
    <row r="15">
      <c r="A15" s="0">
        <v>698</v>
      </c>
      <c r="B15" s="0" t="s">
        <v>27</v>
      </c>
      <c r="C15" s="0" t="s">
        <v>30</v>
      </c>
      <c r="D15" s="0" t="s">
        <v>534</v>
      </c>
      <c r="E15" s="5" t="s">
        <v>535</v>
      </c>
      <c r="I15" s="2">
        <v>0</v>
      </c>
      <c r="J15" s="2">
        <v>15007</v>
      </c>
      <c r="M15" s="5" t="s">
        <v>3321</v>
      </c>
      <c r="N15" s="0" t="s">
        <v>104</v>
      </c>
      <c r="O15" s="3">
        <v>13.341773838875191</v>
      </c>
      <c r="P15" s="3">
        <f>IF(O15="","",O15*MAX(I15,J15))</f>
      </c>
      <c r="Q15" s="0" t="s">
        <v>106</v>
      </c>
      <c r="R15" s="0" t="s">
        <v>107</v>
      </c>
    </row>
    <row r="16">
      <c r="A16" s="0">
        <v>699</v>
      </c>
      <c r="B16" s="0" t="s">
        <v>28</v>
      </c>
      <c r="C16" s="0" t="s">
        <v>30</v>
      </c>
      <c r="D16" s="0" t="s">
        <v>534</v>
      </c>
      <c r="E16" s="5" t="s">
        <v>535</v>
      </c>
      <c r="I16" s="2">
        <v>0</v>
      </c>
      <c r="J16" s="2">
        <v>20</v>
      </c>
      <c r="M16" s="5" t="s">
        <v>3321</v>
      </c>
      <c r="N16" s="0" t="s">
        <v>104</v>
      </c>
      <c r="O16" s="3">
        <v>4642.161</v>
      </c>
      <c r="P16" s="3">
        <f>IF(O16="","",O16*MAX(I16,J16))</f>
      </c>
      <c r="Q16" s="0" t="s">
        <v>106</v>
      </c>
      <c r="R16" s="0" t="s">
        <v>107</v>
      </c>
    </row>
    <row r="17">
      <c r="A17" s="0">
        <v>700</v>
      </c>
      <c r="B17" s="0" t="s">
        <v>26</v>
      </c>
      <c r="C17" s="0" t="s">
        <v>30</v>
      </c>
      <c r="D17" s="0" t="s">
        <v>3324</v>
      </c>
      <c r="E17" s="5" t="s">
        <v>3325</v>
      </c>
      <c r="I17" s="2">
        <v>0</v>
      </c>
      <c r="J17" s="2">
        <v>2094</v>
      </c>
      <c r="M17" s="5" t="s">
        <v>3309</v>
      </c>
      <c r="N17" s="0" t="s">
        <v>104</v>
      </c>
      <c r="O17" s="3">
        <v>159.75212989493792</v>
      </c>
      <c r="P17" s="3">
        <f>IF(O17="","",O17*MAX(I17,J17))</f>
      </c>
      <c r="Q17" s="0" t="s">
        <v>106</v>
      </c>
      <c r="R17" s="0" t="s">
        <v>107</v>
      </c>
    </row>
    <row r="18">
      <c r="A18" s="0">
        <v>701</v>
      </c>
      <c r="B18" s="0" t="s">
        <v>27</v>
      </c>
      <c r="C18" s="0" t="s">
        <v>30</v>
      </c>
      <c r="D18" s="0" t="s">
        <v>3324</v>
      </c>
      <c r="E18" s="5" t="s">
        <v>3325</v>
      </c>
      <c r="I18" s="2">
        <v>0</v>
      </c>
      <c r="J18" s="2">
        <v>15000</v>
      </c>
      <c r="M18" s="5" t="s">
        <v>3309</v>
      </c>
      <c r="N18" s="0" t="s">
        <v>104</v>
      </c>
      <c r="O18" s="3">
        <v>53.55194000000001</v>
      </c>
      <c r="P18" s="3">
        <f>IF(O18="","",O18*MAX(I18,J18))</f>
      </c>
      <c r="Q18" s="0" t="s">
        <v>106</v>
      </c>
      <c r="R18" s="0" t="s">
        <v>107</v>
      </c>
    </row>
    <row r="19">
      <c r="A19" s="0">
        <v>702</v>
      </c>
      <c r="B19" s="0" t="s">
        <v>28</v>
      </c>
      <c r="C19" s="0" t="s">
        <v>30</v>
      </c>
      <c r="D19" s="0" t="s">
        <v>3324</v>
      </c>
      <c r="E19" s="5" t="s">
        <v>3325</v>
      </c>
      <c r="I19" s="2">
        <v>0</v>
      </c>
      <c r="J19" s="2">
        <v>804</v>
      </c>
      <c r="M19" s="5" t="s">
        <v>3309</v>
      </c>
      <c r="N19" s="0" t="s">
        <v>104</v>
      </c>
      <c r="O19" s="3">
        <v>29.679116915422888</v>
      </c>
      <c r="P19" s="3">
        <f>IF(O19="","",O19*MAX(I19,J19))</f>
      </c>
      <c r="Q19" s="0" t="s">
        <v>106</v>
      </c>
      <c r="R19" s="0" t="s">
        <v>107</v>
      </c>
    </row>
    <row r="20">
      <c r="A20" s="0">
        <v>703</v>
      </c>
      <c r="B20" s="0" t="s">
        <v>26</v>
      </c>
      <c r="C20" s="0" t="s">
        <v>30</v>
      </c>
      <c r="D20" s="0" t="s">
        <v>3329</v>
      </c>
      <c r="E20" s="5" t="s">
        <v>554</v>
      </c>
      <c r="I20" s="2">
        <v>0</v>
      </c>
      <c r="J20" s="2">
        <v>2075</v>
      </c>
      <c r="M20" s="5" t="s">
        <v>3304</v>
      </c>
      <c r="N20" s="0" t="s">
        <v>104</v>
      </c>
      <c r="O20" s="3">
        <v>274.5158361445783</v>
      </c>
      <c r="P20" s="3">
        <f>IF(O20="","",O20*MAX(I20,J20))</f>
      </c>
      <c r="Q20" s="0" t="s">
        <v>106</v>
      </c>
      <c r="R20" s="0" t="s">
        <v>107</v>
      </c>
    </row>
    <row r="21">
      <c r="A21" s="0">
        <v>704</v>
      </c>
      <c r="B21" s="0" t="s">
        <v>27</v>
      </c>
      <c r="C21" s="0" t="s">
        <v>30</v>
      </c>
      <c r="D21" s="0" t="s">
        <v>3329</v>
      </c>
      <c r="E21" s="5" t="s">
        <v>554</v>
      </c>
      <c r="I21" s="2">
        <v>0</v>
      </c>
      <c r="J21" s="2">
        <v>4014</v>
      </c>
      <c r="M21" s="5" t="s">
        <v>3304</v>
      </c>
      <c r="N21" s="0" t="s">
        <v>104</v>
      </c>
      <c r="O21" s="3">
        <v>321.3129820627803</v>
      </c>
      <c r="P21" s="3">
        <f>IF(O21="","",O21*MAX(I21,J21))</f>
      </c>
      <c r="Q21" s="0" t="s">
        <v>106</v>
      </c>
      <c r="R21" s="0" t="s">
        <v>107</v>
      </c>
    </row>
    <row r="22">
      <c r="A22" s="0">
        <v>705</v>
      </c>
      <c r="B22" s="0" t="s">
        <v>28</v>
      </c>
      <c r="C22" s="0" t="s">
        <v>30</v>
      </c>
      <c r="D22" s="0" t="s">
        <v>3329</v>
      </c>
      <c r="E22" s="5" t="s">
        <v>554</v>
      </c>
      <c r="I22" s="2">
        <v>0</v>
      </c>
      <c r="J22" s="2">
        <v>50</v>
      </c>
      <c r="M22" s="5" t="s">
        <v>3304</v>
      </c>
      <c r="N22" s="0" t="s">
        <v>104</v>
      </c>
      <c r="O22" s="3">
        <v>192.2024</v>
      </c>
      <c r="P22" s="3">
        <f>IF(O22="","",O22*MAX(I22,J22))</f>
      </c>
      <c r="Q22" s="0" t="s">
        <v>106</v>
      </c>
      <c r="R22" s="0" t="s">
        <v>107</v>
      </c>
    </row>
    <row r="23">
      <c r="A23" s="0">
        <v>706</v>
      </c>
      <c r="B23" s="0" t="s">
        <v>27</v>
      </c>
      <c r="C23" s="0" t="s">
        <v>33</v>
      </c>
      <c r="D23" s="0" t="s">
        <v>708</v>
      </c>
      <c r="E23" s="5" t="s">
        <v>709</v>
      </c>
      <c r="I23" s="2">
        <v>0</v>
      </c>
      <c r="J23" s="2">
        <v>410</v>
      </c>
      <c r="M23" s="5" t="s">
        <v>3333</v>
      </c>
      <c r="N23" s="0" t="s">
        <v>104</v>
      </c>
      <c r="O23" s="3">
        <v>169.38731707317075</v>
      </c>
      <c r="P23" s="3">
        <f>IF(O23="","",O23*MAX(I23,J23))</f>
      </c>
      <c r="Q23" s="0" t="s">
        <v>106</v>
      </c>
      <c r="R23" s="0" t="s">
        <v>107</v>
      </c>
    </row>
    <row r="24">
      <c r="A24" s="0">
        <v>707</v>
      </c>
      <c r="B24" s="0" t="s">
        <v>28</v>
      </c>
      <c r="C24" s="0" t="s">
        <v>33</v>
      </c>
      <c r="D24" s="0" t="s">
        <v>708</v>
      </c>
      <c r="E24" s="5" t="s">
        <v>709</v>
      </c>
      <c r="I24" s="2">
        <v>0</v>
      </c>
      <c r="J24" s="2">
        <v>415</v>
      </c>
      <c r="M24" s="5" t="s">
        <v>3321</v>
      </c>
      <c r="N24" s="0" t="s">
        <v>104</v>
      </c>
      <c r="O24" s="3">
        <v>44.07942168674698</v>
      </c>
      <c r="P24" s="3">
        <f>IF(O24="","",O24*MAX(I24,J24))</f>
      </c>
      <c r="Q24" s="0" t="s">
        <v>106</v>
      </c>
      <c r="R24" s="0" t="s">
        <v>107</v>
      </c>
    </row>
    <row r="25">
      <c r="A25" s="0">
        <v>708</v>
      </c>
      <c r="B25" s="0" t="s">
        <v>27</v>
      </c>
      <c r="C25" s="0" t="s">
        <v>33</v>
      </c>
      <c r="D25" s="0" t="s">
        <v>577</v>
      </c>
      <c r="E25" s="5" t="s">
        <v>578</v>
      </c>
      <c r="I25" s="2">
        <v>0</v>
      </c>
      <c r="J25" s="2">
        <v>21380</v>
      </c>
      <c r="M25" s="5" t="s">
        <v>3336</v>
      </c>
      <c r="N25" s="0" t="s">
        <v>104</v>
      </c>
      <c r="O25" s="3">
        <v>148.22197895229186</v>
      </c>
      <c r="P25" s="3">
        <f>IF(O25="","",O25*MAX(I25,J25))</f>
      </c>
      <c r="Q25" s="0" t="s">
        <v>106</v>
      </c>
      <c r="R25" s="0" t="s">
        <v>107</v>
      </c>
    </row>
    <row r="26">
      <c r="A26" s="0">
        <v>709</v>
      </c>
      <c r="B26" s="0" t="s">
        <v>26</v>
      </c>
      <c r="C26" s="0" t="s">
        <v>33</v>
      </c>
      <c r="D26" s="0" t="s">
        <v>3338</v>
      </c>
      <c r="E26" s="5" t="s">
        <v>362</v>
      </c>
      <c r="I26" s="2">
        <v>0</v>
      </c>
      <c r="J26" s="2">
        <v>2853</v>
      </c>
      <c r="M26" s="5" t="s">
        <v>3304</v>
      </c>
      <c r="N26" s="0" t="s">
        <v>104</v>
      </c>
      <c r="O26" s="3">
        <v>702.7041044514547</v>
      </c>
      <c r="P26" s="3">
        <f>IF(O26="","",O26*MAX(I26,J26))</f>
      </c>
      <c r="Q26" s="0" t="s">
        <v>106</v>
      </c>
      <c r="R26" s="0" t="s">
        <v>107</v>
      </c>
    </row>
    <row r="27">
      <c r="A27" s="0">
        <v>710</v>
      </c>
      <c r="B27" s="0" t="s">
        <v>27</v>
      </c>
      <c r="C27" s="0" t="s">
        <v>33</v>
      </c>
      <c r="D27" s="0" t="s">
        <v>3338</v>
      </c>
      <c r="E27" s="5" t="s">
        <v>362</v>
      </c>
      <c r="I27" s="2">
        <v>0</v>
      </c>
      <c r="J27" s="2">
        <v>2330</v>
      </c>
      <c r="M27" s="5" t="s">
        <v>3309</v>
      </c>
      <c r="N27" s="0" t="s">
        <v>104</v>
      </c>
      <c r="O27" s="3">
        <v>117.86835622317598</v>
      </c>
      <c r="P27" s="3">
        <f>IF(O27="","",O27*MAX(I27,J27))</f>
      </c>
      <c r="Q27" s="0" t="s">
        <v>106</v>
      </c>
      <c r="R27" s="0" t="s">
        <v>107</v>
      </c>
    </row>
    <row r="28">
      <c r="A28" s="0">
        <v>711</v>
      </c>
      <c r="B28" s="0" t="s">
        <v>28</v>
      </c>
      <c r="C28" s="0" t="s">
        <v>33</v>
      </c>
      <c r="D28" s="0" t="s">
        <v>3338</v>
      </c>
      <c r="E28" s="5" t="s">
        <v>362</v>
      </c>
      <c r="I28" s="2">
        <v>0</v>
      </c>
      <c r="J28" s="2">
        <v>1016</v>
      </c>
      <c r="M28" s="5" t="s">
        <v>3304</v>
      </c>
      <c r="N28" s="0" t="s">
        <v>104</v>
      </c>
      <c r="O28" s="3">
        <v>784.6968996062991</v>
      </c>
      <c r="P28" s="3">
        <f>IF(O28="","",O28*MAX(I28,J28))</f>
      </c>
      <c r="Q28" s="0" t="s">
        <v>106</v>
      </c>
      <c r="R28" s="0" t="s">
        <v>107</v>
      </c>
    </row>
    <row r="29">
      <c r="A29" s="0">
        <v>712</v>
      </c>
      <c r="B29" s="0" t="s">
        <v>26</v>
      </c>
      <c r="C29" s="0" t="s">
        <v>33</v>
      </c>
      <c r="D29" s="0" t="s">
        <v>1632</v>
      </c>
      <c r="E29" s="5" t="s">
        <v>1633</v>
      </c>
      <c r="I29" s="2">
        <v>0</v>
      </c>
      <c r="J29" s="2">
        <v>1845</v>
      </c>
      <c r="M29" s="5" t="s">
        <v>3342</v>
      </c>
      <c r="N29" s="0" t="s">
        <v>104</v>
      </c>
      <c r="O29" s="3">
        <v>426.33971815718155</v>
      </c>
      <c r="P29" s="3">
        <f>IF(O29="","",O29*MAX(I29,J29))</f>
      </c>
      <c r="Q29" s="0" t="s">
        <v>106</v>
      </c>
      <c r="R29" s="0" t="s">
        <v>107</v>
      </c>
    </row>
    <row r="30">
      <c r="A30" s="0">
        <v>713</v>
      </c>
      <c r="B30" s="0" t="s">
        <v>28</v>
      </c>
      <c r="C30" s="0" t="s">
        <v>33</v>
      </c>
      <c r="D30" s="0" t="s">
        <v>1632</v>
      </c>
      <c r="E30" s="5" t="s">
        <v>1633</v>
      </c>
      <c r="I30" s="2">
        <v>0</v>
      </c>
      <c r="J30" s="2">
        <v>500</v>
      </c>
      <c r="M30" s="5" t="s">
        <v>3344</v>
      </c>
      <c r="N30" s="0" t="s">
        <v>104</v>
      </c>
      <c r="O30" s="3">
        <v>456.47</v>
      </c>
      <c r="P30" s="3">
        <f>IF(O30="","",O30*MAX(I30,J30))</f>
      </c>
      <c r="Q30" s="0" t="s">
        <v>106</v>
      </c>
      <c r="R30" s="0" t="s">
        <v>107</v>
      </c>
    </row>
    <row r="31">
      <c r="A31" s="0">
        <v>714</v>
      </c>
      <c r="B31" s="0" t="s">
        <v>26</v>
      </c>
      <c r="C31" s="0" t="s">
        <v>33</v>
      </c>
      <c r="D31" s="0" t="s">
        <v>3346</v>
      </c>
      <c r="E31" s="5" t="s">
        <v>2897</v>
      </c>
      <c r="I31" s="2">
        <v>0</v>
      </c>
      <c r="J31" s="2">
        <v>1170</v>
      </c>
      <c r="M31" s="5" t="s">
        <v>3309</v>
      </c>
      <c r="N31" s="0" t="s">
        <v>104</v>
      </c>
      <c r="O31" s="3">
        <v>45.197042735042736</v>
      </c>
      <c r="P31" s="3">
        <f>IF(O31="","",O31*MAX(I31,J31))</f>
      </c>
      <c r="Q31" s="0" t="s">
        <v>106</v>
      </c>
      <c r="R31" s="0" t="s">
        <v>107</v>
      </c>
    </row>
    <row r="32">
      <c r="A32" s="0">
        <v>715</v>
      </c>
      <c r="B32" s="0" t="s">
        <v>27</v>
      </c>
      <c r="C32" s="0" t="s">
        <v>33</v>
      </c>
      <c r="D32" s="0" t="s">
        <v>3346</v>
      </c>
      <c r="E32" s="5" t="s">
        <v>2897</v>
      </c>
      <c r="I32" s="2">
        <v>0</v>
      </c>
      <c r="J32" s="2">
        <v>7695</v>
      </c>
      <c r="M32" s="5" t="s">
        <v>3309</v>
      </c>
      <c r="N32" s="0" t="s">
        <v>104</v>
      </c>
      <c r="O32" s="3">
        <v>44.43740480831708</v>
      </c>
      <c r="P32" s="3">
        <f>IF(O32="","",O32*MAX(I32,J32))</f>
      </c>
      <c r="Q32" s="0" t="s">
        <v>106</v>
      </c>
      <c r="R32" s="0" t="s">
        <v>107</v>
      </c>
    </row>
    <row r="33">
      <c r="A33" s="0">
        <v>716</v>
      </c>
      <c r="B33" s="0" t="s">
        <v>28</v>
      </c>
      <c r="C33" s="0" t="s">
        <v>33</v>
      </c>
      <c r="D33" s="0" t="s">
        <v>3346</v>
      </c>
      <c r="E33" s="5" t="s">
        <v>2897</v>
      </c>
      <c r="I33" s="2">
        <v>0</v>
      </c>
      <c r="J33" s="2">
        <v>340</v>
      </c>
      <c r="M33" s="5" t="s">
        <v>3304</v>
      </c>
      <c r="N33" s="0" t="s">
        <v>104</v>
      </c>
      <c r="O33" s="3">
        <v>46.91279411764706</v>
      </c>
      <c r="P33" s="3">
        <f>IF(O33="","",O33*MAX(I33,J33))</f>
      </c>
      <c r="Q33" s="0" t="s">
        <v>106</v>
      </c>
      <c r="R33" s="0" t="s">
        <v>107</v>
      </c>
    </row>
    <row r="34">
      <c r="A34" s="0">
        <v>717</v>
      </c>
      <c r="B34" s="0" t="s">
        <v>27</v>
      </c>
      <c r="C34" s="0" t="s">
        <v>33</v>
      </c>
      <c r="D34" s="0" t="s">
        <v>623</v>
      </c>
      <c r="E34" s="5" t="s">
        <v>624</v>
      </c>
      <c r="I34" s="2">
        <v>0</v>
      </c>
      <c r="J34" s="2">
        <v>0</v>
      </c>
      <c r="M34" s="5" t="s">
        <v>3350</v>
      </c>
      <c r="N34" s="0" t="s">
        <v>104</v>
      </c>
      <c r="O34" s="3">
        <v>63.857142857142854</v>
      </c>
      <c r="P34" s="3">
        <f>IF(O34="","",O34*MAX(I34,J34))</f>
      </c>
      <c r="Q34" s="0" t="s">
        <v>106</v>
      </c>
      <c r="R34" s="0" t="s">
        <v>107</v>
      </c>
    </row>
    <row r="35">
      <c r="A35" s="0">
        <v>718</v>
      </c>
      <c r="B35" s="0" t="s">
        <v>27</v>
      </c>
      <c r="C35" s="0" t="s">
        <v>30</v>
      </c>
      <c r="D35" s="0" t="s">
        <v>182</v>
      </c>
      <c r="E35" s="5" t="s">
        <v>183</v>
      </c>
      <c r="I35" s="2">
        <v>0</v>
      </c>
      <c r="J35" s="2">
        <v>3641</v>
      </c>
      <c r="M35" s="5" t="s">
        <v>3350</v>
      </c>
      <c r="N35" s="0" t="s">
        <v>104</v>
      </c>
      <c r="O35" s="3">
        <v>25.483751716561382</v>
      </c>
      <c r="P35" s="3">
        <f>IF(O35="","",O35*MAX(I35,J35))</f>
      </c>
      <c r="Q35" s="0" t="s">
        <v>106</v>
      </c>
      <c r="R35" s="0" t="s">
        <v>107</v>
      </c>
    </row>
    <row r="36">
      <c r="A36" s="0">
        <v>719</v>
      </c>
      <c r="B36" s="0" t="s">
        <v>26</v>
      </c>
      <c r="C36" s="0" t="s">
        <v>33</v>
      </c>
      <c r="D36" s="0" t="s">
        <v>3353</v>
      </c>
      <c r="E36" s="5" t="s">
        <v>3354</v>
      </c>
      <c r="I36" s="2">
        <v>0</v>
      </c>
      <c r="J36" s="2">
        <v>2243</v>
      </c>
      <c r="M36" s="5" t="s">
        <v>3309</v>
      </c>
      <c r="N36" s="0" t="s">
        <v>104</v>
      </c>
      <c r="O36" s="3">
        <v>102.47088274632189</v>
      </c>
      <c r="P36" s="3">
        <f>IF(O36="","",O36*MAX(I36,J36))</f>
      </c>
      <c r="Q36" s="0" t="s">
        <v>106</v>
      </c>
      <c r="R36" s="0" t="s">
        <v>107</v>
      </c>
    </row>
    <row r="37">
      <c r="A37" s="0">
        <v>720</v>
      </c>
      <c r="B37" s="0" t="s">
        <v>27</v>
      </c>
      <c r="C37" s="0" t="s">
        <v>33</v>
      </c>
      <c r="D37" s="0" t="s">
        <v>3353</v>
      </c>
      <c r="E37" s="5" t="s">
        <v>3354</v>
      </c>
      <c r="I37" s="2">
        <v>0</v>
      </c>
      <c r="J37" s="2">
        <v>10995</v>
      </c>
      <c r="M37" s="5" t="s">
        <v>3309</v>
      </c>
      <c r="N37" s="0" t="s">
        <v>104</v>
      </c>
      <c r="O37" s="3">
        <v>59.00779899954525</v>
      </c>
      <c r="P37" s="3">
        <f>IF(O37="","",O37*MAX(I37,J37))</f>
      </c>
      <c r="Q37" s="0" t="s">
        <v>106</v>
      </c>
      <c r="R37" s="0" t="s">
        <v>107</v>
      </c>
    </row>
    <row r="38">
      <c r="A38" s="0">
        <v>721</v>
      </c>
      <c r="B38" s="0" t="s">
        <v>28</v>
      </c>
      <c r="C38" s="0" t="s">
        <v>33</v>
      </c>
      <c r="D38" s="0" t="s">
        <v>3353</v>
      </c>
      <c r="E38" s="5" t="s">
        <v>3354</v>
      </c>
      <c r="I38" s="2">
        <v>0</v>
      </c>
      <c r="J38" s="2">
        <v>975</v>
      </c>
      <c r="M38" s="5" t="s">
        <v>3309</v>
      </c>
      <c r="N38" s="0" t="s">
        <v>104</v>
      </c>
      <c r="O38" s="3">
        <v>33.34723076923076</v>
      </c>
      <c r="P38" s="3">
        <f>IF(O38="","",O38*MAX(I38,J38))</f>
      </c>
      <c r="Q38" s="0" t="s">
        <v>106</v>
      </c>
      <c r="R38" s="0" t="s">
        <v>107</v>
      </c>
    </row>
    <row r="39">
      <c r="A39" s="0">
        <v>722</v>
      </c>
      <c r="B39" s="0" t="s">
        <v>26</v>
      </c>
      <c r="C39" s="0" t="s">
        <v>33</v>
      </c>
      <c r="D39" s="0" t="s">
        <v>3358</v>
      </c>
      <c r="E39" s="5" t="s">
        <v>3359</v>
      </c>
      <c r="I39" s="2">
        <v>0</v>
      </c>
      <c r="J39" s="2">
        <v>1336</v>
      </c>
      <c r="M39" s="5" t="s">
        <v>3309</v>
      </c>
      <c r="N39" s="0" t="s">
        <v>104</v>
      </c>
      <c r="O39" s="3">
        <v>1113.8820733532934</v>
      </c>
      <c r="P39" s="3">
        <f>IF(O39="","",O39*MAX(I39,J39))</f>
      </c>
      <c r="Q39" s="0" t="s">
        <v>106</v>
      </c>
      <c r="R39" s="0" t="s">
        <v>107</v>
      </c>
    </row>
    <row r="40">
      <c r="A40" s="0">
        <v>723</v>
      </c>
      <c r="B40" s="0" t="s">
        <v>28</v>
      </c>
      <c r="C40" s="0" t="s">
        <v>33</v>
      </c>
      <c r="D40" s="0" t="s">
        <v>3358</v>
      </c>
      <c r="E40" s="5" t="s">
        <v>3359</v>
      </c>
      <c r="I40" s="2">
        <v>0</v>
      </c>
      <c r="J40" s="2">
        <v>280</v>
      </c>
      <c r="M40" s="5" t="s">
        <v>3309</v>
      </c>
      <c r="N40" s="0" t="s">
        <v>104</v>
      </c>
      <c r="O40" s="3">
        <v>508.3</v>
      </c>
      <c r="P40" s="3">
        <f>IF(O40="","",O40*MAX(I40,J40))</f>
      </c>
      <c r="Q40" s="0" t="s">
        <v>106</v>
      </c>
      <c r="R40" s="0" t="s">
        <v>107</v>
      </c>
    </row>
    <row r="41">
      <c r="A41" s="0">
        <v>724</v>
      </c>
      <c r="B41" s="0" t="s">
        <v>26</v>
      </c>
      <c r="C41" s="0" t="s">
        <v>33</v>
      </c>
      <c r="D41" s="0" t="s">
        <v>3362</v>
      </c>
      <c r="E41" s="5" t="s">
        <v>3363</v>
      </c>
      <c r="I41" s="2">
        <v>0</v>
      </c>
      <c r="J41" s="2">
        <v>912</v>
      </c>
      <c r="M41" s="5" t="s">
        <v>3309</v>
      </c>
      <c r="N41" s="0" t="s">
        <v>104</v>
      </c>
      <c r="O41" s="3">
        <v>586.3346710526315</v>
      </c>
      <c r="P41" s="3">
        <f>IF(O41="","",O41*MAX(I41,J41))</f>
      </c>
      <c r="Q41" s="0" t="s">
        <v>106</v>
      </c>
      <c r="R41" s="0" t="s">
        <v>107</v>
      </c>
    </row>
    <row r="42">
      <c r="A42" s="0">
        <v>725</v>
      </c>
      <c r="B42" s="0" t="s">
        <v>27</v>
      </c>
      <c r="C42" s="0" t="s">
        <v>33</v>
      </c>
      <c r="D42" s="0" t="s">
        <v>3362</v>
      </c>
      <c r="E42" s="5" t="s">
        <v>3363</v>
      </c>
      <c r="I42" s="2">
        <v>0</v>
      </c>
      <c r="J42" s="2">
        <v>500</v>
      </c>
      <c r="M42" s="5" t="s">
        <v>3309</v>
      </c>
      <c r="N42" s="0" t="s">
        <v>104</v>
      </c>
      <c r="O42" s="3">
        <v>193.23400000000004</v>
      </c>
      <c r="P42" s="3">
        <f>IF(O42="","",O42*MAX(I42,J42))</f>
      </c>
      <c r="Q42" s="0" t="s">
        <v>106</v>
      </c>
      <c r="R42" s="0" t="s">
        <v>107</v>
      </c>
    </row>
    <row r="43">
      <c r="A43" s="0">
        <v>726</v>
      </c>
      <c r="B43" s="0" t="s">
        <v>28</v>
      </c>
      <c r="C43" s="0" t="s">
        <v>33</v>
      </c>
      <c r="D43" s="0" t="s">
        <v>3362</v>
      </c>
      <c r="E43" s="5" t="s">
        <v>3363</v>
      </c>
      <c r="I43" s="2">
        <v>0</v>
      </c>
      <c r="J43" s="2">
        <v>603</v>
      </c>
      <c r="M43" s="5" t="s">
        <v>3309</v>
      </c>
      <c r="N43" s="0" t="s">
        <v>104</v>
      </c>
      <c r="O43" s="3">
        <v>427.73283582089556</v>
      </c>
      <c r="P43" s="3">
        <f>IF(O43="","",O43*MAX(I43,J43))</f>
      </c>
      <c r="Q43" s="0" t="s">
        <v>106</v>
      </c>
      <c r="R43" s="0" t="s">
        <v>107</v>
      </c>
    </row>
    <row r="44">
      <c r="A44" s="0">
        <v>727</v>
      </c>
      <c r="B44" s="0" t="s">
        <v>27</v>
      </c>
      <c r="C44" s="0" t="s">
        <v>30</v>
      </c>
      <c r="D44" s="0" t="s">
        <v>120</v>
      </c>
      <c r="E44" s="5" t="s">
        <v>121</v>
      </c>
      <c r="I44" s="2">
        <v>0</v>
      </c>
      <c r="J44" s="2">
        <v>2519</v>
      </c>
      <c r="M44" s="5" t="s">
        <v>3350</v>
      </c>
      <c r="N44" s="0" t="s">
        <v>104</v>
      </c>
      <c r="O44" s="3">
        <v>171.05894402540693</v>
      </c>
      <c r="P44" s="3">
        <f>IF(O44="","",O44*MAX(I44,J44))</f>
      </c>
      <c r="Q44" s="0" t="s">
        <v>106</v>
      </c>
      <c r="R44" s="0" t="s">
        <v>107</v>
      </c>
    </row>
    <row r="45">
      <c r="A45" s="0">
        <v>728</v>
      </c>
      <c r="B45" s="0" t="s">
        <v>26</v>
      </c>
      <c r="C45" s="0" t="s">
        <v>30</v>
      </c>
      <c r="D45" s="0" t="s">
        <v>3368</v>
      </c>
      <c r="E45" s="5" t="s">
        <v>3369</v>
      </c>
      <c r="I45" s="2">
        <v>0</v>
      </c>
      <c r="J45" s="2">
        <v>760</v>
      </c>
      <c r="M45" s="5" t="s">
        <v>3309</v>
      </c>
      <c r="N45" s="0" t="s">
        <v>104</v>
      </c>
      <c r="O45" s="3">
        <v>831.1519868421053</v>
      </c>
      <c r="P45" s="3">
        <f>IF(O45="","",O45*MAX(I45,J45))</f>
      </c>
      <c r="Q45" s="0" t="s">
        <v>106</v>
      </c>
      <c r="R45" s="0" t="s">
        <v>107</v>
      </c>
    </row>
    <row r="46">
      <c r="A46" s="0">
        <v>729</v>
      </c>
      <c r="B46" s="0" t="s">
        <v>26</v>
      </c>
      <c r="C46" s="0" t="s">
        <v>33</v>
      </c>
      <c r="D46" s="0" t="s">
        <v>2584</v>
      </c>
      <c r="E46" s="5" t="s">
        <v>2585</v>
      </c>
      <c r="I46" s="2">
        <v>0</v>
      </c>
      <c r="J46" s="2">
        <v>990</v>
      </c>
      <c r="M46" s="5" t="s">
        <v>3371</v>
      </c>
      <c r="N46" s="0" t="s">
        <v>104</v>
      </c>
      <c r="O46" s="3">
        <v>371.54615151515145</v>
      </c>
      <c r="P46" s="3">
        <f>IF(O46="","",O46*MAX(I46,J46))</f>
      </c>
      <c r="Q46" s="0" t="s">
        <v>106</v>
      </c>
      <c r="R46" s="0" t="s">
        <v>107</v>
      </c>
    </row>
    <row r="47">
      <c r="A47" s="0">
        <v>730</v>
      </c>
      <c r="B47" s="0" t="s">
        <v>26</v>
      </c>
      <c r="C47" s="0" t="s">
        <v>33</v>
      </c>
      <c r="D47" s="0" t="s">
        <v>3060</v>
      </c>
      <c r="E47" s="5" t="s">
        <v>343</v>
      </c>
      <c r="I47" s="2">
        <v>0</v>
      </c>
      <c r="J47" s="2">
        <v>672</v>
      </c>
      <c r="M47" s="5" t="s">
        <v>3373</v>
      </c>
      <c r="N47" s="0" t="s">
        <v>104</v>
      </c>
      <c r="O47" s="3">
        <v>1511.5826339285713</v>
      </c>
      <c r="P47" s="3">
        <f>IF(O47="","",O47*MAX(I47,J47))</f>
      </c>
      <c r="Q47" s="0" t="s">
        <v>106</v>
      </c>
      <c r="R47" s="0" t="s">
        <v>107</v>
      </c>
    </row>
    <row r="48">
      <c r="A48" s="0">
        <v>731</v>
      </c>
      <c r="B48" s="0" t="s">
        <v>26</v>
      </c>
      <c r="C48" s="0" t="s">
        <v>30</v>
      </c>
      <c r="D48" s="0" t="s">
        <v>3375</v>
      </c>
      <c r="E48" s="5" t="s">
        <v>3376</v>
      </c>
      <c r="I48" s="2">
        <v>0</v>
      </c>
      <c r="J48" s="2">
        <v>600</v>
      </c>
      <c r="M48" s="5" t="s">
        <v>3309</v>
      </c>
      <c r="N48" s="0" t="s">
        <v>104</v>
      </c>
      <c r="O48" s="3">
        <v>234.07</v>
      </c>
      <c r="P48" s="3">
        <f>IF(O48="","",O48*MAX(I48,J48))</f>
      </c>
      <c r="Q48" s="0" t="s">
        <v>106</v>
      </c>
      <c r="R48" s="0" t="s">
        <v>107</v>
      </c>
    </row>
    <row r="49">
      <c r="A49" s="0">
        <v>732</v>
      </c>
      <c r="B49" s="0" t="s">
        <v>26</v>
      </c>
      <c r="C49" s="0" t="s">
        <v>30</v>
      </c>
      <c r="D49" s="0" t="s">
        <v>3378</v>
      </c>
      <c r="E49" s="5" t="s">
        <v>3379</v>
      </c>
      <c r="I49" s="2">
        <v>0</v>
      </c>
      <c r="J49" s="2">
        <v>563</v>
      </c>
      <c r="M49" s="5" t="s">
        <v>3309</v>
      </c>
      <c r="N49" s="0" t="s">
        <v>104</v>
      </c>
      <c r="O49" s="3">
        <v>533.4752930728242</v>
      </c>
      <c r="P49" s="3">
        <f>IF(O49="","",O49*MAX(I49,J49))</f>
      </c>
      <c r="Q49" s="0" t="s">
        <v>106</v>
      </c>
      <c r="R49" s="0" t="s">
        <v>107</v>
      </c>
    </row>
    <row r="50">
      <c r="A50" s="0">
        <v>733</v>
      </c>
      <c r="B50" s="0" t="s">
        <v>27</v>
      </c>
      <c r="C50" s="0" t="s">
        <v>30</v>
      </c>
      <c r="D50" s="0" t="s">
        <v>3378</v>
      </c>
      <c r="E50" s="5" t="s">
        <v>3379</v>
      </c>
      <c r="I50" s="2">
        <v>0</v>
      </c>
      <c r="J50" s="2">
        <v>32150</v>
      </c>
      <c r="M50" s="5" t="s">
        <v>3309</v>
      </c>
      <c r="N50" s="0" t="s">
        <v>104</v>
      </c>
      <c r="O50" s="3">
        <v>38.4662</v>
      </c>
      <c r="P50" s="3">
        <f>IF(O50="","",O50*MAX(I50,J50))</f>
      </c>
      <c r="Q50" s="0" t="s">
        <v>106</v>
      </c>
      <c r="R50" s="0" t="s">
        <v>107</v>
      </c>
    </row>
    <row r="51">
      <c r="A51" s="0">
        <v>734</v>
      </c>
      <c r="B51" s="0" t="s">
        <v>28</v>
      </c>
      <c r="C51" s="0" t="s">
        <v>30</v>
      </c>
      <c r="D51" s="0" t="s">
        <v>3378</v>
      </c>
      <c r="E51" s="5" t="s">
        <v>3379</v>
      </c>
      <c r="I51" s="2">
        <v>0</v>
      </c>
      <c r="J51" s="2">
        <v>10</v>
      </c>
      <c r="M51" s="5" t="s">
        <v>3309</v>
      </c>
      <c r="N51" s="0" t="s">
        <v>104</v>
      </c>
      <c r="O51" s="3">
        <v>4698.82</v>
      </c>
      <c r="P51" s="3">
        <f>IF(O51="","",O51*MAX(I51,J51))</f>
      </c>
      <c r="Q51" s="0" t="s">
        <v>106</v>
      </c>
      <c r="R51" s="0" t="s">
        <v>107</v>
      </c>
    </row>
    <row r="52">
      <c r="A52" s="0">
        <v>735</v>
      </c>
      <c r="B52" s="0" t="s">
        <v>27</v>
      </c>
      <c r="C52" s="0" t="s">
        <v>33</v>
      </c>
      <c r="D52" s="0" t="s">
        <v>446</v>
      </c>
      <c r="E52" s="5" t="s">
        <v>447</v>
      </c>
      <c r="I52" s="2">
        <v>0</v>
      </c>
      <c r="J52" s="2">
        <v>2880</v>
      </c>
      <c r="M52" s="5" t="s">
        <v>3321</v>
      </c>
      <c r="N52" s="0" t="s">
        <v>104</v>
      </c>
      <c r="O52" s="3">
        <v>299.72652777777785</v>
      </c>
      <c r="P52" s="3">
        <f>IF(O52="","",O52*MAX(I52,J52))</f>
      </c>
      <c r="Q52" s="0" t="s">
        <v>106</v>
      </c>
      <c r="R52" s="0" t="s">
        <v>107</v>
      </c>
    </row>
    <row r="53">
      <c r="A53" s="0">
        <v>736</v>
      </c>
      <c r="B53" s="0" t="s">
        <v>28</v>
      </c>
      <c r="C53" s="0" t="s">
        <v>33</v>
      </c>
      <c r="D53" s="0" t="s">
        <v>446</v>
      </c>
      <c r="E53" s="5" t="s">
        <v>447</v>
      </c>
      <c r="I53" s="2">
        <v>0</v>
      </c>
      <c r="J53" s="2">
        <v>100</v>
      </c>
      <c r="M53" s="5" t="s">
        <v>3333</v>
      </c>
      <c r="N53" s="0" t="s">
        <v>104</v>
      </c>
      <c r="O53" s="3">
        <v>672</v>
      </c>
      <c r="P53" s="3">
        <f>IF(O53="","",O53*MAX(I53,J53))</f>
      </c>
      <c r="Q53" s="0" t="s">
        <v>106</v>
      </c>
      <c r="R53" s="0" t="s">
        <v>107</v>
      </c>
    </row>
    <row r="54">
      <c r="A54" s="0">
        <v>737</v>
      </c>
      <c r="B54" s="0" t="s">
        <v>26</v>
      </c>
      <c r="C54" s="0" t="s">
        <v>30</v>
      </c>
      <c r="D54" s="0" t="s">
        <v>3385</v>
      </c>
      <c r="E54" s="5" t="s">
        <v>3386</v>
      </c>
      <c r="I54" s="2">
        <v>0</v>
      </c>
      <c r="J54" s="2">
        <v>550</v>
      </c>
      <c r="M54" s="5" t="s">
        <v>3309</v>
      </c>
      <c r="N54" s="0" t="s">
        <v>104</v>
      </c>
      <c r="O54" s="3">
        <v>221.88636363636363</v>
      </c>
      <c r="P54" s="3">
        <f>IF(O54="","",O54*MAX(I54,J54))</f>
      </c>
      <c r="Q54" s="0" t="s">
        <v>106</v>
      </c>
      <c r="R54" s="0" t="s">
        <v>107</v>
      </c>
    </row>
    <row r="55">
      <c r="A55" s="0">
        <v>738</v>
      </c>
      <c r="B55" s="0" t="s">
        <v>27</v>
      </c>
      <c r="C55" s="0" t="s">
        <v>30</v>
      </c>
      <c r="D55" s="0" t="s">
        <v>3385</v>
      </c>
      <c r="E55" s="5" t="s">
        <v>3386</v>
      </c>
      <c r="I55" s="2">
        <v>0</v>
      </c>
      <c r="J55" s="2">
        <v>400</v>
      </c>
      <c r="M55" s="5" t="s">
        <v>3309</v>
      </c>
      <c r="N55" s="0" t="s">
        <v>104</v>
      </c>
      <c r="O55" s="3">
        <v>448.388775</v>
      </c>
      <c r="P55" s="3">
        <f>IF(O55="","",O55*MAX(I55,J55))</f>
      </c>
      <c r="Q55" s="0" t="s">
        <v>106</v>
      </c>
      <c r="R55" s="0" t="s">
        <v>107</v>
      </c>
    </row>
    <row r="56">
      <c r="A56" s="0">
        <v>739</v>
      </c>
      <c r="B56" s="0" t="s">
        <v>28</v>
      </c>
      <c r="C56" s="0" t="s">
        <v>30</v>
      </c>
      <c r="D56" s="0" t="s">
        <v>3385</v>
      </c>
      <c r="E56" s="5" t="s">
        <v>3386</v>
      </c>
      <c r="I56" s="2">
        <v>0</v>
      </c>
      <c r="J56" s="2">
        <v>50</v>
      </c>
      <c r="M56" s="5" t="s">
        <v>3309</v>
      </c>
      <c r="N56" s="0" t="s">
        <v>104</v>
      </c>
      <c r="O56" s="3">
        <v>213.555</v>
      </c>
      <c r="P56" s="3">
        <f>IF(O56="","",O56*MAX(I56,J56))</f>
      </c>
      <c r="Q56" s="0" t="s">
        <v>106</v>
      </c>
      <c r="R56" s="0" t="s">
        <v>107</v>
      </c>
    </row>
    <row r="57">
      <c r="A57" s="0">
        <v>740</v>
      </c>
      <c r="B57" s="0" t="s">
        <v>26</v>
      </c>
      <c r="C57" s="0" t="s">
        <v>30</v>
      </c>
      <c r="D57" s="0" t="s">
        <v>3390</v>
      </c>
      <c r="E57" s="5" t="s">
        <v>3391</v>
      </c>
      <c r="I57" s="2">
        <v>0</v>
      </c>
      <c r="J57" s="2">
        <v>550</v>
      </c>
      <c r="M57" s="5" t="s">
        <v>3309</v>
      </c>
      <c r="N57" s="0" t="s">
        <v>104</v>
      </c>
      <c r="O57" s="3">
        <v>238.44</v>
      </c>
      <c r="P57" s="3">
        <f>IF(O57="","",O57*MAX(I57,J57))</f>
      </c>
      <c r="Q57" s="0" t="s">
        <v>106</v>
      </c>
      <c r="R57" s="0" t="s">
        <v>107</v>
      </c>
    </row>
    <row r="58">
      <c r="A58" s="0">
        <v>741</v>
      </c>
      <c r="B58" s="0" t="s">
        <v>26</v>
      </c>
      <c r="C58" s="0" t="s">
        <v>30</v>
      </c>
      <c r="D58" s="0" t="s">
        <v>3393</v>
      </c>
      <c r="E58" s="5" t="s">
        <v>3394</v>
      </c>
      <c r="I58" s="2">
        <v>0</v>
      </c>
      <c r="J58" s="2">
        <v>550</v>
      </c>
      <c r="M58" s="5" t="s">
        <v>3309</v>
      </c>
      <c r="N58" s="0" t="s">
        <v>104</v>
      </c>
      <c r="O58" s="3">
        <v>1446.9763636363637</v>
      </c>
      <c r="P58" s="3">
        <f>IF(O58="","",O58*MAX(I58,J58))</f>
      </c>
      <c r="Q58" s="0" t="s">
        <v>106</v>
      </c>
      <c r="R58" s="0" t="s">
        <v>107</v>
      </c>
    </row>
    <row r="59">
      <c r="A59" s="0">
        <v>742</v>
      </c>
      <c r="B59" s="0" t="s">
        <v>26</v>
      </c>
      <c r="C59" s="0" t="s">
        <v>33</v>
      </c>
      <c r="D59" s="0" t="s">
        <v>3396</v>
      </c>
      <c r="E59" s="5" t="s">
        <v>3397</v>
      </c>
      <c r="I59" s="2">
        <v>0</v>
      </c>
      <c r="J59" s="2">
        <v>510</v>
      </c>
      <c r="M59" s="5" t="s">
        <v>3309</v>
      </c>
      <c r="N59" s="0" t="s">
        <v>104</v>
      </c>
      <c r="O59" s="3">
        <v>109.39560784313726</v>
      </c>
      <c r="P59" s="3">
        <f>IF(O59="","",O59*MAX(I59,J59))</f>
      </c>
      <c r="Q59" s="0" t="s">
        <v>106</v>
      </c>
      <c r="R59" s="0" t="s">
        <v>107</v>
      </c>
    </row>
    <row r="60">
      <c r="A60" s="0">
        <v>743</v>
      </c>
      <c r="B60" s="0" t="s">
        <v>26</v>
      </c>
      <c r="C60" s="0" t="s">
        <v>30</v>
      </c>
      <c r="D60" s="0" t="s">
        <v>3399</v>
      </c>
      <c r="E60" s="5" t="s">
        <v>3400</v>
      </c>
      <c r="I60" s="2">
        <v>0</v>
      </c>
      <c r="J60" s="2">
        <v>500</v>
      </c>
      <c r="M60" s="5" t="s">
        <v>3309</v>
      </c>
      <c r="N60" s="0" t="s">
        <v>104</v>
      </c>
      <c r="O60" s="3">
        <v>186.5131</v>
      </c>
      <c r="P60" s="3">
        <f>IF(O60="","",O60*MAX(I60,J60))</f>
      </c>
      <c r="Q60" s="0" t="s">
        <v>106</v>
      </c>
      <c r="R60" s="0" t="s">
        <v>107</v>
      </c>
    </row>
    <row r="61">
      <c r="A61" s="0">
        <v>744</v>
      </c>
      <c r="B61" s="0" t="s">
        <v>27</v>
      </c>
      <c r="C61" s="0" t="s">
        <v>30</v>
      </c>
      <c r="D61" s="0" t="s">
        <v>3399</v>
      </c>
      <c r="E61" s="5" t="s">
        <v>3400</v>
      </c>
      <c r="I61" s="2">
        <v>0</v>
      </c>
      <c r="J61" s="2">
        <v>500</v>
      </c>
      <c r="M61" s="5" t="s">
        <v>3309</v>
      </c>
      <c r="N61" s="0" t="s">
        <v>104</v>
      </c>
      <c r="O61" s="3">
        <v>349.24662</v>
      </c>
      <c r="P61" s="3">
        <f>IF(O61="","",O61*MAX(I61,J61))</f>
      </c>
      <c r="Q61" s="0" t="s">
        <v>106</v>
      </c>
      <c r="R61" s="0" t="s">
        <v>107</v>
      </c>
    </row>
    <row r="62">
      <c r="A62" s="0">
        <v>745</v>
      </c>
      <c r="B62" s="0" t="s">
        <v>28</v>
      </c>
      <c r="C62" s="0" t="s">
        <v>30</v>
      </c>
      <c r="D62" s="0" t="s">
        <v>3399</v>
      </c>
      <c r="E62" s="5" t="s">
        <v>3400</v>
      </c>
      <c r="I62" s="2">
        <v>0</v>
      </c>
      <c r="J62" s="2">
        <v>50</v>
      </c>
      <c r="M62" s="5" t="s">
        <v>3309</v>
      </c>
      <c r="N62" s="0" t="s">
        <v>104</v>
      </c>
      <c r="O62" s="3">
        <v>186.513</v>
      </c>
      <c r="P62" s="3">
        <f>IF(O62="","",O62*MAX(I62,J62))</f>
      </c>
      <c r="Q62" s="0" t="s">
        <v>106</v>
      </c>
      <c r="R62" s="0" t="s">
        <v>107</v>
      </c>
    </row>
    <row r="63">
      <c r="A63" s="0">
        <v>746</v>
      </c>
      <c r="B63" s="0" t="s">
        <v>26</v>
      </c>
      <c r="C63" s="0" t="s">
        <v>30</v>
      </c>
      <c r="D63" s="0" t="s">
        <v>1417</v>
      </c>
      <c r="E63" s="5" t="s">
        <v>1418</v>
      </c>
      <c r="I63" s="2">
        <v>0</v>
      </c>
      <c r="J63" s="2">
        <v>500</v>
      </c>
      <c r="M63" s="5" t="s">
        <v>3342</v>
      </c>
      <c r="N63" s="0" t="s">
        <v>104</v>
      </c>
      <c r="O63" s="3">
        <v>202.24516</v>
      </c>
      <c r="P63" s="3">
        <f>IF(O63="","",O63*MAX(I63,J63))</f>
      </c>
      <c r="Q63" s="0" t="s">
        <v>106</v>
      </c>
      <c r="R63" s="0" t="s">
        <v>107</v>
      </c>
    </row>
    <row r="64">
      <c r="A64" s="0">
        <v>747</v>
      </c>
      <c r="B64" s="0" t="s">
        <v>28</v>
      </c>
      <c r="C64" s="0" t="s">
        <v>30</v>
      </c>
      <c r="D64" s="0" t="s">
        <v>1417</v>
      </c>
      <c r="E64" s="5" t="s">
        <v>1418</v>
      </c>
      <c r="I64" s="2">
        <v>0</v>
      </c>
      <c r="J64" s="2">
        <v>50</v>
      </c>
      <c r="M64" s="5" t="s">
        <v>3342</v>
      </c>
      <c r="N64" s="0" t="s">
        <v>104</v>
      </c>
      <c r="O64" s="3">
        <v>202.2452</v>
      </c>
      <c r="P64" s="3">
        <f>IF(O64="","",O64*MAX(I64,J64))</f>
      </c>
      <c r="Q64" s="0" t="s">
        <v>106</v>
      </c>
      <c r="R64" s="0" t="s">
        <v>107</v>
      </c>
    </row>
    <row r="65">
      <c r="A65" s="0">
        <v>748</v>
      </c>
      <c r="B65" s="0" t="s">
        <v>27</v>
      </c>
      <c r="C65" s="0" t="s">
        <v>33</v>
      </c>
      <c r="D65" s="0" t="s">
        <v>666</v>
      </c>
      <c r="E65" s="5" t="s">
        <v>667</v>
      </c>
      <c r="I65" s="2">
        <v>0</v>
      </c>
      <c r="J65" s="2">
        <v>100</v>
      </c>
      <c r="M65" s="5" t="s">
        <v>3350</v>
      </c>
      <c r="N65" s="0" t="s">
        <v>104</v>
      </c>
      <c r="O65" s="3">
        <v>31.88</v>
      </c>
      <c r="P65" s="3">
        <f>IF(O65="","",O65*MAX(I65,J65))</f>
      </c>
      <c r="Q65" s="0" t="s">
        <v>106</v>
      </c>
      <c r="R65" s="0" t="s">
        <v>107</v>
      </c>
    </row>
    <row r="66">
      <c r="A66" s="0">
        <v>749</v>
      </c>
      <c r="B66" s="0" t="s">
        <v>26</v>
      </c>
      <c r="C66" s="0" t="s">
        <v>33</v>
      </c>
      <c r="D66" s="0" t="s">
        <v>3407</v>
      </c>
      <c r="E66" s="5" t="s">
        <v>3408</v>
      </c>
      <c r="I66" s="2">
        <v>0</v>
      </c>
      <c r="J66" s="2">
        <v>964</v>
      </c>
      <c r="M66" s="5" t="s">
        <v>3309</v>
      </c>
      <c r="N66" s="0" t="s">
        <v>104</v>
      </c>
      <c r="O66" s="3">
        <v>2964.0110995850623</v>
      </c>
      <c r="P66" s="3">
        <f>IF(O66="","",O66*MAX(I66,J66))</f>
      </c>
      <c r="Q66" s="0" t="s">
        <v>106</v>
      </c>
      <c r="R66" s="0" t="s">
        <v>107</v>
      </c>
    </row>
    <row r="67">
      <c r="A67" s="0">
        <v>750</v>
      </c>
      <c r="B67" s="0" t="s">
        <v>28</v>
      </c>
      <c r="C67" s="0" t="s">
        <v>33</v>
      </c>
      <c r="D67" s="0" t="s">
        <v>3407</v>
      </c>
      <c r="E67" s="5" t="s">
        <v>3408</v>
      </c>
      <c r="I67" s="2">
        <v>0</v>
      </c>
      <c r="J67" s="2">
        <v>86</v>
      </c>
      <c r="M67" s="5" t="s">
        <v>3309</v>
      </c>
      <c r="N67" s="0" t="s">
        <v>104</v>
      </c>
      <c r="O67" s="3">
        <v>2955.4906976744187</v>
      </c>
      <c r="P67" s="3">
        <f>IF(O67="","",O67*MAX(I67,J67))</f>
      </c>
      <c r="Q67" s="0" t="s">
        <v>106</v>
      </c>
      <c r="R67" s="0" t="s">
        <v>107</v>
      </c>
    </row>
    <row r="68">
      <c r="A68" s="0">
        <v>751</v>
      </c>
      <c r="B68" s="0" t="s">
        <v>26</v>
      </c>
      <c r="C68" s="0" t="s">
        <v>33</v>
      </c>
      <c r="D68" s="0" t="s">
        <v>3411</v>
      </c>
      <c r="E68" s="5" t="s">
        <v>3412</v>
      </c>
      <c r="I68" s="2">
        <v>0</v>
      </c>
      <c r="J68" s="2">
        <v>915</v>
      </c>
      <c r="M68" s="5" t="s">
        <v>3309</v>
      </c>
      <c r="N68" s="0" t="s">
        <v>104</v>
      </c>
      <c r="O68" s="3">
        <v>530.2944480874318</v>
      </c>
      <c r="P68" s="3">
        <f>IF(O68="","",O68*MAX(I68,J68))</f>
      </c>
      <c r="Q68" s="0" t="s">
        <v>106</v>
      </c>
      <c r="R68" s="0" t="s">
        <v>107</v>
      </c>
    </row>
    <row r="69">
      <c r="A69" s="0">
        <v>752</v>
      </c>
      <c r="B69" s="0" t="s">
        <v>27</v>
      </c>
      <c r="C69" s="0" t="s">
        <v>33</v>
      </c>
      <c r="D69" s="0" t="s">
        <v>3411</v>
      </c>
      <c r="E69" s="5" t="s">
        <v>3412</v>
      </c>
      <c r="I69" s="2">
        <v>0</v>
      </c>
      <c r="J69" s="2">
        <v>175</v>
      </c>
      <c r="M69" s="5" t="s">
        <v>3309</v>
      </c>
      <c r="N69" s="0" t="s">
        <v>104</v>
      </c>
      <c r="O69" s="3">
        <v>356.34537142857147</v>
      </c>
      <c r="P69" s="3">
        <f>IF(O69="","",O69*MAX(I69,J69))</f>
      </c>
      <c r="Q69" s="0" t="s">
        <v>106</v>
      </c>
      <c r="R69" s="0" t="s">
        <v>107</v>
      </c>
    </row>
    <row r="70">
      <c r="A70" s="0">
        <v>753</v>
      </c>
      <c r="B70" s="0" t="s">
        <v>28</v>
      </c>
      <c r="C70" s="0" t="s">
        <v>33</v>
      </c>
      <c r="D70" s="0" t="s">
        <v>3411</v>
      </c>
      <c r="E70" s="5" t="s">
        <v>3412</v>
      </c>
      <c r="I70" s="2">
        <v>0</v>
      </c>
      <c r="J70" s="2">
        <v>480</v>
      </c>
      <c r="M70" s="5" t="s">
        <v>3309</v>
      </c>
      <c r="N70" s="0" t="s">
        <v>104</v>
      </c>
      <c r="O70" s="3">
        <v>530.2093958333334</v>
      </c>
      <c r="P70" s="3">
        <f>IF(O70="","",O70*MAX(I70,J70))</f>
      </c>
      <c r="Q70" s="0" t="s">
        <v>106</v>
      </c>
      <c r="R70" s="0" t="s">
        <v>107</v>
      </c>
    </row>
    <row r="71">
      <c r="A71" s="0">
        <v>754</v>
      </c>
      <c r="B71" s="0" t="s">
        <v>26</v>
      </c>
      <c r="C71" s="0" t="s">
        <v>33</v>
      </c>
      <c r="D71" s="0" t="s">
        <v>3416</v>
      </c>
      <c r="E71" s="5" t="s">
        <v>3417</v>
      </c>
      <c r="I71" s="2">
        <v>0</v>
      </c>
      <c r="J71" s="2">
        <v>595</v>
      </c>
      <c r="M71" s="5" t="s">
        <v>3309</v>
      </c>
      <c r="N71" s="0" t="s">
        <v>104</v>
      </c>
      <c r="O71" s="3">
        <v>42.71226890756302</v>
      </c>
      <c r="P71" s="3">
        <f>IF(O71="","",O71*MAX(I71,J71))</f>
      </c>
      <c r="Q71" s="0" t="s">
        <v>106</v>
      </c>
      <c r="R71" s="0" t="s">
        <v>107</v>
      </c>
    </row>
    <row r="72">
      <c r="A72" s="0">
        <v>755</v>
      </c>
      <c r="B72" s="0" t="s">
        <v>26</v>
      </c>
      <c r="C72" s="0" t="s">
        <v>33</v>
      </c>
      <c r="D72" s="0" t="s">
        <v>3419</v>
      </c>
      <c r="E72" s="5" t="s">
        <v>3420</v>
      </c>
      <c r="I72" s="2">
        <v>0</v>
      </c>
      <c r="J72" s="2">
        <v>600</v>
      </c>
      <c r="M72" s="5" t="s">
        <v>3309</v>
      </c>
      <c r="N72" s="0" t="s">
        <v>104</v>
      </c>
      <c r="O72" s="3">
        <v>537.4241166666667</v>
      </c>
      <c r="P72" s="3">
        <f>IF(O72="","",O72*MAX(I72,J72))</f>
      </c>
      <c r="Q72" s="0" t="s">
        <v>106</v>
      </c>
      <c r="R72" s="0" t="s">
        <v>107</v>
      </c>
    </row>
    <row r="73">
      <c r="A73" s="0">
        <v>756</v>
      </c>
      <c r="B73" s="0" t="s">
        <v>27</v>
      </c>
      <c r="C73" s="0" t="s">
        <v>33</v>
      </c>
      <c r="D73" s="0" t="s">
        <v>3419</v>
      </c>
      <c r="E73" s="5" t="s">
        <v>3420</v>
      </c>
      <c r="I73" s="2">
        <v>0</v>
      </c>
      <c r="J73" s="2">
        <v>600</v>
      </c>
      <c r="M73" s="5" t="s">
        <v>3309</v>
      </c>
      <c r="N73" s="0" t="s">
        <v>104</v>
      </c>
      <c r="O73" s="3">
        <v>177.57636666666664</v>
      </c>
      <c r="P73" s="3">
        <f>IF(O73="","",O73*MAX(I73,J73))</f>
      </c>
      <c r="Q73" s="0" t="s">
        <v>106</v>
      </c>
      <c r="R73" s="0" t="s">
        <v>107</v>
      </c>
    </row>
    <row r="74">
      <c r="A74" s="0">
        <v>757</v>
      </c>
      <c r="B74" s="0" t="s">
        <v>28</v>
      </c>
      <c r="C74" s="0" t="s">
        <v>33</v>
      </c>
      <c r="D74" s="0" t="s">
        <v>3419</v>
      </c>
      <c r="E74" s="5" t="s">
        <v>3420</v>
      </c>
      <c r="I74" s="2">
        <v>0</v>
      </c>
      <c r="J74" s="2">
        <v>423</v>
      </c>
      <c r="M74" s="5" t="s">
        <v>3309</v>
      </c>
      <c r="N74" s="0" t="s">
        <v>104</v>
      </c>
      <c r="O74" s="3">
        <v>430.8518676122931</v>
      </c>
      <c r="P74" s="3">
        <f>IF(O74="","",O74*MAX(I74,J74))</f>
      </c>
      <c r="Q74" s="0" t="s">
        <v>106</v>
      </c>
      <c r="R74" s="0" t="s">
        <v>107</v>
      </c>
    </row>
    <row r="75">
      <c r="A75" s="0">
        <v>758</v>
      </c>
      <c r="B75" s="0" t="s">
        <v>27</v>
      </c>
      <c r="C75" s="0" t="s">
        <v>33</v>
      </c>
      <c r="D75" s="0" t="s">
        <v>852</v>
      </c>
      <c r="E75" s="5" t="s">
        <v>853</v>
      </c>
      <c r="I75" s="2">
        <v>0</v>
      </c>
      <c r="J75" s="2">
        <v>3471</v>
      </c>
      <c r="M75" s="5" t="s">
        <v>3321</v>
      </c>
      <c r="N75" s="0" t="s">
        <v>104</v>
      </c>
      <c r="O75" s="3">
        <v>1081.6857015269372</v>
      </c>
      <c r="P75" s="3">
        <f>IF(O75="","",O75*MAX(I75,J75))</f>
      </c>
      <c r="Q75" s="0" t="s">
        <v>106</v>
      </c>
      <c r="R75" s="0" t="s">
        <v>107</v>
      </c>
    </row>
    <row r="76">
      <c r="A76" s="0">
        <v>759</v>
      </c>
      <c r="B76" s="0" t="s">
        <v>28</v>
      </c>
      <c r="C76" s="0" t="s">
        <v>33</v>
      </c>
      <c r="D76" s="0" t="s">
        <v>852</v>
      </c>
      <c r="E76" s="5" t="s">
        <v>853</v>
      </c>
      <c r="I76" s="2">
        <v>0</v>
      </c>
      <c r="J76" s="2">
        <v>238</v>
      </c>
      <c r="M76" s="5" t="s">
        <v>3333</v>
      </c>
      <c r="N76" s="0" t="s">
        <v>104</v>
      </c>
      <c r="O76" s="3">
        <v>1776.3906722689076</v>
      </c>
      <c r="P76" s="3">
        <f>IF(O76="","",O76*MAX(I76,J76))</f>
      </c>
      <c r="Q76" s="0" t="s">
        <v>106</v>
      </c>
      <c r="R76" s="0" t="s">
        <v>107</v>
      </c>
    </row>
    <row r="77">
      <c r="A77" s="0">
        <v>760</v>
      </c>
      <c r="B77" s="0" t="s">
        <v>26</v>
      </c>
      <c r="C77" s="0" t="s">
        <v>33</v>
      </c>
      <c r="D77" s="0" t="s">
        <v>3426</v>
      </c>
      <c r="E77" s="5" t="s">
        <v>2613</v>
      </c>
      <c r="I77" s="2">
        <v>0</v>
      </c>
      <c r="J77" s="2">
        <v>600</v>
      </c>
      <c r="M77" s="5" t="s">
        <v>3309</v>
      </c>
      <c r="N77" s="0" t="s">
        <v>104</v>
      </c>
      <c r="O77" s="3">
        <v>45.625</v>
      </c>
      <c r="P77" s="3">
        <f>IF(O77="","",O77*MAX(I77,J77))</f>
      </c>
      <c r="Q77" s="0" t="s">
        <v>106</v>
      </c>
      <c r="R77" s="0" t="s">
        <v>107</v>
      </c>
    </row>
    <row r="78">
      <c r="A78" s="0">
        <v>761</v>
      </c>
      <c r="B78" s="0" t="s">
        <v>26</v>
      </c>
      <c r="C78" s="0" t="s">
        <v>33</v>
      </c>
      <c r="D78" s="0" t="s">
        <v>3428</v>
      </c>
      <c r="E78" s="5" t="s">
        <v>3429</v>
      </c>
      <c r="I78" s="2">
        <v>0</v>
      </c>
      <c r="J78" s="2">
        <v>300</v>
      </c>
      <c r="M78" s="5" t="s">
        <v>3309</v>
      </c>
      <c r="N78" s="0" t="s">
        <v>104</v>
      </c>
      <c r="O78" s="3">
        <v>7623</v>
      </c>
      <c r="P78" s="3">
        <f>IF(O78="","",O78*MAX(I78,J78))</f>
      </c>
      <c r="Q78" s="0" t="s">
        <v>106</v>
      </c>
      <c r="R78" s="0" t="s">
        <v>107</v>
      </c>
    </row>
    <row r="79">
      <c r="A79" s="0">
        <v>762</v>
      </c>
      <c r="B79" s="0" t="s">
        <v>26</v>
      </c>
      <c r="C79" s="0" t="s">
        <v>33</v>
      </c>
      <c r="D79" s="0" t="s">
        <v>3431</v>
      </c>
      <c r="E79" s="5" t="s">
        <v>2842</v>
      </c>
      <c r="I79" s="2">
        <v>0</v>
      </c>
      <c r="J79" s="2">
        <v>800</v>
      </c>
      <c r="M79" s="5" t="s">
        <v>3309</v>
      </c>
      <c r="N79" s="0" t="s">
        <v>104</v>
      </c>
      <c r="O79" s="3">
        <v>415.9091</v>
      </c>
      <c r="P79" s="3">
        <f>IF(O79="","",O79*MAX(I79,J79))</f>
      </c>
      <c r="Q79" s="0" t="s">
        <v>106</v>
      </c>
      <c r="R79" s="0" t="s">
        <v>107</v>
      </c>
    </row>
    <row r="80">
      <c r="A80" s="0">
        <v>763</v>
      </c>
      <c r="B80" s="0" t="s">
        <v>26</v>
      </c>
      <c r="C80" s="0" t="s">
        <v>30</v>
      </c>
      <c r="D80" s="0" t="s">
        <v>3433</v>
      </c>
      <c r="E80" s="5" t="s">
        <v>3434</v>
      </c>
      <c r="I80" s="2">
        <v>0</v>
      </c>
      <c r="J80" s="2">
        <v>300</v>
      </c>
      <c r="M80" s="5" t="s">
        <v>3309</v>
      </c>
      <c r="N80" s="0" t="s">
        <v>104</v>
      </c>
      <c r="O80" s="3">
        <v>19.0496</v>
      </c>
      <c r="P80" s="3">
        <f>IF(O80="","",O80*MAX(I80,J80))</f>
      </c>
      <c r="Q80" s="0" t="s">
        <v>106</v>
      </c>
      <c r="R80" s="0" t="s">
        <v>107</v>
      </c>
    </row>
    <row r="81">
      <c r="A81" s="0">
        <v>764</v>
      </c>
      <c r="B81" s="0" t="s">
        <v>26</v>
      </c>
      <c r="C81" s="0" t="s">
        <v>30</v>
      </c>
      <c r="D81" s="0" t="s">
        <v>1166</v>
      </c>
      <c r="E81" s="5" t="s">
        <v>1167</v>
      </c>
      <c r="I81" s="2">
        <v>0</v>
      </c>
      <c r="J81" s="2">
        <v>286</v>
      </c>
      <c r="M81" s="5" t="s">
        <v>3342</v>
      </c>
      <c r="N81" s="0" t="s">
        <v>104</v>
      </c>
      <c r="O81" s="3">
        <v>678.8481468531469</v>
      </c>
      <c r="P81" s="3">
        <f>IF(O81="","",O81*MAX(I81,J81))</f>
      </c>
      <c r="Q81" s="0" t="s">
        <v>106</v>
      </c>
      <c r="R81" s="0" t="s">
        <v>107</v>
      </c>
    </row>
    <row r="82">
      <c r="A82" s="0">
        <v>765</v>
      </c>
      <c r="B82" s="0" t="s">
        <v>26</v>
      </c>
      <c r="C82" s="0" t="s">
        <v>33</v>
      </c>
      <c r="D82" s="0" t="s">
        <v>3437</v>
      </c>
      <c r="E82" s="5" t="s">
        <v>3438</v>
      </c>
      <c r="I82" s="2">
        <v>0</v>
      </c>
      <c r="J82" s="2">
        <v>260</v>
      </c>
      <c r="M82" s="5" t="s">
        <v>3309</v>
      </c>
      <c r="N82" s="0" t="s">
        <v>104</v>
      </c>
      <c r="O82" s="3">
        <v>43.17307692307692</v>
      </c>
      <c r="P82" s="3">
        <f>IF(O82="","",O82*MAX(I82,J82))</f>
      </c>
      <c r="Q82" s="0" t="s">
        <v>106</v>
      </c>
      <c r="R82" s="0" t="s">
        <v>107</v>
      </c>
    </row>
    <row r="83">
      <c r="A83" s="0">
        <v>766</v>
      </c>
      <c r="B83" s="0" t="s">
        <v>28</v>
      </c>
      <c r="C83" s="0" t="s">
        <v>33</v>
      </c>
      <c r="D83" s="0" t="s">
        <v>3437</v>
      </c>
      <c r="E83" s="5" t="s">
        <v>3438</v>
      </c>
      <c r="I83" s="2">
        <v>0</v>
      </c>
      <c r="J83" s="2">
        <v>24</v>
      </c>
      <c r="M83" s="5" t="s">
        <v>3309</v>
      </c>
      <c r="N83" s="0" t="s">
        <v>104</v>
      </c>
      <c r="O83" s="3">
        <v>59.48833333333334</v>
      </c>
      <c r="P83" s="3">
        <f>IF(O83="","",O83*MAX(I83,J83))</f>
      </c>
      <c r="Q83" s="0" t="s">
        <v>106</v>
      </c>
      <c r="R83" s="0" t="s">
        <v>107</v>
      </c>
    </row>
    <row r="84">
      <c r="A84" s="0">
        <v>767</v>
      </c>
      <c r="B84" s="0" t="s">
        <v>27</v>
      </c>
      <c r="C84" s="0" t="s">
        <v>33</v>
      </c>
      <c r="D84" s="0" t="s">
        <v>432</v>
      </c>
      <c r="E84" s="5" t="s">
        <v>433</v>
      </c>
      <c r="I84" s="2">
        <v>0</v>
      </c>
      <c r="J84" s="2">
        <v>30</v>
      </c>
      <c r="M84" s="5" t="s">
        <v>3350</v>
      </c>
      <c r="N84" s="0" t="s">
        <v>104</v>
      </c>
      <c r="O84" s="3">
        <v>3</v>
      </c>
      <c r="P84" s="3">
        <f>IF(O84="","",O84*MAX(I84,J84))</f>
      </c>
      <c r="Q84" s="0" t="s">
        <v>106</v>
      </c>
      <c r="R84" s="0" t="s">
        <v>107</v>
      </c>
    </row>
    <row r="85">
      <c r="A85" s="0">
        <v>768</v>
      </c>
      <c r="B85" s="0" t="s">
        <v>26</v>
      </c>
      <c r="C85" s="0" t="s">
        <v>33</v>
      </c>
      <c r="D85" s="0" t="s">
        <v>3442</v>
      </c>
      <c r="E85" s="5" t="s">
        <v>2656</v>
      </c>
      <c r="I85" s="2">
        <v>0</v>
      </c>
      <c r="J85" s="2">
        <v>250</v>
      </c>
      <c r="M85" s="5" t="s">
        <v>3309</v>
      </c>
      <c r="N85" s="0" t="s">
        <v>104</v>
      </c>
      <c r="O85" s="3">
        <v>306.96</v>
      </c>
      <c r="P85" s="3">
        <f>IF(O85="","",O85*MAX(I85,J85))</f>
      </c>
      <c r="Q85" s="0" t="s">
        <v>106</v>
      </c>
      <c r="R85" s="0" t="s">
        <v>107</v>
      </c>
    </row>
    <row r="86">
      <c r="A86" s="0">
        <v>769</v>
      </c>
      <c r="B86" s="0" t="s">
        <v>26</v>
      </c>
      <c r="C86" s="0" t="s">
        <v>30</v>
      </c>
      <c r="D86" s="0" t="s">
        <v>3444</v>
      </c>
      <c r="E86" s="5" t="s">
        <v>3445</v>
      </c>
      <c r="I86" s="2">
        <v>0</v>
      </c>
      <c r="J86" s="2">
        <v>250</v>
      </c>
      <c r="M86" s="5" t="s">
        <v>3309</v>
      </c>
      <c r="N86" s="0" t="s">
        <v>104</v>
      </c>
      <c r="O86" s="3">
        <v>208.13</v>
      </c>
      <c r="P86" s="3">
        <f>IF(O86="","",O86*MAX(I86,J86))</f>
      </c>
      <c r="Q86" s="0" t="s">
        <v>106</v>
      </c>
      <c r="R86" s="0" t="s">
        <v>107</v>
      </c>
    </row>
    <row r="87">
      <c r="A87" s="0">
        <v>770</v>
      </c>
      <c r="B87" s="0" t="s">
        <v>26</v>
      </c>
      <c r="C87" s="0" t="s">
        <v>33</v>
      </c>
      <c r="D87" s="0" t="s">
        <v>3447</v>
      </c>
      <c r="E87" s="5" t="s">
        <v>939</v>
      </c>
      <c r="I87" s="2">
        <v>0</v>
      </c>
      <c r="J87" s="2">
        <v>488</v>
      </c>
      <c r="M87" s="5" t="s">
        <v>3304</v>
      </c>
      <c r="N87" s="0" t="s">
        <v>104</v>
      </c>
      <c r="O87" s="3">
        <v>1064.0992418032788</v>
      </c>
      <c r="P87" s="3">
        <f>IF(O87="","",O87*MAX(I87,J87))</f>
      </c>
      <c r="Q87" s="0" t="s">
        <v>106</v>
      </c>
      <c r="R87" s="0" t="s">
        <v>107</v>
      </c>
    </row>
    <row r="88">
      <c r="A88" s="0">
        <v>771</v>
      </c>
      <c r="B88" s="0" t="s">
        <v>26</v>
      </c>
      <c r="C88" s="0" t="s">
        <v>33</v>
      </c>
      <c r="D88" s="0" t="s">
        <v>3449</v>
      </c>
      <c r="E88" s="5" t="s">
        <v>726</v>
      </c>
      <c r="I88" s="2">
        <v>0</v>
      </c>
      <c r="J88" s="2">
        <v>226</v>
      </c>
      <c r="M88" s="5" t="s">
        <v>3304</v>
      </c>
      <c r="N88" s="0" t="s">
        <v>104</v>
      </c>
      <c r="O88" s="3">
        <v>916.1061946902655</v>
      </c>
      <c r="P88" s="3">
        <f>IF(O88="","",O88*MAX(I88,J88))</f>
      </c>
      <c r="Q88" s="0" t="s">
        <v>106</v>
      </c>
      <c r="R88" s="0" t="s">
        <v>107</v>
      </c>
    </row>
    <row r="89">
      <c r="A89" s="0">
        <v>772</v>
      </c>
      <c r="B89" s="0" t="s">
        <v>28</v>
      </c>
      <c r="C89" s="0" t="s">
        <v>33</v>
      </c>
      <c r="D89" s="0" t="s">
        <v>3449</v>
      </c>
      <c r="E89" s="5" t="s">
        <v>726</v>
      </c>
      <c r="I89" s="2">
        <v>0</v>
      </c>
      <c r="J89" s="2">
        <v>3</v>
      </c>
      <c r="M89" s="5" t="s">
        <v>3309</v>
      </c>
      <c r="N89" s="0" t="s">
        <v>104</v>
      </c>
      <c r="O89" s="3">
        <v>3842.5</v>
      </c>
      <c r="P89" s="3">
        <f>IF(O89="","",O89*MAX(I89,J89))</f>
      </c>
      <c r="Q89" s="0" t="s">
        <v>106</v>
      </c>
      <c r="R89" s="0" t="s">
        <v>107</v>
      </c>
    </row>
    <row r="90">
      <c r="A90" s="0">
        <v>773</v>
      </c>
      <c r="B90" s="0" t="s">
        <v>26</v>
      </c>
      <c r="C90" s="0" t="s">
        <v>33</v>
      </c>
      <c r="D90" s="0" t="s">
        <v>3452</v>
      </c>
      <c r="E90" s="5" t="s">
        <v>3453</v>
      </c>
      <c r="I90" s="2">
        <v>0</v>
      </c>
      <c r="J90" s="2">
        <v>210</v>
      </c>
      <c r="M90" s="5" t="s">
        <v>3309</v>
      </c>
      <c r="N90" s="0" t="s">
        <v>104</v>
      </c>
      <c r="O90" s="3">
        <v>133</v>
      </c>
      <c r="P90" s="3">
        <f>IF(O90="","",O90*MAX(I90,J90))</f>
      </c>
      <c r="Q90" s="0" t="s">
        <v>106</v>
      </c>
      <c r="R90" s="0" t="s">
        <v>107</v>
      </c>
    </row>
    <row r="91">
      <c r="A91" s="0">
        <v>774</v>
      </c>
      <c r="B91" s="0" t="s">
        <v>28</v>
      </c>
      <c r="C91" s="0" t="s">
        <v>33</v>
      </c>
      <c r="D91" s="0" t="s">
        <v>3452</v>
      </c>
      <c r="E91" s="5" t="s">
        <v>3453</v>
      </c>
      <c r="I91" s="2">
        <v>0</v>
      </c>
      <c r="J91" s="2">
        <v>300</v>
      </c>
      <c r="M91" s="5" t="s">
        <v>3309</v>
      </c>
      <c r="N91" s="0" t="s">
        <v>104</v>
      </c>
      <c r="O91" s="3">
        <v>133</v>
      </c>
      <c r="P91" s="3">
        <f>IF(O91="","",O91*MAX(I91,J91))</f>
      </c>
      <c r="Q91" s="0" t="s">
        <v>106</v>
      </c>
      <c r="R91" s="0" t="s">
        <v>107</v>
      </c>
    </row>
    <row r="92">
      <c r="A92" s="0">
        <v>775</v>
      </c>
      <c r="B92" s="0" t="s">
        <v>26</v>
      </c>
      <c r="C92" s="0" t="s">
        <v>33</v>
      </c>
      <c r="D92" s="0" t="s">
        <v>2808</v>
      </c>
      <c r="E92" s="5" t="s">
        <v>2809</v>
      </c>
      <c r="I92" s="2">
        <v>0</v>
      </c>
      <c r="J92" s="2">
        <v>210</v>
      </c>
      <c r="M92" s="5" t="s">
        <v>3371</v>
      </c>
      <c r="N92" s="0" t="s">
        <v>104</v>
      </c>
      <c r="O92" s="3">
        <v>147</v>
      </c>
      <c r="P92" s="3">
        <f>IF(O92="","",O92*MAX(I92,J92))</f>
      </c>
      <c r="Q92" s="0" t="s">
        <v>106</v>
      </c>
      <c r="R92" s="0" t="s">
        <v>107</v>
      </c>
    </row>
    <row r="93">
      <c r="A93" s="0">
        <v>776</v>
      </c>
      <c r="B93" s="0" t="s">
        <v>28</v>
      </c>
      <c r="C93" s="0" t="s">
        <v>33</v>
      </c>
      <c r="D93" s="0" t="s">
        <v>858</v>
      </c>
      <c r="E93" s="5" t="s">
        <v>859</v>
      </c>
      <c r="I93" s="2">
        <v>0</v>
      </c>
      <c r="J93" s="2">
        <v>84</v>
      </c>
      <c r="M93" s="5" t="s">
        <v>3457</v>
      </c>
      <c r="N93" s="0" t="s">
        <v>104</v>
      </c>
      <c r="O93" s="3">
        <v>2262.946785714286</v>
      </c>
      <c r="P93" s="3">
        <f>IF(O93="","",O93*MAX(I93,J93))</f>
      </c>
      <c r="Q93" s="0" t="s">
        <v>106</v>
      </c>
      <c r="R93" s="0" t="s">
        <v>107</v>
      </c>
    </row>
    <row r="94">
      <c r="A94" s="0">
        <v>777</v>
      </c>
      <c r="B94" s="0" t="s">
        <v>26</v>
      </c>
      <c r="C94" s="0" t="s">
        <v>33</v>
      </c>
      <c r="D94" s="0" t="s">
        <v>3459</v>
      </c>
      <c r="E94" s="5" t="s">
        <v>3460</v>
      </c>
      <c r="I94" s="2">
        <v>0</v>
      </c>
      <c r="J94" s="2">
        <v>500</v>
      </c>
      <c r="M94" s="5" t="s">
        <v>3309</v>
      </c>
      <c r="N94" s="0" t="s">
        <v>104</v>
      </c>
      <c r="O94" s="3">
        <v>445</v>
      </c>
      <c r="P94" s="3">
        <f>IF(O94="","",O94*MAX(I94,J94))</f>
      </c>
      <c r="Q94" s="0" t="s">
        <v>106</v>
      </c>
      <c r="R94" s="0" t="s">
        <v>107</v>
      </c>
    </row>
    <row r="95">
      <c r="A95" s="0">
        <v>778</v>
      </c>
      <c r="B95" s="0" t="s">
        <v>27</v>
      </c>
      <c r="C95" s="0" t="s">
        <v>33</v>
      </c>
      <c r="D95" s="0" t="s">
        <v>3459</v>
      </c>
      <c r="E95" s="5" t="s">
        <v>3460</v>
      </c>
      <c r="I95" s="2">
        <v>0</v>
      </c>
      <c r="J95" s="2">
        <v>6527</v>
      </c>
      <c r="M95" s="5" t="s">
        <v>3309</v>
      </c>
      <c r="N95" s="0" t="s">
        <v>104</v>
      </c>
      <c r="O95" s="3">
        <v>330.9525386854604</v>
      </c>
      <c r="P95" s="3">
        <f>IF(O95="","",O95*MAX(I95,J95))</f>
      </c>
      <c r="Q95" s="0" t="s">
        <v>106</v>
      </c>
      <c r="R95" s="0" t="s">
        <v>107</v>
      </c>
    </row>
    <row r="96">
      <c r="A96" s="0">
        <v>779</v>
      </c>
      <c r="B96" s="0" t="s">
        <v>28</v>
      </c>
      <c r="C96" s="0" t="s">
        <v>33</v>
      </c>
      <c r="D96" s="0" t="s">
        <v>3459</v>
      </c>
      <c r="E96" s="5" t="s">
        <v>3460</v>
      </c>
      <c r="I96" s="2">
        <v>0</v>
      </c>
      <c r="J96" s="2">
        <v>200</v>
      </c>
      <c r="M96" s="5" t="s">
        <v>3309</v>
      </c>
      <c r="N96" s="0" t="s">
        <v>104</v>
      </c>
      <c r="O96" s="3">
        <v>350</v>
      </c>
      <c r="P96" s="3">
        <f>IF(O96="","",O96*MAX(I96,J96))</f>
      </c>
      <c r="Q96" s="0" t="s">
        <v>106</v>
      </c>
      <c r="R96" s="0" t="s">
        <v>107</v>
      </c>
    </row>
    <row r="97">
      <c r="A97" s="0">
        <v>780</v>
      </c>
      <c r="B97" s="0" t="s">
        <v>26</v>
      </c>
      <c r="C97" s="0" t="s">
        <v>33</v>
      </c>
      <c r="D97" s="0" t="s">
        <v>3464</v>
      </c>
      <c r="E97" s="5" t="s">
        <v>2685</v>
      </c>
      <c r="I97" s="2">
        <v>0</v>
      </c>
      <c r="J97" s="2">
        <v>300</v>
      </c>
      <c r="M97" s="5" t="s">
        <v>3309</v>
      </c>
      <c r="N97" s="0" t="s">
        <v>104</v>
      </c>
      <c r="O97" s="3">
        <v>520.8811666666667</v>
      </c>
      <c r="P97" s="3">
        <f>IF(O97="","",O97*MAX(I97,J97))</f>
      </c>
      <c r="Q97" s="0" t="s">
        <v>106</v>
      </c>
      <c r="R97" s="0" t="s">
        <v>107</v>
      </c>
    </row>
    <row r="98">
      <c r="A98" s="0">
        <v>781</v>
      </c>
      <c r="B98" s="0" t="s">
        <v>27</v>
      </c>
      <c r="C98" s="0" t="s">
        <v>33</v>
      </c>
      <c r="D98" s="0" t="s">
        <v>3464</v>
      </c>
      <c r="E98" s="5" t="s">
        <v>2685</v>
      </c>
      <c r="I98" s="2">
        <v>0</v>
      </c>
      <c r="J98" s="2">
        <v>2241</v>
      </c>
      <c r="M98" s="5" t="s">
        <v>3309</v>
      </c>
      <c r="N98" s="0" t="s">
        <v>104</v>
      </c>
      <c r="O98" s="3">
        <v>201.29179830432835</v>
      </c>
      <c r="P98" s="3">
        <f>IF(O98="","",O98*MAX(I98,J98))</f>
      </c>
      <c r="Q98" s="0" t="s">
        <v>106</v>
      </c>
      <c r="R98" s="0" t="s">
        <v>107</v>
      </c>
    </row>
    <row r="99">
      <c r="A99" s="0">
        <v>782</v>
      </c>
      <c r="B99" s="0" t="s">
        <v>28</v>
      </c>
      <c r="C99" s="0" t="s">
        <v>33</v>
      </c>
      <c r="D99" s="0" t="s">
        <v>3464</v>
      </c>
      <c r="E99" s="5" t="s">
        <v>2685</v>
      </c>
      <c r="I99" s="2">
        <v>0</v>
      </c>
      <c r="J99" s="2">
        <v>100</v>
      </c>
      <c r="M99" s="5" t="s">
        <v>3304</v>
      </c>
      <c r="N99" s="0" t="s">
        <v>104</v>
      </c>
      <c r="O99" s="3">
        <v>537.29</v>
      </c>
      <c r="P99" s="3">
        <f>IF(O99="","",O99*MAX(I99,J99))</f>
      </c>
      <c r="Q99" s="0" t="s">
        <v>106</v>
      </c>
      <c r="R99" s="0" t="s">
        <v>107</v>
      </c>
    </row>
    <row r="100">
      <c r="A100" s="0">
        <v>783</v>
      </c>
      <c r="B100" s="0" t="s">
        <v>27</v>
      </c>
      <c r="C100" s="0" t="s">
        <v>33</v>
      </c>
      <c r="D100" s="0" t="s">
        <v>367</v>
      </c>
      <c r="E100" s="5" t="s">
        <v>368</v>
      </c>
      <c r="I100" s="2">
        <v>0</v>
      </c>
      <c r="J100" s="2">
        <v>180</v>
      </c>
      <c r="M100" s="5" t="s">
        <v>3350</v>
      </c>
      <c r="N100" s="0" t="s">
        <v>104</v>
      </c>
      <c r="O100" s="3">
        <v>37.567944444444436</v>
      </c>
      <c r="P100" s="3">
        <f>IF(O100="","",O100*MAX(I100,J100))</f>
      </c>
      <c r="Q100" s="0" t="s">
        <v>106</v>
      </c>
      <c r="R100" s="0" t="s">
        <v>107</v>
      </c>
    </row>
    <row r="101">
      <c r="A101" s="0">
        <v>784</v>
      </c>
      <c r="B101" s="0" t="s">
        <v>26</v>
      </c>
      <c r="C101" s="0" t="s">
        <v>33</v>
      </c>
      <c r="D101" s="0" t="s">
        <v>3469</v>
      </c>
      <c r="E101" s="5" t="s">
        <v>3470</v>
      </c>
      <c r="I101" s="2">
        <v>0</v>
      </c>
      <c r="J101" s="2">
        <v>386</v>
      </c>
      <c r="M101" s="5" t="s">
        <v>3309</v>
      </c>
      <c r="N101" s="0" t="s">
        <v>104</v>
      </c>
      <c r="O101" s="3">
        <v>109.27440414507774</v>
      </c>
      <c r="P101" s="3">
        <f>IF(O101="","",O101*MAX(I101,J101))</f>
      </c>
      <c r="Q101" s="0" t="s">
        <v>106</v>
      </c>
      <c r="R101" s="0" t="s">
        <v>107</v>
      </c>
    </row>
    <row r="102">
      <c r="A102" s="0">
        <v>785</v>
      </c>
      <c r="B102" s="0" t="s">
        <v>28</v>
      </c>
      <c r="C102" s="0" t="s">
        <v>33</v>
      </c>
      <c r="D102" s="0" t="s">
        <v>3469</v>
      </c>
      <c r="E102" s="5" t="s">
        <v>3470</v>
      </c>
      <c r="I102" s="2">
        <v>0</v>
      </c>
      <c r="J102" s="2">
        <v>180</v>
      </c>
      <c r="M102" s="5" t="s">
        <v>3309</v>
      </c>
      <c r="N102" s="0" t="s">
        <v>104</v>
      </c>
      <c r="O102" s="3">
        <v>54.6</v>
      </c>
      <c r="P102" s="3">
        <f>IF(O102="","",O102*MAX(I102,J102))</f>
      </c>
      <c r="Q102" s="0" t="s">
        <v>106</v>
      </c>
      <c r="R102" s="0" t="s">
        <v>107</v>
      </c>
    </row>
    <row r="103">
      <c r="A103" s="0">
        <v>786</v>
      </c>
      <c r="B103" s="0" t="s">
        <v>26</v>
      </c>
      <c r="C103" s="0" t="s">
        <v>33</v>
      </c>
      <c r="D103" s="0" t="s">
        <v>3473</v>
      </c>
      <c r="E103" s="5" t="s">
        <v>3474</v>
      </c>
      <c r="I103" s="2">
        <v>0</v>
      </c>
      <c r="J103" s="2">
        <v>200</v>
      </c>
      <c r="M103" s="5" t="s">
        <v>3309</v>
      </c>
      <c r="N103" s="0" t="s">
        <v>104</v>
      </c>
      <c r="O103" s="3">
        <v>76.1</v>
      </c>
      <c r="P103" s="3">
        <f>IF(O103="","",O103*MAX(I103,J103))</f>
      </c>
      <c r="Q103" s="0" t="s">
        <v>106</v>
      </c>
      <c r="R103" s="0" t="s">
        <v>107</v>
      </c>
    </row>
    <row r="104">
      <c r="A104" s="0">
        <v>787</v>
      </c>
      <c r="B104" s="0" t="s">
        <v>26</v>
      </c>
      <c r="C104" s="0" t="s">
        <v>33</v>
      </c>
      <c r="D104" s="0" t="s">
        <v>3476</v>
      </c>
      <c r="E104" s="5" t="s">
        <v>2264</v>
      </c>
      <c r="I104" s="2">
        <v>0</v>
      </c>
      <c r="J104" s="2">
        <v>200</v>
      </c>
      <c r="M104" s="5" t="s">
        <v>3309</v>
      </c>
      <c r="N104" s="0" t="s">
        <v>104</v>
      </c>
      <c r="O104" s="3">
        <v>8677.97</v>
      </c>
      <c r="P104" s="3">
        <f>IF(O104="","",O104*MAX(I104,J104))</f>
      </c>
      <c r="Q104" s="0" t="s">
        <v>106</v>
      </c>
      <c r="R104" s="0" t="s">
        <v>107</v>
      </c>
    </row>
    <row r="105">
      <c r="A105" s="0">
        <v>788</v>
      </c>
      <c r="B105" s="0" t="s">
        <v>26</v>
      </c>
      <c r="C105" s="0" t="s">
        <v>30</v>
      </c>
      <c r="D105" s="0" t="s">
        <v>3478</v>
      </c>
      <c r="E105" s="5" t="s">
        <v>3479</v>
      </c>
      <c r="I105" s="2">
        <v>0</v>
      </c>
      <c r="J105" s="2">
        <v>200</v>
      </c>
      <c r="M105" s="5" t="s">
        <v>3309</v>
      </c>
      <c r="N105" s="0" t="s">
        <v>104</v>
      </c>
      <c r="O105" s="3">
        <v>207.45</v>
      </c>
      <c r="P105" s="3">
        <f>IF(O105="","",O105*MAX(I105,J105))</f>
      </c>
      <c r="Q105" s="0" t="s">
        <v>106</v>
      </c>
      <c r="R105" s="0" t="s">
        <v>107</v>
      </c>
    </row>
    <row r="106">
      <c r="A106" s="0">
        <v>789</v>
      </c>
      <c r="B106" s="0" t="s">
        <v>27</v>
      </c>
      <c r="C106" s="0" t="s">
        <v>30</v>
      </c>
      <c r="D106" s="0" t="s">
        <v>3478</v>
      </c>
      <c r="E106" s="5" t="s">
        <v>3479</v>
      </c>
      <c r="I106" s="2">
        <v>0</v>
      </c>
      <c r="J106" s="2">
        <v>3000</v>
      </c>
      <c r="M106" s="5" t="s">
        <v>3309</v>
      </c>
      <c r="N106" s="0" t="s">
        <v>104</v>
      </c>
      <c r="O106" s="3">
        <v>7.273916666666667</v>
      </c>
      <c r="P106" s="3">
        <f>IF(O106="","",O106*MAX(I106,J106))</f>
      </c>
      <c r="Q106" s="0" t="s">
        <v>106</v>
      </c>
      <c r="R106" s="0" t="s">
        <v>107</v>
      </c>
    </row>
    <row r="107">
      <c r="A107" s="0">
        <v>790</v>
      </c>
      <c r="B107" s="0" t="s">
        <v>26</v>
      </c>
      <c r="C107" s="0" t="s">
        <v>30</v>
      </c>
      <c r="D107" s="0" t="s">
        <v>3482</v>
      </c>
      <c r="E107" s="5" t="s">
        <v>3483</v>
      </c>
      <c r="I107" s="2">
        <v>0</v>
      </c>
      <c r="J107" s="2">
        <v>200</v>
      </c>
      <c r="M107" s="5" t="s">
        <v>3309</v>
      </c>
      <c r="N107" s="0" t="s">
        <v>104</v>
      </c>
      <c r="O107" s="3">
        <v>184.13369999999998</v>
      </c>
      <c r="P107" s="3">
        <f>IF(O107="","",O107*MAX(I107,J107))</f>
      </c>
      <c r="Q107" s="0" t="s">
        <v>106</v>
      </c>
      <c r="R107" s="0" t="s">
        <v>107</v>
      </c>
    </row>
    <row r="108">
      <c r="A108" s="0">
        <v>791</v>
      </c>
      <c r="B108" s="0" t="s">
        <v>27</v>
      </c>
      <c r="C108" s="0" t="s">
        <v>30</v>
      </c>
      <c r="D108" s="0" t="s">
        <v>3482</v>
      </c>
      <c r="E108" s="5" t="s">
        <v>3483</v>
      </c>
      <c r="I108" s="2">
        <v>0</v>
      </c>
      <c r="J108" s="2">
        <v>3560</v>
      </c>
      <c r="M108" s="5" t="s">
        <v>3309</v>
      </c>
      <c r="N108" s="0" t="s">
        <v>104</v>
      </c>
      <c r="O108" s="3">
        <v>377.8923960674158</v>
      </c>
      <c r="P108" s="3">
        <f>IF(O108="","",O108*MAX(I108,J108))</f>
      </c>
      <c r="Q108" s="0" t="s">
        <v>106</v>
      </c>
      <c r="R108" s="0" t="s">
        <v>107</v>
      </c>
    </row>
    <row r="109">
      <c r="A109" s="0">
        <v>792</v>
      </c>
      <c r="B109" s="0" t="s">
        <v>28</v>
      </c>
      <c r="C109" s="0" t="s">
        <v>30</v>
      </c>
      <c r="D109" s="0" t="s">
        <v>3482</v>
      </c>
      <c r="E109" s="5" t="s">
        <v>3483</v>
      </c>
      <c r="I109" s="2">
        <v>0</v>
      </c>
      <c r="J109" s="2">
        <v>700</v>
      </c>
      <c r="M109" s="5" t="s">
        <v>3309</v>
      </c>
      <c r="N109" s="0" t="s">
        <v>104</v>
      </c>
      <c r="O109" s="3">
        <v>175.1299857142857</v>
      </c>
      <c r="P109" s="3">
        <f>IF(O109="","",O109*MAX(I109,J109))</f>
      </c>
      <c r="Q109" s="0" t="s">
        <v>106</v>
      </c>
      <c r="R109" s="0" t="s">
        <v>107</v>
      </c>
    </row>
    <row r="110">
      <c r="A110" s="0">
        <v>793</v>
      </c>
      <c r="B110" s="0" t="s">
        <v>26</v>
      </c>
      <c r="C110" s="0" t="s">
        <v>33</v>
      </c>
      <c r="D110" s="0" t="s">
        <v>3487</v>
      </c>
      <c r="E110" s="5" t="s">
        <v>3488</v>
      </c>
      <c r="I110" s="2">
        <v>0</v>
      </c>
      <c r="J110" s="2">
        <v>195</v>
      </c>
      <c r="M110" s="5" t="s">
        <v>3309</v>
      </c>
      <c r="N110" s="0" t="s">
        <v>104</v>
      </c>
      <c r="O110" s="3">
        <v>143.242</v>
      </c>
      <c r="P110" s="3">
        <f>IF(O110="","",O110*MAX(I110,J110))</f>
      </c>
      <c r="Q110" s="0" t="s">
        <v>106</v>
      </c>
      <c r="R110" s="0" t="s">
        <v>107</v>
      </c>
    </row>
    <row r="111">
      <c r="A111" s="0">
        <v>794</v>
      </c>
      <c r="B111" s="0" t="s">
        <v>27</v>
      </c>
      <c r="C111" s="0" t="s">
        <v>33</v>
      </c>
      <c r="D111" s="0" t="s">
        <v>3487</v>
      </c>
      <c r="E111" s="5" t="s">
        <v>3488</v>
      </c>
      <c r="I111" s="2">
        <v>0</v>
      </c>
      <c r="J111" s="2">
        <v>810</v>
      </c>
      <c r="M111" s="5" t="s">
        <v>3309</v>
      </c>
      <c r="N111" s="0" t="s">
        <v>104</v>
      </c>
      <c r="O111" s="3">
        <v>16.797123456790125</v>
      </c>
      <c r="P111" s="3">
        <f>IF(O111="","",O111*MAX(I111,J111))</f>
      </c>
      <c r="Q111" s="0" t="s">
        <v>106</v>
      </c>
      <c r="R111" s="0" t="s">
        <v>107</v>
      </c>
    </row>
    <row r="112">
      <c r="A112" s="0">
        <v>795</v>
      </c>
      <c r="B112" s="0" t="s">
        <v>28</v>
      </c>
      <c r="C112" s="0" t="s">
        <v>33</v>
      </c>
      <c r="D112" s="0" t="s">
        <v>3487</v>
      </c>
      <c r="E112" s="5" t="s">
        <v>3488</v>
      </c>
      <c r="I112" s="2">
        <v>0</v>
      </c>
      <c r="J112" s="2">
        <v>255</v>
      </c>
      <c r="M112" s="5" t="s">
        <v>3309</v>
      </c>
      <c r="N112" s="0" t="s">
        <v>104</v>
      </c>
      <c r="O112" s="3">
        <v>339.1</v>
      </c>
      <c r="P112" s="3">
        <f>IF(O112="","",O112*MAX(I112,J112))</f>
      </c>
      <c r="Q112" s="0" t="s">
        <v>106</v>
      </c>
      <c r="R112" s="0" t="s">
        <v>107</v>
      </c>
    </row>
    <row r="113">
      <c r="A113" s="0">
        <v>796</v>
      </c>
      <c r="B113" s="0" t="s">
        <v>26</v>
      </c>
      <c r="C113" s="0" t="s">
        <v>33</v>
      </c>
      <c r="D113" s="0" t="s">
        <v>3492</v>
      </c>
      <c r="E113" s="5" t="s">
        <v>3493</v>
      </c>
      <c r="I113" s="2">
        <v>0</v>
      </c>
      <c r="J113" s="2">
        <v>189</v>
      </c>
      <c r="M113" s="5" t="s">
        <v>3309</v>
      </c>
      <c r="N113" s="0" t="s">
        <v>104</v>
      </c>
      <c r="O113" s="3">
        <v>369</v>
      </c>
      <c r="P113" s="3">
        <f>IF(O113="","",O113*MAX(I113,J113))</f>
      </c>
      <c r="Q113" s="0" t="s">
        <v>106</v>
      </c>
      <c r="R113" s="0" t="s">
        <v>107</v>
      </c>
    </row>
    <row r="114">
      <c r="A114" s="0">
        <v>797</v>
      </c>
      <c r="B114" s="0" t="s">
        <v>26</v>
      </c>
      <c r="C114" s="0" t="s">
        <v>33</v>
      </c>
      <c r="D114" s="0" t="s">
        <v>2312</v>
      </c>
      <c r="E114" s="5" t="s">
        <v>1139</v>
      </c>
      <c r="I114" s="2">
        <v>0</v>
      </c>
      <c r="J114" s="2">
        <v>180</v>
      </c>
      <c r="M114" s="5" t="s">
        <v>3371</v>
      </c>
      <c r="N114" s="0" t="s">
        <v>104</v>
      </c>
      <c r="O114" s="3">
        <v>23.7225</v>
      </c>
      <c r="P114" s="3">
        <f>IF(O114="","",O114*MAX(I114,J114))</f>
      </c>
      <c r="Q114" s="0" t="s">
        <v>106</v>
      </c>
      <c r="R114" s="0" t="s">
        <v>107</v>
      </c>
    </row>
    <row r="115">
      <c r="A115" s="0">
        <v>798</v>
      </c>
      <c r="B115" s="0" t="s">
        <v>27</v>
      </c>
      <c r="C115" s="0" t="s">
        <v>33</v>
      </c>
      <c r="D115" s="0" t="s">
        <v>2312</v>
      </c>
      <c r="E115" s="5" t="s">
        <v>1139</v>
      </c>
      <c r="I115" s="2">
        <v>0</v>
      </c>
      <c r="J115" s="2">
        <v>5170</v>
      </c>
      <c r="M115" s="5" t="s">
        <v>3373</v>
      </c>
      <c r="N115" s="0" t="s">
        <v>104</v>
      </c>
      <c r="O115" s="3">
        <v>121.05655319148934</v>
      </c>
      <c r="P115" s="3">
        <f>IF(O115="","",O115*MAX(I115,J115))</f>
      </c>
      <c r="Q115" s="0" t="s">
        <v>106</v>
      </c>
      <c r="R115" s="0" t="s">
        <v>107</v>
      </c>
    </row>
    <row r="116">
      <c r="A116" s="0">
        <v>799</v>
      </c>
      <c r="B116" s="0" t="s">
        <v>26</v>
      </c>
      <c r="C116" s="0" t="s">
        <v>33</v>
      </c>
      <c r="D116" s="0" t="s">
        <v>3497</v>
      </c>
      <c r="E116" s="5" t="s">
        <v>3498</v>
      </c>
      <c r="I116" s="2">
        <v>0</v>
      </c>
      <c r="J116" s="2">
        <v>210</v>
      </c>
      <c r="M116" s="5" t="s">
        <v>3309</v>
      </c>
      <c r="N116" s="0" t="s">
        <v>104</v>
      </c>
      <c r="O116" s="3">
        <v>81.7</v>
      </c>
      <c r="P116" s="3">
        <f>IF(O116="","",O116*MAX(I116,J116))</f>
      </c>
      <c r="Q116" s="0" t="s">
        <v>106</v>
      </c>
      <c r="R116" s="0" t="s">
        <v>107</v>
      </c>
    </row>
    <row r="117">
      <c r="A117" s="0">
        <v>802</v>
      </c>
      <c r="B117" s="0" t="s">
        <v>26</v>
      </c>
      <c r="C117" s="0" t="s">
        <v>33</v>
      </c>
      <c r="D117" s="0" t="s">
        <v>3507</v>
      </c>
      <c r="E117" s="5" t="s">
        <v>3508</v>
      </c>
      <c r="I117" s="2">
        <v>0</v>
      </c>
      <c r="J117" s="2">
        <v>443</v>
      </c>
      <c r="M117" s="5" t="s">
        <v>3309</v>
      </c>
      <c r="N117" s="0" t="s">
        <v>104</v>
      </c>
      <c r="O117" s="3">
        <v>414.7542437923249</v>
      </c>
      <c r="P117" s="3">
        <f>IF(O117="","",O117*MAX(I117,J117))</f>
      </c>
      <c r="Q117" s="0" t="s">
        <v>106</v>
      </c>
      <c r="R117" s="0" t="s">
        <v>107</v>
      </c>
    </row>
    <row r="118">
      <c r="A118" s="0">
        <v>803</v>
      </c>
      <c r="B118" s="0" t="s">
        <v>27</v>
      </c>
      <c r="C118" s="0" t="s">
        <v>33</v>
      </c>
      <c r="D118" s="0" t="s">
        <v>3507</v>
      </c>
      <c r="E118" s="5" t="s">
        <v>3508</v>
      </c>
      <c r="I118" s="2">
        <v>0</v>
      </c>
      <c r="J118" s="2">
        <v>360</v>
      </c>
      <c r="M118" s="5" t="s">
        <v>3309</v>
      </c>
      <c r="N118" s="0" t="s">
        <v>104</v>
      </c>
      <c r="O118" s="3">
        <v>11.456111111111111</v>
      </c>
      <c r="P118" s="3">
        <f>IF(O118="","",O118*MAX(I118,J118))</f>
      </c>
      <c r="Q118" s="0" t="s">
        <v>106</v>
      </c>
      <c r="R118" s="0" t="s">
        <v>107</v>
      </c>
    </row>
    <row r="119">
      <c r="A119" s="0">
        <v>804</v>
      </c>
      <c r="B119" s="0" t="s">
        <v>28</v>
      </c>
      <c r="C119" s="0" t="s">
        <v>33</v>
      </c>
      <c r="D119" s="0" t="s">
        <v>3507</v>
      </c>
      <c r="E119" s="5" t="s">
        <v>3508</v>
      </c>
      <c r="I119" s="2">
        <v>0</v>
      </c>
      <c r="J119" s="2">
        <v>270</v>
      </c>
      <c r="M119" s="5" t="s">
        <v>3309</v>
      </c>
      <c r="N119" s="0" t="s">
        <v>104</v>
      </c>
      <c r="O119" s="3">
        <v>58.65</v>
      </c>
      <c r="P119" s="3">
        <f>IF(O119="","",O119*MAX(I119,J119))</f>
      </c>
      <c r="Q119" s="0" t="s">
        <v>106</v>
      </c>
      <c r="R119" s="0" t="s">
        <v>107</v>
      </c>
    </row>
    <row r="120">
      <c r="A120" s="0">
        <v>805</v>
      </c>
      <c r="B120" s="0" t="s">
        <v>26</v>
      </c>
      <c r="C120" s="0" t="s">
        <v>33</v>
      </c>
      <c r="D120" s="0" t="s">
        <v>3512</v>
      </c>
      <c r="E120" s="5" t="s">
        <v>3513</v>
      </c>
      <c r="I120" s="2">
        <v>0</v>
      </c>
      <c r="J120" s="2">
        <v>160</v>
      </c>
      <c r="M120" s="5" t="s">
        <v>3309</v>
      </c>
      <c r="N120" s="0" t="s">
        <v>104</v>
      </c>
      <c r="O120" s="3">
        <v>680.3559375</v>
      </c>
      <c r="P120" s="3">
        <f>IF(O120="","",O120*MAX(I120,J120))</f>
      </c>
      <c r="Q120" s="0" t="s">
        <v>106</v>
      </c>
      <c r="R120" s="0" t="s">
        <v>107</v>
      </c>
    </row>
    <row r="121">
      <c r="A121" s="0">
        <v>806</v>
      </c>
      <c r="B121" s="0" t="s">
        <v>26</v>
      </c>
      <c r="C121" s="0" t="s">
        <v>33</v>
      </c>
      <c r="D121" s="0" t="s">
        <v>3515</v>
      </c>
      <c r="E121" s="5" t="s">
        <v>3516</v>
      </c>
      <c r="I121" s="2">
        <v>0</v>
      </c>
      <c r="J121" s="2">
        <v>150</v>
      </c>
      <c r="M121" s="5" t="s">
        <v>3309</v>
      </c>
      <c r="N121" s="0" t="s">
        <v>104</v>
      </c>
      <c r="O121" s="3">
        <v>95.9</v>
      </c>
      <c r="P121" s="3">
        <f>IF(O121="","",O121*MAX(I121,J121))</f>
      </c>
      <c r="Q121" s="0" t="s">
        <v>106</v>
      </c>
      <c r="R121" s="0" t="s">
        <v>107</v>
      </c>
    </row>
    <row r="122">
      <c r="A122" s="0">
        <v>807</v>
      </c>
      <c r="B122" s="0" t="s">
        <v>26</v>
      </c>
      <c r="C122" s="0" t="s">
        <v>30</v>
      </c>
      <c r="D122" s="0" t="s">
        <v>3518</v>
      </c>
      <c r="E122" s="5" t="s">
        <v>3519</v>
      </c>
      <c r="I122" s="2">
        <v>0</v>
      </c>
      <c r="J122" s="2">
        <v>150</v>
      </c>
      <c r="M122" s="5" t="s">
        <v>3309</v>
      </c>
      <c r="N122" s="0" t="s">
        <v>104</v>
      </c>
      <c r="O122" s="3">
        <v>234.07</v>
      </c>
      <c r="P122" s="3">
        <f>IF(O122="","",O122*MAX(I122,J122))</f>
      </c>
      <c r="Q122" s="0" t="s">
        <v>106</v>
      </c>
      <c r="R122" s="0" t="s">
        <v>107</v>
      </c>
    </row>
    <row r="123">
      <c r="A123" s="0">
        <v>808</v>
      </c>
      <c r="B123" s="0" t="s">
        <v>26</v>
      </c>
      <c r="C123" s="0" t="s">
        <v>30</v>
      </c>
      <c r="D123" s="0" t="s">
        <v>3521</v>
      </c>
      <c r="E123" s="5" t="s">
        <v>3522</v>
      </c>
      <c r="I123" s="2">
        <v>0</v>
      </c>
      <c r="J123" s="2">
        <v>136</v>
      </c>
      <c r="M123" s="5" t="s">
        <v>3309</v>
      </c>
      <c r="N123" s="0" t="s">
        <v>104</v>
      </c>
      <c r="O123" s="3">
        <v>2232.83</v>
      </c>
      <c r="P123" s="3">
        <f>IF(O123="","",O123*MAX(I123,J123))</f>
      </c>
      <c r="Q123" s="0" t="s">
        <v>106</v>
      </c>
      <c r="R123" s="0" t="s">
        <v>107</v>
      </c>
    </row>
    <row r="124">
      <c r="A124" s="0">
        <v>811</v>
      </c>
      <c r="B124" s="0" t="s">
        <v>26</v>
      </c>
      <c r="C124" s="0" t="s">
        <v>33</v>
      </c>
      <c r="D124" s="0" t="s">
        <v>3528</v>
      </c>
      <c r="E124" s="5" t="s">
        <v>746</v>
      </c>
      <c r="I124" s="2">
        <v>0</v>
      </c>
      <c r="J124" s="2">
        <v>234</v>
      </c>
      <c r="M124" s="5" t="s">
        <v>3304</v>
      </c>
      <c r="N124" s="0" t="s">
        <v>104</v>
      </c>
      <c r="O124" s="3">
        <v>2317.9202564102566</v>
      </c>
      <c r="P124" s="3">
        <f>IF(O124="","",O124*MAX(I124,J124))</f>
      </c>
      <c r="Q124" s="0" t="s">
        <v>106</v>
      </c>
      <c r="R124" s="0" t="s">
        <v>107</v>
      </c>
    </row>
    <row r="125">
      <c r="A125" s="0">
        <v>812</v>
      </c>
      <c r="B125" s="0" t="s">
        <v>26</v>
      </c>
      <c r="C125" s="0" t="s">
        <v>33</v>
      </c>
      <c r="D125" s="0" t="s">
        <v>3530</v>
      </c>
      <c r="E125" s="5" t="s">
        <v>3531</v>
      </c>
      <c r="I125" s="2">
        <v>0</v>
      </c>
      <c r="J125" s="2">
        <v>120</v>
      </c>
      <c r="M125" s="5" t="s">
        <v>3309</v>
      </c>
      <c r="N125" s="0" t="s">
        <v>104</v>
      </c>
      <c r="O125" s="3">
        <v>200</v>
      </c>
      <c r="P125" s="3">
        <f>IF(O125="","",O125*MAX(I125,J125))</f>
      </c>
      <c r="Q125" s="0" t="s">
        <v>106</v>
      </c>
      <c r="R125" s="0" t="s">
        <v>107</v>
      </c>
    </row>
    <row r="126">
      <c r="A126" s="0">
        <v>813</v>
      </c>
      <c r="B126" s="0" t="s">
        <v>26</v>
      </c>
      <c r="C126" s="0" t="s">
        <v>33</v>
      </c>
      <c r="D126" s="0" t="s">
        <v>3533</v>
      </c>
      <c r="E126" s="5" t="s">
        <v>3534</v>
      </c>
      <c r="I126" s="2">
        <v>0</v>
      </c>
      <c r="J126" s="2">
        <v>120</v>
      </c>
      <c r="M126" s="5" t="s">
        <v>3309</v>
      </c>
      <c r="N126" s="0" t="s">
        <v>104</v>
      </c>
      <c r="O126" s="3">
        <v>521.7141666666666</v>
      </c>
      <c r="P126" s="3">
        <f>IF(O126="","",O126*MAX(I126,J126))</f>
      </c>
      <c r="Q126" s="0" t="s">
        <v>106</v>
      </c>
      <c r="R126" s="0" t="s">
        <v>107</v>
      </c>
    </row>
    <row r="127">
      <c r="A127" s="0">
        <v>814</v>
      </c>
      <c r="B127" s="0" t="s">
        <v>26</v>
      </c>
      <c r="C127" s="0" t="s">
        <v>33</v>
      </c>
      <c r="D127" s="0" t="s">
        <v>3536</v>
      </c>
      <c r="E127" s="5" t="s">
        <v>3537</v>
      </c>
      <c r="I127" s="2">
        <v>0</v>
      </c>
      <c r="J127" s="2">
        <v>120</v>
      </c>
      <c r="M127" s="5" t="s">
        <v>3309</v>
      </c>
      <c r="N127" s="0" t="s">
        <v>104</v>
      </c>
      <c r="O127" s="3">
        <v>6381.17</v>
      </c>
      <c r="P127" s="3">
        <f>IF(O127="","",O127*MAX(I127,J127))</f>
      </c>
      <c r="Q127" s="0" t="s">
        <v>106</v>
      </c>
      <c r="R127" s="0" t="s">
        <v>107</v>
      </c>
    </row>
    <row r="128">
      <c r="A128" s="0">
        <v>818</v>
      </c>
      <c r="B128" s="0" t="s">
        <v>26</v>
      </c>
      <c r="C128" s="0" t="s">
        <v>33</v>
      </c>
      <c r="D128" s="0" t="s">
        <v>3546</v>
      </c>
      <c r="E128" s="5" t="s">
        <v>3547</v>
      </c>
      <c r="I128" s="2">
        <v>0</v>
      </c>
      <c r="J128" s="2">
        <v>166</v>
      </c>
      <c r="M128" s="5" t="s">
        <v>3309</v>
      </c>
      <c r="N128" s="0" t="s">
        <v>104</v>
      </c>
      <c r="O128" s="3">
        <v>4422.405602409638</v>
      </c>
      <c r="P128" s="3">
        <f>IF(O128="","",O128*MAX(I128,J128))</f>
      </c>
      <c r="Q128" s="0" t="s">
        <v>106</v>
      </c>
      <c r="R128" s="0" t="s">
        <v>107</v>
      </c>
    </row>
    <row r="129">
      <c r="A129" s="0">
        <v>819</v>
      </c>
      <c r="B129" s="0" t="s">
        <v>26</v>
      </c>
      <c r="C129" s="0" t="s">
        <v>33</v>
      </c>
      <c r="D129" s="0" t="s">
        <v>3065</v>
      </c>
      <c r="E129" s="5" t="s">
        <v>3066</v>
      </c>
      <c r="I129" s="2">
        <v>0</v>
      </c>
      <c r="J129" s="2">
        <v>110</v>
      </c>
      <c r="M129" s="5" t="s">
        <v>3371</v>
      </c>
      <c r="N129" s="0" t="s">
        <v>104</v>
      </c>
      <c r="O129" s="3">
        <v>688.5990909090908</v>
      </c>
      <c r="P129" s="3">
        <f>IF(O129="","",O129*MAX(I129,J129))</f>
      </c>
      <c r="Q129" s="0" t="s">
        <v>106</v>
      </c>
      <c r="R129" s="0" t="s">
        <v>107</v>
      </c>
    </row>
    <row r="130">
      <c r="A130" s="0">
        <v>820</v>
      </c>
      <c r="B130" s="0" t="s">
        <v>26</v>
      </c>
      <c r="C130" s="0" t="s">
        <v>33</v>
      </c>
      <c r="D130" s="0" t="s">
        <v>3550</v>
      </c>
      <c r="E130" s="5" t="s">
        <v>3551</v>
      </c>
      <c r="I130" s="2">
        <v>0</v>
      </c>
      <c r="J130" s="2">
        <v>108</v>
      </c>
      <c r="M130" s="5" t="s">
        <v>3309</v>
      </c>
      <c r="N130" s="0" t="s">
        <v>104</v>
      </c>
      <c r="O130" s="3">
        <v>7985.060092592594</v>
      </c>
      <c r="P130" s="3">
        <f>IF(O130="","",O130*MAX(I130,J130))</f>
      </c>
      <c r="Q130" s="0" t="s">
        <v>106</v>
      </c>
      <c r="R130" s="0" t="s">
        <v>107</v>
      </c>
    </row>
    <row r="131">
      <c r="A131" s="0">
        <v>821</v>
      </c>
      <c r="B131" s="0" t="s">
        <v>26</v>
      </c>
      <c r="C131" s="0" t="s">
        <v>33</v>
      </c>
      <c r="D131" s="0" t="s">
        <v>3553</v>
      </c>
      <c r="E131" s="5" t="s">
        <v>3554</v>
      </c>
      <c r="I131" s="2">
        <v>0</v>
      </c>
      <c r="J131" s="2">
        <v>105</v>
      </c>
      <c r="M131" s="5" t="s">
        <v>3309</v>
      </c>
      <c r="N131" s="0" t="s">
        <v>104</v>
      </c>
      <c r="O131" s="3">
        <v>50.6</v>
      </c>
      <c r="P131" s="3">
        <f>IF(O131="","",O131*MAX(I131,J131))</f>
      </c>
      <c r="Q131" s="0" t="s">
        <v>106</v>
      </c>
      <c r="R131" s="0" t="s">
        <v>107</v>
      </c>
    </row>
    <row r="132">
      <c r="A132" s="0">
        <v>822</v>
      </c>
      <c r="B132" s="0" t="s">
        <v>26</v>
      </c>
      <c r="C132" s="0" t="s">
        <v>33</v>
      </c>
      <c r="D132" s="0" t="s">
        <v>3556</v>
      </c>
      <c r="E132" s="5" t="s">
        <v>3557</v>
      </c>
      <c r="I132" s="2">
        <v>0</v>
      </c>
      <c r="J132" s="2">
        <v>152</v>
      </c>
      <c r="M132" s="5" t="s">
        <v>3309</v>
      </c>
      <c r="N132" s="0" t="s">
        <v>104</v>
      </c>
      <c r="O132" s="3">
        <v>1684.382697368421</v>
      </c>
      <c r="P132" s="3">
        <f>IF(O132="","",O132*MAX(I132,J132))</f>
      </c>
      <c r="Q132" s="0" t="s">
        <v>106</v>
      </c>
      <c r="R132" s="0" t="s">
        <v>107</v>
      </c>
    </row>
    <row r="133">
      <c r="A133" s="0">
        <v>823</v>
      </c>
      <c r="B133" s="0" t="s">
        <v>26</v>
      </c>
      <c r="C133" s="0" t="s">
        <v>33</v>
      </c>
      <c r="D133" s="0" t="s">
        <v>3559</v>
      </c>
      <c r="E133" s="5" t="s">
        <v>3560</v>
      </c>
      <c r="I133" s="2">
        <v>0</v>
      </c>
      <c r="J133" s="2">
        <v>265</v>
      </c>
      <c r="M133" s="5" t="s">
        <v>3309</v>
      </c>
      <c r="N133" s="0" t="s">
        <v>104</v>
      </c>
      <c r="O133" s="3">
        <v>259.16298113207546</v>
      </c>
      <c r="P133" s="3">
        <f>IF(O133="","",O133*MAX(I133,J133))</f>
      </c>
      <c r="Q133" s="0" t="s">
        <v>106</v>
      </c>
      <c r="R133" s="0" t="s">
        <v>107</v>
      </c>
    </row>
    <row r="134">
      <c r="A134" s="0">
        <v>824</v>
      </c>
      <c r="B134" s="0" t="s">
        <v>28</v>
      </c>
      <c r="C134" s="0" t="s">
        <v>33</v>
      </c>
      <c r="D134" s="0" t="s">
        <v>3559</v>
      </c>
      <c r="E134" s="5" t="s">
        <v>3560</v>
      </c>
      <c r="I134" s="2">
        <v>0</v>
      </c>
      <c r="J134" s="2">
        <v>126</v>
      </c>
      <c r="M134" s="5" t="s">
        <v>3309</v>
      </c>
      <c r="N134" s="0" t="s">
        <v>104</v>
      </c>
      <c r="O134" s="3">
        <v>39.86666666666667</v>
      </c>
      <c r="P134" s="3">
        <f>IF(O134="","",O134*MAX(I134,J134))</f>
      </c>
      <c r="Q134" s="0" t="s">
        <v>106</v>
      </c>
      <c r="R134" s="0" t="s">
        <v>107</v>
      </c>
    </row>
    <row r="135">
      <c r="A135" s="0">
        <v>825</v>
      </c>
      <c r="B135" s="0" t="s">
        <v>28</v>
      </c>
      <c r="C135" s="0" t="s">
        <v>33</v>
      </c>
      <c r="D135" s="0" t="s">
        <v>404</v>
      </c>
      <c r="E135" s="5" t="s">
        <v>405</v>
      </c>
      <c r="I135" s="2">
        <v>0</v>
      </c>
      <c r="J135" s="2">
        <v>30</v>
      </c>
      <c r="M135" s="5" t="s">
        <v>3457</v>
      </c>
      <c r="N135" s="0" t="s">
        <v>104</v>
      </c>
      <c r="O135" s="3">
        <v>440.78866666666664</v>
      </c>
      <c r="P135" s="3">
        <f>IF(O135="","",O135*MAX(I135,J135))</f>
      </c>
      <c r="Q135" s="0" t="s">
        <v>106</v>
      </c>
      <c r="R135" s="0" t="s">
        <v>107</v>
      </c>
    </row>
    <row r="136">
      <c r="A136" s="0">
        <v>826</v>
      </c>
      <c r="B136" s="0" t="s">
        <v>26</v>
      </c>
      <c r="C136" s="0" t="s">
        <v>33</v>
      </c>
      <c r="D136" s="0" t="s">
        <v>1647</v>
      </c>
      <c r="E136" s="5" t="s">
        <v>1648</v>
      </c>
      <c r="I136" s="2">
        <v>0</v>
      </c>
      <c r="J136" s="2">
        <v>100</v>
      </c>
      <c r="M136" s="5" t="s">
        <v>3564</v>
      </c>
      <c r="N136" s="0" t="s">
        <v>104</v>
      </c>
      <c r="O136" s="3">
        <v>613.22</v>
      </c>
      <c r="P136" s="3">
        <f>IF(O136="","",O136*MAX(I136,J136))</f>
      </c>
      <c r="Q136" s="0" t="s">
        <v>106</v>
      </c>
      <c r="R136" s="0" t="s">
        <v>107</v>
      </c>
    </row>
    <row r="137">
      <c r="A137" s="0">
        <v>827</v>
      </c>
      <c r="B137" s="0" t="s">
        <v>26</v>
      </c>
      <c r="C137" s="0" t="s">
        <v>33</v>
      </c>
      <c r="D137" s="0" t="s">
        <v>3566</v>
      </c>
      <c r="E137" s="5" t="s">
        <v>3567</v>
      </c>
      <c r="I137" s="2">
        <v>0</v>
      </c>
      <c r="J137" s="2">
        <v>170</v>
      </c>
      <c r="M137" s="5" t="s">
        <v>3309</v>
      </c>
      <c r="N137" s="0" t="s">
        <v>104</v>
      </c>
      <c r="O137" s="3">
        <v>443.09976470588236</v>
      </c>
      <c r="P137" s="3">
        <f>IF(O137="","",O137*MAX(I137,J137))</f>
      </c>
      <c r="Q137" s="0" t="s">
        <v>106</v>
      </c>
      <c r="R137" s="0" t="s">
        <v>107</v>
      </c>
    </row>
    <row r="138">
      <c r="A138" s="0">
        <v>828</v>
      </c>
      <c r="B138" s="0" t="s">
        <v>27</v>
      </c>
      <c r="C138" s="0" t="s">
        <v>33</v>
      </c>
      <c r="D138" s="0" t="s">
        <v>3566</v>
      </c>
      <c r="E138" s="5" t="s">
        <v>3567</v>
      </c>
      <c r="I138" s="2">
        <v>0</v>
      </c>
      <c r="J138" s="2">
        <v>1040</v>
      </c>
      <c r="M138" s="5" t="s">
        <v>3309</v>
      </c>
      <c r="N138" s="0" t="s">
        <v>104</v>
      </c>
      <c r="O138" s="3">
        <v>253.9486826923077</v>
      </c>
      <c r="P138" s="3">
        <f>IF(O138="","",O138*MAX(I138,J138))</f>
      </c>
      <c r="Q138" s="0" t="s">
        <v>106</v>
      </c>
      <c r="R138" s="0" t="s">
        <v>107</v>
      </c>
    </row>
    <row r="139">
      <c r="A139" s="0">
        <v>829</v>
      </c>
      <c r="B139" s="0" t="s">
        <v>26</v>
      </c>
      <c r="C139" s="0" t="s">
        <v>33</v>
      </c>
      <c r="D139" s="0" t="s">
        <v>2278</v>
      </c>
      <c r="E139" s="5" t="s">
        <v>2279</v>
      </c>
      <c r="I139" s="2">
        <v>0</v>
      </c>
      <c r="J139" s="2">
        <v>200</v>
      </c>
      <c r="M139" s="5" t="s">
        <v>3371</v>
      </c>
      <c r="N139" s="0" t="s">
        <v>104</v>
      </c>
      <c r="O139" s="3">
        <v>55.4883</v>
      </c>
      <c r="P139" s="3">
        <f>IF(O139="","",O139*MAX(I139,J139))</f>
      </c>
      <c r="Q139" s="0" t="s">
        <v>106</v>
      </c>
      <c r="R139" s="0" t="s">
        <v>107</v>
      </c>
    </row>
    <row r="140">
      <c r="A140" s="0">
        <v>830</v>
      </c>
      <c r="B140" s="0" t="s">
        <v>27</v>
      </c>
      <c r="C140" s="0" t="s">
        <v>33</v>
      </c>
      <c r="D140" s="0" t="s">
        <v>2278</v>
      </c>
      <c r="E140" s="5" t="s">
        <v>2279</v>
      </c>
      <c r="I140" s="2">
        <v>0</v>
      </c>
      <c r="J140" s="2">
        <v>200</v>
      </c>
      <c r="M140" s="5" t="s">
        <v>3371</v>
      </c>
      <c r="N140" s="0" t="s">
        <v>104</v>
      </c>
      <c r="O140" s="3">
        <v>61.1</v>
      </c>
      <c r="P140" s="3">
        <f>IF(O140="","",O140*MAX(I140,J140))</f>
      </c>
      <c r="Q140" s="0" t="s">
        <v>106</v>
      </c>
      <c r="R140" s="0" t="s">
        <v>107</v>
      </c>
    </row>
    <row r="141">
      <c r="A141" s="0">
        <v>831</v>
      </c>
      <c r="B141" s="0" t="s">
        <v>26</v>
      </c>
      <c r="C141" s="0" t="s">
        <v>33</v>
      </c>
      <c r="D141" s="0" t="s">
        <v>3572</v>
      </c>
      <c r="E141" s="5" t="s">
        <v>3573</v>
      </c>
      <c r="I141" s="2">
        <v>0</v>
      </c>
      <c r="J141" s="2">
        <v>100</v>
      </c>
      <c r="M141" s="5" t="s">
        <v>3309</v>
      </c>
      <c r="N141" s="0" t="s">
        <v>104</v>
      </c>
      <c r="O141" s="3">
        <v>42</v>
      </c>
      <c r="P141" s="3">
        <f>IF(O141="","",O141*MAX(I141,J141))</f>
      </c>
      <c r="Q141" s="0" t="s">
        <v>106</v>
      </c>
      <c r="R141" s="0" t="s">
        <v>107</v>
      </c>
    </row>
    <row r="142">
      <c r="A142" s="0">
        <v>832</v>
      </c>
      <c r="B142" s="0" t="s">
        <v>27</v>
      </c>
      <c r="C142" s="0" t="s">
        <v>33</v>
      </c>
      <c r="D142" s="0" t="s">
        <v>3572</v>
      </c>
      <c r="E142" s="5" t="s">
        <v>3573</v>
      </c>
      <c r="I142" s="2">
        <v>0</v>
      </c>
      <c r="J142" s="2">
        <v>880</v>
      </c>
      <c r="M142" s="5" t="s">
        <v>3309</v>
      </c>
      <c r="N142" s="0" t="s">
        <v>104</v>
      </c>
      <c r="O142" s="3">
        <v>220.44545454545454</v>
      </c>
      <c r="P142" s="3">
        <f>IF(O142="","",O142*MAX(I142,J142))</f>
      </c>
      <c r="Q142" s="0" t="s">
        <v>106</v>
      </c>
      <c r="R142" s="0" t="s">
        <v>107</v>
      </c>
    </row>
    <row r="143">
      <c r="A143" s="0">
        <v>833</v>
      </c>
      <c r="B143" s="0" t="s">
        <v>26</v>
      </c>
      <c r="C143" s="0" t="s">
        <v>33</v>
      </c>
      <c r="D143" s="0" t="s">
        <v>3576</v>
      </c>
      <c r="E143" s="5" t="s">
        <v>1259</v>
      </c>
      <c r="I143" s="2">
        <v>0</v>
      </c>
      <c r="J143" s="2">
        <v>157</v>
      </c>
      <c r="M143" s="5" t="s">
        <v>3309</v>
      </c>
      <c r="N143" s="0" t="s">
        <v>104</v>
      </c>
      <c r="O143" s="3">
        <v>5273.431592356688</v>
      </c>
      <c r="P143" s="3">
        <f>IF(O143="","",O143*MAX(I143,J143))</f>
      </c>
      <c r="Q143" s="0" t="s">
        <v>106</v>
      </c>
      <c r="R143" s="0" t="s">
        <v>107</v>
      </c>
    </row>
    <row r="144">
      <c r="A144" s="0">
        <v>834</v>
      </c>
      <c r="B144" s="0" t="s">
        <v>26</v>
      </c>
      <c r="C144" s="0" t="s">
        <v>33</v>
      </c>
      <c r="D144" s="0" t="s">
        <v>3578</v>
      </c>
      <c r="E144" s="5" t="s">
        <v>1974</v>
      </c>
      <c r="I144" s="2">
        <v>0</v>
      </c>
      <c r="J144" s="2">
        <v>292</v>
      </c>
      <c r="M144" s="5" t="s">
        <v>3309</v>
      </c>
      <c r="N144" s="0" t="s">
        <v>104</v>
      </c>
      <c r="O144" s="3">
        <v>356.24760273972606</v>
      </c>
      <c r="P144" s="3">
        <f>IF(O144="","",O144*MAX(I144,J144))</f>
      </c>
      <c r="Q144" s="0" t="s">
        <v>106</v>
      </c>
      <c r="R144" s="0" t="s">
        <v>107</v>
      </c>
    </row>
    <row r="145">
      <c r="A145" s="0">
        <v>835</v>
      </c>
      <c r="B145" s="0" t="s">
        <v>28</v>
      </c>
      <c r="C145" s="0" t="s">
        <v>33</v>
      </c>
      <c r="D145" s="0" t="s">
        <v>3578</v>
      </c>
      <c r="E145" s="5" t="s">
        <v>1974</v>
      </c>
      <c r="I145" s="2">
        <v>0</v>
      </c>
      <c r="J145" s="2">
        <v>300</v>
      </c>
      <c r="M145" s="5" t="s">
        <v>3309</v>
      </c>
      <c r="N145" s="0" t="s">
        <v>104</v>
      </c>
      <c r="O145" s="3">
        <v>1082.5333333333333</v>
      </c>
      <c r="P145" s="3">
        <f>IF(O145="","",O145*MAX(I145,J145))</f>
      </c>
      <c r="Q145" s="0" t="s">
        <v>106</v>
      </c>
      <c r="R145" s="0" t="s">
        <v>107</v>
      </c>
    </row>
    <row r="146">
      <c r="A146" s="0">
        <v>836</v>
      </c>
      <c r="B146" s="0" t="s">
        <v>26</v>
      </c>
      <c r="C146" s="0" t="s">
        <v>33</v>
      </c>
      <c r="D146" s="0" t="s">
        <v>3581</v>
      </c>
      <c r="E146" s="5" t="s">
        <v>3582</v>
      </c>
      <c r="I146" s="2">
        <v>0</v>
      </c>
      <c r="J146" s="2">
        <v>100</v>
      </c>
      <c r="M146" s="5" t="s">
        <v>3309</v>
      </c>
      <c r="N146" s="0" t="s">
        <v>104</v>
      </c>
      <c r="O146" s="3">
        <v>495</v>
      </c>
      <c r="P146" s="3">
        <f>IF(O146="","",O146*MAX(I146,J146))</f>
      </c>
      <c r="Q146" s="0" t="s">
        <v>106</v>
      </c>
      <c r="R146" s="0" t="s">
        <v>107</v>
      </c>
    </row>
    <row r="147">
      <c r="A147" s="0">
        <v>837</v>
      </c>
      <c r="B147" s="0" t="s">
        <v>28</v>
      </c>
      <c r="C147" s="0" t="s">
        <v>33</v>
      </c>
      <c r="D147" s="0" t="s">
        <v>3581</v>
      </c>
      <c r="E147" s="5" t="s">
        <v>3582</v>
      </c>
      <c r="I147" s="2">
        <v>0</v>
      </c>
      <c r="J147" s="2">
        <v>100</v>
      </c>
      <c r="M147" s="5" t="s">
        <v>3309</v>
      </c>
      <c r="N147" s="0" t="s">
        <v>104</v>
      </c>
      <c r="O147" s="3">
        <v>1251.03</v>
      </c>
      <c r="P147" s="3">
        <f>IF(O147="","",O147*MAX(I147,J147))</f>
      </c>
      <c r="Q147" s="0" t="s">
        <v>106</v>
      </c>
      <c r="R147" s="0" t="s">
        <v>107</v>
      </c>
    </row>
    <row r="148">
      <c r="A148" s="0">
        <v>838</v>
      </c>
      <c r="B148" s="0" t="s">
        <v>26</v>
      </c>
      <c r="C148" s="0" t="s">
        <v>33</v>
      </c>
      <c r="D148" s="0" t="s">
        <v>3585</v>
      </c>
      <c r="E148" s="5" t="s">
        <v>3586</v>
      </c>
      <c r="I148" s="2">
        <v>0</v>
      </c>
      <c r="J148" s="2">
        <v>130</v>
      </c>
      <c r="M148" s="5" t="s">
        <v>3309</v>
      </c>
      <c r="N148" s="0" t="s">
        <v>104</v>
      </c>
      <c r="O148" s="3">
        <v>112.99815384615385</v>
      </c>
      <c r="P148" s="3">
        <f>IF(O148="","",O148*MAX(I148,J148))</f>
      </c>
      <c r="Q148" s="0" t="s">
        <v>106</v>
      </c>
      <c r="R148" s="0" t="s">
        <v>107</v>
      </c>
    </row>
    <row r="149">
      <c r="A149" s="0">
        <v>839</v>
      </c>
      <c r="B149" s="0" t="s">
        <v>28</v>
      </c>
      <c r="C149" s="0" t="s">
        <v>33</v>
      </c>
      <c r="D149" s="0" t="s">
        <v>3585</v>
      </c>
      <c r="E149" s="5" t="s">
        <v>3586</v>
      </c>
      <c r="I149" s="2">
        <v>0</v>
      </c>
      <c r="J149" s="2">
        <v>300</v>
      </c>
      <c r="M149" s="5" t="s">
        <v>3309</v>
      </c>
      <c r="N149" s="0" t="s">
        <v>104</v>
      </c>
      <c r="O149" s="3">
        <v>37.77333333333333</v>
      </c>
      <c r="P149" s="3">
        <f>IF(O149="","",O149*MAX(I149,J149))</f>
      </c>
      <c r="Q149" s="0" t="s">
        <v>106</v>
      </c>
      <c r="R149" s="0" t="s">
        <v>107</v>
      </c>
    </row>
    <row r="150">
      <c r="A150" s="0">
        <v>840</v>
      </c>
      <c r="B150" s="0" t="s">
        <v>26</v>
      </c>
      <c r="C150" s="0" t="s">
        <v>33</v>
      </c>
      <c r="D150" s="0" t="s">
        <v>3243</v>
      </c>
      <c r="E150" s="5" t="s">
        <v>3244</v>
      </c>
      <c r="I150" s="2">
        <v>0</v>
      </c>
      <c r="J150" s="2">
        <v>100</v>
      </c>
      <c r="M150" s="5" t="s">
        <v>3371</v>
      </c>
      <c r="N150" s="0" t="s">
        <v>104</v>
      </c>
      <c r="O150" s="3">
        <v>185.29</v>
      </c>
      <c r="P150" s="3">
        <f>IF(O150="","",O150*MAX(I150,J150))</f>
      </c>
      <c r="Q150" s="0" t="s">
        <v>106</v>
      </c>
      <c r="R150" s="0" t="s">
        <v>107</v>
      </c>
    </row>
    <row r="151">
      <c r="A151" s="0">
        <v>841</v>
      </c>
      <c r="B151" s="0" t="s">
        <v>27</v>
      </c>
      <c r="C151" s="0" t="s">
        <v>30</v>
      </c>
      <c r="D151" s="0" t="s">
        <v>658</v>
      </c>
      <c r="E151" s="5" t="s">
        <v>659</v>
      </c>
      <c r="I151" s="2">
        <v>0</v>
      </c>
      <c r="J151" s="2">
        <v>0</v>
      </c>
      <c r="M151" s="5" t="s">
        <v>3350</v>
      </c>
      <c r="N151" s="0" t="s">
        <v>104</v>
      </c>
      <c r="O151" s="3">
        <v>208.7056</v>
      </c>
      <c r="P151" s="3">
        <f>IF(O151="","",O151*MAX(I151,J151))</f>
      </c>
      <c r="Q151" s="0" t="s">
        <v>106</v>
      </c>
      <c r="R151" s="0" t="s">
        <v>107</v>
      </c>
    </row>
    <row r="152">
      <c r="A152" s="0">
        <v>842</v>
      </c>
      <c r="B152" s="0" t="s">
        <v>26</v>
      </c>
      <c r="C152" s="0" t="s">
        <v>30</v>
      </c>
      <c r="D152" s="0" t="s">
        <v>1904</v>
      </c>
      <c r="E152" s="5" t="s">
        <v>1905</v>
      </c>
      <c r="I152" s="2">
        <v>0</v>
      </c>
      <c r="J152" s="2">
        <v>100</v>
      </c>
      <c r="M152" s="5" t="s">
        <v>3564</v>
      </c>
      <c r="N152" s="0" t="s">
        <v>104</v>
      </c>
      <c r="O152" s="3">
        <v>344.81019999999995</v>
      </c>
      <c r="P152" s="3">
        <f>IF(O152="","",O152*MAX(I152,J152))</f>
      </c>
      <c r="Q152" s="0" t="s">
        <v>106</v>
      </c>
      <c r="R152" s="0" t="s">
        <v>107</v>
      </c>
    </row>
    <row r="153">
      <c r="A153" s="0">
        <v>843</v>
      </c>
      <c r="B153" s="0" t="s">
        <v>26</v>
      </c>
      <c r="C153" s="0" t="s">
        <v>30</v>
      </c>
      <c r="D153" s="0" t="s">
        <v>3592</v>
      </c>
      <c r="E153" s="5" t="s">
        <v>1615</v>
      </c>
      <c r="I153" s="2">
        <v>0</v>
      </c>
      <c r="J153" s="2">
        <v>100</v>
      </c>
      <c r="M153" s="5" t="s">
        <v>3309</v>
      </c>
      <c r="N153" s="0" t="s">
        <v>104</v>
      </c>
      <c r="O153" s="3">
        <v>1774.2667000000001</v>
      </c>
      <c r="P153" s="3">
        <f>IF(O153="","",O153*MAX(I153,J153))</f>
      </c>
      <c r="Q153" s="0" t="s">
        <v>106</v>
      </c>
      <c r="R153" s="0" t="s">
        <v>107</v>
      </c>
    </row>
    <row r="154">
      <c r="A154" s="0">
        <v>844</v>
      </c>
      <c r="B154" s="0" t="s">
        <v>27</v>
      </c>
      <c r="C154" s="0" t="s">
        <v>30</v>
      </c>
      <c r="D154" s="0" t="s">
        <v>3592</v>
      </c>
      <c r="E154" s="5" t="s">
        <v>1615</v>
      </c>
      <c r="I154" s="2">
        <v>0</v>
      </c>
      <c r="J154" s="2">
        <v>590</v>
      </c>
      <c r="M154" s="5" t="s">
        <v>3304</v>
      </c>
      <c r="N154" s="0" t="s">
        <v>104</v>
      </c>
      <c r="O154" s="3">
        <v>1244</v>
      </c>
      <c r="P154" s="3">
        <f>IF(O154="","",O154*MAX(I154,J154))</f>
      </c>
      <c r="Q154" s="0" t="s">
        <v>106</v>
      </c>
      <c r="R154" s="0" t="s">
        <v>107</v>
      </c>
    </row>
    <row r="155">
      <c r="A155" s="0">
        <v>845</v>
      </c>
      <c r="B155" s="0" t="s">
        <v>28</v>
      </c>
      <c r="C155" s="0" t="s">
        <v>30</v>
      </c>
      <c r="D155" s="0" t="s">
        <v>3592</v>
      </c>
      <c r="E155" s="5" t="s">
        <v>1615</v>
      </c>
      <c r="I155" s="2">
        <v>0</v>
      </c>
      <c r="J155" s="2">
        <v>50</v>
      </c>
      <c r="M155" s="5" t="s">
        <v>3304</v>
      </c>
      <c r="N155" s="0" t="s">
        <v>104</v>
      </c>
      <c r="O155" s="3">
        <v>1835.68</v>
      </c>
      <c r="P155" s="3">
        <f>IF(O155="","",O155*MAX(I155,J155))</f>
      </c>
      <c r="Q155" s="0" t="s">
        <v>106</v>
      </c>
      <c r="R155" s="0" t="s">
        <v>107</v>
      </c>
    </row>
    <row r="156">
      <c r="A156" s="0">
        <v>846</v>
      </c>
      <c r="B156" s="0" t="s">
        <v>26</v>
      </c>
      <c r="C156" s="0" t="s">
        <v>30</v>
      </c>
      <c r="D156" s="0" t="s">
        <v>3596</v>
      </c>
      <c r="E156" s="5" t="s">
        <v>1281</v>
      </c>
      <c r="I156" s="2">
        <v>0</v>
      </c>
      <c r="J156" s="2">
        <v>100</v>
      </c>
      <c r="M156" s="5" t="s">
        <v>3309</v>
      </c>
      <c r="N156" s="0" t="s">
        <v>104</v>
      </c>
      <c r="O156" s="3">
        <v>297.955</v>
      </c>
      <c r="P156" s="3">
        <f>IF(O156="","",O156*MAX(I156,J156))</f>
      </c>
      <c r="Q156" s="0" t="s">
        <v>106</v>
      </c>
      <c r="R156" s="0" t="s">
        <v>107</v>
      </c>
    </row>
    <row r="157">
      <c r="A157" s="0">
        <v>847</v>
      </c>
      <c r="B157" s="0" t="s">
        <v>27</v>
      </c>
      <c r="C157" s="0" t="s">
        <v>30</v>
      </c>
      <c r="D157" s="0" t="s">
        <v>3596</v>
      </c>
      <c r="E157" s="5" t="s">
        <v>1281</v>
      </c>
      <c r="I157" s="2">
        <v>0</v>
      </c>
      <c r="J157" s="2">
        <v>1910</v>
      </c>
      <c r="M157" s="5" t="s">
        <v>3304</v>
      </c>
      <c r="N157" s="0" t="s">
        <v>104</v>
      </c>
      <c r="O157" s="3">
        <v>533.7584659685864</v>
      </c>
      <c r="P157" s="3">
        <f>IF(O157="","",O157*MAX(I157,J157))</f>
      </c>
      <c r="Q157" s="0" t="s">
        <v>106</v>
      </c>
      <c r="R157" s="0" t="s">
        <v>107</v>
      </c>
    </row>
    <row r="158">
      <c r="A158" s="0">
        <v>848</v>
      </c>
      <c r="B158" s="0" t="s">
        <v>26</v>
      </c>
      <c r="C158" s="0" t="s">
        <v>30</v>
      </c>
      <c r="D158" s="0" t="s">
        <v>3599</v>
      </c>
      <c r="E158" s="5" t="s">
        <v>3600</v>
      </c>
      <c r="I158" s="2">
        <v>0</v>
      </c>
      <c r="J158" s="2">
        <v>100</v>
      </c>
      <c r="M158" s="5" t="s">
        <v>3309</v>
      </c>
      <c r="N158" s="0" t="s">
        <v>104</v>
      </c>
      <c r="O158" s="3">
        <v>308.59</v>
      </c>
      <c r="P158" s="3">
        <f>IF(O158="","",O158*MAX(I158,J158))</f>
      </c>
      <c r="Q158" s="0" t="s">
        <v>106</v>
      </c>
      <c r="R158" s="0" t="s">
        <v>107</v>
      </c>
    </row>
    <row r="159">
      <c r="A159" s="0">
        <v>849</v>
      </c>
      <c r="B159" s="0" t="s">
        <v>26</v>
      </c>
      <c r="C159" s="0" t="s">
        <v>30</v>
      </c>
      <c r="D159" s="0" t="s">
        <v>3602</v>
      </c>
      <c r="E159" s="5" t="s">
        <v>3603</v>
      </c>
      <c r="I159" s="2">
        <v>0</v>
      </c>
      <c r="J159" s="2">
        <v>100</v>
      </c>
      <c r="M159" s="5" t="s">
        <v>3309</v>
      </c>
      <c r="N159" s="0" t="s">
        <v>104</v>
      </c>
      <c r="O159" s="3">
        <v>2100.31</v>
      </c>
      <c r="P159" s="3">
        <f>IF(O159="","",O159*MAX(I159,J159))</f>
      </c>
      <c r="Q159" s="0" t="s">
        <v>106</v>
      </c>
      <c r="R159" s="0" t="s">
        <v>107</v>
      </c>
    </row>
    <row r="160">
      <c r="A160" s="0">
        <v>850</v>
      </c>
      <c r="B160" s="0" t="s">
        <v>26</v>
      </c>
      <c r="C160" s="0" t="s">
        <v>30</v>
      </c>
      <c r="D160" s="0" t="s">
        <v>3605</v>
      </c>
      <c r="E160" s="5" t="s">
        <v>3606</v>
      </c>
      <c r="I160" s="2">
        <v>0</v>
      </c>
      <c r="J160" s="2">
        <v>100</v>
      </c>
      <c r="M160" s="5" t="s">
        <v>3309</v>
      </c>
      <c r="N160" s="0" t="s">
        <v>104</v>
      </c>
      <c r="O160" s="3">
        <v>301</v>
      </c>
      <c r="P160" s="3">
        <f>IF(O160="","",O160*MAX(I160,J160))</f>
      </c>
      <c r="Q160" s="0" t="s">
        <v>106</v>
      </c>
      <c r="R160" s="0" t="s">
        <v>107</v>
      </c>
    </row>
    <row r="161">
      <c r="A161" s="0">
        <v>852</v>
      </c>
      <c r="B161" s="0" t="s">
        <v>27</v>
      </c>
      <c r="C161" s="0" t="s">
        <v>33</v>
      </c>
      <c r="D161" s="0" t="s">
        <v>279</v>
      </c>
      <c r="E161" s="5" t="s">
        <v>280</v>
      </c>
      <c r="I161" s="2">
        <v>0</v>
      </c>
      <c r="J161" s="2">
        <v>12</v>
      </c>
      <c r="M161" s="5" t="s">
        <v>3350</v>
      </c>
      <c r="N161" s="0" t="s">
        <v>104</v>
      </c>
      <c r="O161" s="3">
        <v>80</v>
      </c>
      <c r="P161" s="3">
        <f>IF(O161="","",O161*MAX(I161,J161))</f>
      </c>
      <c r="Q161" s="0" t="s">
        <v>106</v>
      </c>
      <c r="R161" s="0" t="s">
        <v>107</v>
      </c>
    </row>
    <row r="162">
      <c r="A162" s="0">
        <v>853</v>
      </c>
      <c r="B162" s="0" t="s">
        <v>26</v>
      </c>
      <c r="C162" s="0" t="s">
        <v>30</v>
      </c>
      <c r="D162" s="0" t="s">
        <v>3613</v>
      </c>
      <c r="E162" s="5" t="s">
        <v>1394</v>
      </c>
      <c r="I162" s="2">
        <v>0</v>
      </c>
      <c r="J162" s="2">
        <v>96</v>
      </c>
      <c r="M162" s="5" t="s">
        <v>3309</v>
      </c>
      <c r="N162" s="0" t="s">
        <v>104</v>
      </c>
      <c r="O162" s="3">
        <v>106.97979166666666</v>
      </c>
      <c r="P162" s="3">
        <f>IF(O162="","",O162*MAX(I162,J162))</f>
      </c>
      <c r="Q162" s="0" t="s">
        <v>106</v>
      </c>
      <c r="R162" s="0" t="s">
        <v>107</v>
      </c>
    </row>
    <row r="163">
      <c r="A163" s="0">
        <v>854</v>
      </c>
      <c r="B163" s="0" t="s">
        <v>27</v>
      </c>
      <c r="C163" s="0" t="s">
        <v>30</v>
      </c>
      <c r="D163" s="0" t="s">
        <v>3613</v>
      </c>
      <c r="E163" s="5" t="s">
        <v>1394</v>
      </c>
      <c r="I163" s="2">
        <v>0</v>
      </c>
      <c r="J163" s="2">
        <v>4300</v>
      </c>
      <c r="M163" s="5" t="s">
        <v>3304</v>
      </c>
      <c r="N163" s="0" t="s">
        <v>104</v>
      </c>
      <c r="O163" s="3">
        <v>21.206011627906978</v>
      </c>
      <c r="P163" s="3">
        <f>IF(O163="","",O163*MAX(I163,J163))</f>
      </c>
      <c r="Q163" s="0" t="s">
        <v>106</v>
      </c>
      <c r="R163" s="0" t="s">
        <v>107</v>
      </c>
    </row>
    <row r="164">
      <c r="A164" s="0">
        <v>855</v>
      </c>
      <c r="B164" s="0" t="s">
        <v>28</v>
      </c>
      <c r="C164" s="0" t="s">
        <v>30</v>
      </c>
      <c r="D164" s="0" t="s">
        <v>3613</v>
      </c>
      <c r="E164" s="5" t="s">
        <v>1394</v>
      </c>
      <c r="I164" s="2">
        <v>0</v>
      </c>
      <c r="J164" s="2">
        <v>569</v>
      </c>
      <c r="M164" s="5" t="s">
        <v>3309</v>
      </c>
      <c r="N164" s="0" t="s">
        <v>104</v>
      </c>
      <c r="O164" s="3">
        <v>208.1739718804921</v>
      </c>
      <c r="P164" s="3">
        <f>IF(O164="","",O164*MAX(I164,J164))</f>
      </c>
      <c r="Q164" s="0" t="s">
        <v>106</v>
      </c>
      <c r="R164" s="0" t="s">
        <v>107</v>
      </c>
    </row>
    <row r="165">
      <c r="A165" s="0">
        <v>856</v>
      </c>
      <c r="B165" s="0" t="s">
        <v>26</v>
      </c>
      <c r="C165" s="0" t="s">
        <v>30</v>
      </c>
      <c r="D165" s="0" t="s">
        <v>3617</v>
      </c>
      <c r="E165" s="5" t="s">
        <v>3618</v>
      </c>
      <c r="I165" s="2">
        <v>0</v>
      </c>
      <c r="J165" s="2">
        <v>94</v>
      </c>
      <c r="M165" s="5" t="s">
        <v>3309</v>
      </c>
      <c r="N165" s="0" t="s">
        <v>104</v>
      </c>
      <c r="O165" s="3">
        <v>71.52936170212766</v>
      </c>
      <c r="P165" s="3">
        <f>IF(O165="","",O165*MAX(I165,J165))</f>
      </c>
      <c r="Q165" s="0" t="s">
        <v>106</v>
      </c>
      <c r="R165" s="0" t="s">
        <v>107</v>
      </c>
    </row>
    <row r="166">
      <c r="A166" s="0">
        <v>857</v>
      </c>
      <c r="B166" s="0" t="s">
        <v>27</v>
      </c>
      <c r="C166" s="0" t="s">
        <v>30</v>
      </c>
      <c r="D166" s="0" t="s">
        <v>3617</v>
      </c>
      <c r="E166" s="5" t="s">
        <v>3618</v>
      </c>
      <c r="I166" s="2">
        <v>0</v>
      </c>
      <c r="J166" s="2">
        <v>100</v>
      </c>
      <c r="M166" s="5" t="s">
        <v>3309</v>
      </c>
      <c r="N166" s="0" t="s">
        <v>104</v>
      </c>
      <c r="O166" s="3">
        <v>3.056</v>
      </c>
      <c r="P166" s="3">
        <f>IF(O166="","",O166*MAX(I166,J166))</f>
      </c>
      <c r="Q166" s="0" t="s">
        <v>106</v>
      </c>
      <c r="R166" s="0" t="s">
        <v>107</v>
      </c>
    </row>
    <row r="167">
      <c r="A167" s="0">
        <v>858</v>
      </c>
      <c r="B167" s="0" t="s">
        <v>27</v>
      </c>
      <c r="C167" s="0" t="s">
        <v>33</v>
      </c>
      <c r="D167" s="0" t="s">
        <v>203</v>
      </c>
      <c r="E167" s="5" t="s">
        <v>204</v>
      </c>
      <c r="I167" s="2">
        <v>0</v>
      </c>
      <c r="J167" s="2">
        <v>610</v>
      </c>
      <c r="M167" s="5" t="s">
        <v>3321</v>
      </c>
      <c r="N167" s="0" t="s">
        <v>104</v>
      </c>
      <c r="O167" s="3">
        <v>429.2364426229508</v>
      </c>
      <c r="P167" s="3">
        <f>IF(O167="","",O167*MAX(I167,J167))</f>
      </c>
      <c r="Q167" s="0" t="s">
        <v>106</v>
      </c>
      <c r="R167" s="0" t="s">
        <v>107</v>
      </c>
    </row>
    <row r="168">
      <c r="A168" s="0">
        <v>859</v>
      </c>
      <c r="B168" s="0" t="s">
        <v>28</v>
      </c>
      <c r="C168" s="0" t="s">
        <v>33</v>
      </c>
      <c r="D168" s="0" t="s">
        <v>203</v>
      </c>
      <c r="E168" s="5" t="s">
        <v>204</v>
      </c>
      <c r="I168" s="2">
        <v>0</v>
      </c>
      <c r="J168" s="2">
        <v>24</v>
      </c>
      <c r="M168" s="5" t="s">
        <v>3333</v>
      </c>
      <c r="N168" s="0" t="s">
        <v>104</v>
      </c>
      <c r="O168" s="3">
        <v>1250.0770833333333</v>
      </c>
      <c r="P168" s="3">
        <f>IF(O168="","",O168*MAX(I168,J168))</f>
      </c>
      <c r="Q168" s="0" t="s">
        <v>106</v>
      </c>
      <c r="R168" s="0" t="s">
        <v>107</v>
      </c>
    </row>
    <row r="169">
      <c r="A169" s="0">
        <v>860</v>
      </c>
      <c r="B169" s="0" t="s">
        <v>26</v>
      </c>
      <c r="C169" s="0" t="s">
        <v>33</v>
      </c>
      <c r="D169" s="0" t="s">
        <v>2013</v>
      </c>
      <c r="E169" s="5" t="s">
        <v>2014</v>
      </c>
      <c r="I169" s="2">
        <v>0</v>
      </c>
      <c r="J169" s="2">
        <v>85</v>
      </c>
      <c r="M169" s="5" t="s">
        <v>3342</v>
      </c>
      <c r="N169" s="0" t="s">
        <v>104</v>
      </c>
      <c r="O169" s="3">
        <v>527.0588235294117</v>
      </c>
      <c r="P169" s="3">
        <f>IF(O169="","",O169*MAX(I169,J169))</f>
      </c>
      <c r="Q169" s="0" t="s">
        <v>106</v>
      </c>
      <c r="R169" s="0" t="s">
        <v>107</v>
      </c>
    </row>
    <row r="170">
      <c r="A170" s="0">
        <v>861</v>
      </c>
      <c r="B170" s="0" t="s">
        <v>26</v>
      </c>
      <c r="C170" s="0" t="s">
        <v>33</v>
      </c>
      <c r="D170" s="0" t="s">
        <v>1456</v>
      </c>
      <c r="E170" s="5" t="s">
        <v>1457</v>
      </c>
      <c r="I170" s="2">
        <v>0</v>
      </c>
      <c r="J170" s="2">
        <v>80</v>
      </c>
      <c r="M170" s="5" t="s">
        <v>3564</v>
      </c>
      <c r="N170" s="0" t="s">
        <v>104</v>
      </c>
      <c r="O170" s="3">
        <v>733.6875</v>
      </c>
      <c r="P170" s="3">
        <f>IF(O170="","",O170*MAX(I170,J170))</f>
      </c>
      <c r="Q170" s="0" t="s">
        <v>106</v>
      </c>
      <c r="R170" s="0" t="s">
        <v>107</v>
      </c>
    </row>
    <row r="171">
      <c r="A171" s="0">
        <v>862</v>
      </c>
      <c r="B171" s="0" t="s">
        <v>26</v>
      </c>
      <c r="C171" s="0" t="s">
        <v>33</v>
      </c>
      <c r="D171" s="0" t="s">
        <v>2486</v>
      </c>
      <c r="E171" s="5" t="s">
        <v>1253</v>
      </c>
      <c r="I171" s="2">
        <v>0</v>
      </c>
      <c r="J171" s="2">
        <v>80</v>
      </c>
      <c r="M171" s="5" t="s">
        <v>3371</v>
      </c>
      <c r="N171" s="0" t="s">
        <v>104</v>
      </c>
      <c r="O171" s="3">
        <v>374.06</v>
      </c>
      <c r="P171" s="3">
        <f>IF(O171="","",O171*MAX(I171,J171))</f>
      </c>
      <c r="Q171" s="0" t="s">
        <v>106</v>
      </c>
      <c r="R171" s="0" t="s">
        <v>107</v>
      </c>
    </row>
    <row r="172">
      <c r="A172" s="0">
        <v>863</v>
      </c>
      <c r="B172" s="0" t="s">
        <v>27</v>
      </c>
      <c r="C172" s="0" t="s">
        <v>33</v>
      </c>
      <c r="D172" s="0" t="s">
        <v>2486</v>
      </c>
      <c r="E172" s="5" t="s">
        <v>1253</v>
      </c>
      <c r="I172" s="2">
        <v>0</v>
      </c>
      <c r="J172" s="2">
        <v>680</v>
      </c>
      <c r="M172" s="5" t="s">
        <v>3373</v>
      </c>
      <c r="N172" s="0" t="s">
        <v>104</v>
      </c>
      <c r="O172" s="3">
        <v>144.58047058823527</v>
      </c>
      <c r="P172" s="3">
        <f>IF(O172="","",O172*MAX(I172,J172))</f>
      </c>
      <c r="Q172" s="0" t="s">
        <v>106</v>
      </c>
      <c r="R172" s="0" t="s">
        <v>107</v>
      </c>
    </row>
    <row r="173">
      <c r="A173" s="0">
        <v>864</v>
      </c>
      <c r="B173" s="0" t="s">
        <v>26</v>
      </c>
      <c r="C173" s="0" t="s">
        <v>33</v>
      </c>
      <c r="D173" s="0" t="s">
        <v>2491</v>
      </c>
      <c r="E173" s="5" t="s">
        <v>2492</v>
      </c>
      <c r="I173" s="2">
        <v>0</v>
      </c>
      <c r="J173" s="2">
        <v>83</v>
      </c>
      <c r="M173" s="5" t="s">
        <v>3371</v>
      </c>
      <c r="N173" s="0" t="s">
        <v>104</v>
      </c>
      <c r="O173" s="3">
        <v>270.59301204819275</v>
      </c>
      <c r="P173" s="3">
        <f>IF(O173="","",O173*MAX(I173,J173))</f>
      </c>
      <c r="Q173" s="0" t="s">
        <v>106</v>
      </c>
      <c r="R173" s="0" t="s">
        <v>107</v>
      </c>
    </row>
    <row r="174">
      <c r="A174" s="0">
        <v>865</v>
      </c>
      <c r="B174" s="0" t="s">
        <v>26</v>
      </c>
      <c r="C174" s="0" t="s">
        <v>33</v>
      </c>
      <c r="D174" s="0" t="s">
        <v>3628</v>
      </c>
      <c r="E174" s="5" t="s">
        <v>3629</v>
      </c>
      <c r="I174" s="2">
        <v>0</v>
      </c>
      <c r="J174" s="2">
        <v>75</v>
      </c>
      <c r="M174" s="5" t="s">
        <v>3309</v>
      </c>
      <c r="N174" s="0" t="s">
        <v>104</v>
      </c>
      <c r="O174" s="3">
        <v>13334.3</v>
      </c>
      <c r="P174" s="3">
        <f>IF(O174="","",O174*MAX(I174,J174))</f>
      </c>
      <c r="Q174" s="0" t="s">
        <v>106</v>
      </c>
      <c r="R174" s="0" t="s">
        <v>107</v>
      </c>
    </row>
    <row r="175">
      <c r="A175" s="0">
        <v>866</v>
      </c>
      <c r="B175" s="0" t="s">
        <v>26</v>
      </c>
      <c r="C175" s="0" t="s">
        <v>33</v>
      </c>
      <c r="D175" s="0" t="s">
        <v>3631</v>
      </c>
      <c r="E175" s="5" t="s">
        <v>3632</v>
      </c>
      <c r="I175" s="2">
        <v>0</v>
      </c>
      <c r="J175" s="2">
        <v>75</v>
      </c>
      <c r="M175" s="5" t="s">
        <v>3309</v>
      </c>
      <c r="N175" s="0" t="s">
        <v>104</v>
      </c>
      <c r="O175" s="3">
        <v>1324.8</v>
      </c>
      <c r="P175" s="3">
        <f>IF(O175="","",O175*MAX(I175,J175))</f>
      </c>
      <c r="Q175" s="0" t="s">
        <v>106</v>
      </c>
      <c r="R175" s="0" t="s">
        <v>107</v>
      </c>
    </row>
    <row r="176">
      <c r="A176" s="0">
        <v>867</v>
      </c>
      <c r="B176" s="0" t="s">
        <v>26</v>
      </c>
      <c r="C176" s="0" t="s">
        <v>33</v>
      </c>
      <c r="D176" s="0" t="s">
        <v>2528</v>
      </c>
      <c r="E176" s="5" t="s">
        <v>2529</v>
      </c>
      <c r="I176" s="2">
        <v>0</v>
      </c>
      <c r="J176" s="2">
        <v>73</v>
      </c>
      <c r="M176" s="5" t="s">
        <v>3371</v>
      </c>
      <c r="N176" s="0" t="s">
        <v>104</v>
      </c>
      <c r="O176" s="3">
        <v>6537.810136986302</v>
      </c>
      <c r="P176" s="3">
        <f>IF(O176="","",O176*MAX(I176,J176))</f>
      </c>
      <c r="Q176" s="0" t="s">
        <v>106</v>
      </c>
      <c r="R176" s="0" t="s">
        <v>107</v>
      </c>
    </row>
    <row r="177">
      <c r="A177" s="0">
        <v>868</v>
      </c>
      <c r="B177" s="0" t="s">
        <v>26</v>
      </c>
      <c r="C177" s="0" t="s">
        <v>33</v>
      </c>
      <c r="D177" s="0" t="s">
        <v>2511</v>
      </c>
      <c r="E177" s="5" t="s">
        <v>2512</v>
      </c>
      <c r="I177" s="2">
        <v>0</v>
      </c>
      <c r="J177" s="2">
        <v>73</v>
      </c>
      <c r="M177" s="5" t="s">
        <v>3371</v>
      </c>
      <c r="N177" s="0" t="s">
        <v>104</v>
      </c>
      <c r="O177" s="3">
        <v>4002.4609589041097</v>
      </c>
      <c r="P177" s="3">
        <f>IF(O177="","",O177*MAX(I177,J177))</f>
      </c>
      <c r="Q177" s="0" t="s">
        <v>106</v>
      </c>
      <c r="R177" s="0" t="s">
        <v>107</v>
      </c>
    </row>
    <row r="178">
      <c r="A178" s="0">
        <v>869</v>
      </c>
      <c r="B178" s="0" t="s">
        <v>26</v>
      </c>
      <c r="C178" s="0" t="s">
        <v>30</v>
      </c>
      <c r="D178" s="0" t="s">
        <v>3636</v>
      </c>
      <c r="E178" s="5" t="s">
        <v>2690</v>
      </c>
      <c r="I178" s="2">
        <v>0</v>
      </c>
      <c r="J178" s="2">
        <v>66</v>
      </c>
      <c r="M178" s="5" t="s">
        <v>3309</v>
      </c>
      <c r="N178" s="0" t="s">
        <v>104</v>
      </c>
      <c r="O178" s="3">
        <v>1107.2143939393939</v>
      </c>
      <c r="P178" s="3">
        <f>IF(O178="","",O178*MAX(I178,J178))</f>
      </c>
      <c r="Q178" s="0" t="s">
        <v>106</v>
      </c>
      <c r="R178" s="0" t="s">
        <v>107</v>
      </c>
    </row>
    <row r="179">
      <c r="A179" s="0">
        <v>870</v>
      </c>
      <c r="B179" s="0" t="s">
        <v>26</v>
      </c>
      <c r="C179" s="0" t="s">
        <v>33</v>
      </c>
      <c r="D179" s="0" t="s">
        <v>2619</v>
      </c>
      <c r="E179" s="5" t="s">
        <v>2458</v>
      </c>
      <c r="I179" s="2">
        <v>0</v>
      </c>
      <c r="J179" s="2">
        <v>95</v>
      </c>
      <c r="M179" s="5" t="s">
        <v>3371</v>
      </c>
      <c r="N179" s="0" t="s">
        <v>104</v>
      </c>
      <c r="O179" s="3">
        <v>2588.6993684210524</v>
      </c>
      <c r="P179" s="3">
        <f>IF(O179="","",O179*MAX(I179,J179))</f>
      </c>
      <c r="Q179" s="0" t="s">
        <v>106</v>
      </c>
      <c r="R179" s="0" t="s">
        <v>107</v>
      </c>
    </row>
    <row r="180">
      <c r="A180" s="0">
        <v>871</v>
      </c>
      <c r="B180" s="0" t="s">
        <v>26</v>
      </c>
      <c r="C180" s="0" t="s">
        <v>33</v>
      </c>
      <c r="D180" s="0" t="s">
        <v>1150</v>
      </c>
      <c r="E180" s="5" t="s">
        <v>913</v>
      </c>
      <c r="I180" s="2">
        <v>0</v>
      </c>
      <c r="J180" s="2">
        <v>60</v>
      </c>
      <c r="M180" s="5" t="s">
        <v>3344</v>
      </c>
      <c r="N180" s="0" t="s">
        <v>104</v>
      </c>
      <c r="O180" s="3">
        <v>420</v>
      </c>
      <c r="P180" s="3">
        <f>IF(O180="","",O180*MAX(I180,J180))</f>
      </c>
      <c r="Q180" s="0" t="s">
        <v>106</v>
      </c>
      <c r="R180" s="0" t="s">
        <v>107</v>
      </c>
    </row>
    <row r="181">
      <c r="A181" s="0">
        <v>872</v>
      </c>
      <c r="B181" s="0" t="s">
        <v>28</v>
      </c>
      <c r="C181" s="0" t="s">
        <v>33</v>
      </c>
      <c r="D181" s="0" t="s">
        <v>1150</v>
      </c>
      <c r="E181" s="5" t="s">
        <v>913</v>
      </c>
      <c r="I181" s="2">
        <v>0</v>
      </c>
      <c r="J181" s="2">
        <v>45</v>
      </c>
      <c r="M181" s="5" t="s">
        <v>3344</v>
      </c>
      <c r="N181" s="0" t="s">
        <v>104</v>
      </c>
      <c r="O181" s="3">
        <v>420</v>
      </c>
      <c r="P181" s="3">
        <f>IF(O181="","",O181*MAX(I181,J181))</f>
      </c>
      <c r="Q181" s="0" t="s">
        <v>106</v>
      </c>
      <c r="R181" s="0" t="s">
        <v>107</v>
      </c>
    </row>
    <row r="182">
      <c r="A182" s="0">
        <v>873</v>
      </c>
      <c r="B182" s="0" t="s">
        <v>26</v>
      </c>
      <c r="C182" s="0" t="s">
        <v>33</v>
      </c>
      <c r="D182" s="0" t="s">
        <v>3641</v>
      </c>
      <c r="E182" s="5" t="s">
        <v>2600</v>
      </c>
      <c r="I182" s="2">
        <v>0</v>
      </c>
      <c r="J182" s="2">
        <v>108</v>
      </c>
      <c r="M182" s="5" t="s">
        <v>3309</v>
      </c>
      <c r="N182" s="0" t="s">
        <v>104</v>
      </c>
      <c r="O182" s="3">
        <v>1459.0066666666667</v>
      </c>
      <c r="P182" s="3">
        <f>IF(O182="","",O182*MAX(I182,J182))</f>
      </c>
      <c r="Q182" s="0" t="s">
        <v>106</v>
      </c>
      <c r="R182" s="0" t="s">
        <v>107</v>
      </c>
    </row>
    <row r="183">
      <c r="A183" s="0">
        <v>874</v>
      </c>
      <c r="B183" s="0" t="s">
        <v>27</v>
      </c>
      <c r="C183" s="0" t="s">
        <v>33</v>
      </c>
      <c r="D183" s="0" t="s">
        <v>3641</v>
      </c>
      <c r="E183" s="5" t="s">
        <v>2600</v>
      </c>
      <c r="I183" s="2">
        <v>0</v>
      </c>
      <c r="J183" s="2">
        <v>1553</v>
      </c>
      <c r="M183" s="5" t="s">
        <v>3309</v>
      </c>
      <c r="N183" s="0" t="s">
        <v>104</v>
      </c>
      <c r="O183" s="3">
        <v>976.6731938184158</v>
      </c>
      <c r="P183" s="3">
        <f>IF(O183="","",O183*MAX(I183,J183))</f>
      </c>
      <c r="Q183" s="0" t="s">
        <v>106</v>
      </c>
      <c r="R183" s="0" t="s">
        <v>107</v>
      </c>
    </row>
    <row r="184">
      <c r="A184" s="0">
        <v>875</v>
      </c>
      <c r="B184" s="0" t="s">
        <v>26</v>
      </c>
      <c r="C184" s="0" t="s">
        <v>33</v>
      </c>
      <c r="D184" s="0" t="s">
        <v>1388</v>
      </c>
      <c r="E184" s="5" t="s">
        <v>1389</v>
      </c>
      <c r="I184" s="2">
        <v>0</v>
      </c>
      <c r="J184" s="2">
        <v>120</v>
      </c>
      <c r="M184" s="5" t="s">
        <v>3564</v>
      </c>
      <c r="N184" s="0" t="s">
        <v>104</v>
      </c>
      <c r="O184" s="3">
        <v>311.0403333333333</v>
      </c>
      <c r="P184" s="3">
        <f>IF(O184="","",O184*MAX(I184,J184))</f>
      </c>
      <c r="Q184" s="0" t="s">
        <v>106</v>
      </c>
      <c r="R184" s="0" t="s">
        <v>107</v>
      </c>
    </row>
    <row r="185">
      <c r="A185" s="0">
        <v>876</v>
      </c>
      <c r="B185" s="0" t="s">
        <v>26</v>
      </c>
      <c r="C185" s="0" t="s">
        <v>33</v>
      </c>
      <c r="D185" s="0" t="s">
        <v>3645</v>
      </c>
      <c r="E185" s="5" t="s">
        <v>3646</v>
      </c>
      <c r="I185" s="2">
        <v>0</v>
      </c>
      <c r="J185" s="2">
        <v>60</v>
      </c>
      <c r="M185" s="5" t="s">
        <v>3309</v>
      </c>
      <c r="N185" s="0" t="s">
        <v>104</v>
      </c>
      <c r="O185" s="3">
        <v>252</v>
      </c>
      <c r="P185" s="3">
        <f>IF(O185="","",O185*MAX(I185,J185))</f>
      </c>
      <c r="Q185" s="0" t="s">
        <v>106</v>
      </c>
      <c r="R185" s="0" t="s">
        <v>107</v>
      </c>
    </row>
    <row r="186">
      <c r="A186" s="0">
        <v>877</v>
      </c>
      <c r="B186" s="0" t="s">
        <v>27</v>
      </c>
      <c r="C186" s="0" t="s">
        <v>33</v>
      </c>
      <c r="D186" s="0" t="s">
        <v>3645</v>
      </c>
      <c r="E186" s="5" t="s">
        <v>3646</v>
      </c>
      <c r="I186" s="2">
        <v>0</v>
      </c>
      <c r="J186" s="2">
        <v>1100</v>
      </c>
      <c r="M186" s="5" t="s">
        <v>3309</v>
      </c>
      <c r="N186" s="0" t="s">
        <v>104</v>
      </c>
      <c r="O186" s="3">
        <v>118.56667272727272</v>
      </c>
      <c r="P186" s="3">
        <f>IF(O186="","",O186*MAX(I186,J186))</f>
      </c>
      <c r="Q186" s="0" t="s">
        <v>106</v>
      </c>
      <c r="R186" s="0" t="s">
        <v>107</v>
      </c>
    </row>
    <row r="187">
      <c r="A187" s="0">
        <v>878</v>
      </c>
      <c r="B187" s="0" t="s">
        <v>28</v>
      </c>
      <c r="C187" s="0" t="s">
        <v>33</v>
      </c>
      <c r="D187" s="0" t="s">
        <v>3645</v>
      </c>
      <c r="E187" s="5" t="s">
        <v>3646</v>
      </c>
      <c r="I187" s="2">
        <v>0</v>
      </c>
      <c r="J187" s="2">
        <v>20</v>
      </c>
      <c r="M187" s="5" t="s">
        <v>3309</v>
      </c>
      <c r="N187" s="0" t="s">
        <v>104</v>
      </c>
      <c r="O187" s="3">
        <v>259</v>
      </c>
      <c r="P187" s="3">
        <f>IF(O187="","",O187*MAX(I187,J187))</f>
      </c>
      <c r="Q187" s="0" t="s">
        <v>106</v>
      </c>
      <c r="R187" s="0" t="s">
        <v>107</v>
      </c>
    </row>
    <row r="188">
      <c r="A188" s="0">
        <v>879</v>
      </c>
      <c r="B188" s="0" t="s">
        <v>26</v>
      </c>
      <c r="C188" s="0" t="s">
        <v>33</v>
      </c>
      <c r="D188" s="0" t="s">
        <v>3650</v>
      </c>
      <c r="E188" s="5" t="s">
        <v>3651</v>
      </c>
      <c r="I188" s="2">
        <v>0</v>
      </c>
      <c r="J188" s="2">
        <v>109</v>
      </c>
      <c r="M188" s="5" t="s">
        <v>3309</v>
      </c>
      <c r="N188" s="0" t="s">
        <v>104</v>
      </c>
      <c r="O188" s="3">
        <v>7020.720091743119</v>
      </c>
      <c r="P188" s="3">
        <f>IF(O188="","",O188*MAX(I188,J188))</f>
      </c>
      <c r="Q188" s="0" t="s">
        <v>106</v>
      </c>
      <c r="R188" s="0" t="s">
        <v>107</v>
      </c>
    </row>
    <row r="189">
      <c r="A189" s="0">
        <v>880</v>
      </c>
      <c r="B189" s="0" t="s">
        <v>26</v>
      </c>
      <c r="C189" s="0" t="s">
        <v>33</v>
      </c>
      <c r="D189" s="0" t="s">
        <v>1959</v>
      </c>
      <c r="E189" s="5" t="s">
        <v>1960</v>
      </c>
      <c r="I189" s="2">
        <v>0</v>
      </c>
      <c r="J189" s="2">
        <v>60</v>
      </c>
      <c r="M189" s="5" t="s">
        <v>3564</v>
      </c>
      <c r="N189" s="0" t="s">
        <v>104</v>
      </c>
      <c r="O189" s="3">
        <v>31.36</v>
      </c>
      <c r="P189" s="3">
        <f>IF(O189="","",O189*MAX(I189,J189))</f>
      </c>
      <c r="Q189" s="0" t="s">
        <v>106</v>
      </c>
      <c r="R189" s="0" t="s">
        <v>107</v>
      </c>
    </row>
    <row r="190">
      <c r="A190" s="0">
        <v>881</v>
      </c>
      <c r="B190" s="0" t="s">
        <v>26</v>
      </c>
      <c r="C190" s="0" t="s">
        <v>33</v>
      </c>
      <c r="D190" s="0" t="s">
        <v>3654</v>
      </c>
      <c r="E190" s="5" t="s">
        <v>3655</v>
      </c>
      <c r="I190" s="2">
        <v>0</v>
      </c>
      <c r="J190" s="2">
        <v>60</v>
      </c>
      <c r="M190" s="5" t="s">
        <v>3309</v>
      </c>
      <c r="N190" s="0" t="s">
        <v>104</v>
      </c>
      <c r="O190" s="3">
        <v>42.730000000000004</v>
      </c>
      <c r="P190" s="3">
        <f>IF(O190="","",O190*MAX(I190,J190))</f>
      </c>
      <c r="Q190" s="0" t="s">
        <v>106</v>
      </c>
      <c r="R190" s="0" t="s">
        <v>107</v>
      </c>
    </row>
    <row r="191">
      <c r="A191" s="0">
        <v>882</v>
      </c>
      <c r="B191" s="0" t="s">
        <v>27</v>
      </c>
      <c r="C191" s="0" t="s">
        <v>30</v>
      </c>
      <c r="D191" s="0" t="s">
        <v>113</v>
      </c>
      <c r="E191" s="5" t="s">
        <v>114</v>
      </c>
      <c r="I191" s="2">
        <v>0</v>
      </c>
      <c r="J191" s="2">
        <v>535</v>
      </c>
      <c r="M191" s="5" t="s">
        <v>3350</v>
      </c>
      <c r="N191" s="0" t="s">
        <v>104</v>
      </c>
      <c r="O191" s="3">
        <v>231.42721495327103</v>
      </c>
      <c r="P191" s="3">
        <f>IF(O191="","",O191*MAX(I191,J191))</f>
      </c>
      <c r="Q191" s="0" t="s">
        <v>106</v>
      </c>
      <c r="R191" s="0" t="s">
        <v>107</v>
      </c>
    </row>
    <row r="192">
      <c r="A192" s="0">
        <v>887</v>
      </c>
      <c r="B192" s="0" t="s">
        <v>26</v>
      </c>
      <c r="C192" s="0" t="s">
        <v>33</v>
      </c>
      <c r="D192" s="0" t="s">
        <v>3666</v>
      </c>
      <c r="E192" s="5" t="s">
        <v>786</v>
      </c>
      <c r="I192" s="2">
        <v>0</v>
      </c>
      <c r="J192" s="2">
        <v>73</v>
      </c>
      <c r="M192" s="5" t="s">
        <v>3304</v>
      </c>
      <c r="N192" s="0" t="s">
        <v>104</v>
      </c>
      <c r="O192" s="3">
        <v>14442.624109589042</v>
      </c>
      <c r="P192" s="3">
        <f>IF(O192="","",O192*MAX(I192,J192))</f>
      </c>
      <c r="Q192" s="0" t="s">
        <v>106</v>
      </c>
      <c r="R192" s="0" t="s">
        <v>107</v>
      </c>
    </row>
    <row r="193">
      <c r="A193" s="0">
        <v>888</v>
      </c>
      <c r="B193" s="0" t="s">
        <v>26</v>
      </c>
      <c r="C193" s="0" t="s">
        <v>33</v>
      </c>
      <c r="D193" s="0" t="s">
        <v>3668</v>
      </c>
      <c r="E193" s="5" t="s">
        <v>3669</v>
      </c>
      <c r="I193" s="2">
        <v>0</v>
      </c>
      <c r="J193" s="2">
        <v>155</v>
      </c>
      <c r="M193" s="5" t="s">
        <v>3309</v>
      </c>
      <c r="N193" s="0" t="s">
        <v>104</v>
      </c>
      <c r="O193" s="3">
        <v>4915.86535483871</v>
      </c>
      <c r="P193" s="3">
        <f>IF(O193="","",O193*MAX(I193,J193))</f>
      </c>
      <c r="Q193" s="0" t="s">
        <v>106</v>
      </c>
      <c r="R193" s="0" t="s">
        <v>107</v>
      </c>
    </row>
    <row r="194">
      <c r="A194" s="0">
        <v>889</v>
      </c>
      <c r="B194" s="0" t="s">
        <v>27</v>
      </c>
      <c r="C194" s="0" t="s">
        <v>33</v>
      </c>
      <c r="D194" s="0" t="s">
        <v>3668</v>
      </c>
      <c r="E194" s="5" t="s">
        <v>3669</v>
      </c>
      <c r="I194" s="2">
        <v>0</v>
      </c>
      <c r="J194" s="2">
        <v>20</v>
      </c>
      <c r="M194" s="5" t="s">
        <v>3309</v>
      </c>
      <c r="N194" s="0" t="s">
        <v>104</v>
      </c>
      <c r="O194" s="3">
        <v>9526</v>
      </c>
      <c r="P194" s="3">
        <f>IF(O194="","",O194*MAX(I194,J194))</f>
      </c>
      <c r="Q194" s="0" t="s">
        <v>106</v>
      </c>
      <c r="R194" s="0" t="s">
        <v>107</v>
      </c>
    </row>
    <row r="195">
      <c r="A195" s="0">
        <v>890</v>
      </c>
      <c r="B195" s="0" t="s">
        <v>26</v>
      </c>
      <c r="C195" s="0" t="s">
        <v>33</v>
      </c>
      <c r="D195" s="0" t="s">
        <v>3672</v>
      </c>
      <c r="E195" s="5" t="s">
        <v>3673</v>
      </c>
      <c r="I195" s="2">
        <v>0</v>
      </c>
      <c r="J195" s="2">
        <v>50</v>
      </c>
      <c r="M195" s="5" t="s">
        <v>3309</v>
      </c>
      <c r="N195" s="0" t="s">
        <v>104</v>
      </c>
      <c r="O195" s="3">
        <v>202.7</v>
      </c>
      <c r="P195" s="3">
        <f>IF(O195="","",O195*MAX(I195,J195))</f>
      </c>
      <c r="Q195" s="0" t="s">
        <v>106</v>
      </c>
      <c r="R195" s="0" t="s">
        <v>107</v>
      </c>
    </row>
    <row r="196">
      <c r="A196" s="0">
        <v>891</v>
      </c>
      <c r="B196" s="0" t="s">
        <v>27</v>
      </c>
      <c r="C196" s="0" t="s">
        <v>33</v>
      </c>
      <c r="D196" s="0" t="s">
        <v>3672</v>
      </c>
      <c r="E196" s="5" t="s">
        <v>3673</v>
      </c>
      <c r="I196" s="2">
        <v>0</v>
      </c>
      <c r="J196" s="2">
        <v>1434</v>
      </c>
      <c r="M196" s="5" t="s">
        <v>3309</v>
      </c>
      <c r="N196" s="0" t="s">
        <v>104</v>
      </c>
      <c r="O196" s="3">
        <v>66.29564156206415</v>
      </c>
      <c r="P196" s="3">
        <f>IF(O196="","",O196*MAX(I196,J196))</f>
      </c>
      <c r="Q196" s="0" t="s">
        <v>106</v>
      </c>
      <c r="R196" s="0" t="s">
        <v>107</v>
      </c>
    </row>
    <row r="197">
      <c r="A197" s="0">
        <v>892</v>
      </c>
      <c r="B197" s="0" t="s">
        <v>26</v>
      </c>
      <c r="C197" s="0" t="s">
        <v>33</v>
      </c>
      <c r="D197" s="0" t="s">
        <v>2734</v>
      </c>
      <c r="E197" s="5" t="s">
        <v>2735</v>
      </c>
      <c r="I197" s="2">
        <v>0</v>
      </c>
      <c r="J197" s="2">
        <v>65</v>
      </c>
      <c r="M197" s="5" t="s">
        <v>3371</v>
      </c>
      <c r="N197" s="0" t="s">
        <v>104</v>
      </c>
      <c r="O197" s="3">
        <v>409.7350769230769</v>
      </c>
      <c r="P197" s="3">
        <f>IF(O197="","",O197*MAX(I197,J197))</f>
      </c>
      <c r="Q197" s="0" t="s">
        <v>106</v>
      </c>
      <c r="R197" s="0" t="s">
        <v>107</v>
      </c>
    </row>
    <row r="198">
      <c r="A198" s="0">
        <v>893</v>
      </c>
      <c r="B198" s="0" t="s">
        <v>27</v>
      </c>
      <c r="C198" s="0" t="s">
        <v>33</v>
      </c>
      <c r="D198" s="0" t="s">
        <v>2734</v>
      </c>
      <c r="E198" s="5" t="s">
        <v>2735</v>
      </c>
      <c r="I198" s="2">
        <v>0</v>
      </c>
      <c r="J198" s="2">
        <v>3545</v>
      </c>
      <c r="M198" s="5" t="s">
        <v>3371</v>
      </c>
      <c r="N198" s="0" t="s">
        <v>104</v>
      </c>
      <c r="O198" s="3">
        <v>347.6266121297602</v>
      </c>
      <c r="P198" s="3">
        <f>IF(O198="","",O198*MAX(I198,J198))</f>
      </c>
      <c r="Q198" s="0" t="s">
        <v>106</v>
      </c>
      <c r="R198" s="0" t="s">
        <v>107</v>
      </c>
    </row>
    <row r="199">
      <c r="A199" s="0">
        <v>894</v>
      </c>
      <c r="B199" s="0" t="s">
        <v>26</v>
      </c>
      <c r="C199" s="0" t="s">
        <v>33</v>
      </c>
      <c r="D199" s="0" t="s">
        <v>3678</v>
      </c>
      <c r="E199" s="5" t="s">
        <v>1052</v>
      </c>
      <c r="I199" s="2">
        <v>0</v>
      </c>
      <c r="J199" s="2">
        <v>130</v>
      </c>
      <c r="M199" s="5" t="s">
        <v>3309</v>
      </c>
      <c r="N199" s="0" t="s">
        <v>104</v>
      </c>
      <c r="O199" s="3">
        <v>628.4655384615384</v>
      </c>
      <c r="P199" s="3">
        <f>IF(O199="","",O199*MAX(I199,J199))</f>
      </c>
      <c r="Q199" s="0" t="s">
        <v>106</v>
      </c>
      <c r="R199" s="0" t="s">
        <v>107</v>
      </c>
    </row>
    <row r="200">
      <c r="A200" s="0">
        <v>895</v>
      </c>
      <c r="B200" s="0" t="s">
        <v>27</v>
      </c>
      <c r="C200" s="0" t="s">
        <v>33</v>
      </c>
      <c r="D200" s="0" t="s">
        <v>3678</v>
      </c>
      <c r="E200" s="5" t="s">
        <v>1052</v>
      </c>
      <c r="I200" s="2">
        <v>0</v>
      </c>
      <c r="J200" s="2">
        <v>700</v>
      </c>
      <c r="M200" s="5" t="s">
        <v>3304</v>
      </c>
      <c r="N200" s="0" t="s">
        <v>104</v>
      </c>
      <c r="O200" s="3">
        <v>194.97142857142856</v>
      </c>
      <c r="P200" s="3">
        <f>IF(O200="","",O200*MAX(I200,J200))</f>
      </c>
      <c r="Q200" s="0" t="s">
        <v>106</v>
      </c>
      <c r="R200" s="0" t="s">
        <v>107</v>
      </c>
    </row>
    <row r="201">
      <c r="A201" s="0">
        <v>896</v>
      </c>
      <c r="B201" s="0" t="s">
        <v>28</v>
      </c>
      <c r="C201" s="0" t="s">
        <v>33</v>
      </c>
      <c r="D201" s="0" t="s">
        <v>3678</v>
      </c>
      <c r="E201" s="5" t="s">
        <v>1052</v>
      </c>
      <c r="I201" s="2">
        <v>0</v>
      </c>
      <c r="J201" s="2">
        <v>20</v>
      </c>
      <c r="M201" s="5" t="s">
        <v>3309</v>
      </c>
      <c r="N201" s="0" t="s">
        <v>104</v>
      </c>
      <c r="O201" s="3">
        <v>529.2</v>
      </c>
      <c r="P201" s="3">
        <f>IF(O201="","",O201*MAX(I201,J201))</f>
      </c>
      <c r="Q201" s="0" t="s">
        <v>106</v>
      </c>
      <c r="R201" s="0" t="s">
        <v>107</v>
      </c>
    </row>
    <row r="202">
      <c r="A202" s="0">
        <v>897</v>
      </c>
      <c r="B202" s="0" t="s">
        <v>26</v>
      </c>
      <c r="C202" s="0" t="s">
        <v>33</v>
      </c>
      <c r="D202" s="0" t="s">
        <v>1875</v>
      </c>
      <c r="E202" s="5" t="s">
        <v>1411</v>
      </c>
      <c r="I202" s="2">
        <v>0</v>
      </c>
      <c r="J202" s="2">
        <v>50</v>
      </c>
      <c r="M202" s="5" t="s">
        <v>3564</v>
      </c>
      <c r="N202" s="0" t="s">
        <v>104</v>
      </c>
      <c r="O202" s="3">
        <v>1237.5</v>
      </c>
      <c r="P202" s="3">
        <f>IF(O202="","",O202*MAX(I202,J202))</f>
      </c>
      <c r="Q202" s="0" t="s">
        <v>106</v>
      </c>
      <c r="R202" s="0" t="s">
        <v>107</v>
      </c>
    </row>
    <row r="203">
      <c r="A203" s="0">
        <v>898</v>
      </c>
      <c r="B203" s="0" t="s">
        <v>26</v>
      </c>
      <c r="C203" s="0" t="s">
        <v>33</v>
      </c>
      <c r="D203" s="0" t="s">
        <v>3683</v>
      </c>
      <c r="E203" s="5" t="s">
        <v>3684</v>
      </c>
      <c r="I203" s="2">
        <v>0</v>
      </c>
      <c r="J203" s="2">
        <v>50</v>
      </c>
      <c r="M203" s="5" t="s">
        <v>3309</v>
      </c>
      <c r="N203" s="0" t="s">
        <v>104</v>
      </c>
      <c r="O203" s="3">
        <v>910</v>
      </c>
      <c r="P203" s="3">
        <f>IF(O203="","",O203*MAX(I203,J203))</f>
      </c>
      <c r="Q203" s="0" t="s">
        <v>106</v>
      </c>
      <c r="R203" s="0" t="s">
        <v>107</v>
      </c>
    </row>
    <row r="204">
      <c r="A204" s="0">
        <v>899</v>
      </c>
      <c r="B204" s="0" t="s">
        <v>26</v>
      </c>
      <c r="C204" s="0" t="s">
        <v>33</v>
      </c>
      <c r="D204" s="0" t="s">
        <v>3686</v>
      </c>
      <c r="E204" s="5" t="s">
        <v>3687</v>
      </c>
      <c r="I204" s="2">
        <v>0</v>
      </c>
      <c r="J204" s="2">
        <v>100</v>
      </c>
      <c r="M204" s="5" t="s">
        <v>3309</v>
      </c>
      <c r="N204" s="0" t="s">
        <v>104</v>
      </c>
      <c r="O204" s="3">
        <v>492.3</v>
      </c>
      <c r="P204" s="3">
        <f>IF(O204="","",O204*MAX(I204,J204))</f>
      </c>
      <c r="Q204" s="0" t="s">
        <v>106</v>
      </c>
      <c r="R204" s="0" t="s">
        <v>107</v>
      </c>
    </row>
    <row r="205">
      <c r="A205" s="0">
        <v>900</v>
      </c>
      <c r="B205" s="0" t="s">
        <v>26</v>
      </c>
      <c r="C205" s="0" t="s">
        <v>33</v>
      </c>
      <c r="D205" s="0" t="s">
        <v>3689</v>
      </c>
      <c r="E205" s="5" t="s">
        <v>1950</v>
      </c>
      <c r="I205" s="2">
        <v>0</v>
      </c>
      <c r="J205" s="2">
        <v>50</v>
      </c>
      <c r="M205" s="5" t="s">
        <v>3309</v>
      </c>
      <c r="N205" s="0" t="s">
        <v>104</v>
      </c>
      <c r="O205" s="3">
        <v>14228.14</v>
      </c>
      <c r="P205" s="3">
        <f>IF(O205="","",O205*MAX(I205,J205))</f>
      </c>
      <c r="Q205" s="0" t="s">
        <v>106</v>
      </c>
      <c r="R205" s="0" t="s">
        <v>107</v>
      </c>
    </row>
    <row r="206">
      <c r="A206" s="0">
        <v>901</v>
      </c>
      <c r="B206" s="0" t="s">
        <v>26</v>
      </c>
      <c r="C206" s="0" t="s">
        <v>33</v>
      </c>
      <c r="D206" s="0" t="s">
        <v>3691</v>
      </c>
      <c r="E206" s="5" t="s">
        <v>3692</v>
      </c>
      <c r="I206" s="2">
        <v>0</v>
      </c>
      <c r="J206" s="2">
        <v>50</v>
      </c>
      <c r="M206" s="5" t="s">
        <v>3309</v>
      </c>
      <c r="N206" s="0" t="s">
        <v>104</v>
      </c>
      <c r="O206" s="3">
        <v>1286.25</v>
      </c>
      <c r="P206" s="3">
        <f>IF(O206="","",O206*MAX(I206,J206))</f>
      </c>
      <c r="Q206" s="0" t="s">
        <v>106</v>
      </c>
      <c r="R206" s="0" t="s">
        <v>107</v>
      </c>
    </row>
    <row r="207">
      <c r="A207" s="0">
        <v>902</v>
      </c>
      <c r="B207" s="0" t="s">
        <v>26</v>
      </c>
      <c r="C207" s="0" t="s">
        <v>33</v>
      </c>
      <c r="D207" s="0" t="s">
        <v>3694</v>
      </c>
      <c r="E207" s="5" t="s">
        <v>3695</v>
      </c>
      <c r="I207" s="2">
        <v>0</v>
      </c>
      <c r="J207" s="2">
        <v>50</v>
      </c>
      <c r="M207" s="5" t="s">
        <v>3309</v>
      </c>
      <c r="N207" s="0" t="s">
        <v>104</v>
      </c>
      <c r="O207" s="3">
        <v>1155</v>
      </c>
      <c r="P207" s="3">
        <f>IF(O207="","",O207*MAX(I207,J207))</f>
      </c>
      <c r="Q207" s="0" t="s">
        <v>106</v>
      </c>
      <c r="R207" s="0" t="s">
        <v>107</v>
      </c>
    </row>
    <row r="208">
      <c r="A208" s="0">
        <v>903</v>
      </c>
      <c r="B208" s="0" t="s">
        <v>28</v>
      </c>
      <c r="C208" s="0" t="s">
        <v>33</v>
      </c>
      <c r="D208" s="0" t="s">
        <v>3694</v>
      </c>
      <c r="E208" s="5" t="s">
        <v>3695</v>
      </c>
      <c r="I208" s="2">
        <v>0</v>
      </c>
      <c r="J208" s="2">
        <v>100</v>
      </c>
      <c r="M208" s="5" t="s">
        <v>3309</v>
      </c>
      <c r="N208" s="0" t="s">
        <v>104</v>
      </c>
      <c r="O208" s="3">
        <v>601.14</v>
      </c>
      <c r="P208" s="3">
        <f>IF(O208="","",O208*MAX(I208,J208))</f>
      </c>
      <c r="Q208" s="0" t="s">
        <v>106</v>
      </c>
      <c r="R208" s="0" t="s">
        <v>107</v>
      </c>
    </row>
    <row r="209">
      <c r="A209" s="0">
        <v>904</v>
      </c>
      <c r="B209" s="0" t="s">
        <v>26</v>
      </c>
      <c r="C209" s="0" t="s">
        <v>30</v>
      </c>
      <c r="D209" s="0" t="s">
        <v>3698</v>
      </c>
      <c r="E209" s="5" t="s">
        <v>1451</v>
      </c>
      <c r="I209" s="2">
        <v>0</v>
      </c>
      <c r="J209" s="2">
        <v>50</v>
      </c>
      <c r="M209" s="5" t="s">
        <v>3309</v>
      </c>
      <c r="N209" s="0" t="s">
        <v>104</v>
      </c>
      <c r="O209" s="3">
        <v>228.2</v>
      </c>
      <c r="P209" s="3">
        <f>IF(O209="","",O209*MAX(I209,J209))</f>
      </c>
      <c r="Q209" s="0" t="s">
        <v>106</v>
      </c>
      <c r="R209" s="0" t="s">
        <v>107</v>
      </c>
    </row>
    <row r="210">
      <c r="A210" s="0">
        <v>905</v>
      </c>
      <c r="B210" s="0" t="s">
        <v>27</v>
      </c>
      <c r="C210" s="0" t="s">
        <v>30</v>
      </c>
      <c r="D210" s="0" t="s">
        <v>3698</v>
      </c>
      <c r="E210" s="5" t="s">
        <v>1451</v>
      </c>
      <c r="I210" s="2">
        <v>0</v>
      </c>
      <c r="J210" s="2">
        <v>100</v>
      </c>
      <c r="M210" s="5" t="s">
        <v>3304</v>
      </c>
      <c r="N210" s="0" t="s">
        <v>104</v>
      </c>
      <c r="O210" s="3">
        <v>990</v>
      </c>
      <c r="P210" s="3">
        <f>IF(O210="","",O210*MAX(I210,J210))</f>
      </c>
      <c r="Q210" s="0" t="s">
        <v>106</v>
      </c>
      <c r="R210" s="0" t="s">
        <v>107</v>
      </c>
    </row>
    <row r="211">
      <c r="A211" s="0">
        <v>906</v>
      </c>
      <c r="B211" s="0" t="s">
        <v>26</v>
      </c>
      <c r="C211" s="0" t="s">
        <v>30</v>
      </c>
      <c r="D211" s="0" t="s">
        <v>3701</v>
      </c>
      <c r="E211" s="5" t="s">
        <v>3702</v>
      </c>
      <c r="I211" s="2">
        <v>0</v>
      </c>
      <c r="J211" s="2">
        <v>50</v>
      </c>
      <c r="M211" s="5" t="s">
        <v>3309</v>
      </c>
      <c r="N211" s="0" t="s">
        <v>104</v>
      </c>
      <c r="O211" s="3">
        <v>36.96</v>
      </c>
      <c r="P211" s="3">
        <f>IF(O211="","",O211*MAX(I211,J211))</f>
      </c>
      <c r="Q211" s="0" t="s">
        <v>106</v>
      </c>
      <c r="R211" s="0" t="s">
        <v>107</v>
      </c>
    </row>
    <row r="212">
      <c r="A212" s="0">
        <v>907</v>
      </c>
      <c r="B212" s="0" t="s">
        <v>27</v>
      </c>
      <c r="C212" s="0" t="s">
        <v>30</v>
      </c>
      <c r="D212" s="0" t="s">
        <v>3701</v>
      </c>
      <c r="E212" s="5" t="s">
        <v>3702</v>
      </c>
      <c r="I212" s="2">
        <v>0</v>
      </c>
      <c r="J212" s="2">
        <v>2200</v>
      </c>
      <c r="M212" s="5" t="s">
        <v>3309</v>
      </c>
      <c r="N212" s="0" t="s">
        <v>104</v>
      </c>
      <c r="O212" s="3">
        <v>39.43093636363636</v>
      </c>
      <c r="P212" s="3">
        <f>IF(O212="","",O212*MAX(I212,J212))</f>
      </c>
      <c r="Q212" s="0" t="s">
        <v>106</v>
      </c>
      <c r="R212" s="0" t="s">
        <v>107</v>
      </c>
    </row>
    <row r="213">
      <c r="A213" s="0">
        <v>908</v>
      </c>
      <c r="B213" s="0" t="s">
        <v>28</v>
      </c>
      <c r="C213" s="0" t="s">
        <v>30</v>
      </c>
      <c r="D213" s="0" t="s">
        <v>3701</v>
      </c>
      <c r="E213" s="5" t="s">
        <v>3702</v>
      </c>
      <c r="I213" s="2">
        <v>0</v>
      </c>
      <c r="J213" s="2">
        <v>100</v>
      </c>
      <c r="M213" s="5" t="s">
        <v>3309</v>
      </c>
      <c r="N213" s="0" t="s">
        <v>104</v>
      </c>
      <c r="O213" s="3">
        <v>28.808000000000003</v>
      </c>
      <c r="P213" s="3">
        <f>IF(O213="","",O213*MAX(I213,J213))</f>
      </c>
      <c r="Q213" s="0" t="s">
        <v>106</v>
      </c>
      <c r="R213" s="0" t="s">
        <v>107</v>
      </c>
    </row>
    <row r="214">
      <c r="A214" s="0">
        <v>909</v>
      </c>
      <c r="B214" s="0" t="s">
        <v>26</v>
      </c>
      <c r="C214" s="0" t="s">
        <v>30</v>
      </c>
      <c r="D214" s="0" t="s">
        <v>2834</v>
      </c>
      <c r="E214" s="5" t="s">
        <v>2835</v>
      </c>
      <c r="I214" s="2">
        <v>0</v>
      </c>
      <c r="J214" s="2">
        <v>50</v>
      </c>
      <c r="M214" s="5" t="s">
        <v>3371</v>
      </c>
      <c r="N214" s="0" t="s">
        <v>104</v>
      </c>
      <c r="O214" s="3">
        <v>567.63</v>
      </c>
      <c r="P214" s="3">
        <f>IF(O214="","",O214*MAX(I214,J214))</f>
      </c>
      <c r="Q214" s="0" t="s">
        <v>106</v>
      </c>
      <c r="R214" s="0" t="s">
        <v>107</v>
      </c>
    </row>
    <row r="215">
      <c r="A215" s="0">
        <v>910</v>
      </c>
      <c r="B215" s="0" t="s">
        <v>26</v>
      </c>
      <c r="C215" s="0" t="s">
        <v>30</v>
      </c>
      <c r="D215" s="0" t="s">
        <v>3707</v>
      </c>
      <c r="E215" s="5" t="s">
        <v>2740</v>
      </c>
      <c r="I215" s="2">
        <v>0</v>
      </c>
      <c r="J215" s="2">
        <v>50</v>
      </c>
      <c r="M215" s="5" t="s">
        <v>3309</v>
      </c>
      <c r="N215" s="0" t="s">
        <v>104</v>
      </c>
      <c r="O215" s="3">
        <v>395.72</v>
      </c>
      <c r="P215" s="3">
        <f>IF(O215="","",O215*MAX(I215,J215))</f>
      </c>
      <c r="Q215" s="0" t="s">
        <v>106</v>
      </c>
      <c r="R215" s="0" t="s">
        <v>107</v>
      </c>
    </row>
    <row r="216">
      <c r="A216" s="0">
        <v>911</v>
      </c>
      <c r="B216" s="0" t="s">
        <v>27</v>
      </c>
      <c r="C216" s="0" t="s">
        <v>33</v>
      </c>
      <c r="D216" s="0" t="s">
        <v>225</v>
      </c>
      <c r="E216" s="5" t="s">
        <v>226</v>
      </c>
      <c r="I216" s="2">
        <v>0</v>
      </c>
      <c r="J216" s="2">
        <v>1598</v>
      </c>
      <c r="M216" s="5" t="s">
        <v>3336</v>
      </c>
      <c r="N216" s="0" t="s">
        <v>104</v>
      </c>
      <c r="O216" s="3">
        <v>217.1202878598248</v>
      </c>
      <c r="P216" s="3">
        <f>IF(O216="","",O216*MAX(I216,J216))</f>
      </c>
      <c r="Q216" s="0" t="s">
        <v>106</v>
      </c>
      <c r="R216" s="0" t="s">
        <v>107</v>
      </c>
    </row>
    <row r="217">
      <c r="A217" s="0">
        <v>912</v>
      </c>
      <c r="B217" s="0" t="s">
        <v>26</v>
      </c>
      <c r="C217" s="0" t="s">
        <v>33</v>
      </c>
      <c r="D217" s="0" t="s">
        <v>3710</v>
      </c>
      <c r="E217" s="5" t="s">
        <v>3711</v>
      </c>
      <c r="I217" s="2">
        <v>0</v>
      </c>
      <c r="J217" s="2">
        <v>50</v>
      </c>
      <c r="M217" s="5" t="s">
        <v>3309</v>
      </c>
      <c r="N217" s="0" t="s">
        <v>104</v>
      </c>
      <c r="O217" s="3">
        <v>6669.177999999999</v>
      </c>
      <c r="P217" s="3">
        <f>IF(O217="","",O217*MAX(I217,J217))</f>
      </c>
      <c r="Q217" s="0" t="s">
        <v>106</v>
      </c>
      <c r="R217" s="0" t="s">
        <v>107</v>
      </c>
    </row>
    <row r="218">
      <c r="A218" s="0">
        <v>913</v>
      </c>
      <c r="B218" s="0" t="s">
        <v>27</v>
      </c>
      <c r="C218" s="0" t="s">
        <v>33</v>
      </c>
      <c r="D218" s="0" t="s">
        <v>3710</v>
      </c>
      <c r="E218" s="5" t="s">
        <v>3711</v>
      </c>
      <c r="I218" s="2">
        <v>0</v>
      </c>
      <c r="J218" s="2">
        <v>160</v>
      </c>
      <c r="M218" s="5" t="s">
        <v>3309</v>
      </c>
      <c r="N218" s="0" t="s">
        <v>104</v>
      </c>
      <c r="O218" s="3">
        <v>41.0938125</v>
      </c>
      <c r="P218" s="3">
        <f>IF(O218="","",O218*MAX(I218,J218))</f>
      </c>
      <c r="Q218" s="0" t="s">
        <v>106</v>
      </c>
      <c r="R218" s="0" t="s">
        <v>107</v>
      </c>
    </row>
    <row r="219">
      <c r="A219" s="0">
        <v>914</v>
      </c>
      <c r="B219" s="0" t="s">
        <v>26</v>
      </c>
      <c r="C219" s="0" t="s">
        <v>33</v>
      </c>
      <c r="D219" s="0" t="s">
        <v>3714</v>
      </c>
      <c r="E219" s="5" t="s">
        <v>3715</v>
      </c>
      <c r="I219" s="2">
        <v>0</v>
      </c>
      <c r="J219" s="2">
        <v>47</v>
      </c>
      <c r="M219" s="5" t="s">
        <v>3309</v>
      </c>
      <c r="N219" s="0" t="s">
        <v>104</v>
      </c>
      <c r="O219" s="3">
        <v>4169.144680851064</v>
      </c>
      <c r="P219" s="3">
        <f>IF(O219="","",O219*MAX(I219,J219))</f>
      </c>
      <c r="Q219" s="0" t="s">
        <v>106</v>
      </c>
      <c r="R219" s="0" t="s">
        <v>107</v>
      </c>
    </row>
    <row r="220">
      <c r="A220" s="0">
        <v>915</v>
      </c>
      <c r="B220" s="0" t="s">
        <v>28</v>
      </c>
      <c r="C220" s="0" t="s">
        <v>33</v>
      </c>
      <c r="D220" s="0" t="s">
        <v>3714</v>
      </c>
      <c r="E220" s="5" t="s">
        <v>3715</v>
      </c>
      <c r="I220" s="2">
        <v>0</v>
      </c>
      <c r="J220" s="2">
        <v>30</v>
      </c>
      <c r="M220" s="5" t="s">
        <v>3309</v>
      </c>
      <c r="N220" s="0" t="s">
        <v>104</v>
      </c>
      <c r="O220" s="3">
        <v>4439.37</v>
      </c>
      <c r="P220" s="3">
        <f>IF(O220="","",O220*MAX(I220,J220))</f>
      </c>
      <c r="Q220" s="0" t="s">
        <v>106</v>
      </c>
      <c r="R220" s="0" t="s">
        <v>107</v>
      </c>
    </row>
    <row r="221">
      <c r="A221" s="0">
        <v>916</v>
      </c>
      <c r="B221" s="0" t="s">
        <v>26</v>
      </c>
      <c r="C221" s="0" t="s">
        <v>33</v>
      </c>
      <c r="D221" s="0" t="s">
        <v>3718</v>
      </c>
      <c r="E221" s="5" t="s">
        <v>3719</v>
      </c>
      <c r="I221" s="2">
        <v>0</v>
      </c>
      <c r="J221" s="2">
        <v>45</v>
      </c>
      <c r="M221" s="5" t="s">
        <v>3309</v>
      </c>
      <c r="N221" s="0" t="s">
        <v>104</v>
      </c>
      <c r="O221" s="3">
        <v>655</v>
      </c>
      <c r="P221" s="3">
        <f>IF(O221="","",O221*MAX(I221,J221))</f>
      </c>
      <c r="Q221" s="0" t="s">
        <v>106</v>
      </c>
      <c r="R221" s="0" t="s">
        <v>107</v>
      </c>
    </row>
    <row r="222">
      <c r="A222" s="0">
        <v>917</v>
      </c>
      <c r="B222" s="0" t="s">
        <v>26</v>
      </c>
      <c r="C222" s="0" t="s">
        <v>33</v>
      </c>
      <c r="D222" s="0" t="s">
        <v>3721</v>
      </c>
      <c r="E222" s="5" t="s">
        <v>3722</v>
      </c>
      <c r="I222" s="2">
        <v>0</v>
      </c>
      <c r="J222" s="2">
        <v>45</v>
      </c>
      <c r="M222" s="5" t="s">
        <v>3309</v>
      </c>
      <c r="N222" s="0" t="s">
        <v>104</v>
      </c>
      <c r="O222" s="3">
        <v>3857.9222222222224</v>
      </c>
      <c r="P222" s="3">
        <f>IF(O222="","",O222*MAX(I222,J222))</f>
      </c>
      <c r="Q222" s="0" t="s">
        <v>106</v>
      </c>
      <c r="R222" s="0" t="s">
        <v>107</v>
      </c>
    </row>
    <row r="223">
      <c r="A223" s="0">
        <v>918</v>
      </c>
      <c r="B223" s="0" t="s">
        <v>27</v>
      </c>
      <c r="C223" s="0" t="s">
        <v>33</v>
      </c>
      <c r="D223" s="0" t="s">
        <v>3721</v>
      </c>
      <c r="E223" s="5" t="s">
        <v>3722</v>
      </c>
      <c r="I223" s="2">
        <v>0</v>
      </c>
      <c r="J223" s="2">
        <v>18</v>
      </c>
      <c r="M223" s="5" t="s">
        <v>3309</v>
      </c>
      <c r="N223" s="0" t="s">
        <v>104</v>
      </c>
      <c r="O223" s="3">
        <v>3399.333888888889</v>
      </c>
      <c r="P223" s="3">
        <f>IF(O223="","",O223*MAX(I223,J223))</f>
      </c>
      <c r="Q223" s="0" t="s">
        <v>106</v>
      </c>
      <c r="R223" s="0" t="s">
        <v>107</v>
      </c>
    </row>
    <row r="224">
      <c r="A224" s="0">
        <v>919</v>
      </c>
      <c r="B224" s="0" t="s">
        <v>26</v>
      </c>
      <c r="C224" s="0" t="s">
        <v>30</v>
      </c>
      <c r="D224" s="0" t="s">
        <v>3725</v>
      </c>
      <c r="E224" s="5" t="s">
        <v>3726</v>
      </c>
      <c r="I224" s="2">
        <v>0</v>
      </c>
      <c r="J224" s="2">
        <v>45</v>
      </c>
      <c r="M224" s="5" t="s">
        <v>3309</v>
      </c>
      <c r="N224" s="0" t="s">
        <v>104</v>
      </c>
      <c r="O224" s="3">
        <v>1306.482</v>
      </c>
      <c r="P224" s="3">
        <f>IF(O224="","",O224*MAX(I224,J224))</f>
      </c>
      <c r="Q224" s="0" t="s">
        <v>106</v>
      </c>
      <c r="R224" s="0" t="s">
        <v>107</v>
      </c>
    </row>
    <row r="225">
      <c r="A225" s="0">
        <v>920</v>
      </c>
      <c r="B225" s="0" t="s">
        <v>27</v>
      </c>
      <c r="C225" s="0" t="s">
        <v>30</v>
      </c>
      <c r="D225" s="0" t="s">
        <v>3725</v>
      </c>
      <c r="E225" s="5" t="s">
        <v>3726</v>
      </c>
      <c r="I225" s="2">
        <v>0</v>
      </c>
      <c r="J225" s="2">
        <v>220</v>
      </c>
      <c r="M225" s="5" t="s">
        <v>3309</v>
      </c>
      <c r="N225" s="0" t="s">
        <v>104</v>
      </c>
      <c r="O225" s="3">
        <v>454.8181818181818</v>
      </c>
      <c r="P225" s="3">
        <f>IF(O225="","",O225*MAX(I225,J225))</f>
      </c>
      <c r="Q225" s="0" t="s">
        <v>106</v>
      </c>
      <c r="R225" s="0" t="s">
        <v>107</v>
      </c>
    </row>
    <row r="226">
      <c r="A226" s="0">
        <v>921</v>
      </c>
      <c r="B226" s="0" t="s">
        <v>28</v>
      </c>
      <c r="C226" s="0" t="s">
        <v>30</v>
      </c>
      <c r="D226" s="0" t="s">
        <v>3725</v>
      </c>
      <c r="E226" s="5" t="s">
        <v>3726</v>
      </c>
      <c r="I226" s="2">
        <v>0</v>
      </c>
      <c r="J226" s="2">
        <v>10</v>
      </c>
      <c r="M226" s="5" t="s">
        <v>3309</v>
      </c>
      <c r="N226" s="0" t="s">
        <v>104</v>
      </c>
      <c r="O226" s="3">
        <v>684.103</v>
      </c>
      <c r="P226" s="3">
        <f>IF(O226="","",O226*MAX(I226,J226))</f>
      </c>
      <c r="Q226" s="0" t="s">
        <v>106</v>
      </c>
      <c r="R226" s="0" t="s">
        <v>107</v>
      </c>
    </row>
    <row r="227">
      <c r="A227" s="0">
        <v>922</v>
      </c>
      <c r="B227" s="0" t="s">
        <v>26</v>
      </c>
      <c r="C227" s="0" t="s">
        <v>30</v>
      </c>
      <c r="D227" s="0" t="s">
        <v>2702</v>
      </c>
      <c r="E227" s="5" t="s">
        <v>757</v>
      </c>
      <c r="I227" s="2">
        <v>0</v>
      </c>
      <c r="J227" s="2">
        <v>42</v>
      </c>
      <c r="M227" s="5" t="s">
        <v>3373</v>
      </c>
      <c r="N227" s="0" t="s">
        <v>104</v>
      </c>
      <c r="O227" s="3">
        <v>218.5</v>
      </c>
      <c r="P227" s="3">
        <f>IF(O227="","",O227*MAX(I227,J227))</f>
      </c>
      <c r="Q227" s="0" t="s">
        <v>106</v>
      </c>
      <c r="R227" s="0" t="s">
        <v>107</v>
      </c>
    </row>
    <row r="228">
      <c r="A228" s="0">
        <v>924</v>
      </c>
      <c r="B228" s="0" t="s">
        <v>26</v>
      </c>
      <c r="C228" s="0" t="s">
        <v>33</v>
      </c>
      <c r="D228" s="0" t="s">
        <v>2245</v>
      </c>
      <c r="E228" s="5" t="s">
        <v>2246</v>
      </c>
      <c r="I228" s="2">
        <v>0</v>
      </c>
      <c r="J228" s="2">
        <v>42</v>
      </c>
      <c r="M228" s="5" t="s">
        <v>3371</v>
      </c>
      <c r="N228" s="0" t="s">
        <v>104</v>
      </c>
      <c r="O228" s="3">
        <v>1718.3238095238094</v>
      </c>
      <c r="P228" s="3">
        <f>IF(O228="","",O228*MAX(I228,J228))</f>
      </c>
      <c r="Q228" s="0" t="s">
        <v>106</v>
      </c>
      <c r="R228" s="0" t="s">
        <v>107</v>
      </c>
    </row>
    <row r="229">
      <c r="A229" s="0">
        <v>925</v>
      </c>
      <c r="B229" s="0" t="s">
        <v>27</v>
      </c>
      <c r="C229" s="0" t="s">
        <v>33</v>
      </c>
      <c r="D229" s="0" t="s">
        <v>2245</v>
      </c>
      <c r="E229" s="5" t="s">
        <v>2246</v>
      </c>
      <c r="I229" s="2">
        <v>0</v>
      </c>
      <c r="J229" s="2">
        <v>337</v>
      </c>
      <c r="M229" s="5" t="s">
        <v>3371</v>
      </c>
      <c r="N229" s="0" t="s">
        <v>104</v>
      </c>
      <c r="O229" s="3">
        <v>802.1114540059347</v>
      </c>
      <c r="P229" s="3">
        <f>IF(O229="","",O229*MAX(I229,J229))</f>
      </c>
      <c r="Q229" s="0" t="s">
        <v>106</v>
      </c>
      <c r="R229" s="0" t="s">
        <v>107</v>
      </c>
    </row>
    <row r="230">
      <c r="A230" s="0">
        <v>926</v>
      </c>
      <c r="B230" s="0" t="s">
        <v>27</v>
      </c>
      <c r="C230" s="0" t="s">
        <v>33</v>
      </c>
      <c r="D230" s="0" t="s">
        <v>439</v>
      </c>
      <c r="E230" s="5" t="s">
        <v>440</v>
      </c>
      <c r="I230" s="2">
        <v>0</v>
      </c>
      <c r="J230" s="2">
        <v>1074</v>
      </c>
      <c r="M230" s="5" t="s">
        <v>3336</v>
      </c>
      <c r="N230" s="0" t="s">
        <v>104</v>
      </c>
      <c r="O230" s="3">
        <v>242.47810055865924</v>
      </c>
      <c r="P230" s="3">
        <f>IF(O230="","",O230*MAX(I230,J230))</f>
      </c>
      <c r="Q230" s="0" t="s">
        <v>106</v>
      </c>
      <c r="R230" s="0" t="s">
        <v>107</v>
      </c>
    </row>
    <row r="231">
      <c r="A231" s="0">
        <v>927</v>
      </c>
      <c r="B231" s="0" t="s">
        <v>27</v>
      </c>
      <c r="C231" s="0" t="s">
        <v>33</v>
      </c>
      <c r="D231" s="0" t="s">
        <v>830</v>
      </c>
      <c r="E231" s="5" t="s">
        <v>831</v>
      </c>
      <c r="I231" s="2">
        <v>0</v>
      </c>
      <c r="J231" s="2">
        <v>600</v>
      </c>
      <c r="M231" s="5" t="s">
        <v>3333</v>
      </c>
      <c r="N231" s="0" t="s">
        <v>104</v>
      </c>
      <c r="O231" s="3">
        <v>2000</v>
      </c>
      <c r="P231" s="3">
        <f>IF(O231="","",O231*MAX(I231,J231))</f>
      </c>
      <c r="Q231" s="0" t="s">
        <v>106</v>
      </c>
      <c r="R231" s="0" t="s">
        <v>107</v>
      </c>
    </row>
    <row r="232">
      <c r="A232" s="0">
        <v>928</v>
      </c>
      <c r="B232" s="0" t="s">
        <v>28</v>
      </c>
      <c r="C232" s="0" t="s">
        <v>33</v>
      </c>
      <c r="D232" s="0" t="s">
        <v>830</v>
      </c>
      <c r="E232" s="5" t="s">
        <v>831</v>
      </c>
      <c r="I232" s="2">
        <v>0</v>
      </c>
      <c r="J232" s="2">
        <v>350</v>
      </c>
      <c r="M232" s="5" t="s">
        <v>3333</v>
      </c>
      <c r="N232" s="0" t="s">
        <v>104</v>
      </c>
      <c r="O232" s="3">
        <v>1326.6885714285713</v>
      </c>
      <c r="P232" s="3">
        <f>IF(O232="","",O232*MAX(I232,J232))</f>
      </c>
      <c r="Q232" s="0" t="s">
        <v>106</v>
      </c>
      <c r="R232" s="0" t="s">
        <v>107</v>
      </c>
    </row>
    <row r="233">
      <c r="A233" s="0">
        <v>929</v>
      </c>
      <c r="B233" s="0" t="s">
        <v>26</v>
      </c>
      <c r="C233" s="0" t="s">
        <v>33</v>
      </c>
      <c r="D233" s="0" t="s">
        <v>3739</v>
      </c>
      <c r="E233" s="5" t="s">
        <v>3173</v>
      </c>
      <c r="I233" s="2">
        <v>0</v>
      </c>
      <c r="J233" s="2">
        <v>47</v>
      </c>
      <c r="M233" s="5" t="s">
        <v>3309</v>
      </c>
      <c r="N233" s="0" t="s">
        <v>104</v>
      </c>
      <c r="O233" s="3">
        <v>4015.0972340425533</v>
      </c>
      <c r="P233" s="3">
        <f>IF(O233="","",O233*MAX(I233,J233))</f>
      </c>
      <c r="Q233" s="0" t="s">
        <v>106</v>
      </c>
      <c r="R233" s="0" t="s">
        <v>107</v>
      </c>
    </row>
    <row r="234">
      <c r="A234" s="0">
        <v>930</v>
      </c>
      <c r="B234" s="0" t="s">
        <v>26</v>
      </c>
      <c r="C234" s="0" t="s">
        <v>30</v>
      </c>
      <c r="D234" s="0" t="s">
        <v>3741</v>
      </c>
      <c r="E234" s="5" t="s">
        <v>1296</v>
      </c>
      <c r="I234" s="2">
        <v>0</v>
      </c>
      <c r="J234" s="2">
        <v>40</v>
      </c>
      <c r="M234" s="5" t="s">
        <v>3309</v>
      </c>
      <c r="N234" s="0" t="s">
        <v>104</v>
      </c>
      <c r="O234" s="3">
        <v>2060.21025</v>
      </c>
      <c r="P234" s="3">
        <f>IF(O234="","",O234*MAX(I234,J234))</f>
      </c>
      <c r="Q234" s="0" t="s">
        <v>106</v>
      </c>
      <c r="R234" s="0" t="s">
        <v>107</v>
      </c>
    </row>
    <row r="235">
      <c r="A235" s="0">
        <v>931</v>
      </c>
      <c r="B235" s="0" t="s">
        <v>27</v>
      </c>
      <c r="C235" s="0" t="s">
        <v>30</v>
      </c>
      <c r="D235" s="0" t="s">
        <v>3741</v>
      </c>
      <c r="E235" s="5" t="s">
        <v>1296</v>
      </c>
      <c r="I235" s="2">
        <v>0</v>
      </c>
      <c r="J235" s="2">
        <v>40</v>
      </c>
      <c r="M235" s="5" t="s">
        <v>3304</v>
      </c>
      <c r="N235" s="0" t="s">
        <v>104</v>
      </c>
      <c r="O235" s="3">
        <v>1831.398</v>
      </c>
      <c r="P235" s="3">
        <f>IF(O235="","",O235*MAX(I235,J235))</f>
      </c>
      <c r="Q235" s="0" t="s">
        <v>106</v>
      </c>
      <c r="R235" s="0" t="s">
        <v>107</v>
      </c>
    </row>
    <row r="236">
      <c r="A236" s="0">
        <v>932</v>
      </c>
      <c r="B236" s="0" t="s">
        <v>27</v>
      </c>
      <c r="C236" s="0" t="s">
        <v>30</v>
      </c>
      <c r="D236" s="0" t="s">
        <v>232</v>
      </c>
      <c r="E236" s="5" t="s">
        <v>233</v>
      </c>
      <c r="I236" s="2">
        <v>0</v>
      </c>
      <c r="J236" s="2">
        <v>315</v>
      </c>
      <c r="M236" s="5" t="s">
        <v>3333</v>
      </c>
      <c r="N236" s="0" t="s">
        <v>104</v>
      </c>
      <c r="O236" s="3">
        <v>1830.0715873015874</v>
      </c>
      <c r="P236" s="3">
        <f>IF(O236="","",O236*MAX(I236,J236))</f>
      </c>
      <c r="Q236" s="0" t="s">
        <v>106</v>
      </c>
      <c r="R236" s="0" t="s">
        <v>107</v>
      </c>
    </row>
    <row r="237">
      <c r="A237" s="0">
        <v>933</v>
      </c>
      <c r="B237" s="0" t="s">
        <v>28</v>
      </c>
      <c r="C237" s="0" t="s">
        <v>30</v>
      </c>
      <c r="D237" s="0" t="s">
        <v>232</v>
      </c>
      <c r="E237" s="5" t="s">
        <v>233</v>
      </c>
      <c r="I237" s="2">
        <v>0</v>
      </c>
      <c r="J237" s="2">
        <v>13</v>
      </c>
      <c r="M237" s="5" t="s">
        <v>3333</v>
      </c>
      <c r="N237" s="0" t="s">
        <v>104</v>
      </c>
      <c r="O237" s="3">
        <v>1988.5307692307692</v>
      </c>
      <c r="P237" s="3">
        <f>IF(O237="","",O237*MAX(I237,J237))</f>
      </c>
      <c r="Q237" s="0" t="s">
        <v>106</v>
      </c>
      <c r="R237" s="0" t="s">
        <v>107</v>
      </c>
    </row>
    <row r="238">
      <c r="A238" s="0">
        <v>934</v>
      </c>
      <c r="B238" s="0" t="s">
        <v>26</v>
      </c>
      <c r="C238" s="0" t="s">
        <v>33</v>
      </c>
      <c r="D238" s="0" t="s">
        <v>1524</v>
      </c>
      <c r="E238" s="5" t="s">
        <v>1525</v>
      </c>
      <c r="I238" s="2">
        <v>0</v>
      </c>
      <c r="J238" s="2">
        <v>50</v>
      </c>
      <c r="M238" s="5" t="s">
        <v>3342</v>
      </c>
      <c r="N238" s="0" t="s">
        <v>104</v>
      </c>
      <c r="O238" s="3">
        <v>3757.5288</v>
      </c>
      <c r="P238" s="3">
        <f>IF(O238="","",O238*MAX(I238,J238))</f>
      </c>
      <c r="Q238" s="0" t="s">
        <v>106</v>
      </c>
      <c r="R238" s="0" t="s">
        <v>107</v>
      </c>
    </row>
    <row r="239">
      <c r="A239" s="0">
        <v>935</v>
      </c>
      <c r="B239" s="0" t="s">
        <v>28</v>
      </c>
      <c r="C239" s="0" t="s">
        <v>33</v>
      </c>
      <c r="D239" s="0" t="s">
        <v>1524</v>
      </c>
      <c r="E239" s="5" t="s">
        <v>1525</v>
      </c>
      <c r="I239" s="2">
        <v>0</v>
      </c>
      <c r="J239" s="2">
        <v>15</v>
      </c>
      <c r="M239" s="5" t="s">
        <v>3342</v>
      </c>
      <c r="N239" s="0" t="s">
        <v>104</v>
      </c>
      <c r="O239" s="3">
        <v>3801</v>
      </c>
      <c r="P239" s="3">
        <f>IF(O239="","",O239*MAX(I239,J239))</f>
      </c>
      <c r="Q239" s="0" t="s">
        <v>106</v>
      </c>
      <c r="R239" s="0" t="s">
        <v>107</v>
      </c>
    </row>
    <row r="240">
      <c r="A240" s="0">
        <v>936</v>
      </c>
      <c r="B240" s="0" t="s">
        <v>26</v>
      </c>
      <c r="C240" s="0" t="s">
        <v>33</v>
      </c>
      <c r="D240" s="0" t="s">
        <v>1869</v>
      </c>
      <c r="E240" s="5" t="s">
        <v>1864</v>
      </c>
      <c r="I240" s="2">
        <v>0</v>
      </c>
      <c r="J240" s="2">
        <v>60</v>
      </c>
      <c r="M240" s="5" t="s">
        <v>3342</v>
      </c>
      <c r="N240" s="0" t="s">
        <v>104</v>
      </c>
      <c r="O240" s="3">
        <v>1970</v>
      </c>
      <c r="P240" s="3">
        <f>IF(O240="","",O240*MAX(I240,J240))</f>
      </c>
      <c r="Q240" s="0" t="s">
        <v>106</v>
      </c>
      <c r="R240" s="0" t="s">
        <v>107</v>
      </c>
    </row>
    <row r="241">
      <c r="A241" s="0">
        <v>937</v>
      </c>
      <c r="B241" s="0" t="s">
        <v>28</v>
      </c>
      <c r="C241" s="0" t="s">
        <v>33</v>
      </c>
      <c r="D241" s="0" t="s">
        <v>1869</v>
      </c>
      <c r="E241" s="5" t="s">
        <v>1864</v>
      </c>
      <c r="I241" s="2">
        <v>0</v>
      </c>
      <c r="J241" s="2">
        <v>20</v>
      </c>
      <c r="M241" s="5" t="s">
        <v>3342</v>
      </c>
      <c r="N241" s="0" t="s">
        <v>104</v>
      </c>
      <c r="O241" s="3">
        <v>3690</v>
      </c>
      <c r="P241" s="3">
        <f>IF(O241="","",O241*MAX(I241,J241))</f>
      </c>
      <c r="Q241" s="0" t="s">
        <v>106</v>
      </c>
      <c r="R241" s="0" t="s">
        <v>107</v>
      </c>
    </row>
    <row r="242">
      <c r="A242" s="0">
        <v>938</v>
      </c>
      <c r="B242" s="0" t="s">
        <v>26</v>
      </c>
      <c r="C242" s="0" t="s">
        <v>30</v>
      </c>
      <c r="D242" s="0" t="s">
        <v>3750</v>
      </c>
      <c r="E242" s="5" t="s">
        <v>1955</v>
      </c>
      <c r="I242" s="2">
        <v>0</v>
      </c>
      <c r="J242" s="2">
        <v>35</v>
      </c>
      <c r="M242" s="5" t="s">
        <v>3309</v>
      </c>
      <c r="N242" s="0" t="s">
        <v>104</v>
      </c>
      <c r="O242" s="3">
        <v>3298.24</v>
      </c>
      <c r="P242" s="3">
        <f>IF(O242="","",O242*MAX(I242,J242))</f>
      </c>
      <c r="Q242" s="0" t="s">
        <v>106</v>
      </c>
      <c r="R242" s="0" t="s">
        <v>107</v>
      </c>
    </row>
    <row r="243">
      <c r="A243" s="0">
        <v>939</v>
      </c>
      <c r="B243" s="0" t="s">
        <v>27</v>
      </c>
      <c r="C243" s="0" t="s">
        <v>30</v>
      </c>
      <c r="D243" s="0" t="s">
        <v>3750</v>
      </c>
      <c r="E243" s="5" t="s">
        <v>1955</v>
      </c>
      <c r="I243" s="2">
        <v>0</v>
      </c>
      <c r="J243" s="2">
        <v>670</v>
      </c>
      <c r="M243" s="5" t="s">
        <v>3304</v>
      </c>
      <c r="N243" s="0" t="s">
        <v>104</v>
      </c>
      <c r="O243" s="3">
        <v>78.95823880597014</v>
      </c>
      <c r="P243" s="3">
        <f>IF(O243="","",O243*MAX(I243,J243))</f>
      </c>
      <c r="Q243" s="0" t="s">
        <v>106</v>
      </c>
      <c r="R243" s="0" t="s">
        <v>107</v>
      </c>
    </row>
    <row r="244">
      <c r="A244" s="0">
        <v>940</v>
      </c>
      <c r="B244" s="0" t="s">
        <v>26</v>
      </c>
      <c r="C244" s="0" t="s">
        <v>33</v>
      </c>
      <c r="D244" s="0" t="s">
        <v>3753</v>
      </c>
      <c r="E244" s="5" t="s">
        <v>3754</v>
      </c>
      <c r="I244" s="2">
        <v>0</v>
      </c>
      <c r="J244" s="2">
        <v>58</v>
      </c>
      <c r="M244" s="5" t="s">
        <v>3309</v>
      </c>
      <c r="N244" s="0" t="s">
        <v>104</v>
      </c>
      <c r="O244" s="3">
        <v>6776.990862068965</v>
      </c>
      <c r="P244" s="3">
        <f>IF(O244="","",O244*MAX(I244,J244))</f>
      </c>
      <c r="Q244" s="0" t="s">
        <v>106</v>
      </c>
      <c r="R244" s="0" t="s">
        <v>107</v>
      </c>
    </row>
    <row r="245">
      <c r="A245" s="0">
        <v>941</v>
      </c>
      <c r="B245" s="0" t="s">
        <v>27</v>
      </c>
      <c r="C245" s="0" t="s">
        <v>33</v>
      </c>
      <c r="D245" s="0" t="s">
        <v>3753</v>
      </c>
      <c r="E245" s="5" t="s">
        <v>3754</v>
      </c>
      <c r="I245" s="2">
        <v>0</v>
      </c>
      <c r="J245" s="2">
        <v>0</v>
      </c>
      <c r="M245" s="5" t="s">
        <v>3309</v>
      </c>
      <c r="N245" s="0" t="s">
        <v>104</v>
      </c>
      <c r="O245" s="3">
        <v>7382.0082539682535</v>
      </c>
      <c r="P245" s="3">
        <f>IF(O245="","",O245*MAX(I245,J245))</f>
      </c>
      <c r="Q245" s="0" t="s">
        <v>106</v>
      </c>
      <c r="R245" s="0" t="s">
        <v>107</v>
      </c>
    </row>
    <row r="246">
      <c r="A246" s="0">
        <v>942</v>
      </c>
      <c r="B246" s="0" t="s">
        <v>28</v>
      </c>
      <c r="C246" s="0" t="s">
        <v>33</v>
      </c>
      <c r="D246" s="0" t="s">
        <v>3753</v>
      </c>
      <c r="E246" s="5" t="s">
        <v>3754</v>
      </c>
      <c r="I246" s="2">
        <v>0</v>
      </c>
      <c r="J246" s="2">
        <v>5</v>
      </c>
      <c r="M246" s="5" t="s">
        <v>3309</v>
      </c>
      <c r="N246" s="0" t="s">
        <v>104</v>
      </c>
      <c r="O246" s="3">
        <v>14400.210000000001</v>
      </c>
      <c r="P246" s="3">
        <f>IF(O246="","",O246*MAX(I246,J246))</f>
      </c>
      <c r="Q246" s="0" t="s">
        <v>106</v>
      </c>
      <c r="R246" s="0" t="s">
        <v>107</v>
      </c>
    </row>
    <row r="247">
      <c r="A247" s="0">
        <v>943</v>
      </c>
      <c r="B247" s="0" t="s">
        <v>28</v>
      </c>
      <c r="C247" s="0" t="s">
        <v>33</v>
      </c>
      <c r="D247" s="0" t="s">
        <v>739</v>
      </c>
      <c r="E247" s="5" t="s">
        <v>740</v>
      </c>
      <c r="I247" s="2">
        <v>0</v>
      </c>
      <c r="J247" s="2">
        <v>30</v>
      </c>
      <c r="M247" s="5" t="s">
        <v>3457</v>
      </c>
      <c r="N247" s="0" t="s">
        <v>104</v>
      </c>
      <c r="O247" s="3">
        <v>1564.3283333333334</v>
      </c>
      <c r="P247" s="3">
        <f>IF(O247="","",O247*MAX(I247,J247))</f>
      </c>
      <c r="Q247" s="0" t="s">
        <v>106</v>
      </c>
      <c r="R247" s="0" t="s">
        <v>107</v>
      </c>
    </row>
    <row r="248">
      <c r="A248" s="0">
        <v>944</v>
      </c>
      <c r="B248" s="0" t="s">
        <v>26</v>
      </c>
      <c r="C248" s="0" t="s">
        <v>33</v>
      </c>
      <c r="D248" s="0" t="s">
        <v>3759</v>
      </c>
      <c r="E248" s="5" t="s">
        <v>3760</v>
      </c>
      <c r="I248" s="2">
        <v>0</v>
      </c>
      <c r="J248" s="2">
        <v>34</v>
      </c>
      <c r="M248" s="5" t="s">
        <v>3309</v>
      </c>
      <c r="N248" s="0" t="s">
        <v>104</v>
      </c>
      <c r="O248" s="3">
        <v>5123.529411764706</v>
      </c>
      <c r="P248" s="3">
        <f>IF(O248="","",O248*MAX(I248,J248))</f>
      </c>
      <c r="Q248" s="0" t="s">
        <v>106</v>
      </c>
      <c r="R248" s="0" t="s">
        <v>107</v>
      </c>
    </row>
    <row r="249">
      <c r="A249" s="0">
        <v>945</v>
      </c>
      <c r="B249" s="0" t="s">
        <v>27</v>
      </c>
      <c r="C249" s="0" t="s">
        <v>33</v>
      </c>
      <c r="D249" s="0" t="s">
        <v>3759</v>
      </c>
      <c r="E249" s="5" t="s">
        <v>3760</v>
      </c>
      <c r="I249" s="2">
        <v>0</v>
      </c>
      <c r="J249" s="2">
        <v>96</v>
      </c>
      <c r="M249" s="5" t="s">
        <v>3309</v>
      </c>
      <c r="N249" s="0" t="s">
        <v>104</v>
      </c>
      <c r="O249" s="3">
        <v>178.57604166666667</v>
      </c>
      <c r="P249" s="3">
        <f>IF(O249="","",O249*MAX(I249,J249))</f>
      </c>
      <c r="Q249" s="0" t="s">
        <v>106</v>
      </c>
      <c r="R249" s="0" t="s">
        <v>107</v>
      </c>
    </row>
    <row r="250">
      <c r="A250" s="0">
        <v>946</v>
      </c>
      <c r="B250" s="0" t="s">
        <v>28</v>
      </c>
      <c r="C250" s="0" t="s">
        <v>33</v>
      </c>
      <c r="D250" s="0" t="s">
        <v>3759</v>
      </c>
      <c r="E250" s="5" t="s">
        <v>3760</v>
      </c>
      <c r="I250" s="2">
        <v>0</v>
      </c>
      <c r="J250" s="2">
        <v>177</v>
      </c>
      <c r="M250" s="5" t="s">
        <v>3309</v>
      </c>
      <c r="N250" s="0" t="s">
        <v>104</v>
      </c>
      <c r="O250" s="3">
        <v>1157.6158192090395</v>
      </c>
      <c r="P250" s="3">
        <f>IF(O250="","",O250*MAX(I250,J250))</f>
      </c>
      <c r="Q250" s="0" t="s">
        <v>106</v>
      </c>
      <c r="R250" s="0" t="s">
        <v>107</v>
      </c>
    </row>
    <row r="251">
      <c r="A251" s="0">
        <v>947</v>
      </c>
      <c r="B251" s="0" t="s">
        <v>26</v>
      </c>
      <c r="C251" s="0" t="s">
        <v>33</v>
      </c>
      <c r="D251" s="0" t="s">
        <v>3764</v>
      </c>
      <c r="E251" s="5" t="s">
        <v>3765</v>
      </c>
      <c r="I251" s="2">
        <v>0</v>
      </c>
      <c r="J251" s="2">
        <v>30</v>
      </c>
      <c r="M251" s="5" t="s">
        <v>3309</v>
      </c>
      <c r="N251" s="0" t="s">
        <v>104</v>
      </c>
      <c r="O251" s="3">
        <v>848.4633333333334</v>
      </c>
      <c r="P251" s="3">
        <f>IF(O251="","",O251*MAX(I251,J251))</f>
      </c>
      <c r="Q251" s="0" t="s">
        <v>106</v>
      </c>
      <c r="R251" s="0" t="s">
        <v>107</v>
      </c>
    </row>
    <row r="252">
      <c r="A252" s="0">
        <v>948</v>
      </c>
      <c r="B252" s="0" t="s">
        <v>26</v>
      </c>
      <c r="C252" s="0" t="s">
        <v>33</v>
      </c>
      <c r="D252" s="0" t="s">
        <v>3767</v>
      </c>
      <c r="E252" s="5" t="s">
        <v>1481</v>
      </c>
      <c r="I252" s="2">
        <v>0</v>
      </c>
      <c r="J252" s="2">
        <v>30</v>
      </c>
      <c r="M252" s="5" t="s">
        <v>3309</v>
      </c>
      <c r="N252" s="0" t="s">
        <v>104</v>
      </c>
      <c r="O252" s="3">
        <v>848.4633333333334</v>
      </c>
      <c r="P252" s="3">
        <f>IF(O252="","",O252*MAX(I252,J252))</f>
      </c>
      <c r="Q252" s="0" t="s">
        <v>106</v>
      </c>
      <c r="R252" s="0" t="s">
        <v>107</v>
      </c>
    </row>
    <row r="253">
      <c r="A253" s="0">
        <v>949</v>
      </c>
      <c r="B253" s="0" t="s">
        <v>28</v>
      </c>
      <c r="C253" s="0" t="s">
        <v>33</v>
      </c>
      <c r="D253" s="0" t="s">
        <v>3767</v>
      </c>
      <c r="E253" s="5" t="s">
        <v>1481</v>
      </c>
      <c r="I253" s="2">
        <v>0</v>
      </c>
      <c r="J253" s="2">
        <v>150</v>
      </c>
      <c r="M253" s="5" t="s">
        <v>3309</v>
      </c>
      <c r="N253" s="0" t="s">
        <v>104</v>
      </c>
      <c r="O253" s="3">
        <v>679.8211333333334</v>
      </c>
      <c r="P253" s="3">
        <f>IF(O253="","",O253*MAX(I253,J253))</f>
      </c>
      <c r="Q253" s="0" t="s">
        <v>106</v>
      </c>
      <c r="R253" s="0" t="s">
        <v>107</v>
      </c>
    </row>
    <row r="254">
      <c r="A254" s="0">
        <v>950</v>
      </c>
      <c r="B254" s="0" t="s">
        <v>26</v>
      </c>
      <c r="C254" s="0" t="s">
        <v>33</v>
      </c>
      <c r="D254" s="0" t="s">
        <v>3770</v>
      </c>
      <c r="E254" s="5" t="s">
        <v>3771</v>
      </c>
      <c r="I254" s="2">
        <v>0</v>
      </c>
      <c r="J254" s="2">
        <v>60</v>
      </c>
      <c r="M254" s="5" t="s">
        <v>3309</v>
      </c>
      <c r="N254" s="0" t="s">
        <v>104</v>
      </c>
      <c r="O254" s="3">
        <v>49.48800000000001</v>
      </c>
      <c r="P254" s="3">
        <f>IF(O254="","",O254*MAX(I254,J254))</f>
      </c>
      <c r="Q254" s="0" t="s">
        <v>106</v>
      </c>
      <c r="R254" s="0" t="s">
        <v>107</v>
      </c>
    </row>
    <row r="255">
      <c r="A255" s="0">
        <v>951</v>
      </c>
      <c r="B255" s="0" t="s">
        <v>26</v>
      </c>
      <c r="C255" s="0" t="s">
        <v>33</v>
      </c>
      <c r="D255" s="0" t="s">
        <v>3773</v>
      </c>
      <c r="E255" s="5" t="s">
        <v>1963</v>
      </c>
      <c r="I255" s="2">
        <v>0</v>
      </c>
      <c r="J255" s="2">
        <v>30</v>
      </c>
      <c r="M255" s="5" t="s">
        <v>3309</v>
      </c>
      <c r="N255" s="0" t="s">
        <v>104</v>
      </c>
      <c r="O255" s="3">
        <v>630</v>
      </c>
      <c r="P255" s="3">
        <f>IF(O255="","",O255*MAX(I255,J255))</f>
      </c>
      <c r="Q255" s="0" t="s">
        <v>106</v>
      </c>
      <c r="R255" s="0" t="s">
        <v>107</v>
      </c>
    </row>
    <row r="256">
      <c r="A256" s="0">
        <v>952</v>
      </c>
      <c r="B256" s="0" t="s">
        <v>26</v>
      </c>
      <c r="C256" s="0" t="s">
        <v>33</v>
      </c>
      <c r="D256" s="0" t="s">
        <v>3775</v>
      </c>
      <c r="E256" s="5" t="s">
        <v>3776</v>
      </c>
      <c r="I256" s="2">
        <v>0</v>
      </c>
      <c r="J256" s="2">
        <v>85</v>
      </c>
      <c r="M256" s="5" t="s">
        <v>3309</v>
      </c>
      <c r="N256" s="0" t="s">
        <v>104</v>
      </c>
      <c r="O256" s="3">
        <v>1215</v>
      </c>
      <c r="P256" s="3">
        <f>IF(O256="","",O256*MAX(I256,J256))</f>
      </c>
      <c r="Q256" s="0" t="s">
        <v>106</v>
      </c>
      <c r="R256" s="0" t="s">
        <v>107</v>
      </c>
    </row>
    <row r="257">
      <c r="A257" s="0">
        <v>953</v>
      </c>
      <c r="B257" s="0" t="s">
        <v>28</v>
      </c>
      <c r="C257" s="0" t="s">
        <v>33</v>
      </c>
      <c r="D257" s="0" t="s">
        <v>3775</v>
      </c>
      <c r="E257" s="5" t="s">
        <v>3776</v>
      </c>
      <c r="I257" s="2">
        <v>0</v>
      </c>
      <c r="J257" s="2">
        <v>10</v>
      </c>
      <c r="M257" s="5" t="s">
        <v>3309</v>
      </c>
      <c r="N257" s="0" t="s">
        <v>104</v>
      </c>
      <c r="O257" s="3">
        <v>5380</v>
      </c>
      <c r="P257" s="3">
        <f>IF(O257="","",O257*MAX(I257,J257))</f>
      </c>
      <c r="Q257" s="0" t="s">
        <v>106</v>
      </c>
      <c r="R257" s="0" t="s">
        <v>107</v>
      </c>
    </row>
    <row r="258">
      <c r="A258" s="0">
        <v>954</v>
      </c>
      <c r="B258" s="0" t="s">
        <v>26</v>
      </c>
      <c r="C258" s="0" t="s">
        <v>33</v>
      </c>
      <c r="D258" s="0" t="s">
        <v>3779</v>
      </c>
      <c r="E258" s="5" t="s">
        <v>3780</v>
      </c>
      <c r="I258" s="2">
        <v>0</v>
      </c>
      <c r="J258" s="2">
        <v>30</v>
      </c>
      <c r="M258" s="5" t="s">
        <v>3309</v>
      </c>
      <c r="N258" s="0" t="s">
        <v>104</v>
      </c>
      <c r="O258" s="3">
        <v>115.28999999999999</v>
      </c>
      <c r="P258" s="3">
        <f>IF(O258="","",O258*MAX(I258,J258))</f>
      </c>
      <c r="Q258" s="0" t="s">
        <v>106</v>
      </c>
      <c r="R258" s="0" t="s">
        <v>107</v>
      </c>
    </row>
    <row r="259">
      <c r="A259" s="0">
        <v>955</v>
      </c>
      <c r="B259" s="0" t="s">
        <v>26</v>
      </c>
      <c r="C259" s="0" t="s">
        <v>33</v>
      </c>
      <c r="D259" s="0" t="s">
        <v>3782</v>
      </c>
      <c r="E259" s="5" t="s">
        <v>3783</v>
      </c>
      <c r="I259" s="2">
        <v>0</v>
      </c>
      <c r="J259" s="2">
        <v>30</v>
      </c>
      <c r="M259" s="5" t="s">
        <v>3309</v>
      </c>
      <c r="N259" s="0" t="s">
        <v>104</v>
      </c>
      <c r="O259" s="3">
        <v>295</v>
      </c>
      <c r="P259" s="3">
        <f>IF(O259="","",O259*MAX(I259,J259))</f>
      </c>
      <c r="Q259" s="0" t="s">
        <v>106</v>
      </c>
      <c r="R259" s="0" t="s">
        <v>107</v>
      </c>
    </row>
    <row r="260">
      <c r="A260" s="0">
        <v>956</v>
      </c>
      <c r="B260" s="0" t="s">
        <v>26</v>
      </c>
      <c r="C260" s="0" t="s">
        <v>30</v>
      </c>
      <c r="D260" s="0" t="s">
        <v>3785</v>
      </c>
      <c r="E260" s="5" t="s">
        <v>3786</v>
      </c>
      <c r="I260" s="2">
        <v>0</v>
      </c>
      <c r="J260" s="2">
        <v>30</v>
      </c>
      <c r="M260" s="5" t="s">
        <v>3309</v>
      </c>
      <c r="N260" s="0" t="s">
        <v>104</v>
      </c>
      <c r="O260" s="3">
        <v>1639.73</v>
      </c>
      <c r="P260" s="3">
        <f>IF(O260="","",O260*MAX(I260,J260))</f>
      </c>
      <c r="Q260" s="0" t="s">
        <v>106</v>
      </c>
      <c r="R260" s="0" t="s">
        <v>107</v>
      </c>
    </row>
    <row r="261">
      <c r="A261" s="0">
        <v>957</v>
      </c>
      <c r="B261" s="0" t="s">
        <v>26</v>
      </c>
      <c r="C261" s="0" t="s">
        <v>30</v>
      </c>
      <c r="D261" s="0" t="s">
        <v>3788</v>
      </c>
      <c r="E261" s="5" t="s">
        <v>3789</v>
      </c>
      <c r="I261" s="2">
        <v>0</v>
      </c>
      <c r="J261" s="2">
        <v>28</v>
      </c>
      <c r="M261" s="5" t="s">
        <v>3309</v>
      </c>
      <c r="N261" s="0" t="s">
        <v>104</v>
      </c>
      <c r="O261" s="3">
        <v>9307.143214285714</v>
      </c>
      <c r="P261" s="3">
        <f>IF(O261="","",O261*MAX(I261,J261))</f>
      </c>
      <c r="Q261" s="0" t="s">
        <v>106</v>
      </c>
      <c r="R261" s="0" t="s">
        <v>107</v>
      </c>
    </row>
    <row r="262">
      <c r="A262" s="0">
        <v>958</v>
      </c>
      <c r="B262" s="0" t="s">
        <v>27</v>
      </c>
      <c r="C262" s="0" t="s">
        <v>30</v>
      </c>
      <c r="D262" s="0" t="s">
        <v>3788</v>
      </c>
      <c r="E262" s="5" t="s">
        <v>3789</v>
      </c>
      <c r="I262" s="2">
        <v>0</v>
      </c>
      <c r="J262" s="2">
        <v>10</v>
      </c>
      <c r="M262" s="5" t="s">
        <v>3309</v>
      </c>
      <c r="N262" s="0" t="s">
        <v>104</v>
      </c>
      <c r="O262" s="3">
        <v>14600</v>
      </c>
      <c r="P262" s="3">
        <f>IF(O262="","",O262*MAX(I262,J262))</f>
      </c>
      <c r="Q262" s="0" t="s">
        <v>106</v>
      </c>
      <c r="R262" s="0" t="s">
        <v>107</v>
      </c>
    </row>
    <row r="263">
      <c r="A263" s="0">
        <v>959</v>
      </c>
      <c r="B263" s="0" t="s">
        <v>28</v>
      </c>
      <c r="C263" s="0" t="s">
        <v>30</v>
      </c>
      <c r="D263" s="0" t="s">
        <v>3788</v>
      </c>
      <c r="E263" s="5" t="s">
        <v>3789</v>
      </c>
      <c r="I263" s="2">
        <v>0</v>
      </c>
      <c r="J263" s="2">
        <v>15</v>
      </c>
      <c r="M263" s="5" t="s">
        <v>3309</v>
      </c>
      <c r="N263" s="0" t="s">
        <v>104</v>
      </c>
      <c r="O263" s="3">
        <v>9307.142666666668</v>
      </c>
      <c r="P263" s="3">
        <f>IF(O263="","",O263*MAX(I263,J263))</f>
      </c>
      <c r="Q263" s="0" t="s">
        <v>106</v>
      </c>
      <c r="R263" s="0" t="s">
        <v>107</v>
      </c>
    </row>
    <row r="264">
      <c r="A264" s="0">
        <v>960</v>
      </c>
      <c r="B264" s="0" t="s">
        <v>26</v>
      </c>
      <c r="C264" s="0" t="s">
        <v>33</v>
      </c>
      <c r="D264" s="0" t="s">
        <v>3793</v>
      </c>
      <c r="E264" s="5" t="s">
        <v>3794</v>
      </c>
      <c r="I264" s="2">
        <v>0</v>
      </c>
      <c r="J264" s="2">
        <v>74</v>
      </c>
      <c r="M264" s="5" t="s">
        <v>3309</v>
      </c>
      <c r="N264" s="0" t="s">
        <v>104</v>
      </c>
      <c r="O264" s="3">
        <v>15135.428513513512</v>
      </c>
      <c r="P264" s="3">
        <f>IF(O264="","",O264*MAX(I264,J264))</f>
      </c>
      <c r="Q264" s="0" t="s">
        <v>106</v>
      </c>
      <c r="R264" s="0" t="s">
        <v>107</v>
      </c>
    </row>
    <row r="265">
      <c r="A265" s="0">
        <v>961</v>
      </c>
      <c r="B265" s="0" t="s">
        <v>26</v>
      </c>
      <c r="C265" s="0" t="s">
        <v>33</v>
      </c>
      <c r="D265" s="0" t="s">
        <v>1466</v>
      </c>
      <c r="E265" s="5" t="s">
        <v>566</v>
      </c>
      <c r="I265" s="2">
        <v>0</v>
      </c>
      <c r="J265" s="2">
        <v>33</v>
      </c>
      <c r="M265" s="5" t="s">
        <v>3796</v>
      </c>
      <c r="N265" s="0" t="s">
        <v>104</v>
      </c>
      <c r="O265" s="3">
        <v>6371.327272727273</v>
      </c>
      <c r="P265" s="3">
        <f>IF(O265="","",O265*MAX(I265,J265))</f>
      </c>
      <c r="Q265" s="0" t="s">
        <v>106</v>
      </c>
      <c r="R265" s="0" t="s">
        <v>107</v>
      </c>
    </row>
    <row r="266">
      <c r="A266" s="0">
        <v>962</v>
      </c>
      <c r="B266" s="0" t="s">
        <v>26</v>
      </c>
      <c r="C266" s="0" t="s">
        <v>33</v>
      </c>
      <c r="D266" s="0" t="s">
        <v>3798</v>
      </c>
      <c r="E266" s="5" t="s">
        <v>3799</v>
      </c>
      <c r="I266" s="2">
        <v>0</v>
      </c>
      <c r="J266" s="2">
        <v>35</v>
      </c>
      <c r="M266" s="5" t="s">
        <v>3309</v>
      </c>
      <c r="N266" s="0" t="s">
        <v>104</v>
      </c>
      <c r="O266" s="3">
        <v>4081.25</v>
      </c>
      <c r="P266" s="3">
        <f>IF(O266="","",O266*MAX(I266,J266))</f>
      </c>
      <c r="Q266" s="0" t="s">
        <v>106</v>
      </c>
      <c r="R266" s="0" t="s">
        <v>107</v>
      </c>
    </row>
    <row r="267">
      <c r="A267" s="0">
        <v>966</v>
      </c>
      <c r="B267" s="0" t="s">
        <v>27</v>
      </c>
      <c r="C267" s="0" t="s">
        <v>33</v>
      </c>
      <c r="D267" s="0" t="s">
        <v>211</v>
      </c>
      <c r="E267" s="5" t="s">
        <v>212</v>
      </c>
      <c r="I267" s="2">
        <v>0</v>
      </c>
      <c r="J267" s="2">
        <v>727</v>
      </c>
      <c r="M267" s="5" t="s">
        <v>3333</v>
      </c>
      <c r="N267" s="0" t="s">
        <v>104</v>
      </c>
      <c r="O267" s="3">
        <v>1426.700385144429</v>
      </c>
      <c r="P267" s="3">
        <f>IF(O267="","",O267*MAX(I267,J267))</f>
      </c>
      <c r="Q267" s="0" t="s">
        <v>106</v>
      </c>
      <c r="R267" s="0" t="s">
        <v>107</v>
      </c>
    </row>
    <row r="268">
      <c r="A268" s="0">
        <v>967</v>
      </c>
      <c r="B268" s="0" t="s">
        <v>28</v>
      </c>
      <c r="C268" s="0" t="s">
        <v>33</v>
      </c>
      <c r="D268" s="0" t="s">
        <v>211</v>
      </c>
      <c r="E268" s="5" t="s">
        <v>212</v>
      </c>
      <c r="I268" s="2">
        <v>0</v>
      </c>
      <c r="J268" s="2">
        <v>36</v>
      </c>
      <c r="M268" s="5" t="s">
        <v>3333</v>
      </c>
      <c r="N268" s="0" t="s">
        <v>104</v>
      </c>
      <c r="O268" s="3">
        <v>2427.33</v>
      </c>
      <c r="P268" s="3">
        <f>IF(O268="","",O268*MAX(I268,J268))</f>
      </c>
      <c r="Q268" s="0" t="s">
        <v>106</v>
      </c>
      <c r="R268" s="0" t="s">
        <v>107</v>
      </c>
    </row>
    <row r="269">
      <c r="A269" s="0">
        <v>968</v>
      </c>
      <c r="B269" s="0" t="s">
        <v>26</v>
      </c>
      <c r="C269" s="0" t="s">
        <v>33</v>
      </c>
      <c r="D269" s="0" t="s">
        <v>2226</v>
      </c>
      <c r="E269" s="5" t="s">
        <v>2227</v>
      </c>
      <c r="I269" s="2">
        <v>0</v>
      </c>
      <c r="J269" s="2">
        <v>24</v>
      </c>
      <c r="M269" s="5" t="s">
        <v>3371</v>
      </c>
      <c r="N269" s="0" t="s">
        <v>104</v>
      </c>
      <c r="O269" s="3">
        <v>1644.63</v>
      </c>
      <c r="P269" s="3">
        <f>IF(O269="","",O269*MAX(I269,J269))</f>
      </c>
      <c r="Q269" s="0" t="s">
        <v>106</v>
      </c>
      <c r="R269" s="0" t="s">
        <v>107</v>
      </c>
    </row>
    <row r="270">
      <c r="A270" s="0">
        <v>969</v>
      </c>
      <c r="B270" s="0" t="s">
        <v>27</v>
      </c>
      <c r="C270" s="0" t="s">
        <v>33</v>
      </c>
      <c r="D270" s="0" t="s">
        <v>2226</v>
      </c>
      <c r="E270" s="5" t="s">
        <v>2227</v>
      </c>
      <c r="I270" s="2">
        <v>0</v>
      </c>
      <c r="J270" s="2">
        <v>84</v>
      </c>
      <c r="M270" s="5" t="s">
        <v>3371</v>
      </c>
      <c r="N270" s="0" t="s">
        <v>104</v>
      </c>
      <c r="O270" s="3">
        <v>1950</v>
      </c>
      <c r="P270" s="3">
        <f>IF(O270="","",O270*MAX(I270,J270))</f>
      </c>
      <c r="Q270" s="0" t="s">
        <v>106</v>
      </c>
      <c r="R270" s="0" t="s">
        <v>107</v>
      </c>
    </row>
    <row r="271">
      <c r="A271" s="0">
        <v>970</v>
      </c>
      <c r="B271" s="0" t="s">
        <v>26</v>
      </c>
      <c r="C271" s="0" t="s">
        <v>33</v>
      </c>
      <c r="D271" s="0" t="s">
        <v>3810</v>
      </c>
      <c r="E271" s="5" t="s">
        <v>673</v>
      </c>
      <c r="I271" s="2">
        <v>0</v>
      </c>
      <c r="J271" s="2">
        <v>24</v>
      </c>
      <c r="M271" s="5" t="s">
        <v>3304</v>
      </c>
      <c r="N271" s="0" t="s">
        <v>104</v>
      </c>
      <c r="O271" s="3">
        <v>9214.800000000001</v>
      </c>
      <c r="P271" s="3">
        <f>IF(O271="","",O271*MAX(I271,J271))</f>
      </c>
      <c r="Q271" s="0" t="s">
        <v>106</v>
      </c>
      <c r="R271" s="0" t="s">
        <v>107</v>
      </c>
    </row>
    <row r="272">
      <c r="A272" s="0">
        <v>971</v>
      </c>
      <c r="B272" s="0" t="s">
        <v>26</v>
      </c>
      <c r="C272" s="0" t="s">
        <v>30</v>
      </c>
      <c r="D272" s="0" t="s">
        <v>3812</v>
      </c>
      <c r="E272" s="5" t="s">
        <v>3813</v>
      </c>
      <c r="I272" s="2">
        <v>0</v>
      </c>
      <c r="J272" s="2">
        <v>24</v>
      </c>
      <c r="M272" s="5" t="s">
        <v>3309</v>
      </c>
      <c r="N272" s="0" t="s">
        <v>104</v>
      </c>
      <c r="O272" s="3">
        <v>2974.24</v>
      </c>
      <c r="P272" s="3">
        <f>IF(O272="","",O272*MAX(I272,J272))</f>
      </c>
      <c r="Q272" s="0" t="s">
        <v>106</v>
      </c>
      <c r="R272" s="0" t="s">
        <v>107</v>
      </c>
    </row>
    <row r="273">
      <c r="A273" s="0">
        <v>972</v>
      </c>
      <c r="B273" s="0" t="s">
        <v>26</v>
      </c>
      <c r="C273" s="0" t="s">
        <v>30</v>
      </c>
      <c r="D273" s="0" t="s">
        <v>3815</v>
      </c>
      <c r="E273" s="5" t="s">
        <v>3816</v>
      </c>
      <c r="I273" s="2">
        <v>0</v>
      </c>
      <c r="J273" s="2">
        <v>24</v>
      </c>
      <c r="M273" s="5" t="s">
        <v>3309</v>
      </c>
      <c r="N273" s="0" t="s">
        <v>104</v>
      </c>
      <c r="O273" s="3">
        <v>2338.7912499999998</v>
      </c>
      <c r="P273" s="3">
        <f>IF(O273="","",O273*MAX(I273,J273))</f>
      </c>
      <c r="Q273" s="0" t="s">
        <v>106</v>
      </c>
      <c r="R273" s="0" t="s">
        <v>107</v>
      </c>
    </row>
    <row r="274">
      <c r="A274" s="0">
        <v>976</v>
      </c>
      <c r="B274" s="0" t="s">
        <v>26</v>
      </c>
      <c r="C274" s="0" t="s">
        <v>30</v>
      </c>
      <c r="D274" s="0" t="s">
        <v>2140</v>
      </c>
      <c r="E274" s="5" t="s">
        <v>2141</v>
      </c>
      <c r="I274" s="2">
        <v>0</v>
      </c>
      <c r="J274" s="2">
        <v>22</v>
      </c>
      <c r="M274" s="5" t="s">
        <v>3371</v>
      </c>
      <c r="N274" s="0" t="s">
        <v>104</v>
      </c>
      <c r="O274" s="3">
        <v>145.9140909090909</v>
      </c>
      <c r="P274" s="3">
        <f>IF(O274="","",O274*MAX(I274,J274))</f>
      </c>
      <c r="Q274" s="0" t="s">
        <v>106</v>
      </c>
      <c r="R274" s="0" t="s">
        <v>107</v>
      </c>
    </row>
    <row r="275">
      <c r="A275" s="0">
        <v>977</v>
      </c>
      <c r="B275" s="0" t="s">
        <v>27</v>
      </c>
      <c r="C275" s="0" t="s">
        <v>30</v>
      </c>
      <c r="D275" s="0" t="s">
        <v>2140</v>
      </c>
      <c r="E275" s="5" t="s">
        <v>2141</v>
      </c>
      <c r="I275" s="2">
        <v>0</v>
      </c>
      <c r="J275" s="2">
        <v>2400</v>
      </c>
      <c r="M275" s="5" t="s">
        <v>3371</v>
      </c>
      <c r="N275" s="0" t="s">
        <v>104</v>
      </c>
      <c r="O275" s="3">
        <v>181.76957083333332</v>
      </c>
      <c r="P275" s="3">
        <f>IF(O275="","",O275*MAX(I275,J275))</f>
      </c>
      <c r="Q275" s="0" t="s">
        <v>106</v>
      </c>
      <c r="R275" s="0" t="s">
        <v>107</v>
      </c>
    </row>
    <row r="276">
      <c r="A276" s="0">
        <v>978</v>
      </c>
      <c r="B276" s="0" t="s">
        <v>26</v>
      </c>
      <c r="C276" s="0" t="s">
        <v>33</v>
      </c>
      <c r="D276" s="0" t="s">
        <v>3825</v>
      </c>
      <c r="E276" s="5" t="s">
        <v>3826</v>
      </c>
      <c r="I276" s="2">
        <v>0</v>
      </c>
      <c r="J276" s="2">
        <v>21</v>
      </c>
      <c r="M276" s="5" t="s">
        <v>3309</v>
      </c>
      <c r="N276" s="0" t="s">
        <v>104</v>
      </c>
      <c r="O276" s="3">
        <v>2049.1838095238095</v>
      </c>
      <c r="P276" s="3">
        <f>IF(O276="","",O276*MAX(I276,J276))</f>
      </c>
      <c r="Q276" s="0" t="s">
        <v>106</v>
      </c>
      <c r="R276" s="0" t="s">
        <v>107</v>
      </c>
    </row>
    <row r="277">
      <c r="A277" s="0">
        <v>979</v>
      </c>
      <c r="B277" s="0" t="s">
        <v>26</v>
      </c>
      <c r="C277" s="0" t="s">
        <v>30</v>
      </c>
      <c r="D277" s="0" t="s">
        <v>3828</v>
      </c>
      <c r="E277" s="5" t="s">
        <v>3829</v>
      </c>
      <c r="I277" s="2">
        <v>0</v>
      </c>
      <c r="J277" s="2">
        <v>21</v>
      </c>
      <c r="M277" s="5" t="s">
        <v>3309</v>
      </c>
      <c r="N277" s="0" t="s">
        <v>104</v>
      </c>
      <c r="O277" s="3">
        <v>8149.358095238094</v>
      </c>
      <c r="P277" s="3">
        <f>IF(O277="","",O277*MAX(I277,J277))</f>
      </c>
      <c r="Q277" s="0" t="s">
        <v>106</v>
      </c>
      <c r="R277" s="0" t="s">
        <v>107</v>
      </c>
    </row>
    <row r="278">
      <c r="A278" s="0">
        <v>980</v>
      </c>
      <c r="B278" s="0" t="s">
        <v>26</v>
      </c>
      <c r="C278" s="0" t="s">
        <v>33</v>
      </c>
      <c r="D278" s="0" t="s">
        <v>3831</v>
      </c>
      <c r="E278" s="5" t="s">
        <v>2666</v>
      </c>
      <c r="I278" s="2">
        <v>0</v>
      </c>
      <c r="J278" s="2">
        <v>20</v>
      </c>
      <c r="M278" s="5" t="s">
        <v>3309</v>
      </c>
      <c r="N278" s="0" t="s">
        <v>104</v>
      </c>
      <c r="O278" s="3">
        <v>1400</v>
      </c>
      <c r="P278" s="3">
        <f>IF(O278="","",O278*MAX(I278,J278))</f>
      </c>
      <c r="Q278" s="0" t="s">
        <v>106</v>
      </c>
      <c r="R278" s="0" t="s">
        <v>107</v>
      </c>
    </row>
    <row r="279">
      <c r="A279" s="0">
        <v>981</v>
      </c>
      <c r="B279" s="0" t="s">
        <v>26</v>
      </c>
      <c r="C279" s="0" t="s">
        <v>33</v>
      </c>
      <c r="D279" s="0" t="s">
        <v>3833</v>
      </c>
      <c r="E279" s="5" t="s">
        <v>3834</v>
      </c>
      <c r="I279" s="2">
        <v>0</v>
      </c>
      <c r="J279" s="2">
        <v>20</v>
      </c>
      <c r="M279" s="5" t="s">
        <v>3309</v>
      </c>
      <c r="N279" s="0" t="s">
        <v>104</v>
      </c>
      <c r="O279" s="3">
        <v>14176.710000000001</v>
      </c>
      <c r="P279" s="3">
        <f>IF(O279="","",O279*MAX(I279,J279))</f>
      </c>
      <c r="Q279" s="0" t="s">
        <v>106</v>
      </c>
      <c r="R279" s="0" t="s">
        <v>107</v>
      </c>
    </row>
    <row r="280">
      <c r="A280" s="0">
        <v>982</v>
      </c>
      <c r="B280" s="0" t="s">
        <v>26</v>
      </c>
      <c r="C280" s="0" t="s">
        <v>33</v>
      </c>
      <c r="D280" s="0" t="s">
        <v>3836</v>
      </c>
      <c r="E280" s="5" t="s">
        <v>2518</v>
      </c>
      <c r="I280" s="2">
        <v>0</v>
      </c>
      <c r="J280" s="2">
        <v>20</v>
      </c>
      <c r="M280" s="5" t="s">
        <v>3309</v>
      </c>
      <c r="N280" s="0" t="s">
        <v>104</v>
      </c>
      <c r="O280" s="3">
        <v>1491</v>
      </c>
      <c r="P280" s="3">
        <f>IF(O280="","",O280*MAX(I280,J280))</f>
      </c>
      <c r="Q280" s="0" t="s">
        <v>106</v>
      </c>
      <c r="R280" s="0" t="s">
        <v>107</v>
      </c>
    </row>
    <row r="281">
      <c r="A281" s="0">
        <v>983</v>
      </c>
      <c r="B281" s="0" t="s">
        <v>26</v>
      </c>
      <c r="C281" s="0" t="s">
        <v>33</v>
      </c>
      <c r="D281" s="0" t="s">
        <v>3838</v>
      </c>
      <c r="E281" s="5" t="s">
        <v>3839</v>
      </c>
      <c r="I281" s="2">
        <v>0</v>
      </c>
      <c r="J281" s="2">
        <v>25</v>
      </c>
      <c r="M281" s="5" t="s">
        <v>3309</v>
      </c>
      <c r="N281" s="0" t="s">
        <v>104</v>
      </c>
      <c r="O281" s="3">
        <v>5862.581999999999</v>
      </c>
      <c r="P281" s="3">
        <f>IF(O281="","",O281*MAX(I281,J281))</f>
      </c>
      <c r="Q281" s="0" t="s">
        <v>106</v>
      </c>
      <c r="R281" s="0" t="s">
        <v>107</v>
      </c>
    </row>
    <row r="282">
      <c r="A282" s="0">
        <v>984</v>
      </c>
      <c r="B282" s="0" t="s">
        <v>28</v>
      </c>
      <c r="C282" s="0" t="s">
        <v>33</v>
      </c>
      <c r="D282" s="0" t="s">
        <v>3838</v>
      </c>
      <c r="E282" s="5" t="s">
        <v>3839</v>
      </c>
      <c r="I282" s="2">
        <v>0</v>
      </c>
      <c r="J282" s="2">
        <v>15</v>
      </c>
      <c r="M282" s="5" t="s">
        <v>3309</v>
      </c>
      <c r="N282" s="0" t="s">
        <v>104</v>
      </c>
      <c r="O282" s="3">
        <v>9525.866666666667</v>
      </c>
      <c r="P282" s="3">
        <f>IF(O282="","",O282*MAX(I282,J282))</f>
      </c>
      <c r="Q282" s="0" t="s">
        <v>106</v>
      </c>
      <c r="R282" s="0" t="s">
        <v>107</v>
      </c>
    </row>
    <row r="283">
      <c r="A283" s="0">
        <v>985</v>
      </c>
      <c r="B283" s="0" t="s">
        <v>26</v>
      </c>
      <c r="C283" s="0" t="s">
        <v>33</v>
      </c>
      <c r="D283" s="0" t="s">
        <v>3842</v>
      </c>
      <c r="E283" s="5" t="s">
        <v>136</v>
      </c>
      <c r="I283" s="2">
        <v>0</v>
      </c>
      <c r="J283" s="2">
        <v>20</v>
      </c>
      <c r="M283" s="5" t="s">
        <v>3304</v>
      </c>
      <c r="N283" s="0" t="s">
        <v>104</v>
      </c>
      <c r="O283" s="3">
        <v>27.3</v>
      </c>
      <c r="P283" s="3">
        <f>IF(O283="","",O283*MAX(I283,J283))</f>
      </c>
      <c r="Q283" s="0" t="s">
        <v>106</v>
      </c>
      <c r="R283" s="0" t="s">
        <v>107</v>
      </c>
    </row>
    <row r="284">
      <c r="A284" s="0">
        <v>986</v>
      </c>
      <c r="B284" s="0" t="s">
        <v>28</v>
      </c>
      <c r="C284" s="0" t="s">
        <v>33</v>
      </c>
      <c r="D284" s="0" t="s">
        <v>3842</v>
      </c>
      <c r="E284" s="5" t="s">
        <v>136</v>
      </c>
      <c r="I284" s="2">
        <v>0</v>
      </c>
      <c r="J284" s="2">
        <v>1</v>
      </c>
      <c r="M284" s="5" t="s">
        <v>3309</v>
      </c>
      <c r="N284" s="0" t="s">
        <v>104</v>
      </c>
      <c r="O284" s="3">
        <v>2185</v>
      </c>
      <c r="P284" s="3">
        <f>IF(O284="","",O284*MAX(I284,J284))</f>
      </c>
      <c r="Q284" s="0" t="s">
        <v>106</v>
      </c>
      <c r="R284" s="0" t="s">
        <v>107</v>
      </c>
    </row>
    <row r="285">
      <c r="A285" s="0">
        <v>987</v>
      </c>
      <c r="B285" s="0" t="s">
        <v>26</v>
      </c>
      <c r="C285" s="0" t="s">
        <v>33</v>
      </c>
      <c r="D285" s="0" t="s">
        <v>3845</v>
      </c>
      <c r="E285" s="5" t="s">
        <v>3846</v>
      </c>
      <c r="I285" s="2">
        <v>0</v>
      </c>
      <c r="J285" s="2">
        <v>30</v>
      </c>
      <c r="M285" s="5" t="s">
        <v>3309</v>
      </c>
      <c r="N285" s="0" t="s">
        <v>104</v>
      </c>
      <c r="O285" s="3">
        <v>3950.2</v>
      </c>
      <c r="P285" s="3">
        <f>IF(O285="","",O285*MAX(I285,J285))</f>
      </c>
      <c r="Q285" s="0" t="s">
        <v>106</v>
      </c>
      <c r="R285" s="0" t="s">
        <v>107</v>
      </c>
    </row>
    <row r="286">
      <c r="A286" s="0">
        <v>988</v>
      </c>
      <c r="B286" s="0" t="s">
        <v>26</v>
      </c>
      <c r="C286" s="0" t="s">
        <v>33</v>
      </c>
      <c r="D286" s="0" t="s">
        <v>3848</v>
      </c>
      <c r="E286" s="5" t="s">
        <v>3849</v>
      </c>
      <c r="I286" s="2">
        <v>0</v>
      </c>
      <c r="J286" s="2">
        <v>20</v>
      </c>
      <c r="M286" s="5" t="s">
        <v>3309</v>
      </c>
      <c r="N286" s="0" t="s">
        <v>104</v>
      </c>
      <c r="O286" s="3">
        <v>4112.121499999999</v>
      </c>
      <c r="P286" s="3">
        <f>IF(O286="","",O286*MAX(I286,J286))</f>
      </c>
      <c r="Q286" s="0" t="s">
        <v>106</v>
      </c>
      <c r="R286" s="0" t="s">
        <v>107</v>
      </c>
    </row>
    <row r="287">
      <c r="A287" s="0">
        <v>989</v>
      </c>
      <c r="B287" s="0" t="s">
        <v>26</v>
      </c>
      <c r="C287" s="0" t="s">
        <v>33</v>
      </c>
      <c r="D287" s="0" t="s">
        <v>3851</v>
      </c>
      <c r="E287" s="5" t="s">
        <v>3852</v>
      </c>
      <c r="I287" s="2">
        <v>0</v>
      </c>
      <c r="J287" s="2">
        <v>20</v>
      </c>
      <c r="M287" s="5" t="s">
        <v>3309</v>
      </c>
      <c r="N287" s="0" t="s">
        <v>104</v>
      </c>
      <c r="O287" s="3">
        <v>6212.7</v>
      </c>
      <c r="P287" s="3">
        <f>IF(O287="","",O287*MAX(I287,J287))</f>
      </c>
      <c r="Q287" s="0" t="s">
        <v>106</v>
      </c>
      <c r="R287" s="0" t="s">
        <v>107</v>
      </c>
    </row>
    <row r="288">
      <c r="A288" s="0">
        <v>990</v>
      </c>
      <c r="B288" s="0" t="s">
        <v>26</v>
      </c>
      <c r="C288" s="0" t="s">
        <v>33</v>
      </c>
      <c r="D288" s="0" t="s">
        <v>3854</v>
      </c>
      <c r="E288" s="5" t="s">
        <v>3855</v>
      </c>
      <c r="I288" s="2">
        <v>0</v>
      </c>
      <c r="J288" s="2">
        <v>20</v>
      </c>
      <c r="M288" s="5" t="s">
        <v>3309</v>
      </c>
      <c r="N288" s="0" t="s">
        <v>104</v>
      </c>
      <c r="O288" s="3">
        <v>12403.6</v>
      </c>
      <c r="P288" s="3">
        <f>IF(O288="","",O288*MAX(I288,J288))</f>
      </c>
      <c r="Q288" s="0" t="s">
        <v>106</v>
      </c>
      <c r="R288" s="0" t="s">
        <v>107</v>
      </c>
    </row>
    <row r="289">
      <c r="A289" s="0">
        <v>991</v>
      </c>
      <c r="B289" s="0" t="s">
        <v>26</v>
      </c>
      <c r="C289" s="0" t="s">
        <v>30</v>
      </c>
      <c r="D289" s="0" t="s">
        <v>3857</v>
      </c>
      <c r="E289" s="5" t="s">
        <v>3858</v>
      </c>
      <c r="I289" s="2">
        <v>0</v>
      </c>
      <c r="J289" s="2">
        <v>23</v>
      </c>
      <c r="M289" s="5" t="s">
        <v>3309</v>
      </c>
      <c r="N289" s="0" t="s">
        <v>104</v>
      </c>
      <c r="O289" s="3">
        <v>12992.844782608696</v>
      </c>
      <c r="P289" s="3">
        <f>IF(O289="","",O289*MAX(I289,J289))</f>
      </c>
      <c r="Q289" s="0" t="s">
        <v>106</v>
      </c>
      <c r="R289" s="0" t="s">
        <v>107</v>
      </c>
    </row>
    <row r="290">
      <c r="A290" s="0">
        <v>992</v>
      </c>
      <c r="B290" s="0" t="s">
        <v>27</v>
      </c>
      <c r="C290" s="0" t="s">
        <v>30</v>
      </c>
      <c r="D290" s="0" t="s">
        <v>3857</v>
      </c>
      <c r="E290" s="5" t="s">
        <v>3858</v>
      </c>
      <c r="I290" s="2">
        <v>0</v>
      </c>
      <c r="J290" s="2">
        <v>8</v>
      </c>
      <c r="M290" s="5" t="s">
        <v>3309</v>
      </c>
      <c r="N290" s="0" t="s">
        <v>104</v>
      </c>
      <c r="O290" s="3">
        <v>538.59</v>
      </c>
      <c r="P290" s="3">
        <f>IF(O290="","",O290*MAX(I290,J290))</f>
      </c>
      <c r="Q290" s="0" t="s">
        <v>106</v>
      </c>
      <c r="R290" s="0" t="s">
        <v>107</v>
      </c>
    </row>
    <row r="291">
      <c r="A291" s="0">
        <v>993</v>
      </c>
      <c r="B291" s="0" t="s">
        <v>26</v>
      </c>
      <c r="C291" s="0" t="s">
        <v>30</v>
      </c>
      <c r="D291" s="0" t="s">
        <v>3861</v>
      </c>
      <c r="E291" s="5" t="s">
        <v>3862</v>
      </c>
      <c r="I291" s="2">
        <v>0</v>
      </c>
      <c r="J291" s="2">
        <v>20</v>
      </c>
      <c r="M291" s="5" t="s">
        <v>3309</v>
      </c>
      <c r="N291" s="0" t="s">
        <v>104</v>
      </c>
      <c r="O291" s="3">
        <v>2835</v>
      </c>
      <c r="P291" s="3">
        <f>IF(O291="","",O291*MAX(I291,J291))</f>
      </c>
      <c r="Q291" s="0" t="s">
        <v>106</v>
      </c>
      <c r="R291" s="0" t="s">
        <v>107</v>
      </c>
    </row>
    <row r="292">
      <c r="A292" s="0">
        <v>994</v>
      </c>
      <c r="B292" s="0" t="s">
        <v>27</v>
      </c>
      <c r="C292" s="0" t="s">
        <v>30</v>
      </c>
      <c r="D292" s="0" t="s">
        <v>3861</v>
      </c>
      <c r="E292" s="5" t="s">
        <v>3862</v>
      </c>
      <c r="I292" s="2">
        <v>0</v>
      </c>
      <c r="J292" s="2">
        <v>319</v>
      </c>
      <c r="M292" s="5" t="s">
        <v>3309</v>
      </c>
      <c r="N292" s="0" t="s">
        <v>104</v>
      </c>
      <c r="O292" s="3">
        <v>2727.3503761755487</v>
      </c>
      <c r="P292" s="3">
        <f>IF(O292="","",O292*MAX(I292,J292))</f>
      </c>
      <c r="Q292" s="0" t="s">
        <v>106</v>
      </c>
      <c r="R292" s="0" t="s">
        <v>107</v>
      </c>
    </row>
    <row r="293">
      <c r="A293" s="0">
        <v>995</v>
      </c>
      <c r="B293" s="0" t="s">
        <v>26</v>
      </c>
      <c r="C293" s="0" t="s">
        <v>30</v>
      </c>
      <c r="D293" s="0" t="s">
        <v>3865</v>
      </c>
      <c r="E293" s="5" t="s">
        <v>301</v>
      </c>
      <c r="I293" s="2">
        <v>0</v>
      </c>
      <c r="J293" s="2">
        <v>20</v>
      </c>
      <c r="M293" s="5" t="s">
        <v>3304</v>
      </c>
      <c r="N293" s="0" t="s">
        <v>104</v>
      </c>
      <c r="O293" s="3">
        <v>374.716</v>
      </c>
      <c r="P293" s="3">
        <f>IF(O293="","",O293*MAX(I293,J293))</f>
      </c>
      <c r="Q293" s="0" t="s">
        <v>106</v>
      </c>
      <c r="R293" s="0" t="s">
        <v>107</v>
      </c>
    </row>
    <row r="294">
      <c r="A294" s="0">
        <v>996</v>
      </c>
      <c r="B294" s="0" t="s">
        <v>27</v>
      </c>
      <c r="C294" s="0" t="s">
        <v>30</v>
      </c>
      <c r="D294" s="0" t="s">
        <v>3865</v>
      </c>
      <c r="E294" s="5" t="s">
        <v>301</v>
      </c>
      <c r="I294" s="2">
        <v>0</v>
      </c>
      <c r="J294" s="2">
        <v>580</v>
      </c>
      <c r="M294" s="5" t="s">
        <v>3304</v>
      </c>
      <c r="N294" s="0" t="s">
        <v>104</v>
      </c>
      <c r="O294" s="3">
        <v>396.37998275862066</v>
      </c>
      <c r="P294" s="3">
        <f>IF(O294="","",O294*MAX(I294,J294))</f>
      </c>
      <c r="Q294" s="0" t="s">
        <v>106</v>
      </c>
      <c r="R294" s="0" t="s">
        <v>107</v>
      </c>
    </row>
    <row r="295">
      <c r="A295" s="0">
        <v>997</v>
      </c>
      <c r="B295" s="0" t="s">
        <v>28</v>
      </c>
      <c r="C295" s="0" t="s">
        <v>30</v>
      </c>
      <c r="D295" s="0" t="s">
        <v>3865</v>
      </c>
      <c r="E295" s="5" t="s">
        <v>301</v>
      </c>
      <c r="I295" s="2">
        <v>0</v>
      </c>
      <c r="J295" s="2">
        <v>10</v>
      </c>
      <c r="M295" s="5" t="s">
        <v>3304</v>
      </c>
      <c r="N295" s="0" t="s">
        <v>104</v>
      </c>
      <c r="O295" s="3">
        <v>406.43</v>
      </c>
      <c r="P295" s="3">
        <f>IF(O295="","",O295*MAX(I295,J295))</f>
      </c>
      <c r="Q295" s="0" t="s">
        <v>106</v>
      </c>
      <c r="R295" s="0" t="s">
        <v>107</v>
      </c>
    </row>
    <row r="296">
      <c r="A296" s="0">
        <v>998</v>
      </c>
      <c r="B296" s="0" t="s">
        <v>26</v>
      </c>
      <c r="C296" s="0" t="s">
        <v>30</v>
      </c>
      <c r="D296" s="0" t="s">
        <v>3869</v>
      </c>
      <c r="E296" s="5" t="s">
        <v>383</v>
      </c>
      <c r="I296" s="2">
        <v>0</v>
      </c>
      <c r="J296" s="2">
        <v>40</v>
      </c>
      <c r="M296" s="5" t="s">
        <v>3304</v>
      </c>
      <c r="N296" s="0" t="s">
        <v>104</v>
      </c>
      <c r="O296" s="3">
        <v>1702.36</v>
      </c>
      <c r="P296" s="3">
        <f>IF(O296="","",O296*MAX(I296,J296))</f>
      </c>
      <c r="Q296" s="0" t="s">
        <v>106</v>
      </c>
      <c r="R296" s="0" t="s">
        <v>107</v>
      </c>
    </row>
    <row r="297">
      <c r="A297" s="0">
        <v>999</v>
      </c>
      <c r="B297" s="0" t="s">
        <v>27</v>
      </c>
      <c r="C297" s="0" t="s">
        <v>30</v>
      </c>
      <c r="D297" s="0" t="s">
        <v>3869</v>
      </c>
      <c r="E297" s="5" t="s">
        <v>383</v>
      </c>
      <c r="I297" s="2">
        <v>0</v>
      </c>
      <c r="J297" s="2">
        <v>7010</v>
      </c>
      <c r="M297" s="5" t="s">
        <v>3304</v>
      </c>
      <c r="N297" s="0" t="s">
        <v>104</v>
      </c>
      <c r="O297" s="3">
        <v>46.24395435092725</v>
      </c>
      <c r="P297" s="3">
        <f>IF(O297="","",O297*MAX(I297,J297))</f>
      </c>
      <c r="Q297" s="0" t="s">
        <v>106</v>
      </c>
      <c r="R297" s="0" t="s">
        <v>107</v>
      </c>
    </row>
    <row r="298">
      <c r="A298" s="0">
        <v>1000</v>
      </c>
      <c r="B298" s="0" t="s">
        <v>28</v>
      </c>
      <c r="C298" s="0" t="s">
        <v>30</v>
      </c>
      <c r="D298" s="0" t="s">
        <v>3869</v>
      </c>
      <c r="E298" s="5" t="s">
        <v>383</v>
      </c>
      <c r="I298" s="2">
        <v>0</v>
      </c>
      <c r="J298" s="2">
        <v>270</v>
      </c>
      <c r="M298" s="5" t="s">
        <v>3304</v>
      </c>
      <c r="N298" s="0" t="s">
        <v>104</v>
      </c>
      <c r="O298" s="3">
        <v>88.4074074074074</v>
      </c>
      <c r="P298" s="3">
        <f>IF(O298="","",O298*MAX(I298,J298))</f>
      </c>
      <c r="Q298" s="0" t="s">
        <v>106</v>
      </c>
      <c r="R298" s="0" t="s">
        <v>107</v>
      </c>
    </row>
    <row r="299">
      <c r="A299" s="0">
        <v>1001</v>
      </c>
      <c r="B299" s="0" t="s">
        <v>26</v>
      </c>
      <c r="C299" s="0" t="s">
        <v>30</v>
      </c>
      <c r="D299" s="0" t="s">
        <v>3873</v>
      </c>
      <c r="E299" s="5" t="s">
        <v>3874</v>
      </c>
      <c r="I299" s="2">
        <v>0</v>
      </c>
      <c r="J299" s="2">
        <v>20</v>
      </c>
      <c r="M299" s="5" t="s">
        <v>3309</v>
      </c>
      <c r="N299" s="0" t="s">
        <v>104</v>
      </c>
      <c r="O299" s="3">
        <v>318.6</v>
      </c>
      <c r="P299" s="3">
        <f>IF(O299="","",O299*MAX(I299,J299))</f>
      </c>
      <c r="Q299" s="0" t="s">
        <v>106</v>
      </c>
      <c r="R299" s="0" t="s">
        <v>107</v>
      </c>
    </row>
    <row r="300">
      <c r="A300" s="0">
        <v>1002</v>
      </c>
      <c r="B300" s="0" t="s">
        <v>27</v>
      </c>
      <c r="C300" s="0" t="s">
        <v>30</v>
      </c>
      <c r="D300" s="0" t="s">
        <v>3873</v>
      </c>
      <c r="E300" s="5" t="s">
        <v>3874</v>
      </c>
      <c r="I300" s="2">
        <v>0</v>
      </c>
      <c r="J300" s="2">
        <v>100</v>
      </c>
      <c r="M300" s="5" t="s">
        <v>3309</v>
      </c>
      <c r="N300" s="0" t="s">
        <v>104</v>
      </c>
      <c r="O300" s="3">
        <v>17.82</v>
      </c>
      <c r="P300" s="3">
        <f>IF(O300="","",O300*MAX(I300,J300))</f>
      </c>
      <c r="Q300" s="0" t="s">
        <v>106</v>
      </c>
      <c r="R300" s="0" t="s">
        <v>107</v>
      </c>
    </row>
    <row r="301">
      <c r="A301" s="0">
        <v>1003</v>
      </c>
      <c r="B301" s="0" t="s">
        <v>26</v>
      </c>
      <c r="C301" s="0" t="s">
        <v>30</v>
      </c>
      <c r="D301" s="0" t="s">
        <v>3877</v>
      </c>
      <c r="E301" s="5" t="s">
        <v>3878</v>
      </c>
      <c r="I301" s="2">
        <v>0</v>
      </c>
      <c r="J301" s="2">
        <v>20</v>
      </c>
      <c r="M301" s="5" t="s">
        <v>3309</v>
      </c>
      <c r="N301" s="0" t="s">
        <v>104</v>
      </c>
      <c r="O301" s="3">
        <v>2069.2</v>
      </c>
      <c r="P301" s="3">
        <f>IF(O301="","",O301*MAX(I301,J301))</f>
      </c>
      <c r="Q301" s="0" t="s">
        <v>106</v>
      </c>
      <c r="R301" s="0" t="s">
        <v>107</v>
      </c>
    </row>
    <row r="302">
      <c r="A302" s="0">
        <v>1004</v>
      </c>
      <c r="B302" s="0" t="s">
        <v>28</v>
      </c>
      <c r="C302" s="0" t="s">
        <v>30</v>
      </c>
      <c r="D302" s="0" t="s">
        <v>3877</v>
      </c>
      <c r="E302" s="5" t="s">
        <v>3878</v>
      </c>
      <c r="I302" s="2">
        <v>0</v>
      </c>
      <c r="J302" s="2">
        <v>7</v>
      </c>
      <c r="M302" s="5" t="s">
        <v>3309</v>
      </c>
      <c r="N302" s="0" t="s">
        <v>104</v>
      </c>
      <c r="O302" s="3">
        <v>2069.2</v>
      </c>
      <c r="P302" s="3">
        <f>IF(O302="","",O302*MAX(I302,J302))</f>
      </c>
      <c r="Q302" s="0" t="s">
        <v>106</v>
      </c>
      <c r="R302" s="0" t="s">
        <v>107</v>
      </c>
    </row>
    <row r="303">
      <c r="A303" s="0">
        <v>1005</v>
      </c>
      <c r="B303" s="0" t="s">
        <v>26</v>
      </c>
      <c r="C303" s="0" t="s">
        <v>30</v>
      </c>
      <c r="D303" s="0" t="s">
        <v>3881</v>
      </c>
      <c r="E303" s="5" t="s">
        <v>3882</v>
      </c>
      <c r="I303" s="2">
        <v>0</v>
      </c>
      <c r="J303" s="2">
        <v>20</v>
      </c>
      <c r="M303" s="5" t="s">
        <v>3309</v>
      </c>
      <c r="N303" s="0" t="s">
        <v>104</v>
      </c>
      <c r="O303" s="3">
        <v>1188.25</v>
      </c>
      <c r="P303" s="3">
        <f>IF(O303="","",O303*MAX(I303,J303))</f>
      </c>
      <c r="Q303" s="0" t="s">
        <v>106</v>
      </c>
      <c r="R303" s="0" t="s">
        <v>107</v>
      </c>
    </row>
    <row r="304">
      <c r="A304" s="0">
        <v>1010</v>
      </c>
      <c r="B304" s="0" t="s">
        <v>26</v>
      </c>
      <c r="C304" s="0" t="s">
        <v>33</v>
      </c>
      <c r="D304" s="0" t="s">
        <v>3892</v>
      </c>
      <c r="E304" s="5" t="s">
        <v>3893</v>
      </c>
      <c r="I304" s="2">
        <v>0</v>
      </c>
      <c r="J304" s="2">
        <v>18</v>
      </c>
      <c r="M304" s="5" t="s">
        <v>3309</v>
      </c>
      <c r="N304" s="0" t="s">
        <v>104</v>
      </c>
      <c r="O304" s="3">
        <v>11289.86</v>
      </c>
      <c r="P304" s="3">
        <f>IF(O304="","",O304*MAX(I304,J304))</f>
      </c>
      <c r="Q304" s="0" t="s">
        <v>106</v>
      </c>
      <c r="R304" s="0" t="s">
        <v>107</v>
      </c>
    </row>
    <row r="305">
      <c r="A305" s="0">
        <v>1011</v>
      </c>
      <c r="B305" s="0" t="s">
        <v>26</v>
      </c>
      <c r="C305" s="0" t="s">
        <v>33</v>
      </c>
      <c r="D305" s="0" t="s">
        <v>3895</v>
      </c>
      <c r="E305" s="5" t="s">
        <v>3109</v>
      </c>
      <c r="I305" s="2">
        <v>0</v>
      </c>
      <c r="J305" s="2">
        <v>18</v>
      </c>
      <c r="M305" s="5" t="s">
        <v>3309</v>
      </c>
      <c r="N305" s="0" t="s">
        <v>104</v>
      </c>
      <c r="O305" s="3">
        <v>2035.601111111111</v>
      </c>
      <c r="P305" s="3">
        <f>IF(O305="","",O305*MAX(I305,J305))</f>
      </c>
      <c r="Q305" s="0" t="s">
        <v>106</v>
      </c>
      <c r="R305" s="0" t="s">
        <v>107</v>
      </c>
    </row>
    <row r="306">
      <c r="A306" s="0">
        <v>1012</v>
      </c>
      <c r="B306" s="0" t="s">
        <v>26</v>
      </c>
      <c r="C306" s="0" t="s">
        <v>30</v>
      </c>
      <c r="D306" s="0" t="s">
        <v>3897</v>
      </c>
      <c r="E306" s="5" t="s">
        <v>3165</v>
      </c>
      <c r="I306" s="2">
        <v>0</v>
      </c>
      <c r="J306" s="2">
        <v>18</v>
      </c>
      <c r="M306" s="5" t="s">
        <v>3309</v>
      </c>
      <c r="N306" s="0" t="s">
        <v>104</v>
      </c>
      <c r="O306" s="3">
        <v>544.14</v>
      </c>
      <c r="P306" s="3">
        <f>IF(O306="","",O306*MAX(I306,J306))</f>
      </c>
      <c r="Q306" s="0" t="s">
        <v>106</v>
      </c>
      <c r="R306" s="0" t="s">
        <v>107</v>
      </c>
    </row>
    <row r="307">
      <c r="A307" s="0">
        <v>1013</v>
      </c>
      <c r="B307" s="0" t="s">
        <v>27</v>
      </c>
      <c r="C307" s="0" t="s">
        <v>30</v>
      </c>
      <c r="D307" s="0" t="s">
        <v>3897</v>
      </c>
      <c r="E307" s="5" t="s">
        <v>3165</v>
      </c>
      <c r="I307" s="2">
        <v>0</v>
      </c>
      <c r="J307" s="2">
        <v>216</v>
      </c>
      <c r="M307" s="5" t="s">
        <v>3309</v>
      </c>
      <c r="N307" s="0" t="s">
        <v>104</v>
      </c>
      <c r="O307" s="3">
        <v>115.72013888888888</v>
      </c>
      <c r="P307" s="3">
        <f>IF(O307="","",O307*MAX(I307,J307))</f>
      </c>
      <c r="Q307" s="0" t="s">
        <v>106</v>
      </c>
      <c r="R307" s="0" t="s">
        <v>107</v>
      </c>
    </row>
    <row r="308">
      <c r="A308" s="0">
        <v>1014</v>
      </c>
      <c r="B308" s="0" t="s">
        <v>28</v>
      </c>
      <c r="C308" s="0" t="s">
        <v>30</v>
      </c>
      <c r="D308" s="0" t="s">
        <v>3897</v>
      </c>
      <c r="E308" s="5" t="s">
        <v>3165</v>
      </c>
      <c r="I308" s="2">
        <v>0</v>
      </c>
      <c r="J308" s="2">
        <v>50</v>
      </c>
      <c r="M308" s="5" t="s">
        <v>3304</v>
      </c>
      <c r="N308" s="0" t="s">
        <v>104</v>
      </c>
      <c r="O308" s="3">
        <v>1200</v>
      </c>
      <c r="P308" s="3">
        <f>IF(O308="","",O308*MAX(I308,J308))</f>
      </c>
      <c r="Q308" s="0" t="s">
        <v>106</v>
      </c>
      <c r="R308" s="0" t="s">
        <v>107</v>
      </c>
    </row>
    <row r="309">
      <c r="A309" s="0">
        <v>1015</v>
      </c>
      <c r="B309" s="0" t="s">
        <v>26</v>
      </c>
      <c r="C309" s="0" t="s">
        <v>30</v>
      </c>
      <c r="D309" s="0" t="s">
        <v>3901</v>
      </c>
      <c r="E309" s="5" t="s">
        <v>3902</v>
      </c>
      <c r="I309" s="2">
        <v>0</v>
      </c>
      <c r="J309" s="2">
        <v>17</v>
      </c>
      <c r="M309" s="5" t="s">
        <v>3309</v>
      </c>
      <c r="N309" s="0" t="s">
        <v>104</v>
      </c>
      <c r="O309" s="3">
        <v>219775.01470588235</v>
      </c>
      <c r="P309" s="3">
        <f>IF(O309="","",O309*MAX(I309,J309))</f>
      </c>
      <c r="Q309" s="0" t="s">
        <v>106</v>
      </c>
      <c r="R309" s="0" t="s">
        <v>107</v>
      </c>
    </row>
    <row r="310">
      <c r="A310" s="0">
        <v>1019</v>
      </c>
      <c r="B310" s="0" t="s">
        <v>26</v>
      </c>
      <c r="C310" s="0" t="s">
        <v>33</v>
      </c>
      <c r="D310" s="0" t="s">
        <v>1777</v>
      </c>
      <c r="E310" s="5" t="s">
        <v>1778</v>
      </c>
      <c r="I310" s="2">
        <v>0</v>
      </c>
      <c r="J310" s="2">
        <v>22</v>
      </c>
      <c r="M310" s="5" t="s">
        <v>3342</v>
      </c>
      <c r="N310" s="0" t="s">
        <v>104</v>
      </c>
      <c r="O310" s="3">
        <v>12766.90909090909</v>
      </c>
      <c r="P310" s="3">
        <f>IF(O310="","",O310*MAX(I310,J310))</f>
      </c>
      <c r="Q310" s="0" t="s">
        <v>106</v>
      </c>
      <c r="R310" s="0" t="s">
        <v>107</v>
      </c>
    </row>
    <row r="311">
      <c r="A311" s="0">
        <v>1020</v>
      </c>
      <c r="B311" s="0" t="s">
        <v>28</v>
      </c>
      <c r="C311" s="0" t="s">
        <v>33</v>
      </c>
      <c r="D311" s="0" t="s">
        <v>1777</v>
      </c>
      <c r="E311" s="5" t="s">
        <v>1778</v>
      </c>
      <c r="I311" s="2">
        <v>0</v>
      </c>
      <c r="J311" s="2">
        <v>20</v>
      </c>
      <c r="M311" s="5" t="s">
        <v>3342</v>
      </c>
      <c r="N311" s="0" t="s">
        <v>104</v>
      </c>
      <c r="O311" s="3">
        <v>5111.808999999999</v>
      </c>
      <c r="P311" s="3">
        <f>IF(O311="","",O311*MAX(I311,J311))</f>
      </c>
      <c r="Q311" s="0" t="s">
        <v>106</v>
      </c>
      <c r="R311" s="0" t="s">
        <v>107</v>
      </c>
    </row>
    <row r="312">
      <c r="A312" s="0">
        <v>1024</v>
      </c>
      <c r="B312" s="0" t="s">
        <v>27</v>
      </c>
      <c r="C312" s="0" t="s">
        <v>33</v>
      </c>
      <c r="D312" s="0" t="s">
        <v>167</v>
      </c>
      <c r="E312" s="5" t="s">
        <v>168</v>
      </c>
      <c r="I312" s="2">
        <v>0</v>
      </c>
      <c r="J312" s="2">
        <v>0</v>
      </c>
      <c r="M312" s="5" t="s">
        <v>3321</v>
      </c>
      <c r="N312" s="0" t="s">
        <v>104</v>
      </c>
      <c r="O312" s="3">
        <v>539.1889230769231</v>
      </c>
      <c r="P312" s="3">
        <f>IF(O312="","",O312*MAX(I312,J312))</f>
      </c>
      <c r="Q312" s="0" t="s">
        <v>106</v>
      </c>
      <c r="R312" s="0" t="s">
        <v>107</v>
      </c>
    </row>
    <row r="313">
      <c r="A313" s="0">
        <v>1025</v>
      </c>
      <c r="B313" s="0" t="s">
        <v>28</v>
      </c>
      <c r="C313" s="0" t="s">
        <v>33</v>
      </c>
      <c r="D313" s="0" t="s">
        <v>167</v>
      </c>
      <c r="E313" s="5" t="s">
        <v>168</v>
      </c>
      <c r="I313" s="2">
        <v>0</v>
      </c>
      <c r="J313" s="2">
        <v>50</v>
      </c>
      <c r="M313" s="5" t="s">
        <v>3333</v>
      </c>
      <c r="N313" s="0" t="s">
        <v>104</v>
      </c>
      <c r="O313" s="3">
        <v>600.4055999999999</v>
      </c>
      <c r="P313" s="3">
        <f>IF(O313="","",O313*MAX(I313,J313))</f>
      </c>
      <c r="Q313" s="0" t="s">
        <v>106</v>
      </c>
      <c r="R313" s="0" t="s">
        <v>107</v>
      </c>
    </row>
    <row r="314">
      <c r="A314" s="0">
        <v>1026</v>
      </c>
      <c r="B314" s="0" t="s">
        <v>26</v>
      </c>
      <c r="C314" s="0" t="s">
        <v>33</v>
      </c>
      <c r="D314" s="0" t="s">
        <v>3918</v>
      </c>
      <c r="E314" s="5" t="s">
        <v>3919</v>
      </c>
      <c r="I314" s="2">
        <v>0</v>
      </c>
      <c r="J314" s="2">
        <v>20</v>
      </c>
      <c r="M314" s="5" t="s">
        <v>3309</v>
      </c>
      <c r="N314" s="0" t="s">
        <v>104</v>
      </c>
      <c r="O314" s="3">
        <v>2084.2755</v>
      </c>
      <c r="P314" s="3">
        <f>IF(O314="","",O314*MAX(I314,J314))</f>
      </c>
      <c r="Q314" s="0" t="s">
        <v>106</v>
      </c>
      <c r="R314" s="0" t="s">
        <v>107</v>
      </c>
    </row>
    <row r="315">
      <c r="A315" s="0">
        <v>1027</v>
      </c>
      <c r="B315" s="0" t="s">
        <v>27</v>
      </c>
      <c r="C315" s="0" t="s">
        <v>33</v>
      </c>
      <c r="D315" s="0" t="s">
        <v>3918</v>
      </c>
      <c r="E315" s="5" t="s">
        <v>3919</v>
      </c>
      <c r="I315" s="2">
        <v>0</v>
      </c>
      <c r="J315" s="2">
        <v>93</v>
      </c>
      <c r="M315" s="5" t="s">
        <v>3309</v>
      </c>
      <c r="N315" s="0" t="s">
        <v>104</v>
      </c>
      <c r="O315" s="3">
        <v>200.35999999999999</v>
      </c>
      <c r="P315" s="3">
        <f>IF(O315="","",O315*MAX(I315,J315))</f>
      </c>
      <c r="Q315" s="0" t="s">
        <v>106</v>
      </c>
      <c r="R315" s="0" t="s">
        <v>107</v>
      </c>
    </row>
    <row r="316">
      <c r="A316" s="0">
        <v>1028</v>
      </c>
      <c r="B316" s="0" t="s">
        <v>26</v>
      </c>
      <c r="C316" s="0" t="s">
        <v>33</v>
      </c>
      <c r="D316" s="0" t="s">
        <v>3922</v>
      </c>
      <c r="E316" s="5" t="s">
        <v>3923</v>
      </c>
      <c r="I316" s="2">
        <v>0</v>
      </c>
      <c r="J316" s="2">
        <v>15</v>
      </c>
      <c r="M316" s="5" t="s">
        <v>3309</v>
      </c>
      <c r="N316" s="0" t="s">
        <v>104</v>
      </c>
      <c r="O316" s="3">
        <v>157.02</v>
      </c>
      <c r="P316" s="3">
        <f>IF(O316="","",O316*MAX(I316,J316))</f>
      </c>
      <c r="Q316" s="0" t="s">
        <v>106</v>
      </c>
      <c r="R316" s="0" t="s">
        <v>107</v>
      </c>
    </row>
    <row r="317">
      <c r="A317" s="0">
        <v>1029</v>
      </c>
      <c r="B317" s="0" t="s">
        <v>27</v>
      </c>
      <c r="C317" s="0" t="s">
        <v>33</v>
      </c>
      <c r="D317" s="0" t="s">
        <v>319</v>
      </c>
      <c r="E317" s="5" t="s">
        <v>320</v>
      </c>
      <c r="I317" s="2">
        <v>0</v>
      </c>
      <c r="J317" s="2">
        <v>109</v>
      </c>
      <c r="M317" s="5" t="s">
        <v>3321</v>
      </c>
      <c r="N317" s="0" t="s">
        <v>104</v>
      </c>
      <c r="O317" s="3">
        <v>6404.695229357797</v>
      </c>
      <c r="P317" s="3">
        <f>IF(O317="","",O317*MAX(I317,J317))</f>
      </c>
      <c r="Q317" s="0" t="s">
        <v>106</v>
      </c>
      <c r="R317" s="0" t="s">
        <v>107</v>
      </c>
    </row>
    <row r="318">
      <c r="A318" s="0">
        <v>1030</v>
      </c>
      <c r="B318" s="0" t="s">
        <v>26</v>
      </c>
      <c r="C318" s="0" t="s">
        <v>33</v>
      </c>
      <c r="D318" s="0" t="s">
        <v>3926</v>
      </c>
      <c r="E318" s="5" t="s">
        <v>3927</v>
      </c>
      <c r="I318" s="2">
        <v>0</v>
      </c>
      <c r="J318" s="2">
        <v>21</v>
      </c>
      <c r="M318" s="5" t="s">
        <v>3309</v>
      </c>
      <c r="N318" s="0" t="s">
        <v>104</v>
      </c>
      <c r="O318" s="3">
        <v>3610.7847619047616</v>
      </c>
      <c r="P318" s="3">
        <f>IF(O318="","",O318*MAX(I318,J318))</f>
      </c>
      <c r="Q318" s="0" t="s">
        <v>106</v>
      </c>
      <c r="R318" s="0" t="s">
        <v>107</v>
      </c>
    </row>
    <row r="319">
      <c r="A319" s="0">
        <v>1031</v>
      </c>
      <c r="B319" s="0" t="s">
        <v>26</v>
      </c>
      <c r="C319" s="0" t="s">
        <v>33</v>
      </c>
      <c r="D319" s="0" t="s">
        <v>3929</v>
      </c>
      <c r="E319" s="5" t="s">
        <v>3930</v>
      </c>
      <c r="I319" s="2">
        <v>0</v>
      </c>
      <c r="J319" s="2">
        <v>29</v>
      </c>
      <c r="M319" s="5" t="s">
        <v>3309</v>
      </c>
      <c r="N319" s="0" t="s">
        <v>104</v>
      </c>
      <c r="O319" s="3">
        <v>3121.054137931035</v>
      </c>
      <c r="P319" s="3">
        <f>IF(O319="","",O319*MAX(I319,J319))</f>
      </c>
      <c r="Q319" s="0" t="s">
        <v>106</v>
      </c>
      <c r="R319" s="0" t="s">
        <v>107</v>
      </c>
    </row>
    <row r="320">
      <c r="A320" s="0">
        <v>1032</v>
      </c>
      <c r="B320" s="0" t="s">
        <v>26</v>
      </c>
      <c r="C320" s="0" t="s">
        <v>33</v>
      </c>
      <c r="D320" s="0" t="s">
        <v>3932</v>
      </c>
      <c r="E320" s="5" t="s">
        <v>2170</v>
      </c>
      <c r="I320" s="2">
        <v>0</v>
      </c>
      <c r="J320" s="2">
        <v>46</v>
      </c>
      <c r="M320" s="5" t="s">
        <v>3309</v>
      </c>
      <c r="N320" s="0" t="s">
        <v>104</v>
      </c>
      <c r="O320" s="3">
        <v>2301.4399999999996</v>
      </c>
      <c r="P320" s="3">
        <f>IF(O320="","",O320*MAX(I320,J320))</f>
      </c>
      <c r="Q320" s="0" t="s">
        <v>106</v>
      </c>
      <c r="R320" s="0" t="s">
        <v>107</v>
      </c>
    </row>
    <row r="321">
      <c r="A321" s="0">
        <v>1033</v>
      </c>
      <c r="B321" s="0" t="s">
        <v>28</v>
      </c>
      <c r="C321" s="0" t="s">
        <v>33</v>
      </c>
      <c r="D321" s="0" t="s">
        <v>3932</v>
      </c>
      <c r="E321" s="5" t="s">
        <v>2170</v>
      </c>
      <c r="I321" s="2">
        <v>0</v>
      </c>
      <c r="J321" s="2">
        <v>27</v>
      </c>
      <c r="M321" s="5" t="s">
        <v>3304</v>
      </c>
      <c r="N321" s="0" t="s">
        <v>104</v>
      </c>
      <c r="O321" s="3">
        <v>2712.4074074074074</v>
      </c>
      <c r="P321" s="3">
        <f>IF(O321="","",O321*MAX(I321,J321))</f>
      </c>
      <c r="Q321" s="0" t="s">
        <v>106</v>
      </c>
      <c r="R321" s="0" t="s">
        <v>107</v>
      </c>
    </row>
    <row r="322">
      <c r="A322" s="0">
        <v>1034</v>
      </c>
      <c r="B322" s="0" t="s">
        <v>26</v>
      </c>
      <c r="C322" s="0" t="s">
        <v>33</v>
      </c>
      <c r="D322" s="0" t="s">
        <v>3935</v>
      </c>
      <c r="E322" s="5" t="s">
        <v>840</v>
      </c>
      <c r="I322" s="2">
        <v>0</v>
      </c>
      <c r="J322" s="2">
        <v>15</v>
      </c>
      <c r="M322" s="5" t="s">
        <v>3304</v>
      </c>
      <c r="N322" s="0" t="s">
        <v>104</v>
      </c>
      <c r="O322" s="3">
        <v>9845.92</v>
      </c>
      <c r="P322" s="3">
        <f>IF(O322="","",O322*MAX(I322,J322))</f>
      </c>
      <c r="Q322" s="0" t="s">
        <v>106</v>
      </c>
      <c r="R322" s="0" t="s">
        <v>107</v>
      </c>
    </row>
    <row r="323">
      <c r="A323" s="0">
        <v>1035</v>
      </c>
      <c r="B323" s="0" t="s">
        <v>26</v>
      </c>
      <c r="C323" s="0" t="s">
        <v>33</v>
      </c>
      <c r="D323" s="0" t="s">
        <v>3937</v>
      </c>
      <c r="E323" s="5" t="s">
        <v>3938</v>
      </c>
      <c r="I323" s="2">
        <v>0</v>
      </c>
      <c r="J323" s="2">
        <v>15</v>
      </c>
      <c r="M323" s="5" t="s">
        <v>3309</v>
      </c>
      <c r="N323" s="0" t="s">
        <v>104</v>
      </c>
      <c r="O323" s="3">
        <v>19437.6</v>
      </c>
      <c r="P323" s="3">
        <f>IF(O323="","",O323*MAX(I323,J323))</f>
      </c>
      <c r="Q323" s="0" t="s">
        <v>106</v>
      </c>
      <c r="R323" s="0" t="s">
        <v>107</v>
      </c>
    </row>
    <row r="324">
      <c r="A324" s="0">
        <v>1036</v>
      </c>
      <c r="B324" s="0" t="s">
        <v>26</v>
      </c>
      <c r="C324" s="0" t="s">
        <v>33</v>
      </c>
      <c r="D324" s="0" t="s">
        <v>3940</v>
      </c>
      <c r="E324" s="5" t="s">
        <v>514</v>
      </c>
      <c r="I324" s="2">
        <v>0</v>
      </c>
      <c r="J324" s="2">
        <v>15</v>
      </c>
      <c r="M324" s="5" t="s">
        <v>3304</v>
      </c>
      <c r="N324" s="0" t="s">
        <v>104</v>
      </c>
      <c r="O324" s="3">
        <v>21643.6</v>
      </c>
      <c r="P324" s="3">
        <f>IF(O324="","",O324*MAX(I324,J324))</f>
      </c>
      <c r="Q324" s="0" t="s">
        <v>106</v>
      </c>
      <c r="R324" s="0" t="s">
        <v>107</v>
      </c>
    </row>
    <row r="325">
      <c r="A325" s="0">
        <v>1037</v>
      </c>
      <c r="B325" s="0" t="s">
        <v>26</v>
      </c>
      <c r="C325" s="0" t="s">
        <v>30</v>
      </c>
      <c r="D325" s="0" t="s">
        <v>3942</v>
      </c>
      <c r="E325" s="5" t="s">
        <v>3943</v>
      </c>
      <c r="I325" s="2">
        <v>0</v>
      </c>
      <c r="J325" s="2">
        <v>15</v>
      </c>
      <c r="M325" s="5" t="s">
        <v>3309</v>
      </c>
      <c r="N325" s="0" t="s">
        <v>104</v>
      </c>
      <c r="O325" s="3">
        <v>473.05</v>
      </c>
      <c r="P325" s="3">
        <f>IF(O325="","",O325*MAX(I325,J325))</f>
      </c>
      <c r="Q325" s="0" t="s">
        <v>106</v>
      </c>
      <c r="R325" s="0" t="s">
        <v>107</v>
      </c>
    </row>
    <row r="326">
      <c r="A326" s="0">
        <v>1038</v>
      </c>
      <c r="B326" s="0" t="s">
        <v>27</v>
      </c>
      <c r="C326" s="0" t="s">
        <v>30</v>
      </c>
      <c r="D326" s="0" t="s">
        <v>3942</v>
      </c>
      <c r="E326" s="5" t="s">
        <v>3943</v>
      </c>
      <c r="I326" s="2">
        <v>0</v>
      </c>
      <c r="J326" s="2">
        <v>30</v>
      </c>
      <c r="M326" s="5" t="s">
        <v>3309</v>
      </c>
      <c r="N326" s="0" t="s">
        <v>104</v>
      </c>
      <c r="O326" s="3">
        <v>3357.0466666666666</v>
      </c>
      <c r="P326" s="3">
        <f>IF(O326="","",O326*MAX(I326,J326))</f>
      </c>
      <c r="Q326" s="0" t="s">
        <v>106</v>
      </c>
      <c r="R326" s="0" t="s">
        <v>107</v>
      </c>
    </row>
    <row r="327">
      <c r="A327" s="0">
        <v>1039</v>
      </c>
      <c r="B327" s="0" t="s">
        <v>26</v>
      </c>
      <c r="C327" s="0" t="s">
        <v>30</v>
      </c>
      <c r="D327" s="0" t="s">
        <v>3946</v>
      </c>
      <c r="E327" s="5" t="s">
        <v>3947</v>
      </c>
      <c r="I327" s="2">
        <v>0</v>
      </c>
      <c r="J327" s="2">
        <v>15</v>
      </c>
      <c r="M327" s="5" t="s">
        <v>3309</v>
      </c>
      <c r="N327" s="0" t="s">
        <v>104</v>
      </c>
      <c r="O327" s="3">
        <v>359.34000000000003</v>
      </c>
      <c r="P327" s="3">
        <f>IF(O327="","",O327*MAX(I327,J327))</f>
      </c>
      <c r="Q327" s="0" t="s">
        <v>106</v>
      </c>
      <c r="R327" s="0" t="s">
        <v>107</v>
      </c>
    </row>
    <row r="328">
      <c r="A328" s="0">
        <v>1040</v>
      </c>
      <c r="B328" s="0" t="s">
        <v>28</v>
      </c>
      <c r="C328" s="0" t="s">
        <v>30</v>
      </c>
      <c r="D328" s="0" t="s">
        <v>3946</v>
      </c>
      <c r="E328" s="5" t="s">
        <v>3947</v>
      </c>
      <c r="I328" s="2">
        <v>0</v>
      </c>
      <c r="J328" s="2">
        <v>5</v>
      </c>
      <c r="M328" s="5" t="s">
        <v>3309</v>
      </c>
      <c r="N328" s="0" t="s">
        <v>104</v>
      </c>
      <c r="O328" s="3">
        <v>353.04</v>
      </c>
      <c r="P328" s="3">
        <f>IF(O328="","",O328*MAX(I328,J328))</f>
      </c>
      <c r="Q328" s="0" t="s">
        <v>106</v>
      </c>
      <c r="R328" s="0" t="s">
        <v>107</v>
      </c>
    </row>
    <row r="329">
      <c r="A329" s="0">
        <v>1041</v>
      </c>
      <c r="B329" s="0" t="s">
        <v>26</v>
      </c>
      <c r="C329" s="0" t="s">
        <v>30</v>
      </c>
      <c r="D329" s="0" t="s">
        <v>3950</v>
      </c>
      <c r="E329" s="5" t="s">
        <v>3951</v>
      </c>
      <c r="I329" s="2">
        <v>0</v>
      </c>
      <c r="J329" s="2">
        <v>15</v>
      </c>
      <c r="M329" s="5" t="s">
        <v>3309</v>
      </c>
      <c r="N329" s="0" t="s">
        <v>104</v>
      </c>
      <c r="O329" s="3">
        <v>3523.54</v>
      </c>
      <c r="P329" s="3">
        <f>IF(O329="","",O329*MAX(I329,J329))</f>
      </c>
      <c r="Q329" s="0" t="s">
        <v>106</v>
      </c>
      <c r="R329" s="0" t="s">
        <v>107</v>
      </c>
    </row>
    <row r="330">
      <c r="A330" s="0">
        <v>1042</v>
      </c>
      <c r="B330" s="0" t="s">
        <v>26</v>
      </c>
      <c r="C330" s="0" t="s">
        <v>30</v>
      </c>
      <c r="D330" s="0" t="s">
        <v>3953</v>
      </c>
      <c r="E330" s="5" t="s">
        <v>3954</v>
      </c>
      <c r="I330" s="2">
        <v>0</v>
      </c>
      <c r="J330" s="2">
        <v>15</v>
      </c>
      <c r="M330" s="5" t="s">
        <v>3309</v>
      </c>
      <c r="N330" s="0" t="s">
        <v>104</v>
      </c>
      <c r="O330" s="3">
        <v>7621.1</v>
      </c>
      <c r="P330" s="3">
        <f>IF(O330="","",O330*MAX(I330,J330))</f>
      </c>
      <c r="Q330" s="0" t="s">
        <v>106</v>
      </c>
      <c r="R330" s="0" t="s">
        <v>107</v>
      </c>
    </row>
    <row r="331">
      <c r="A331" s="0">
        <v>1043</v>
      </c>
      <c r="B331" s="0" t="s">
        <v>26</v>
      </c>
      <c r="C331" s="0" t="s">
        <v>30</v>
      </c>
      <c r="D331" s="0" t="s">
        <v>3956</v>
      </c>
      <c r="E331" s="5" t="s">
        <v>3957</v>
      </c>
      <c r="I331" s="2">
        <v>0</v>
      </c>
      <c r="J331" s="2">
        <v>15</v>
      </c>
      <c r="M331" s="5" t="s">
        <v>3309</v>
      </c>
      <c r="N331" s="0" t="s">
        <v>104</v>
      </c>
      <c r="O331" s="3">
        <v>12491.83</v>
      </c>
      <c r="P331" s="3">
        <f>IF(O331="","",O331*MAX(I331,J331))</f>
      </c>
      <c r="Q331" s="0" t="s">
        <v>106</v>
      </c>
      <c r="R331" s="0" t="s">
        <v>107</v>
      </c>
    </row>
    <row r="332">
      <c r="A332" s="0">
        <v>1047</v>
      </c>
      <c r="B332" s="0" t="s">
        <v>26</v>
      </c>
      <c r="C332" s="0" t="s">
        <v>30</v>
      </c>
      <c r="D332" s="0" t="s">
        <v>3964</v>
      </c>
      <c r="E332" s="5" t="s">
        <v>3965</v>
      </c>
      <c r="I332" s="2">
        <v>0</v>
      </c>
      <c r="J332" s="2">
        <v>13</v>
      </c>
      <c r="M332" s="5" t="s">
        <v>3309</v>
      </c>
      <c r="N332" s="0" t="s">
        <v>104</v>
      </c>
      <c r="O332" s="3">
        <v>11467</v>
      </c>
      <c r="P332" s="3">
        <f>IF(O332="","",O332*MAX(I332,J332))</f>
      </c>
      <c r="Q332" s="0" t="s">
        <v>106</v>
      </c>
      <c r="R332" s="0" t="s">
        <v>107</v>
      </c>
    </row>
    <row r="333">
      <c r="A333" s="0">
        <v>1048</v>
      </c>
      <c r="B333" s="0" t="s">
        <v>27</v>
      </c>
      <c r="C333" s="0" t="s">
        <v>30</v>
      </c>
      <c r="D333" s="0" t="s">
        <v>3964</v>
      </c>
      <c r="E333" s="5" t="s">
        <v>3965</v>
      </c>
      <c r="I333" s="2">
        <v>0</v>
      </c>
      <c r="J333" s="2">
        <v>107</v>
      </c>
      <c r="M333" s="5" t="s">
        <v>3309</v>
      </c>
      <c r="N333" s="0" t="s">
        <v>104</v>
      </c>
      <c r="O333" s="3">
        <v>5517.139626168224</v>
      </c>
      <c r="P333" s="3">
        <f>IF(O333="","",O333*MAX(I333,J333))</f>
      </c>
      <c r="Q333" s="0" t="s">
        <v>106</v>
      </c>
      <c r="R333" s="0" t="s">
        <v>107</v>
      </c>
    </row>
    <row r="334">
      <c r="A334" s="0">
        <v>1051</v>
      </c>
      <c r="B334" s="0" t="s">
        <v>26</v>
      </c>
      <c r="C334" s="0" t="s">
        <v>33</v>
      </c>
      <c r="D334" s="0" t="s">
        <v>3972</v>
      </c>
      <c r="E334" s="5" t="s">
        <v>3973</v>
      </c>
      <c r="I334" s="2">
        <v>0</v>
      </c>
      <c r="J334" s="2">
        <v>12</v>
      </c>
      <c r="M334" s="5" t="s">
        <v>3309</v>
      </c>
      <c r="N334" s="0" t="s">
        <v>104</v>
      </c>
      <c r="O334" s="3">
        <v>15106</v>
      </c>
      <c r="P334" s="3">
        <f>IF(O334="","",O334*MAX(I334,J334))</f>
      </c>
      <c r="Q334" s="0" t="s">
        <v>106</v>
      </c>
      <c r="R334" s="0" t="s">
        <v>107</v>
      </c>
    </row>
    <row r="335">
      <c r="A335" s="0">
        <v>1052</v>
      </c>
      <c r="B335" s="0" t="s">
        <v>26</v>
      </c>
      <c r="C335" s="0" t="s">
        <v>33</v>
      </c>
      <c r="D335" s="0" t="s">
        <v>3001</v>
      </c>
      <c r="E335" s="5" t="s">
        <v>3002</v>
      </c>
      <c r="I335" s="2">
        <v>0</v>
      </c>
      <c r="J335" s="2">
        <v>24</v>
      </c>
      <c r="M335" s="5" t="s">
        <v>3371</v>
      </c>
      <c r="N335" s="0" t="s">
        <v>104</v>
      </c>
      <c r="O335" s="3">
        <v>8079.151666666668</v>
      </c>
      <c r="P335" s="3">
        <f>IF(O335="","",O335*MAX(I335,J335))</f>
      </c>
      <c r="Q335" s="0" t="s">
        <v>106</v>
      </c>
      <c r="R335" s="0" t="s">
        <v>107</v>
      </c>
    </row>
    <row r="336">
      <c r="A336" s="0">
        <v>1053</v>
      </c>
      <c r="B336" s="0" t="s">
        <v>26</v>
      </c>
      <c r="C336" s="0" t="s">
        <v>33</v>
      </c>
      <c r="D336" s="0" t="s">
        <v>3976</v>
      </c>
      <c r="E336" s="5" t="s">
        <v>3977</v>
      </c>
      <c r="I336" s="2">
        <v>0</v>
      </c>
      <c r="J336" s="2">
        <v>12</v>
      </c>
      <c r="M336" s="5" t="s">
        <v>3309</v>
      </c>
      <c r="N336" s="0" t="s">
        <v>104</v>
      </c>
      <c r="O336" s="3">
        <v>12213.800000000001</v>
      </c>
      <c r="P336" s="3">
        <f>IF(O336="","",O336*MAX(I336,J336))</f>
      </c>
      <c r="Q336" s="0" t="s">
        <v>106</v>
      </c>
      <c r="R336" s="0" t="s">
        <v>107</v>
      </c>
    </row>
    <row r="337">
      <c r="A337" s="0">
        <v>1054</v>
      </c>
      <c r="B337" s="0" t="s">
        <v>27</v>
      </c>
      <c r="C337" s="0" t="s">
        <v>33</v>
      </c>
      <c r="D337" s="0" t="s">
        <v>3976</v>
      </c>
      <c r="E337" s="5" t="s">
        <v>3977</v>
      </c>
      <c r="I337" s="2">
        <v>0</v>
      </c>
      <c r="J337" s="2">
        <v>45</v>
      </c>
      <c r="M337" s="5" t="s">
        <v>3309</v>
      </c>
      <c r="N337" s="0" t="s">
        <v>104</v>
      </c>
      <c r="O337" s="3">
        <v>16549.380222222226</v>
      </c>
      <c r="P337" s="3">
        <f>IF(O337="","",O337*MAX(I337,J337))</f>
      </c>
      <c r="Q337" s="0" t="s">
        <v>106</v>
      </c>
      <c r="R337" s="0" t="s">
        <v>107</v>
      </c>
    </row>
    <row r="338">
      <c r="A338" s="0">
        <v>1055</v>
      </c>
      <c r="B338" s="0" t="s">
        <v>28</v>
      </c>
      <c r="C338" s="0" t="s">
        <v>33</v>
      </c>
      <c r="D338" s="0" t="s">
        <v>3976</v>
      </c>
      <c r="E338" s="5" t="s">
        <v>3977</v>
      </c>
      <c r="I338" s="2">
        <v>0</v>
      </c>
      <c r="J338" s="2">
        <v>40</v>
      </c>
      <c r="M338" s="5" t="s">
        <v>3309</v>
      </c>
      <c r="N338" s="0" t="s">
        <v>104</v>
      </c>
      <c r="O338" s="3">
        <v>2872.875</v>
      </c>
      <c r="P338" s="3">
        <f>IF(O338="","",O338*MAX(I338,J338))</f>
      </c>
      <c r="Q338" s="0" t="s">
        <v>106</v>
      </c>
      <c r="R338" s="0" t="s">
        <v>107</v>
      </c>
    </row>
    <row r="339">
      <c r="A339" s="0">
        <v>1056</v>
      </c>
      <c r="B339" s="0" t="s">
        <v>26</v>
      </c>
      <c r="C339" s="0" t="s">
        <v>30</v>
      </c>
      <c r="D339" s="0" t="s">
        <v>3981</v>
      </c>
      <c r="E339" s="5" t="s">
        <v>3982</v>
      </c>
      <c r="I339" s="2">
        <v>0</v>
      </c>
      <c r="J339" s="2">
        <v>12</v>
      </c>
      <c r="M339" s="5" t="s">
        <v>3309</v>
      </c>
      <c r="N339" s="0" t="s">
        <v>104</v>
      </c>
      <c r="O339" s="3">
        <v>350</v>
      </c>
      <c r="P339" s="3">
        <f>IF(O339="","",O339*MAX(I339,J339))</f>
      </c>
      <c r="Q339" s="0" t="s">
        <v>106</v>
      </c>
      <c r="R339" s="0" t="s">
        <v>107</v>
      </c>
    </row>
    <row r="340">
      <c r="A340" s="0">
        <v>1057</v>
      </c>
      <c r="B340" s="0" t="s">
        <v>26</v>
      </c>
      <c r="C340" s="0" t="s">
        <v>30</v>
      </c>
      <c r="D340" s="0" t="s">
        <v>3984</v>
      </c>
      <c r="E340" s="5" t="s">
        <v>3985</v>
      </c>
      <c r="I340" s="2">
        <v>0</v>
      </c>
      <c r="J340" s="2">
        <v>12</v>
      </c>
      <c r="M340" s="5" t="s">
        <v>3309</v>
      </c>
      <c r="N340" s="0" t="s">
        <v>104</v>
      </c>
      <c r="O340" s="3">
        <v>759.6700000000001</v>
      </c>
      <c r="P340" s="3">
        <f>IF(O340="","",O340*MAX(I340,J340))</f>
      </c>
      <c r="Q340" s="0" t="s">
        <v>106</v>
      </c>
      <c r="R340" s="0" t="s">
        <v>107</v>
      </c>
    </row>
    <row r="341">
      <c r="A341" s="0">
        <v>1058</v>
      </c>
      <c r="B341" s="0" t="s">
        <v>28</v>
      </c>
      <c r="C341" s="0" t="s">
        <v>30</v>
      </c>
      <c r="D341" s="0" t="s">
        <v>3984</v>
      </c>
      <c r="E341" s="5" t="s">
        <v>3985</v>
      </c>
      <c r="I341" s="2">
        <v>0</v>
      </c>
      <c r="J341" s="2">
        <v>10</v>
      </c>
      <c r="M341" s="5" t="s">
        <v>3309</v>
      </c>
      <c r="N341" s="0" t="s">
        <v>104</v>
      </c>
      <c r="O341" s="3">
        <v>950.45</v>
      </c>
      <c r="P341" s="3">
        <f>IF(O341="","",O341*MAX(I341,J341))</f>
      </c>
      <c r="Q341" s="0" t="s">
        <v>106</v>
      </c>
      <c r="R341" s="0" t="s">
        <v>107</v>
      </c>
    </row>
    <row r="342">
      <c r="A342" s="0">
        <v>1066</v>
      </c>
      <c r="B342" s="0" t="s">
        <v>26</v>
      </c>
      <c r="C342" s="0" t="s">
        <v>33</v>
      </c>
      <c r="D342" s="0" t="s">
        <v>4001</v>
      </c>
      <c r="E342" s="5" t="s">
        <v>824</v>
      </c>
      <c r="I342" s="2">
        <v>0</v>
      </c>
      <c r="J342" s="2">
        <v>30</v>
      </c>
      <c r="M342" s="5" t="s">
        <v>3304</v>
      </c>
      <c r="N342" s="0" t="s">
        <v>104</v>
      </c>
      <c r="O342" s="3">
        <v>788.418</v>
      </c>
      <c r="P342" s="3">
        <f>IF(O342="","",O342*MAX(I342,J342))</f>
      </c>
      <c r="Q342" s="0" t="s">
        <v>106</v>
      </c>
      <c r="R342" s="0" t="s">
        <v>107</v>
      </c>
    </row>
    <row r="343">
      <c r="A343" s="0">
        <v>1067</v>
      </c>
      <c r="B343" s="0" t="s">
        <v>27</v>
      </c>
      <c r="C343" s="0" t="s">
        <v>33</v>
      </c>
      <c r="D343" s="0" t="s">
        <v>4001</v>
      </c>
      <c r="E343" s="5" t="s">
        <v>824</v>
      </c>
      <c r="I343" s="2">
        <v>0</v>
      </c>
      <c r="J343" s="2">
        <v>552</v>
      </c>
      <c r="M343" s="5" t="s">
        <v>3304</v>
      </c>
      <c r="N343" s="0" t="s">
        <v>104</v>
      </c>
      <c r="O343" s="3">
        <v>315.0932971014492</v>
      </c>
      <c r="P343" s="3">
        <f>IF(O343="","",O343*MAX(I343,J343))</f>
      </c>
      <c r="Q343" s="0" t="s">
        <v>106</v>
      </c>
      <c r="R343" s="0" t="s">
        <v>107</v>
      </c>
    </row>
    <row r="344">
      <c r="A344" s="0">
        <v>1068</v>
      </c>
      <c r="B344" s="0" t="s">
        <v>26</v>
      </c>
      <c r="C344" s="0" t="s">
        <v>33</v>
      </c>
      <c r="D344" s="0" t="s">
        <v>4004</v>
      </c>
      <c r="E344" s="5" t="s">
        <v>1979</v>
      </c>
      <c r="I344" s="2">
        <v>0</v>
      </c>
      <c r="J344" s="2">
        <v>10</v>
      </c>
      <c r="M344" s="5" t="s">
        <v>3309</v>
      </c>
      <c r="N344" s="0" t="s">
        <v>104</v>
      </c>
      <c r="O344" s="3">
        <v>1952.1200000000001</v>
      </c>
      <c r="P344" s="3">
        <f>IF(O344="","",O344*MAX(I344,J344))</f>
      </c>
      <c r="Q344" s="0" t="s">
        <v>106</v>
      </c>
      <c r="R344" s="0" t="s">
        <v>107</v>
      </c>
    </row>
    <row r="345">
      <c r="A345" s="0">
        <v>1069</v>
      </c>
      <c r="B345" s="0" t="s">
        <v>27</v>
      </c>
      <c r="C345" s="0" t="s">
        <v>33</v>
      </c>
      <c r="D345" s="0" t="s">
        <v>4004</v>
      </c>
      <c r="E345" s="5" t="s">
        <v>1979</v>
      </c>
      <c r="I345" s="2">
        <v>0</v>
      </c>
      <c r="J345" s="2">
        <v>106</v>
      </c>
      <c r="M345" s="5" t="s">
        <v>3304</v>
      </c>
      <c r="N345" s="0" t="s">
        <v>104</v>
      </c>
      <c r="O345" s="3">
        <v>1188.4340566037733</v>
      </c>
      <c r="P345" s="3">
        <f>IF(O345="","",O345*MAX(I345,J345))</f>
      </c>
      <c r="Q345" s="0" t="s">
        <v>106</v>
      </c>
      <c r="R345" s="0" t="s">
        <v>107</v>
      </c>
    </row>
    <row r="346">
      <c r="A346" s="0">
        <v>1070</v>
      </c>
      <c r="B346" s="0" t="s">
        <v>26</v>
      </c>
      <c r="C346" s="0" t="s">
        <v>33</v>
      </c>
      <c r="D346" s="0" t="s">
        <v>4007</v>
      </c>
      <c r="E346" s="5" t="s">
        <v>4008</v>
      </c>
      <c r="I346" s="2">
        <v>0</v>
      </c>
      <c r="J346" s="2">
        <v>10</v>
      </c>
      <c r="M346" s="5" t="s">
        <v>3309</v>
      </c>
      <c r="N346" s="0" t="s">
        <v>104</v>
      </c>
      <c r="O346" s="3">
        <v>2764.5099999999998</v>
      </c>
      <c r="P346" s="3">
        <f>IF(O346="","",O346*MAX(I346,J346))</f>
      </c>
      <c r="Q346" s="0" t="s">
        <v>106</v>
      </c>
      <c r="R346" s="0" t="s">
        <v>107</v>
      </c>
    </row>
    <row r="347">
      <c r="A347" s="0">
        <v>1071</v>
      </c>
      <c r="B347" s="0" t="s">
        <v>27</v>
      </c>
      <c r="C347" s="0" t="s">
        <v>33</v>
      </c>
      <c r="D347" s="0" t="s">
        <v>4007</v>
      </c>
      <c r="E347" s="5" t="s">
        <v>4008</v>
      </c>
      <c r="I347" s="2">
        <v>0</v>
      </c>
      <c r="J347" s="2">
        <v>60</v>
      </c>
      <c r="M347" s="5" t="s">
        <v>3309</v>
      </c>
      <c r="N347" s="0" t="s">
        <v>104</v>
      </c>
      <c r="O347" s="3">
        <v>1330</v>
      </c>
      <c r="P347" s="3">
        <f>IF(O347="","",O347*MAX(I347,J347))</f>
      </c>
      <c r="Q347" s="0" t="s">
        <v>106</v>
      </c>
      <c r="R347" s="0" t="s">
        <v>107</v>
      </c>
    </row>
    <row r="348">
      <c r="A348" s="0">
        <v>1072</v>
      </c>
      <c r="B348" s="0" t="s">
        <v>26</v>
      </c>
      <c r="C348" s="0" t="s">
        <v>33</v>
      </c>
      <c r="D348" s="0" t="s">
        <v>4011</v>
      </c>
      <c r="E348" s="5" t="s">
        <v>4012</v>
      </c>
      <c r="I348" s="2">
        <v>0</v>
      </c>
      <c r="J348" s="2">
        <v>10</v>
      </c>
      <c r="M348" s="5" t="s">
        <v>3309</v>
      </c>
      <c r="N348" s="0" t="s">
        <v>104</v>
      </c>
      <c r="O348" s="3">
        <v>4288.343</v>
      </c>
      <c r="P348" s="3">
        <f>IF(O348="","",O348*MAX(I348,J348))</f>
      </c>
      <c r="Q348" s="0" t="s">
        <v>106</v>
      </c>
      <c r="R348" s="0" t="s">
        <v>107</v>
      </c>
    </row>
    <row r="349">
      <c r="A349" s="0">
        <v>1073</v>
      </c>
      <c r="B349" s="0" t="s">
        <v>28</v>
      </c>
      <c r="C349" s="0" t="s">
        <v>33</v>
      </c>
      <c r="D349" s="0" t="s">
        <v>4011</v>
      </c>
      <c r="E349" s="5" t="s">
        <v>4012</v>
      </c>
      <c r="I349" s="2">
        <v>0</v>
      </c>
      <c r="J349" s="2">
        <v>6</v>
      </c>
      <c r="M349" s="5" t="s">
        <v>3309</v>
      </c>
      <c r="N349" s="0" t="s">
        <v>104</v>
      </c>
      <c r="O349" s="3">
        <v>2160.181666666667</v>
      </c>
      <c r="P349" s="3">
        <f>IF(O349="","",O349*MAX(I349,J349))</f>
      </c>
      <c r="Q349" s="0" t="s">
        <v>106</v>
      </c>
      <c r="R349" s="0" t="s">
        <v>107</v>
      </c>
    </row>
    <row r="350">
      <c r="A350" s="0">
        <v>1074</v>
      </c>
      <c r="B350" s="0" t="s">
        <v>26</v>
      </c>
      <c r="C350" s="0" t="s">
        <v>33</v>
      </c>
      <c r="D350" s="0" t="s">
        <v>2646</v>
      </c>
      <c r="E350" s="5" t="s">
        <v>2647</v>
      </c>
      <c r="I350" s="2">
        <v>0</v>
      </c>
      <c r="J350" s="2">
        <v>10</v>
      </c>
      <c r="M350" s="5" t="s">
        <v>3371</v>
      </c>
      <c r="N350" s="0" t="s">
        <v>104</v>
      </c>
      <c r="O350" s="3">
        <v>17570.97</v>
      </c>
      <c r="P350" s="3">
        <f>IF(O350="","",O350*MAX(I350,J350))</f>
      </c>
      <c r="Q350" s="0" t="s">
        <v>106</v>
      </c>
      <c r="R350" s="0" t="s">
        <v>107</v>
      </c>
    </row>
    <row r="351">
      <c r="A351" s="0">
        <v>1075</v>
      </c>
      <c r="B351" s="0" t="s">
        <v>26</v>
      </c>
      <c r="C351" s="0" t="s">
        <v>33</v>
      </c>
      <c r="D351" s="0" t="s">
        <v>4016</v>
      </c>
      <c r="E351" s="5" t="s">
        <v>4017</v>
      </c>
      <c r="I351" s="2">
        <v>0</v>
      </c>
      <c r="J351" s="2">
        <v>10</v>
      </c>
      <c r="M351" s="5" t="s">
        <v>3309</v>
      </c>
      <c r="N351" s="0" t="s">
        <v>104</v>
      </c>
      <c r="O351" s="3">
        <v>3146.437</v>
      </c>
      <c r="P351" s="3">
        <f>IF(O351="","",O351*MAX(I351,J351))</f>
      </c>
      <c r="Q351" s="0" t="s">
        <v>106</v>
      </c>
      <c r="R351" s="0" t="s">
        <v>107</v>
      </c>
    </row>
    <row r="352">
      <c r="A352" s="0">
        <v>1076</v>
      </c>
      <c r="B352" s="0" t="s">
        <v>26</v>
      </c>
      <c r="C352" s="0" t="s">
        <v>33</v>
      </c>
      <c r="D352" s="0" t="s">
        <v>4019</v>
      </c>
      <c r="E352" s="5" t="s">
        <v>4020</v>
      </c>
      <c r="I352" s="2">
        <v>0</v>
      </c>
      <c r="J352" s="2">
        <v>16</v>
      </c>
      <c r="M352" s="5" t="s">
        <v>3309</v>
      </c>
      <c r="N352" s="0" t="s">
        <v>104</v>
      </c>
      <c r="O352" s="3">
        <v>4837.7681250000005</v>
      </c>
      <c r="P352" s="3">
        <f>IF(O352="","",O352*MAX(I352,J352))</f>
      </c>
      <c r="Q352" s="0" t="s">
        <v>106</v>
      </c>
      <c r="R352" s="0" t="s">
        <v>107</v>
      </c>
    </row>
    <row r="353">
      <c r="A353" s="0">
        <v>1077</v>
      </c>
      <c r="B353" s="0" t="s">
        <v>28</v>
      </c>
      <c r="C353" s="0" t="s">
        <v>33</v>
      </c>
      <c r="D353" s="0" t="s">
        <v>4019</v>
      </c>
      <c r="E353" s="5" t="s">
        <v>4020</v>
      </c>
      <c r="I353" s="2">
        <v>0</v>
      </c>
      <c r="J353" s="2">
        <v>10</v>
      </c>
      <c r="M353" s="5" t="s">
        <v>3309</v>
      </c>
      <c r="N353" s="0" t="s">
        <v>104</v>
      </c>
      <c r="O353" s="3">
        <v>500</v>
      </c>
      <c r="P353" s="3">
        <f>IF(O353="","",O353*MAX(I353,J353))</f>
      </c>
      <c r="Q353" s="0" t="s">
        <v>106</v>
      </c>
      <c r="R353" s="0" t="s">
        <v>107</v>
      </c>
    </row>
    <row r="354">
      <c r="A354" s="0">
        <v>1078</v>
      </c>
      <c r="B354" s="0" t="s">
        <v>26</v>
      </c>
      <c r="C354" s="0" t="s">
        <v>33</v>
      </c>
      <c r="D354" s="0" t="s">
        <v>4023</v>
      </c>
      <c r="E354" s="5" t="s">
        <v>2854</v>
      </c>
      <c r="I354" s="2">
        <v>0</v>
      </c>
      <c r="J354" s="2">
        <v>10</v>
      </c>
      <c r="M354" s="5" t="s">
        <v>3309</v>
      </c>
      <c r="N354" s="0" t="s">
        <v>104</v>
      </c>
      <c r="O354" s="3">
        <v>9041.323</v>
      </c>
      <c r="P354" s="3">
        <f>IF(O354="","",O354*MAX(I354,J354))</f>
      </c>
      <c r="Q354" s="0" t="s">
        <v>106</v>
      </c>
      <c r="R354" s="0" t="s">
        <v>107</v>
      </c>
    </row>
    <row r="355">
      <c r="A355" s="0">
        <v>1079</v>
      </c>
      <c r="B355" s="0" t="s">
        <v>28</v>
      </c>
      <c r="C355" s="0" t="s">
        <v>33</v>
      </c>
      <c r="D355" s="0" t="s">
        <v>4023</v>
      </c>
      <c r="E355" s="5" t="s">
        <v>2854</v>
      </c>
      <c r="I355" s="2">
        <v>0</v>
      </c>
      <c r="J355" s="2">
        <v>10</v>
      </c>
      <c r="M355" s="5" t="s">
        <v>3304</v>
      </c>
      <c r="N355" s="0" t="s">
        <v>104</v>
      </c>
      <c r="O355" s="3">
        <v>12635.371000000001</v>
      </c>
      <c r="P355" s="3">
        <f>IF(O355="","",O355*MAX(I355,J355))</f>
      </c>
      <c r="Q355" s="0" t="s">
        <v>106</v>
      </c>
      <c r="R355" s="0" t="s">
        <v>107</v>
      </c>
    </row>
    <row r="356">
      <c r="A356" s="0">
        <v>1080</v>
      </c>
      <c r="B356" s="0" t="s">
        <v>26</v>
      </c>
      <c r="C356" s="0" t="s">
        <v>33</v>
      </c>
      <c r="D356" s="0" t="s">
        <v>1833</v>
      </c>
      <c r="E356" s="5" t="s">
        <v>1834</v>
      </c>
      <c r="I356" s="2">
        <v>0</v>
      </c>
      <c r="J356" s="2">
        <v>10</v>
      </c>
      <c r="M356" s="5" t="s">
        <v>3564</v>
      </c>
      <c r="N356" s="0" t="s">
        <v>104</v>
      </c>
      <c r="O356" s="3">
        <v>400</v>
      </c>
      <c r="P356" s="3">
        <f>IF(O356="","",O356*MAX(I356,J356))</f>
      </c>
      <c r="Q356" s="0" t="s">
        <v>106</v>
      </c>
      <c r="R356" s="0" t="s">
        <v>107</v>
      </c>
    </row>
    <row r="357">
      <c r="A357" s="0">
        <v>1081</v>
      </c>
      <c r="B357" s="0" t="s">
        <v>26</v>
      </c>
      <c r="C357" s="0" t="s">
        <v>33</v>
      </c>
      <c r="D357" s="0" t="s">
        <v>4027</v>
      </c>
      <c r="E357" s="5" t="s">
        <v>508</v>
      </c>
      <c r="I357" s="2">
        <v>0</v>
      </c>
      <c r="J357" s="2">
        <v>15</v>
      </c>
      <c r="M357" s="5" t="s">
        <v>3304</v>
      </c>
      <c r="N357" s="0" t="s">
        <v>104</v>
      </c>
      <c r="O357" s="3">
        <v>24845.839333333333</v>
      </c>
      <c r="P357" s="3">
        <f>IF(O357="","",O357*MAX(I357,J357))</f>
      </c>
      <c r="Q357" s="0" t="s">
        <v>106</v>
      </c>
      <c r="R357" s="0" t="s">
        <v>107</v>
      </c>
    </row>
    <row r="358">
      <c r="A358" s="0">
        <v>1082</v>
      </c>
      <c r="B358" s="0" t="s">
        <v>26</v>
      </c>
      <c r="C358" s="0" t="s">
        <v>33</v>
      </c>
      <c r="D358" s="0" t="s">
        <v>4029</v>
      </c>
      <c r="E358" s="5" t="s">
        <v>4030</v>
      </c>
      <c r="I358" s="2">
        <v>0</v>
      </c>
      <c r="J358" s="2">
        <v>10</v>
      </c>
      <c r="M358" s="5" t="s">
        <v>3309</v>
      </c>
      <c r="N358" s="0" t="s">
        <v>104</v>
      </c>
      <c r="O358" s="3">
        <v>26285.190000000002</v>
      </c>
      <c r="P358" s="3">
        <f>IF(O358="","",O358*MAX(I358,J358))</f>
      </c>
      <c r="Q358" s="0" t="s">
        <v>106</v>
      </c>
      <c r="R358" s="0" t="s">
        <v>107</v>
      </c>
    </row>
    <row r="359">
      <c r="A359" s="0">
        <v>1083</v>
      </c>
      <c r="B359" s="0" t="s">
        <v>26</v>
      </c>
      <c r="C359" s="0" t="s">
        <v>33</v>
      </c>
      <c r="D359" s="0" t="s">
        <v>4032</v>
      </c>
      <c r="E359" s="5" t="s">
        <v>4033</v>
      </c>
      <c r="I359" s="2">
        <v>0</v>
      </c>
      <c r="J359" s="2">
        <v>10</v>
      </c>
      <c r="M359" s="5" t="s">
        <v>3309</v>
      </c>
      <c r="N359" s="0" t="s">
        <v>104</v>
      </c>
      <c r="O359" s="3">
        <v>6600</v>
      </c>
      <c r="P359" s="3">
        <f>IF(O359="","",O359*MAX(I359,J359))</f>
      </c>
      <c r="Q359" s="0" t="s">
        <v>106</v>
      </c>
      <c r="R359" s="0" t="s">
        <v>107</v>
      </c>
    </row>
    <row r="360">
      <c r="A360" s="0">
        <v>1084</v>
      </c>
      <c r="B360" s="0" t="s">
        <v>26</v>
      </c>
      <c r="C360" s="0" t="s">
        <v>33</v>
      </c>
      <c r="D360" s="0" t="s">
        <v>1405</v>
      </c>
      <c r="E360" s="5" t="s">
        <v>1406</v>
      </c>
      <c r="I360" s="2">
        <v>0</v>
      </c>
      <c r="J360" s="2">
        <v>10</v>
      </c>
      <c r="M360" s="5" t="s">
        <v>3564</v>
      </c>
      <c r="N360" s="0" t="s">
        <v>104</v>
      </c>
      <c r="O360" s="3">
        <v>2240</v>
      </c>
      <c r="P360" s="3">
        <f>IF(O360="","",O360*MAX(I360,J360))</f>
      </c>
      <c r="Q360" s="0" t="s">
        <v>106</v>
      </c>
      <c r="R360" s="0" t="s">
        <v>107</v>
      </c>
    </row>
    <row r="361">
      <c r="A361" s="0">
        <v>1085</v>
      </c>
      <c r="B361" s="0" t="s">
        <v>26</v>
      </c>
      <c r="C361" s="0" t="s">
        <v>30</v>
      </c>
      <c r="D361" s="0" t="s">
        <v>4036</v>
      </c>
      <c r="E361" s="5" t="s">
        <v>4037</v>
      </c>
      <c r="I361" s="2">
        <v>0</v>
      </c>
      <c r="J361" s="2">
        <v>10</v>
      </c>
      <c r="M361" s="5" t="s">
        <v>3309</v>
      </c>
      <c r="N361" s="0" t="s">
        <v>104</v>
      </c>
      <c r="O361" s="3">
        <v>3644.47</v>
      </c>
      <c r="P361" s="3">
        <f>IF(O361="","",O361*MAX(I361,J361))</f>
      </c>
      <c r="Q361" s="0" t="s">
        <v>106</v>
      </c>
      <c r="R361" s="0" t="s">
        <v>107</v>
      </c>
    </row>
    <row r="362">
      <c r="A362" s="0">
        <v>1086</v>
      </c>
      <c r="B362" s="0" t="s">
        <v>27</v>
      </c>
      <c r="C362" s="0" t="s">
        <v>30</v>
      </c>
      <c r="D362" s="0" t="s">
        <v>4036</v>
      </c>
      <c r="E362" s="5" t="s">
        <v>4037</v>
      </c>
      <c r="I362" s="2">
        <v>0</v>
      </c>
      <c r="J362" s="2">
        <v>260</v>
      </c>
      <c r="M362" s="5" t="s">
        <v>3309</v>
      </c>
      <c r="N362" s="0" t="s">
        <v>104</v>
      </c>
      <c r="O362" s="3">
        <v>134.8073076923077</v>
      </c>
      <c r="P362" s="3">
        <f>IF(O362="","",O362*MAX(I362,J362))</f>
      </c>
      <c r="Q362" s="0" t="s">
        <v>106</v>
      </c>
      <c r="R362" s="0" t="s">
        <v>107</v>
      </c>
    </row>
    <row r="363">
      <c r="A363" s="0">
        <v>1087</v>
      </c>
      <c r="B363" s="0" t="s">
        <v>26</v>
      </c>
      <c r="C363" s="0" t="s">
        <v>30</v>
      </c>
      <c r="D363" s="0" t="s">
        <v>4040</v>
      </c>
      <c r="E363" s="5" t="s">
        <v>4041</v>
      </c>
      <c r="I363" s="2">
        <v>0</v>
      </c>
      <c r="J363" s="2">
        <v>10</v>
      </c>
      <c r="M363" s="5" t="s">
        <v>3309</v>
      </c>
      <c r="N363" s="0" t="s">
        <v>104</v>
      </c>
      <c r="O363" s="3">
        <v>192.66</v>
      </c>
      <c r="P363" s="3">
        <f>IF(O363="","",O363*MAX(I363,J363))</f>
      </c>
      <c r="Q363" s="0" t="s">
        <v>106</v>
      </c>
      <c r="R363" s="0" t="s">
        <v>107</v>
      </c>
    </row>
    <row r="364">
      <c r="A364" s="0">
        <v>1088</v>
      </c>
      <c r="B364" s="0" t="s">
        <v>27</v>
      </c>
      <c r="C364" s="0" t="s">
        <v>30</v>
      </c>
      <c r="D364" s="0" t="s">
        <v>4040</v>
      </c>
      <c r="E364" s="5" t="s">
        <v>4041</v>
      </c>
      <c r="I364" s="2">
        <v>0</v>
      </c>
      <c r="J364" s="2">
        <v>580</v>
      </c>
      <c r="M364" s="5" t="s">
        <v>3309</v>
      </c>
      <c r="N364" s="0" t="s">
        <v>104</v>
      </c>
      <c r="O364" s="3">
        <v>428.8605172413794</v>
      </c>
      <c r="P364" s="3">
        <f>IF(O364="","",O364*MAX(I364,J364))</f>
      </c>
      <c r="Q364" s="0" t="s">
        <v>106</v>
      </c>
      <c r="R364" s="0" t="s">
        <v>107</v>
      </c>
    </row>
    <row r="365">
      <c r="A365" s="0">
        <v>1089</v>
      </c>
      <c r="B365" s="0" t="s">
        <v>28</v>
      </c>
      <c r="C365" s="0" t="s">
        <v>30</v>
      </c>
      <c r="D365" s="0" t="s">
        <v>4040</v>
      </c>
      <c r="E365" s="5" t="s">
        <v>4041</v>
      </c>
      <c r="I365" s="2">
        <v>0</v>
      </c>
      <c r="J365" s="2">
        <v>10</v>
      </c>
      <c r="M365" s="5" t="s">
        <v>3309</v>
      </c>
      <c r="N365" s="0" t="s">
        <v>104</v>
      </c>
      <c r="O365" s="3">
        <v>887.017</v>
      </c>
      <c r="P365" s="3">
        <f>IF(O365="","",O365*MAX(I365,J365))</f>
      </c>
      <c r="Q365" s="0" t="s">
        <v>106</v>
      </c>
      <c r="R365" s="0" t="s">
        <v>107</v>
      </c>
    </row>
    <row r="366">
      <c r="A366" s="0">
        <v>1090</v>
      </c>
      <c r="B366" s="0" t="s">
        <v>26</v>
      </c>
      <c r="C366" s="0" t="s">
        <v>30</v>
      </c>
      <c r="D366" s="0" t="s">
        <v>4045</v>
      </c>
      <c r="E366" s="5" t="s">
        <v>4046</v>
      </c>
      <c r="I366" s="2">
        <v>0</v>
      </c>
      <c r="J366" s="2">
        <v>10</v>
      </c>
      <c r="M366" s="5" t="s">
        <v>3309</v>
      </c>
      <c r="N366" s="0" t="s">
        <v>104</v>
      </c>
      <c r="O366" s="3">
        <v>162.725</v>
      </c>
      <c r="P366" s="3">
        <f>IF(O366="","",O366*MAX(I366,J366))</f>
      </c>
      <c r="Q366" s="0" t="s">
        <v>106</v>
      </c>
      <c r="R366" s="0" t="s">
        <v>107</v>
      </c>
    </row>
    <row r="367">
      <c r="A367" s="0">
        <v>1091</v>
      </c>
      <c r="B367" s="0" t="s">
        <v>27</v>
      </c>
      <c r="C367" s="0" t="s">
        <v>30</v>
      </c>
      <c r="D367" s="0" t="s">
        <v>4045</v>
      </c>
      <c r="E367" s="5" t="s">
        <v>4046</v>
      </c>
      <c r="I367" s="2">
        <v>0</v>
      </c>
      <c r="J367" s="2">
        <v>600</v>
      </c>
      <c r="M367" s="5" t="s">
        <v>3309</v>
      </c>
      <c r="N367" s="0" t="s">
        <v>104</v>
      </c>
      <c r="O367" s="3">
        <v>112.81</v>
      </c>
      <c r="P367" s="3">
        <f>IF(O367="","",O367*MAX(I367,J367))</f>
      </c>
      <c r="Q367" s="0" t="s">
        <v>106</v>
      </c>
      <c r="R367" s="0" t="s">
        <v>107</v>
      </c>
    </row>
    <row r="368">
      <c r="A368" s="0">
        <v>1092</v>
      </c>
      <c r="B368" s="0" t="s">
        <v>26</v>
      </c>
      <c r="C368" s="0" t="s">
        <v>30</v>
      </c>
      <c r="D368" s="0" t="s">
        <v>4049</v>
      </c>
      <c r="E368" s="5" t="s">
        <v>4050</v>
      </c>
      <c r="I368" s="2">
        <v>0</v>
      </c>
      <c r="J368" s="2">
        <v>10</v>
      </c>
      <c r="M368" s="5" t="s">
        <v>3309</v>
      </c>
      <c r="N368" s="0" t="s">
        <v>104</v>
      </c>
      <c r="O368" s="3">
        <v>193.89600000000002</v>
      </c>
      <c r="P368" s="3">
        <f>IF(O368="","",O368*MAX(I368,J368))</f>
      </c>
      <c r="Q368" s="0" t="s">
        <v>106</v>
      </c>
      <c r="R368" s="0" t="s">
        <v>107</v>
      </c>
    </row>
    <row r="369">
      <c r="A369" s="0">
        <v>1093</v>
      </c>
      <c r="B369" s="0" t="s">
        <v>27</v>
      </c>
      <c r="C369" s="0" t="s">
        <v>30</v>
      </c>
      <c r="D369" s="0" t="s">
        <v>4049</v>
      </c>
      <c r="E369" s="5" t="s">
        <v>4050</v>
      </c>
      <c r="I369" s="2">
        <v>0</v>
      </c>
      <c r="J369" s="2">
        <v>20</v>
      </c>
      <c r="M369" s="5" t="s">
        <v>3309</v>
      </c>
      <c r="N369" s="0" t="s">
        <v>104</v>
      </c>
      <c r="O369" s="3">
        <v>392.56</v>
      </c>
      <c r="P369" s="3">
        <f>IF(O369="","",O369*MAX(I369,J369))</f>
      </c>
      <c r="Q369" s="0" t="s">
        <v>106</v>
      </c>
      <c r="R369" s="0" t="s">
        <v>107</v>
      </c>
    </row>
    <row r="370">
      <c r="A370" s="0">
        <v>1094</v>
      </c>
      <c r="B370" s="0" t="s">
        <v>28</v>
      </c>
      <c r="C370" s="0" t="s">
        <v>30</v>
      </c>
      <c r="D370" s="0" t="s">
        <v>4049</v>
      </c>
      <c r="E370" s="5" t="s">
        <v>4050</v>
      </c>
      <c r="I370" s="2">
        <v>0</v>
      </c>
      <c r="J370" s="2">
        <v>50</v>
      </c>
      <c r="M370" s="5" t="s">
        <v>3309</v>
      </c>
      <c r="N370" s="0" t="s">
        <v>104</v>
      </c>
      <c r="O370" s="3">
        <v>223.6318</v>
      </c>
      <c r="P370" s="3">
        <f>IF(O370="","",O370*MAX(I370,J370))</f>
      </c>
      <c r="Q370" s="0" t="s">
        <v>106</v>
      </c>
      <c r="R370" s="0" t="s">
        <v>107</v>
      </c>
    </row>
    <row r="371">
      <c r="A371" s="0">
        <v>1095</v>
      </c>
      <c r="B371" s="0" t="s">
        <v>26</v>
      </c>
      <c r="C371" s="0" t="s">
        <v>30</v>
      </c>
      <c r="D371" s="0" t="s">
        <v>4054</v>
      </c>
      <c r="E371" s="5" t="s">
        <v>4055</v>
      </c>
      <c r="I371" s="2">
        <v>0</v>
      </c>
      <c r="J371" s="2">
        <v>10</v>
      </c>
      <c r="M371" s="5" t="s">
        <v>3309</v>
      </c>
      <c r="N371" s="0" t="s">
        <v>104</v>
      </c>
      <c r="O371" s="3">
        <v>899.5</v>
      </c>
      <c r="P371" s="3">
        <f>IF(O371="","",O371*MAX(I371,J371))</f>
      </c>
      <c r="Q371" s="0" t="s">
        <v>106</v>
      </c>
      <c r="R371" s="0" t="s">
        <v>107</v>
      </c>
    </row>
    <row r="372">
      <c r="A372" s="0">
        <v>1096</v>
      </c>
      <c r="B372" s="0" t="s">
        <v>27</v>
      </c>
      <c r="C372" s="0" t="s">
        <v>30</v>
      </c>
      <c r="D372" s="0" t="s">
        <v>4054</v>
      </c>
      <c r="E372" s="5" t="s">
        <v>4055</v>
      </c>
      <c r="I372" s="2">
        <v>0</v>
      </c>
      <c r="J372" s="2">
        <v>210</v>
      </c>
      <c r="M372" s="5" t="s">
        <v>3309</v>
      </c>
      <c r="N372" s="0" t="s">
        <v>104</v>
      </c>
      <c r="O372" s="3">
        <v>745</v>
      </c>
      <c r="P372" s="3">
        <f>IF(O372="","",O372*MAX(I372,J372))</f>
      </c>
      <c r="Q372" s="0" t="s">
        <v>106</v>
      </c>
      <c r="R372" s="0" t="s">
        <v>107</v>
      </c>
    </row>
    <row r="373">
      <c r="A373" s="0">
        <v>1097</v>
      </c>
      <c r="B373" s="0" t="s">
        <v>26</v>
      </c>
      <c r="C373" s="0" t="s">
        <v>30</v>
      </c>
      <c r="D373" s="0" t="s">
        <v>4058</v>
      </c>
      <c r="E373" s="5" t="s">
        <v>4059</v>
      </c>
      <c r="I373" s="2">
        <v>0</v>
      </c>
      <c r="J373" s="2">
        <v>10</v>
      </c>
      <c r="M373" s="5" t="s">
        <v>3309</v>
      </c>
      <c r="N373" s="0" t="s">
        <v>104</v>
      </c>
      <c r="O373" s="3">
        <v>506.8</v>
      </c>
      <c r="P373" s="3">
        <f>IF(O373="","",O373*MAX(I373,J373))</f>
      </c>
      <c r="Q373" s="0" t="s">
        <v>106</v>
      </c>
      <c r="R373" s="0" t="s">
        <v>107</v>
      </c>
    </row>
    <row r="374">
      <c r="A374" s="0">
        <v>1098</v>
      </c>
      <c r="B374" s="0" t="s">
        <v>27</v>
      </c>
      <c r="C374" s="0" t="s">
        <v>30</v>
      </c>
      <c r="D374" s="0" t="s">
        <v>4058</v>
      </c>
      <c r="E374" s="5" t="s">
        <v>4059</v>
      </c>
      <c r="I374" s="2">
        <v>0</v>
      </c>
      <c r="J374" s="2">
        <v>50</v>
      </c>
      <c r="M374" s="5" t="s">
        <v>3309</v>
      </c>
      <c r="N374" s="0" t="s">
        <v>104</v>
      </c>
      <c r="O374" s="3">
        <v>137.94</v>
      </c>
      <c r="P374" s="3">
        <f>IF(O374="","",O374*MAX(I374,J374))</f>
      </c>
      <c r="Q374" s="0" t="s">
        <v>106</v>
      </c>
      <c r="R374" s="0" t="s">
        <v>107</v>
      </c>
    </row>
    <row r="375">
      <c r="A375" s="0">
        <v>1099</v>
      </c>
      <c r="B375" s="0" t="s">
        <v>26</v>
      </c>
      <c r="C375" s="0" t="s">
        <v>30</v>
      </c>
      <c r="D375" s="0" t="s">
        <v>4062</v>
      </c>
      <c r="E375" s="5" t="s">
        <v>4063</v>
      </c>
      <c r="I375" s="2">
        <v>0</v>
      </c>
      <c r="J375" s="2">
        <v>10</v>
      </c>
      <c r="M375" s="5" t="s">
        <v>3309</v>
      </c>
      <c r="N375" s="0" t="s">
        <v>104</v>
      </c>
      <c r="O375" s="3">
        <v>504.01899999999995</v>
      </c>
      <c r="P375" s="3">
        <f>IF(O375="","",O375*MAX(I375,J375))</f>
      </c>
      <c r="Q375" s="0" t="s">
        <v>106</v>
      </c>
      <c r="R375" s="0" t="s">
        <v>107</v>
      </c>
    </row>
    <row r="376">
      <c r="A376" s="0">
        <v>1102</v>
      </c>
      <c r="B376" s="0" t="s">
        <v>26</v>
      </c>
      <c r="C376" s="0" t="s">
        <v>30</v>
      </c>
      <c r="D376" s="0" t="s">
        <v>2034</v>
      </c>
      <c r="E376" s="5" t="s">
        <v>2035</v>
      </c>
      <c r="I376" s="2">
        <v>0</v>
      </c>
      <c r="J376" s="2">
        <v>9</v>
      </c>
      <c r="M376" s="5" t="s">
        <v>3342</v>
      </c>
      <c r="N376" s="0" t="s">
        <v>104</v>
      </c>
      <c r="O376" s="3">
        <v>11467</v>
      </c>
      <c r="P376" s="3">
        <f>IF(O376="","",O376*MAX(I376,J376))</f>
      </c>
      <c r="Q376" s="0" t="s">
        <v>106</v>
      </c>
      <c r="R376" s="0" t="s">
        <v>107</v>
      </c>
    </row>
    <row r="377">
      <c r="A377" s="0">
        <v>1103</v>
      </c>
      <c r="B377" s="0" t="s">
        <v>28</v>
      </c>
      <c r="C377" s="0" t="s">
        <v>30</v>
      </c>
      <c r="D377" s="0" t="s">
        <v>2034</v>
      </c>
      <c r="E377" s="5" t="s">
        <v>2035</v>
      </c>
      <c r="I377" s="2">
        <v>0</v>
      </c>
      <c r="J377" s="2">
        <v>6</v>
      </c>
      <c r="M377" s="5" t="s">
        <v>3342</v>
      </c>
      <c r="N377" s="0" t="s">
        <v>104</v>
      </c>
      <c r="O377" s="3">
        <v>6449.389999999999</v>
      </c>
      <c r="P377" s="3">
        <f>IF(O377="","",O377*MAX(I377,J377))</f>
      </c>
      <c r="Q377" s="0" t="s">
        <v>106</v>
      </c>
      <c r="R377" s="0" t="s">
        <v>107</v>
      </c>
    </row>
    <row r="378">
      <c r="A378" s="0">
        <v>1104</v>
      </c>
      <c r="B378" s="0" t="s">
        <v>26</v>
      </c>
      <c r="C378" s="0" t="s">
        <v>30</v>
      </c>
      <c r="D378" s="0" t="s">
        <v>2055</v>
      </c>
      <c r="E378" s="5" t="s">
        <v>2054</v>
      </c>
      <c r="I378" s="2">
        <v>0</v>
      </c>
      <c r="J378" s="2">
        <v>9</v>
      </c>
      <c r="M378" s="5" t="s">
        <v>3342</v>
      </c>
      <c r="N378" s="0" t="s">
        <v>104</v>
      </c>
      <c r="O378" s="3">
        <v>13350.297777777778</v>
      </c>
      <c r="P378" s="3">
        <f>IF(O378="","",O378*MAX(I378,J378))</f>
      </c>
      <c r="Q378" s="0" t="s">
        <v>106</v>
      </c>
      <c r="R378" s="0" t="s">
        <v>107</v>
      </c>
    </row>
    <row r="379">
      <c r="A379" s="0">
        <v>1105</v>
      </c>
      <c r="B379" s="0" t="s">
        <v>26</v>
      </c>
      <c r="C379" s="0" t="s">
        <v>33</v>
      </c>
      <c r="D379" s="0" t="s">
        <v>4074</v>
      </c>
      <c r="E379" s="5" t="s">
        <v>4075</v>
      </c>
      <c r="I379" s="2">
        <v>0</v>
      </c>
      <c r="J379" s="2">
        <v>10</v>
      </c>
      <c r="M379" s="5" t="s">
        <v>3309</v>
      </c>
      <c r="N379" s="0" t="s">
        <v>104</v>
      </c>
      <c r="O379" s="3">
        <v>7059.661999999999</v>
      </c>
      <c r="P379" s="3">
        <f>IF(O379="","",O379*MAX(I379,J379))</f>
      </c>
      <c r="Q379" s="0" t="s">
        <v>106</v>
      </c>
      <c r="R379" s="0" t="s">
        <v>107</v>
      </c>
    </row>
    <row r="380">
      <c r="A380" s="0">
        <v>1106</v>
      </c>
      <c r="B380" s="0" t="s">
        <v>27</v>
      </c>
      <c r="C380" s="0" t="s">
        <v>33</v>
      </c>
      <c r="D380" s="0" t="s">
        <v>4074</v>
      </c>
      <c r="E380" s="5" t="s">
        <v>4075</v>
      </c>
      <c r="I380" s="2">
        <v>0</v>
      </c>
      <c r="J380" s="2">
        <v>120</v>
      </c>
      <c r="M380" s="5" t="s">
        <v>3309</v>
      </c>
      <c r="N380" s="0" t="s">
        <v>104</v>
      </c>
      <c r="O380" s="3">
        <v>28.212</v>
      </c>
      <c r="P380" s="3">
        <f>IF(O380="","",O380*MAX(I380,J380))</f>
      </c>
      <c r="Q380" s="0" t="s">
        <v>106</v>
      </c>
      <c r="R380" s="0" t="s">
        <v>107</v>
      </c>
    </row>
    <row r="381">
      <c r="A381" s="0">
        <v>1107</v>
      </c>
      <c r="B381" s="0" t="s">
        <v>26</v>
      </c>
      <c r="C381" s="0" t="s">
        <v>33</v>
      </c>
      <c r="D381" s="0" t="s">
        <v>4078</v>
      </c>
      <c r="E381" s="5" t="s">
        <v>4079</v>
      </c>
      <c r="I381" s="2">
        <v>0</v>
      </c>
      <c r="J381" s="2">
        <v>8</v>
      </c>
      <c r="M381" s="5" t="s">
        <v>3309</v>
      </c>
      <c r="N381" s="0" t="s">
        <v>104</v>
      </c>
      <c r="O381" s="3">
        <v>3745.0675</v>
      </c>
      <c r="P381" s="3">
        <f>IF(O381="","",O381*MAX(I381,J381))</f>
      </c>
      <c r="Q381" s="0" t="s">
        <v>106</v>
      </c>
      <c r="R381" s="0" t="s">
        <v>107</v>
      </c>
    </row>
    <row r="382">
      <c r="A382" s="0">
        <v>1108</v>
      </c>
      <c r="B382" s="0" t="s">
        <v>26</v>
      </c>
      <c r="C382" s="0" t="s">
        <v>33</v>
      </c>
      <c r="D382" s="0" t="s">
        <v>4081</v>
      </c>
      <c r="E382" s="5" t="s">
        <v>4082</v>
      </c>
      <c r="I382" s="2">
        <v>0</v>
      </c>
      <c r="J382" s="2">
        <v>10</v>
      </c>
      <c r="M382" s="5" t="s">
        <v>3309</v>
      </c>
      <c r="N382" s="0" t="s">
        <v>104</v>
      </c>
      <c r="O382" s="3">
        <v>29467.03</v>
      </c>
      <c r="P382" s="3">
        <f>IF(O382="","",O382*MAX(I382,J382))</f>
      </c>
      <c r="Q382" s="0" t="s">
        <v>106</v>
      </c>
      <c r="R382" s="0" t="s">
        <v>107</v>
      </c>
    </row>
    <row r="383">
      <c r="A383" s="0">
        <v>1118</v>
      </c>
      <c r="B383" s="0" t="s">
        <v>26</v>
      </c>
      <c r="C383" s="0" t="s">
        <v>33</v>
      </c>
      <c r="D383" s="0" t="s">
        <v>4099</v>
      </c>
      <c r="E383" s="5" t="s">
        <v>4100</v>
      </c>
      <c r="I383" s="2">
        <v>0</v>
      </c>
      <c r="J383" s="2">
        <v>7</v>
      </c>
      <c r="M383" s="5" t="s">
        <v>3309</v>
      </c>
      <c r="N383" s="0" t="s">
        <v>104</v>
      </c>
      <c r="O383" s="3">
        <v>949.7299999999999</v>
      </c>
      <c r="P383" s="3">
        <f>IF(O383="","",O383*MAX(I383,J383))</f>
      </c>
      <c r="Q383" s="0" t="s">
        <v>106</v>
      </c>
      <c r="R383" s="0" t="s">
        <v>107</v>
      </c>
    </row>
    <row r="384">
      <c r="A384" s="0">
        <v>1119</v>
      </c>
      <c r="B384" s="0" t="s">
        <v>26</v>
      </c>
      <c r="C384" s="0" t="s">
        <v>30</v>
      </c>
      <c r="D384" s="0" t="s">
        <v>4102</v>
      </c>
      <c r="E384" s="5" t="s">
        <v>4103</v>
      </c>
      <c r="I384" s="2">
        <v>0</v>
      </c>
      <c r="J384" s="2">
        <v>7</v>
      </c>
      <c r="M384" s="5" t="s">
        <v>3309</v>
      </c>
      <c r="N384" s="0" t="s">
        <v>104</v>
      </c>
      <c r="O384" s="3">
        <v>748.8000000000001</v>
      </c>
      <c r="P384" s="3">
        <f>IF(O384="","",O384*MAX(I384,J384))</f>
      </c>
      <c r="Q384" s="0" t="s">
        <v>106</v>
      </c>
      <c r="R384" s="0" t="s">
        <v>107</v>
      </c>
    </row>
    <row r="385">
      <c r="A385" s="0">
        <v>1120</v>
      </c>
      <c r="B385" s="0" t="s">
        <v>28</v>
      </c>
      <c r="C385" s="0" t="s">
        <v>30</v>
      </c>
      <c r="D385" s="0" t="s">
        <v>4102</v>
      </c>
      <c r="E385" s="5" t="s">
        <v>4103</v>
      </c>
      <c r="I385" s="2">
        <v>0</v>
      </c>
      <c r="J385" s="2">
        <v>10</v>
      </c>
      <c r="M385" s="5" t="s">
        <v>3309</v>
      </c>
      <c r="N385" s="0" t="s">
        <v>104</v>
      </c>
      <c r="O385" s="3">
        <v>748.8</v>
      </c>
      <c r="P385" s="3">
        <f>IF(O385="","",O385*MAX(I385,J385))</f>
      </c>
      <c r="Q385" s="0" t="s">
        <v>106</v>
      </c>
      <c r="R385" s="0" t="s">
        <v>107</v>
      </c>
    </row>
    <row r="386">
      <c r="A386" s="0">
        <v>1121</v>
      </c>
      <c r="B386" s="0" t="s">
        <v>26</v>
      </c>
      <c r="C386" s="0" t="s">
        <v>30</v>
      </c>
      <c r="D386" s="0" t="s">
        <v>4106</v>
      </c>
      <c r="E386" s="5" t="s">
        <v>4107</v>
      </c>
      <c r="I386" s="2">
        <v>0</v>
      </c>
      <c r="J386" s="2">
        <v>7</v>
      </c>
      <c r="M386" s="5" t="s">
        <v>3309</v>
      </c>
      <c r="N386" s="0" t="s">
        <v>104</v>
      </c>
      <c r="O386" s="3">
        <v>42289.35</v>
      </c>
      <c r="P386" s="3">
        <f>IF(O386="","",O386*MAX(I386,J386))</f>
      </c>
      <c r="Q386" s="0" t="s">
        <v>106</v>
      </c>
      <c r="R386" s="0" t="s">
        <v>107</v>
      </c>
    </row>
    <row r="387">
      <c r="A387" s="0">
        <v>1124</v>
      </c>
      <c r="B387" s="0" t="s">
        <v>26</v>
      </c>
      <c r="C387" s="0" t="s">
        <v>33</v>
      </c>
      <c r="D387" s="0" t="s">
        <v>4115</v>
      </c>
      <c r="E387" s="5" t="s">
        <v>2631</v>
      </c>
      <c r="I387" s="2">
        <v>0</v>
      </c>
      <c r="J387" s="2">
        <v>6</v>
      </c>
      <c r="M387" s="5" t="s">
        <v>3309</v>
      </c>
      <c r="N387" s="0" t="s">
        <v>104</v>
      </c>
      <c r="O387" s="3">
        <v>4189.96</v>
      </c>
      <c r="P387" s="3">
        <f>IF(O387="","",O387*MAX(I387,J387))</f>
      </c>
      <c r="Q387" s="0" t="s">
        <v>106</v>
      </c>
      <c r="R387" s="0" t="s">
        <v>107</v>
      </c>
    </row>
    <row r="388">
      <c r="A388" s="0">
        <v>1125</v>
      </c>
      <c r="B388" s="0" t="s">
        <v>28</v>
      </c>
      <c r="C388" s="0" t="s">
        <v>33</v>
      </c>
      <c r="D388" s="0" t="s">
        <v>4115</v>
      </c>
      <c r="E388" s="5" t="s">
        <v>2631</v>
      </c>
      <c r="I388" s="2">
        <v>0</v>
      </c>
      <c r="J388" s="2">
        <v>5</v>
      </c>
      <c r="M388" s="5" t="s">
        <v>3304</v>
      </c>
      <c r="N388" s="0" t="s">
        <v>104</v>
      </c>
      <c r="O388" s="3">
        <v>4647.492</v>
      </c>
      <c r="P388" s="3">
        <f>IF(O388="","",O388*MAX(I388,J388))</f>
      </c>
      <c r="Q388" s="0" t="s">
        <v>106</v>
      </c>
      <c r="R388" s="0" t="s">
        <v>107</v>
      </c>
    </row>
    <row r="389">
      <c r="A389" s="0">
        <v>1126</v>
      </c>
      <c r="B389" s="0" t="s">
        <v>26</v>
      </c>
      <c r="C389" s="0" t="s">
        <v>30</v>
      </c>
      <c r="D389" s="0" t="s">
        <v>4118</v>
      </c>
      <c r="E389" s="5" t="s">
        <v>2101</v>
      </c>
      <c r="I389" s="2">
        <v>0</v>
      </c>
      <c r="J389" s="2">
        <v>6</v>
      </c>
      <c r="M389" s="5" t="s">
        <v>3309</v>
      </c>
      <c r="N389" s="0" t="s">
        <v>104</v>
      </c>
      <c r="O389" s="3">
        <v>34580</v>
      </c>
      <c r="P389" s="3">
        <f>IF(O389="","",O389*MAX(I389,J389))</f>
      </c>
      <c r="Q389" s="0" t="s">
        <v>106</v>
      </c>
      <c r="R389" s="0" t="s">
        <v>107</v>
      </c>
    </row>
    <row r="390">
      <c r="A390" s="0">
        <v>1127</v>
      </c>
      <c r="B390" s="0" t="s">
        <v>27</v>
      </c>
      <c r="C390" s="0" t="s">
        <v>30</v>
      </c>
      <c r="D390" s="0" t="s">
        <v>4118</v>
      </c>
      <c r="E390" s="5" t="s">
        <v>2101</v>
      </c>
      <c r="I390" s="2">
        <v>0</v>
      </c>
      <c r="J390" s="2">
        <v>83</v>
      </c>
      <c r="M390" s="5" t="s">
        <v>3304</v>
      </c>
      <c r="N390" s="0" t="s">
        <v>104</v>
      </c>
      <c r="O390" s="3">
        <v>14665.63373493976</v>
      </c>
      <c r="P390" s="3">
        <f>IF(O390="","",O390*MAX(I390,J390))</f>
      </c>
      <c r="Q390" s="0" t="s">
        <v>106</v>
      </c>
      <c r="R390" s="0" t="s">
        <v>107</v>
      </c>
    </row>
    <row r="391">
      <c r="A391" s="0">
        <v>1128</v>
      </c>
      <c r="B391" s="0" t="s">
        <v>28</v>
      </c>
      <c r="C391" s="0" t="s">
        <v>30</v>
      </c>
      <c r="D391" s="0" t="s">
        <v>4118</v>
      </c>
      <c r="E391" s="5" t="s">
        <v>2101</v>
      </c>
      <c r="I391" s="2">
        <v>0</v>
      </c>
      <c r="J391" s="2">
        <v>4</v>
      </c>
      <c r="M391" s="5" t="s">
        <v>3304</v>
      </c>
      <c r="N391" s="0" t="s">
        <v>104</v>
      </c>
      <c r="O391" s="3">
        <v>2217.185</v>
      </c>
      <c r="P391" s="3">
        <f>IF(O391="","",O391*MAX(I391,J391))</f>
      </c>
      <c r="Q391" s="0" t="s">
        <v>106</v>
      </c>
      <c r="R391" s="0" t="s">
        <v>107</v>
      </c>
    </row>
    <row r="392">
      <c r="A392" s="0">
        <v>1129</v>
      </c>
      <c r="B392" s="0" t="s">
        <v>26</v>
      </c>
      <c r="C392" s="0" t="s">
        <v>30</v>
      </c>
      <c r="D392" s="0" t="s">
        <v>4122</v>
      </c>
      <c r="E392" s="5" t="s">
        <v>4123</v>
      </c>
      <c r="I392" s="2">
        <v>0</v>
      </c>
      <c r="J392" s="2">
        <v>6</v>
      </c>
      <c r="M392" s="5" t="s">
        <v>3309</v>
      </c>
      <c r="N392" s="0" t="s">
        <v>104</v>
      </c>
      <c r="O392" s="3">
        <v>14278</v>
      </c>
      <c r="P392" s="3">
        <f>IF(O392="","",O392*MAX(I392,J392))</f>
      </c>
      <c r="Q392" s="0" t="s">
        <v>106</v>
      </c>
      <c r="R392" s="0" t="s">
        <v>107</v>
      </c>
    </row>
    <row r="393">
      <c r="A393" s="0">
        <v>1145</v>
      </c>
      <c r="B393" s="0" t="s">
        <v>26</v>
      </c>
      <c r="C393" s="0" t="s">
        <v>33</v>
      </c>
      <c r="D393" s="0" t="s">
        <v>4162</v>
      </c>
      <c r="E393" s="5" t="s">
        <v>4163</v>
      </c>
      <c r="I393" s="2">
        <v>0</v>
      </c>
      <c r="J393" s="2">
        <v>5</v>
      </c>
      <c r="M393" s="5" t="s">
        <v>3309</v>
      </c>
      <c r="N393" s="0" t="s">
        <v>104</v>
      </c>
      <c r="O393" s="3">
        <v>9000</v>
      </c>
      <c r="P393" s="3">
        <f>IF(O393="","",O393*MAX(I393,J393))</f>
      </c>
      <c r="Q393" s="0" t="s">
        <v>106</v>
      </c>
      <c r="R393" s="0" t="s">
        <v>107</v>
      </c>
    </row>
    <row r="394">
      <c r="A394" s="0">
        <v>1146</v>
      </c>
      <c r="B394" s="0" t="s">
        <v>26</v>
      </c>
      <c r="C394" s="0" t="s">
        <v>33</v>
      </c>
      <c r="D394" s="0" t="s">
        <v>4165</v>
      </c>
      <c r="E394" s="5" t="s">
        <v>4166</v>
      </c>
      <c r="I394" s="2">
        <v>0</v>
      </c>
      <c r="J394" s="2">
        <v>5</v>
      </c>
      <c r="M394" s="5" t="s">
        <v>3309</v>
      </c>
      <c r="N394" s="0" t="s">
        <v>104</v>
      </c>
      <c r="O394" s="3">
        <v>1843.8560000000002</v>
      </c>
      <c r="P394" s="3">
        <f>IF(O394="","",O394*MAX(I394,J394))</f>
      </c>
      <c r="Q394" s="0" t="s">
        <v>106</v>
      </c>
      <c r="R394" s="0" t="s">
        <v>107</v>
      </c>
    </row>
    <row r="395">
      <c r="A395" s="0">
        <v>1147</v>
      </c>
      <c r="B395" s="0" t="s">
        <v>27</v>
      </c>
      <c r="C395" s="0" t="s">
        <v>33</v>
      </c>
      <c r="D395" s="0" t="s">
        <v>4165</v>
      </c>
      <c r="E395" s="5" t="s">
        <v>4166</v>
      </c>
      <c r="I395" s="2">
        <v>0</v>
      </c>
      <c r="J395" s="2">
        <v>0</v>
      </c>
      <c r="M395" s="5" t="s">
        <v>3309</v>
      </c>
      <c r="N395" s="0" t="s">
        <v>104</v>
      </c>
      <c r="O395" s="3">
        <v>1843.8560000000002</v>
      </c>
      <c r="P395" s="3">
        <f>IF(O395="","",O395*MAX(I395,J395))</f>
      </c>
      <c r="Q395" s="0" t="s">
        <v>106</v>
      </c>
      <c r="R395" s="0" t="s">
        <v>107</v>
      </c>
    </row>
    <row r="396">
      <c r="A396" s="0">
        <v>1148</v>
      </c>
      <c r="B396" s="0" t="s">
        <v>26</v>
      </c>
      <c r="C396" s="0" t="s">
        <v>33</v>
      </c>
      <c r="D396" s="0" t="s">
        <v>4169</v>
      </c>
      <c r="E396" s="5" t="s">
        <v>781</v>
      </c>
      <c r="I396" s="2">
        <v>0</v>
      </c>
      <c r="J396" s="2">
        <v>5</v>
      </c>
      <c r="M396" s="5" t="s">
        <v>3304</v>
      </c>
      <c r="N396" s="0" t="s">
        <v>104</v>
      </c>
      <c r="O396" s="3">
        <v>35714.33</v>
      </c>
      <c r="P396" s="3">
        <f>IF(O396="","",O396*MAX(I396,J396))</f>
      </c>
      <c r="Q396" s="0" t="s">
        <v>106</v>
      </c>
      <c r="R396" s="0" t="s">
        <v>107</v>
      </c>
    </row>
    <row r="397">
      <c r="A397" s="0">
        <v>1149</v>
      </c>
      <c r="B397" s="0" t="s">
        <v>27</v>
      </c>
      <c r="C397" s="0" t="s">
        <v>33</v>
      </c>
      <c r="D397" s="0" t="s">
        <v>4169</v>
      </c>
      <c r="E397" s="5" t="s">
        <v>781</v>
      </c>
      <c r="I397" s="2">
        <v>0</v>
      </c>
      <c r="J397" s="2">
        <v>2</v>
      </c>
      <c r="M397" s="5" t="s">
        <v>3309</v>
      </c>
      <c r="N397" s="0" t="s">
        <v>104</v>
      </c>
      <c r="O397" s="3">
        <v>2367.15</v>
      </c>
      <c r="P397" s="3">
        <f>IF(O397="","",O397*MAX(I397,J397))</f>
      </c>
      <c r="Q397" s="0" t="s">
        <v>106</v>
      </c>
      <c r="R397" s="0" t="s">
        <v>107</v>
      </c>
    </row>
    <row r="398">
      <c r="A398" s="0">
        <v>1150</v>
      </c>
      <c r="B398" s="0" t="s">
        <v>26</v>
      </c>
      <c r="C398" s="0" t="s">
        <v>33</v>
      </c>
      <c r="D398" s="0" t="s">
        <v>4172</v>
      </c>
      <c r="E398" s="5" t="s">
        <v>4173</v>
      </c>
      <c r="I398" s="2">
        <v>0</v>
      </c>
      <c r="J398" s="2">
        <v>15</v>
      </c>
      <c r="M398" s="5" t="s">
        <v>3309</v>
      </c>
      <c r="N398" s="0" t="s">
        <v>104</v>
      </c>
      <c r="O398" s="3">
        <v>2554.6400000000003</v>
      </c>
      <c r="P398" s="3">
        <f>IF(O398="","",O398*MAX(I398,J398))</f>
      </c>
      <c r="Q398" s="0" t="s">
        <v>106</v>
      </c>
      <c r="R398" s="0" t="s">
        <v>107</v>
      </c>
    </row>
    <row r="399">
      <c r="A399" s="0">
        <v>1151</v>
      </c>
      <c r="B399" s="0" t="s">
        <v>26</v>
      </c>
      <c r="C399" s="0" t="s">
        <v>33</v>
      </c>
      <c r="D399" s="0" t="s">
        <v>4175</v>
      </c>
      <c r="E399" s="5" t="s">
        <v>4176</v>
      </c>
      <c r="I399" s="2">
        <v>0</v>
      </c>
      <c r="J399" s="2">
        <v>5</v>
      </c>
      <c r="M399" s="5" t="s">
        <v>3309</v>
      </c>
      <c r="N399" s="0" t="s">
        <v>104</v>
      </c>
      <c r="O399" s="3">
        <v>1868.118</v>
      </c>
      <c r="P399" s="3">
        <f>IF(O399="","",O399*MAX(I399,J399))</f>
      </c>
      <c r="Q399" s="0" t="s">
        <v>106</v>
      </c>
      <c r="R399" s="0" t="s">
        <v>107</v>
      </c>
    </row>
    <row r="400">
      <c r="A400" s="0">
        <v>1152</v>
      </c>
      <c r="B400" s="0" t="s">
        <v>26</v>
      </c>
      <c r="C400" s="0" t="s">
        <v>33</v>
      </c>
      <c r="D400" s="0" t="s">
        <v>4178</v>
      </c>
      <c r="E400" s="5" t="s">
        <v>4179</v>
      </c>
      <c r="I400" s="2">
        <v>0</v>
      </c>
      <c r="J400" s="2">
        <v>5</v>
      </c>
      <c r="M400" s="5" t="s">
        <v>3309</v>
      </c>
      <c r="N400" s="0" t="s">
        <v>104</v>
      </c>
      <c r="O400" s="3">
        <v>4432.89</v>
      </c>
      <c r="P400" s="3">
        <f>IF(O400="","",O400*MAX(I400,J400))</f>
      </c>
      <c r="Q400" s="0" t="s">
        <v>106</v>
      </c>
      <c r="R400" s="0" t="s">
        <v>107</v>
      </c>
    </row>
    <row r="401">
      <c r="A401" s="0">
        <v>1153</v>
      </c>
      <c r="B401" s="0" t="s">
        <v>26</v>
      </c>
      <c r="C401" s="0" t="s">
        <v>33</v>
      </c>
      <c r="D401" s="0" t="s">
        <v>4181</v>
      </c>
      <c r="E401" s="5" t="s">
        <v>4182</v>
      </c>
      <c r="I401" s="2">
        <v>0</v>
      </c>
      <c r="J401" s="2">
        <v>5</v>
      </c>
      <c r="M401" s="5" t="s">
        <v>3309</v>
      </c>
      <c r="N401" s="0" t="s">
        <v>104</v>
      </c>
      <c r="O401" s="3">
        <v>6705.99</v>
      </c>
      <c r="P401" s="3">
        <f>IF(O401="","",O401*MAX(I401,J401))</f>
      </c>
      <c r="Q401" s="0" t="s">
        <v>106</v>
      </c>
      <c r="R401" s="0" t="s">
        <v>107</v>
      </c>
    </row>
    <row r="402">
      <c r="A402" s="0">
        <v>1154</v>
      </c>
      <c r="B402" s="0" t="s">
        <v>26</v>
      </c>
      <c r="C402" s="0" t="s">
        <v>33</v>
      </c>
      <c r="D402" s="0" t="s">
        <v>4184</v>
      </c>
      <c r="E402" s="5" t="s">
        <v>4185</v>
      </c>
      <c r="I402" s="2">
        <v>0</v>
      </c>
      <c r="J402" s="2">
        <v>5</v>
      </c>
      <c r="M402" s="5" t="s">
        <v>3309</v>
      </c>
      <c r="N402" s="0" t="s">
        <v>104</v>
      </c>
      <c r="O402" s="3">
        <v>9090.9</v>
      </c>
      <c r="P402" s="3">
        <f>IF(O402="","",O402*MAX(I402,J402))</f>
      </c>
      <c r="Q402" s="0" t="s">
        <v>106</v>
      </c>
      <c r="R402" s="0" t="s">
        <v>107</v>
      </c>
    </row>
    <row r="403">
      <c r="A403" s="0">
        <v>1155</v>
      </c>
      <c r="B403" s="0" t="s">
        <v>26</v>
      </c>
      <c r="C403" s="0" t="s">
        <v>30</v>
      </c>
      <c r="D403" s="0" t="s">
        <v>4187</v>
      </c>
      <c r="E403" s="5" t="s">
        <v>462</v>
      </c>
      <c r="I403" s="2">
        <v>0</v>
      </c>
      <c r="J403" s="2">
        <v>5</v>
      </c>
      <c r="M403" s="5" t="s">
        <v>3304</v>
      </c>
      <c r="N403" s="0" t="s">
        <v>104</v>
      </c>
      <c r="O403" s="3">
        <v>894.5</v>
      </c>
      <c r="P403" s="3">
        <f>IF(O403="","",O403*MAX(I403,J403))</f>
      </c>
      <c r="Q403" s="0" t="s">
        <v>106</v>
      </c>
      <c r="R403" s="0" t="s">
        <v>107</v>
      </c>
    </row>
    <row r="404">
      <c r="A404" s="0">
        <v>1156</v>
      </c>
      <c r="B404" s="0" t="s">
        <v>27</v>
      </c>
      <c r="C404" s="0" t="s">
        <v>30</v>
      </c>
      <c r="D404" s="0" t="s">
        <v>4187</v>
      </c>
      <c r="E404" s="5" t="s">
        <v>462</v>
      </c>
      <c r="I404" s="2">
        <v>0</v>
      </c>
      <c r="J404" s="2">
        <v>0</v>
      </c>
      <c r="M404" s="5" t="s">
        <v>3304</v>
      </c>
      <c r="N404" s="0" t="s">
        <v>104</v>
      </c>
      <c r="O404" s="3">
        <v>894.5</v>
      </c>
      <c r="P404" s="3">
        <f>IF(O404="","",O404*MAX(I404,J404))</f>
      </c>
      <c r="Q404" s="0" t="s">
        <v>106</v>
      </c>
      <c r="R404" s="0" t="s">
        <v>107</v>
      </c>
    </row>
    <row r="405">
      <c r="A405" s="0">
        <v>1157</v>
      </c>
      <c r="B405" s="0" t="s">
        <v>26</v>
      </c>
      <c r="C405" s="0" t="s">
        <v>30</v>
      </c>
      <c r="D405" s="0" t="s">
        <v>4190</v>
      </c>
      <c r="E405" s="5" t="s">
        <v>3075</v>
      </c>
      <c r="I405" s="2">
        <v>0</v>
      </c>
      <c r="J405" s="2">
        <v>5</v>
      </c>
      <c r="M405" s="5" t="s">
        <v>3309</v>
      </c>
      <c r="N405" s="0" t="s">
        <v>104</v>
      </c>
      <c r="O405" s="3">
        <v>14139.408</v>
      </c>
      <c r="P405" s="3">
        <f>IF(O405="","",O405*MAX(I405,J405))</f>
      </c>
      <c r="Q405" s="0" t="s">
        <v>106</v>
      </c>
      <c r="R405" s="0" t="s">
        <v>107</v>
      </c>
    </row>
    <row r="406">
      <c r="A406" s="0">
        <v>1158</v>
      </c>
      <c r="B406" s="0" t="s">
        <v>27</v>
      </c>
      <c r="C406" s="0" t="s">
        <v>30</v>
      </c>
      <c r="D406" s="0" t="s">
        <v>4190</v>
      </c>
      <c r="E406" s="5" t="s">
        <v>3075</v>
      </c>
      <c r="I406" s="2">
        <v>0</v>
      </c>
      <c r="J406" s="2">
        <v>10</v>
      </c>
      <c r="M406" s="5" t="s">
        <v>3309</v>
      </c>
      <c r="N406" s="0" t="s">
        <v>104</v>
      </c>
      <c r="O406" s="3">
        <v>13899.170000000002</v>
      </c>
      <c r="P406" s="3">
        <f>IF(O406="","",O406*MAX(I406,J406))</f>
      </c>
      <c r="Q406" s="0" t="s">
        <v>106</v>
      </c>
      <c r="R406" s="0" t="s">
        <v>107</v>
      </c>
    </row>
    <row r="407">
      <c r="A407" s="0">
        <v>1159</v>
      </c>
      <c r="B407" s="0" t="s">
        <v>28</v>
      </c>
      <c r="C407" s="0" t="s">
        <v>30</v>
      </c>
      <c r="D407" s="0" t="s">
        <v>4190</v>
      </c>
      <c r="E407" s="5" t="s">
        <v>3075</v>
      </c>
      <c r="I407" s="2">
        <v>0</v>
      </c>
      <c r="J407" s="2">
        <v>3</v>
      </c>
      <c r="M407" s="5" t="s">
        <v>3304</v>
      </c>
      <c r="N407" s="0" t="s">
        <v>104</v>
      </c>
      <c r="O407" s="3">
        <v>12308.51</v>
      </c>
      <c r="P407" s="3">
        <f>IF(O407="","",O407*MAX(I407,J407))</f>
      </c>
      <c r="Q407" s="0" t="s">
        <v>106</v>
      </c>
      <c r="R407" s="0" t="s">
        <v>107</v>
      </c>
    </row>
    <row r="408">
      <c r="A408" s="0">
        <v>1160</v>
      </c>
      <c r="B408" s="0" t="s">
        <v>26</v>
      </c>
      <c r="C408" s="0" t="s">
        <v>30</v>
      </c>
      <c r="D408" s="0" t="s">
        <v>4194</v>
      </c>
      <c r="E408" s="5" t="s">
        <v>4195</v>
      </c>
      <c r="I408" s="2">
        <v>0</v>
      </c>
      <c r="J408" s="2">
        <v>6</v>
      </c>
      <c r="M408" s="5" t="s">
        <v>3309</v>
      </c>
      <c r="N408" s="0" t="s">
        <v>104</v>
      </c>
      <c r="O408" s="3">
        <v>5490.333333333333</v>
      </c>
      <c r="P408" s="3">
        <f>IF(O408="","",O408*MAX(I408,J408))</f>
      </c>
      <c r="Q408" s="0" t="s">
        <v>106</v>
      </c>
      <c r="R408" s="0" t="s">
        <v>107</v>
      </c>
    </row>
    <row r="409">
      <c r="A409" s="0">
        <v>1161</v>
      </c>
      <c r="B409" s="0" t="s">
        <v>26</v>
      </c>
      <c r="C409" s="0" t="s">
        <v>30</v>
      </c>
      <c r="D409" s="0" t="s">
        <v>4197</v>
      </c>
      <c r="E409" s="5" t="s">
        <v>4198</v>
      </c>
      <c r="I409" s="2">
        <v>0</v>
      </c>
      <c r="J409" s="2">
        <v>5</v>
      </c>
      <c r="M409" s="5" t="s">
        <v>3309</v>
      </c>
      <c r="N409" s="0" t="s">
        <v>104</v>
      </c>
      <c r="O409" s="3">
        <v>99500</v>
      </c>
      <c r="P409" s="3">
        <f>IF(O409="","",O409*MAX(I409,J409))</f>
      </c>
      <c r="Q409" s="0" t="s">
        <v>106</v>
      </c>
      <c r="R409" s="0" t="s">
        <v>107</v>
      </c>
    </row>
    <row r="410">
      <c r="A410" s="0">
        <v>1185</v>
      </c>
      <c r="B410" s="0" t="s">
        <v>26</v>
      </c>
      <c r="C410" s="0" t="s">
        <v>33</v>
      </c>
      <c r="D410" s="0" t="s">
        <v>4241</v>
      </c>
      <c r="E410" s="5" t="s">
        <v>846</v>
      </c>
      <c r="I410" s="2">
        <v>0</v>
      </c>
      <c r="J410" s="2">
        <v>4</v>
      </c>
      <c r="M410" s="5" t="s">
        <v>3304</v>
      </c>
      <c r="N410" s="0" t="s">
        <v>104</v>
      </c>
      <c r="O410" s="3">
        <v>708.05</v>
      </c>
      <c r="P410" s="3">
        <f>IF(O410="","",O410*MAX(I410,J410))</f>
      </c>
      <c r="Q410" s="0" t="s">
        <v>106</v>
      </c>
      <c r="R410" s="0" t="s">
        <v>107</v>
      </c>
    </row>
    <row r="411">
      <c r="A411" s="0">
        <v>1186</v>
      </c>
      <c r="B411" s="0" t="s">
        <v>28</v>
      </c>
      <c r="C411" s="0" t="s">
        <v>33</v>
      </c>
      <c r="D411" s="0" t="s">
        <v>4241</v>
      </c>
      <c r="E411" s="5" t="s">
        <v>846</v>
      </c>
      <c r="I411" s="2">
        <v>0</v>
      </c>
      <c r="J411" s="2">
        <v>20</v>
      </c>
      <c r="M411" s="5" t="s">
        <v>3304</v>
      </c>
      <c r="N411" s="0" t="s">
        <v>104</v>
      </c>
      <c r="O411" s="3">
        <v>1337.354</v>
      </c>
      <c r="P411" s="3">
        <f>IF(O411="","",O411*MAX(I411,J411))</f>
      </c>
      <c r="Q411" s="0" t="s">
        <v>106</v>
      </c>
      <c r="R411" s="0" t="s">
        <v>107</v>
      </c>
    </row>
    <row r="412">
      <c r="A412" s="0">
        <v>1187</v>
      </c>
      <c r="B412" s="0" t="s">
        <v>26</v>
      </c>
      <c r="C412" s="0" t="s">
        <v>33</v>
      </c>
      <c r="D412" s="0" t="s">
        <v>4244</v>
      </c>
      <c r="E412" s="5" t="s">
        <v>4245</v>
      </c>
      <c r="I412" s="2">
        <v>0</v>
      </c>
      <c r="J412" s="2">
        <v>4</v>
      </c>
      <c r="M412" s="5" t="s">
        <v>3309</v>
      </c>
      <c r="N412" s="0" t="s">
        <v>104</v>
      </c>
      <c r="O412" s="3">
        <v>2828.5</v>
      </c>
      <c r="P412" s="3">
        <f>IF(O412="","",O412*MAX(I412,J412))</f>
      </c>
      <c r="Q412" s="0" t="s">
        <v>106</v>
      </c>
      <c r="R412" s="0" t="s">
        <v>107</v>
      </c>
    </row>
    <row r="413">
      <c r="A413" s="0">
        <v>1188</v>
      </c>
      <c r="B413" s="0" t="s">
        <v>26</v>
      </c>
      <c r="C413" s="0" t="s">
        <v>33</v>
      </c>
      <c r="D413" s="0" t="s">
        <v>4247</v>
      </c>
      <c r="E413" s="5" t="s">
        <v>4248</v>
      </c>
      <c r="I413" s="2">
        <v>0</v>
      </c>
      <c r="J413" s="2">
        <v>5</v>
      </c>
      <c r="M413" s="5" t="s">
        <v>3309</v>
      </c>
      <c r="N413" s="0" t="s">
        <v>104</v>
      </c>
      <c r="O413" s="3">
        <v>11124.52</v>
      </c>
      <c r="P413" s="3">
        <f>IF(O413="","",O413*MAX(I413,J413))</f>
      </c>
      <c r="Q413" s="0" t="s">
        <v>106</v>
      </c>
      <c r="R413" s="0" t="s">
        <v>107</v>
      </c>
    </row>
    <row r="414">
      <c r="A414" s="0">
        <v>1189</v>
      </c>
      <c r="B414" s="0" t="s">
        <v>26</v>
      </c>
      <c r="C414" s="0" t="s">
        <v>30</v>
      </c>
      <c r="D414" s="0" t="s">
        <v>4250</v>
      </c>
      <c r="E414" s="5" t="s">
        <v>4251</v>
      </c>
      <c r="I414" s="2">
        <v>0</v>
      </c>
      <c r="J414" s="2">
        <v>4</v>
      </c>
      <c r="M414" s="5" t="s">
        <v>3309</v>
      </c>
      <c r="N414" s="0" t="s">
        <v>104</v>
      </c>
      <c r="O414" s="3">
        <v>192.66</v>
      </c>
      <c r="P414" s="3">
        <f>IF(O414="","",O414*MAX(I414,J414))</f>
      </c>
      <c r="Q414" s="0" t="s">
        <v>106</v>
      </c>
      <c r="R414" s="0" t="s">
        <v>107</v>
      </c>
    </row>
    <row r="415">
      <c r="A415" s="0">
        <v>1190</v>
      </c>
      <c r="B415" s="0" t="s">
        <v>27</v>
      </c>
      <c r="C415" s="0" t="s">
        <v>30</v>
      </c>
      <c r="D415" s="0" t="s">
        <v>4250</v>
      </c>
      <c r="E415" s="5" t="s">
        <v>4251</v>
      </c>
      <c r="I415" s="2">
        <v>0</v>
      </c>
      <c r="J415" s="2">
        <v>280</v>
      </c>
      <c r="M415" s="5" t="s">
        <v>3309</v>
      </c>
      <c r="N415" s="0" t="s">
        <v>104</v>
      </c>
      <c r="O415" s="3">
        <v>191.20167857142854</v>
      </c>
      <c r="P415" s="3">
        <f>IF(O415="","",O415*MAX(I415,J415))</f>
      </c>
      <c r="Q415" s="0" t="s">
        <v>106</v>
      </c>
      <c r="R415" s="0" t="s">
        <v>107</v>
      </c>
    </row>
    <row r="416">
      <c r="A416" s="0">
        <v>1191</v>
      </c>
      <c r="B416" s="0" t="s">
        <v>26</v>
      </c>
      <c r="C416" s="0" t="s">
        <v>30</v>
      </c>
      <c r="D416" s="0" t="s">
        <v>4254</v>
      </c>
      <c r="E416" s="5" t="s">
        <v>4255</v>
      </c>
      <c r="I416" s="2">
        <v>0</v>
      </c>
      <c r="J416" s="2">
        <v>4</v>
      </c>
      <c r="M416" s="5" t="s">
        <v>3309</v>
      </c>
      <c r="N416" s="0" t="s">
        <v>104</v>
      </c>
      <c r="O416" s="3">
        <v>192.66</v>
      </c>
      <c r="P416" s="3">
        <f>IF(O416="","",O416*MAX(I416,J416))</f>
      </c>
      <c r="Q416" s="0" t="s">
        <v>106</v>
      </c>
      <c r="R416" s="0" t="s">
        <v>107</v>
      </c>
    </row>
    <row r="417">
      <c r="A417" s="0">
        <v>1192</v>
      </c>
      <c r="B417" s="0" t="s">
        <v>27</v>
      </c>
      <c r="C417" s="0" t="s">
        <v>30</v>
      </c>
      <c r="D417" s="0" t="s">
        <v>4254</v>
      </c>
      <c r="E417" s="5" t="s">
        <v>4255</v>
      </c>
      <c r="I417" s="2">
        <v>0</v>
      </c>
      <c r="J417" s="2">
        <v>475</v>
      </c>
      <c r="M417" s="5" t="s">
        <v>3309</v>
      </c>
      <c r="N417" s="0" t="s">
        <v>104</v>
      </c>
      <c r="O417" s="3">
        <v>354.3432421052632</v>
      </c>
      <c r="P417" s="3">
        <f>IF(O417="","",O417*MAX(I417,J417))</f>
      </c>
      <c r="Q417" s="0" t="s">
        <v>106</v>
      </c>
      <c r="R417" s="0" t="s">
        <v>107</v>
      </c>
    </row>
    <row r="418">
      <c r="A418" s="0">
        <v>1193</v>
      </c>
      <c r="B418" s="0" t="s">
        <v>26</v>
      </c>
      <c r="C418" s="0" t="s">
        <v>30</v>
      </c>
      <c r="D418" s="0" t="s">
        <v>4258</v>
      </c>
      <c r="E418" s="5" t="s">
        <v>4259</v>
      </c>
      <c r="I418" s="2">
        <v>0</v>
      </c>
      <c r="J418" s="2">
        <v>4</v>
      </c>
      <c r="M418" s="5" t="s">
        <v>3309</v>
      </c>
      <c r="N418" s="0" t="s">
        <v>104</v>
      </c>
      <c r="O418" s="3">
        <v>886.8075</v>
      </c>
      <c r="P418" s="3">
        <f>IF(O418="","",O418*MAX(I418,J418))</f>
      </c>
      <c r="Q418" s="0" t="s">
        <v>106</v>
      </c>
      <c r="R418" s="0" t="s">
        <v>107</v>
      </c>
    </row>
    <row r="419">
      <c r="A419" s="0">
        <v>1194</v>
      </c>
      <c r="B419" s="0" t="s">
        <v>27</v>
      </c>
      <c r="C419" s="0" t="s">
        <v>30</v>
      </c>
      <c r="D419" s="0" t="s">
        <v>4258</v>
      </c>
      <c r="E419" s="5" t="s">
        <v>4259</v>
      </c>
      <c r="I419" s="2">
        <v>0</v>
      </c>
      <c r="J419" s="2">
        <v>270</v>
      </c>
      <c r="M419" s="5" t="s">
        <v>3309</v>
      </c>
      <c r="N419" s="0" t="s">
        <v>104</v>
      </c>
      <c r="O419" s="3">
        <v>88.67407407407407</v>
      </c>
      <c r="P419" s="3">
        <f>IF(O419="","",O419*MAX(I419,J419))</f>
      </c>
      <c r="Q419" s="0" t="s">
        <v>106</v>
      </c>
      <c r="R419" s="0" t="s">
        <v>107</v>
      </c>
    </row>
    <row r="420">
      <c r="A420" s="0">
        <v>1195</v>
      </c>
      <c r="B420" s="0" t="s">
        <v>28</v>
      </c>
      <c r="C420" s="0" t="s">
        <v>30</v>
      </c>
      <c r="D420" s="0" t="s">
        <v>4258</v>
      </c>
      <c r="E420" s="5" t="s">
        <v>4259</v>
      </c>
      <c r="I420" s="2">
        <v>0</v>
      </c>
      <c r="J420" s="2">
        <v>25</v>
      </c>
      <c r="M420" s="5" t="s">
        <v>3309</v>
      </c>
      <c r="N420" s="0" t="s">
        <v>104</v>
      </c>
      <c r="O420" s="3">
        <v>575.0332</v>
      </c>
      <c r="P420" s="3">
        <f>IF(O420="","",O420*MAX(I420,J420))</f>
      </c>
      <c r="Q420" s="0" t="s">
        <v>106</v>
      </c>
      <c r="R420" s="0" t="s">
        <v>107</v>
      </c>
    </row>
    <row r="421">
      <c r="A421" s="0">
        <v>1220</v>
      </c>
      <c r="B421" s="0" t="s">
        <v>26</v>
      </c>
      <c r="C421" s="0" t="s">
        <v>33</v>
      </c>
      <c r="D421" s="0" t="s">
        <v>2867</v>
      </c>
      <c r="E421" s="5" t="s">
        <v>2868</v>
      </c>
      <c r="I421" s="2">
        <v>0</v>
      </c>
      <c r="J421" s="2">
        <v>3</v>
      </c>
      <c r="M421" s="5" t="s">
        <v>3371</v>
      </c>
      <c r="N421" s="0" t="s">
        <v>104</v>
      </c>
      <c r="O421" s="3">
        <v>4261.293333333333</v>
      </c>
      <c r="P421" s="3">
        <f>IF(O421="","",O421*MAX(I421,J421))</f>
      </c>
      <c r="Q421" s="0" t="s">
        <v>106</v>
      </c>
      <c r="R421" s="0" t="s">
        <v>107</v>
      </c>
    </row>
    <row r="422">
      <c r="A422" s="0">
        <v>1221</v>
      </c>
      <c r="B422" s="0" t="s">
        <v>27</v>
      </c>
      <c r="C422" s="0" t="s">
        <v>33</v>
      </c>
      <c r="D422" s="0" t="s">
        <v>2867</v>
      </c>
      <c r="E422" s="5" t="s">
        <v>2868</v>
      </c>
      <c r="I422" s="2">
        <v>0</v>
      </c>
      <c r="J422" s="2">
        <v>27</v>
      </c>
      <c r="M422" s="5" t="s">
        <v>3371</v>
      </c>
      <c r="N422" s="0" t="s">
        <v>104</v>
      </c>
      <c r="O422" s="3">
        <v>4261.292592592593</v>
      </c>
      <c r="P422" s="3">
        <f>IF(O422="","",O422*MAX(I422,J422))</f>
      </c>
      <c r="Q422" s="0" t="s">
        <v>106</v>
      </c>
      <c r="R422" s="0" t="s">
        <v>107</v>
      </c>
    </row>
    <row r="423">
      <c r="A423" s="0">
        <v>1222</v>
      </c>
      <c r="B423" s="0" t="s">
        <v>26</v>
      </c>
      <c r="C423" s="0" t="s">
        <v>33</v>
      </c>
      <c r="D423" s="0" t="s">
        <v>2772</v>
      </c>
      <c r="E423" s="5" t="s">
        <v>1460</v>
      </c>
      <c r="I423" s="2">
        <v>0</v>
      </c>
      <c r="J423" s="2">
        <v>5</v>
      </c>
      <c r="M423" s="5" t="s">
        <v>3371</v>
      </c>
      <c r="N423" s="0" t="s">
        <v>104</v>
      </c>
      <c r="O423" s="3">
        <v>7174.8279999999995</v>
      </c>
      <c r="P423" s="3">
        <f>IF(O423="","",O423*MAX(I423,J423))</f>
      </c>
      <c r="Q423" s="0" t="s">
        <v>106</v>
      </c>
      <c r="R423" s="0" t="s">
        <v>107</v>
      </c>
    </row>
    <row r="424">
      <c r="A424" s="0">
        <v>1223</v>
      </c>
      <c r="B424" s="0" t="s">
        <v>26</v>
      </c>
      <c r="C424" s="0" t="s">
        <v>33</v>
      </c>
      <c r="D424" s="0" t="s">
        <v>4316</v>
      </c>
      <c r="E424" s="5" t="s">
        <v>4317</v>
      </c>
      <c r="I424" s="2">
        <v>0</v>
      </c>
      <c r="J424" s="2">
        <v>3</v>
      </c>
      <c r="M424" s="5" t="s">
        <v>3309</v>
      </c>
      <c r="N424" s="0" t="s">
        <v>104</v>
      </c>
      <c r="O424" s="3">
        <v>13616</v>
      </c>
      <c r="P424" s="3">
        <f>IF(O424="","",O424*MAX(I424,J424))</f>
      </c>
      <c r="Q424" s="0" t="s">
        <v>106</v>
      </c>
      <c r="R424" s="0" t="s">
        <v>107</v>
      </c>
    </row>
    <row r="425">
      <c r="A425" s="0">
        <v>1224</v>
      </c>
      <c r="B425" s="0" t="s">
        <v>27</v>
      </c>
      <c r="C425" s="0" t="s">
        <v>33</v>
      </c>
      <c r="D425" s="0" t="s">
        <v>4316</v>
      </c>
      <c r="E425" s="5" t="s">
        <v>4317</v>
      </c>
      <c r="I425" s="2">
        <v>0</v>
      </c>
      <c r="J425" s="2">
        <v>64</v>
      </c>
      <c r="M425" s="5" t="s">
        <v>3309</v>
      </c>
      <c r="N425" s="0" t="s">
        <v>104</v>
      </c>
      <c r="O425" s="3">
        <v>720.84</v>
      </c>
      <c r="P425" s="3">
        <f>IF(O425="","",O425*MAX(I425,J425))</f>
      </c>
      <c r="Q425" s="0" t="s">
        <v>106</v>
      </c>
      <c r="R425" s="0" t="s">
        <v>107</v>
      </c>
    </row>
    <row r="426">
      <c r="A426" s="0">
        <v>1225</v>
      </c>
      <c r="B426" s="0" t="s">
        <v>26</v>
      </c>
      <c r="C426" s="0" t="s">
        <v>33</v>
      </c>
      <c r="D426" s="0" t="s">
        <v>4320</v>
      </c>
      <c r="E426" s="5" t="s">
        <v>2970</v>
      </c>
      <c r="I426" s="2">
        <v>0</v>
      </c>
      <c r="J426" s="2">
        <v>3</v>
      </c>
      <c r="M426" s="5" t="s">
        <v>3309</v>
      </c>
      <c r="N426" s="0" t="s">
        <v>104</v>
      </c>
      <c r="O426" s="3">
        <v>13475.833333333334</v>
      </c>
      <c r="P426" s="3">
        <f>IF(O426="","",O426*MAX(I426,J426))</f>
      </c>
      <c r="Q426" s="0" t="s">
        <v>106</v>
      </c>
      <c r="R426" s="0" t="s">
        <v>107</v>
      </c>
    </row>
    <row r="427">
      <c r="A427" s="0">
        <v>1226</v>
      </c>
      <c r="B427" s="0" t="s">
        <v>27</v>
      </c>
      <c r="C427" s="0" t="s">
        <v>33</v>
      </c>
      <c r="D427" s="0" t="s">
        <v>4320</v>
      </c>
      <c r="E427" s="5" t="s">
        <v>2970</v>
      </c>
      <c r="I427" s="2">
        <v>0</v>
      </c>
      <c r="J427" s="2">
        <v>5398</v>
      </c>
      <c r="M427" s="5" t="s">
        <v>3309</v>
      </c>
      <c r="N427" s="0" t="s">
        <v>104</v>
      </c>
      <c r="O427" s="3">
        <v>254.69080214894396</v>
      </c>
      <c r="P427" s="3">
        <f>IF(O427="","",O427*MAX(I427,J427))</f>
      </c>
      <c r="Q427" s="0" t="s">
        <v>106</v>
      </c>
      <c r="R427" s="0" t="s">
        <v>107</v>
      </c>
    </row>
    <row r="428">
      <c r="A428" s="0">
        <v>1227</v>
      </c>
      <c r="B428" s="0" t="s">
        <v>28</v>
      </c>
      <c r="C428" s="0" t="s">
        <v>33</v>
      </c>
      <c r="D428" s="0" t="s">
        <v>4320</v>
      </c>
      <c r="E428" s="5" t="s">
        <v>2970</v>
      </c>
      <c r="I428" s="2">
        <v>0</v>
      </c>
      <c r="J428" s="2">
        <v>40</v>
      </c>
      <c r="M428" s="5" t="s">
        <v>3304</v>
      </c>
      <c r="N428" s="0" t="s">
        <v>104</v>
      </c>
      <c r="O428" s="3">
        <v>8.75</v>
      </c>
      <c r="P428" s="3">
        <f>IF(O428="","",O428*MAX(I428,J428))</f>
      </c>
      <c r="Q428" s="0" t="s">
        <v>106</v>
      </c>
      <c r="R428" s="0" t="s">
        <v>107</v>
      </c>
    </row>
    <row r="429">
      <c r="A429" s="0">
        <v>1228</v>
      </c>
      <c r="B429" s="0" t="s">
        <v>26</v>
      </c>
      <c r="C429" s="0" t="s">
        <v>33</v>
      </c>
      <c r="D429" s="0" t="s">
        <v>4324</v>
      </c>
      <c r="E429" s="5" t="s">
        <v>4325</v>
      </c>
      <c r="I429" s="2">
        <v>0</v>
      </c>
      <c r="J429" s="2">
        <v>3</v>
      </c>
      <c r="M429" s="5" t="s">
        <v>3309</v>
      </c>
      <c r="N429" s="0" t="s">
        <v>104</v>
      </c>
      <c r="O429" s="3">
        <v>10591.003333333332</v>
      </c>
      <c r="P429" s="3">
        <f>IF(O429="","",O429*MAX(I429,J429))</f>
      </c>
      <c r="Q429" s="0" t="s">
        <v>106</v>
      </c>
      <c r="R429" s="0" t="s">
        <v>107</v>
      </c>
    </row>
    <row r="430">
      <c r="A430" s="0">
        <v>1229</v>
      </c>
      <c r="B430" s="0" t="s">
        <v>26</v>
      </c>
      <c r="C430" s="0" t="s">
        <v>33</v>
      </c>
      <c r="D430" s="0" t="s">
        <v>4327</v>
      </c>
      <c r="E430" s="5" t="s">
        <v>2820</v>
      </c>
      <c r="I430" s="2">
        <v>0</v>
      </c>
      <c r="J430" s="2">
        <v>3</v>
      </c>
      <c r="M430" s="5" t="s">
        <v>3309</v>
      </c>
      <c r="N430" s="0" t="s">
        <v>104</v>
      </c>
      <c r="O430" s="3">
        <v>337.5</v>
      </c>
      <c r="P430" s="3">
        <f>IF(O430="","",O430*MAX(I430,J430))</f>
      </c>
      <c r="Q430" s="0" t="s">
        <v>106</v>
      </c>
      <c r="R430" s="0" t="s">
        <v>107</v>
      </c>
    </row>
    <row r="431">
      <c r="A431" s="0">
        <v>1230</v>
      </c>
      <c r="B431" s="0" t="s">
        <v>26</v>
      </c>
      <c r="C431" s="0" t="s">
        <v>33</v>
      </c>
      <c r="D431" s="0" t="s">
        <v>4329</v>
      </c>
      <c r="E431" s="5" t="s">
        <v>2176</v>
      </c>
      <c r="I431" s="2">
        <v>0</v>
      </c>
      <c r="J431" s="2">
        <v>3</v>
      </c>
      <c r="M431" s="5" t="s">
        <v>3309</v>
      </c>
      <c r="N431" s="0" t="s">
        <v>104</v>
      </c>
      <c r="O431" s="3">
        <v>18660</v>
      </c>
      <c r="P431" s="3">
        <f>IF(O431="","",O431*MAX(I431,J431))</f>
      </c>
      <c r="Q431" s="0" t="s">
        <v>106</v>
      </c>
      <c r="R431" s="0" t="s">
        <v>107</v>
      </c>
    </row>
    <row r="432">
      <c r="A432" s="0">
        <v>1231</v>
      </c>
      <c r="B432" s="0" t="s">
        <v>28</v>
      </c>
      <c r="C432" s="0" t="s">
        <v>33</v>
      </c>
      <c r="D432" s="0" t="s">
        <v>4329</v>
      </c>
      <c r="E432" s="5" t="s">
        <v>2176</v>
      </c>
      <c r="I432" s="2">
        <v>0</v>
      </c>
      <c r="J432" s="2">
        <v>2</v>
      </c>
      <c r="M432" s="5" t="s">
        <v>3304</v>
      </c>
      <c r="N432" s="0" t="s">
        <v>104</v>
      </c>
      <c r="O432" s="3">
        <v>33384</v>
      </c>
      <c r="P432" s="3">
        <f>IF(O432="","",O432*MAX(I432,J432))</f>
      </c>
      <c r="Q432" s="0" t="s">
        <v>106</v>
      </c>
      <c r="R432" s="0" t="s">
        <v>107</v>
      </c>
    </row>
    <row r="433">
      <c r="A433" s="0">
        <v>1232</v>
      </c>
      <c r="B433" s="0" t="s">
        <v>26</v>
      </c>
      <c r="C433" s="0" t="s">
        <v>33</v>
      </c>
      <c r="D433" s="0" t="s">
        <v>4332</v>
      </c>
      <c r="E433" s="5" t="s">
        <v>4333</v>
      </c>
      <c r="I433" s="2">
        <v>0</v>
      </c>
      <c r="J433" s="2">
        <v>3</v>
      </c>
      <c r="M433" s="5" t="s">
        <v>3309</v>
      </c>
      <c r="N433" s="0" t="s">
        <v>104</v>
      </c>
      <c r="O433" s="3">
        <v>357.73</v>
      </c>
      <c r="P433" s="3">
        <f>IF(O433="","",O433*MAX(I433,J433))</f>
      </c>
      <c r="Q433" s="0" t="s">
        <v>106</v>
      </c>
      <c r="R433" s="0" t="s">
        <v>107</v>
      </c>
    </row>
    <row r="434">
      <c r="A434" s="0">
        <v>1233</v>
      </c>
      <c r="B434" s="0" t="s">
        <v>28</v>
      </c>
      <c r="C434" s="0" t="s">
        <v>33</v>
      </c>
      <c r="D434" s="0" t="s">
        <v>4332</v>
      </c>
      <c r="E434" s="5" t="s">
        <v>4333</v>
      </c>
      <c r="I434" s="2">
        <v>0</v>
      </c>
      <c r="J434" s="2">
        <v>100</v>
      </c>
      <c r="M434" s="5" t="s">
        <v>3309</v>
      </c>
      <c r="N434" s="0" t="s">
        <v>104</v>
      </c>
      <c r="O434" s="3">
        <v>253.16</v>
      </c>
      <c r="P434" s="3">
        <f>IF(O434="","",O434*MAX(I434,J434))</f>
      </c>
      <c r="Q434" s="0" t="s">
        <v>106</v>
      </c>
      <c r="R434" s="0" t="s">
        <v>107</v>
      </c>
    </row>
    <row r="435">
      <c r="A435" s="0">
        <v>1234</v>
      </c>
      <c r="B435" s="0" t="s">
        <v>26</v>
      </c>
      <c r="C435" s="0" t="s">
        <v>33</v>
      </c>
      <c r="D435" s="0" t="s">
        <v>4336</v>
      </c>
      <c r="E435" s="5" t="s">
        <v>4337</v>
      </c>
      <c r="I435" s="2">
        <v>0</v>
      </c>
      <c r="J435" s="2">
        <v>6</v>
      </c>
      <c r="M435" s="5" t="s">
        <v>3309</v>
      </c>
      <c r="N435" s="0" t="s">
        <v>104</v>
      </c>
      <c r="O435" s="3">
        <v>11328.44</v>
      </c>
      <c r="P435" s="3">
        <f>IF(O435="","",O435*MAX(I435,J435))</f>
      </c>
      <c r="Q435" s="0" t="s">
        <v>106</v>
      </c>
      <c r="R435" s="0" t="s">
        <v>107</v>
      </c>
    </row>
    <row r="436">
      <c r="A436" s="0">
        <v>1235</v>
      </c>
      <c r="B436" s="0" t="s">
        <v>26</v>
      </c>
      <c r="C436" s="0" t="s">
        <v>33</v>
      </c>
      <c r="D436" s="0" t="s">
        <v>4339</v>
      </c>
      <c r="E436" s="5" t="s">
        <v>4340</v>
      </c>
      <c r="I436" s="2">
        <v>0</v>
      </c>
      <c r="J436" s="2">
        <v>4</v>
      </c>
      <c r="M436" s="5" t="s">
        <v>3309</v>
      </c>
      <c r="N436" s="0" t="s">
        <v>104</v>
      </c>
      <c r="O436" s="3">
        <v>39047.41</v>
      </c>
      <c r="P436" s="3">
        <f>IF(O436="","",O436*MAX(I436,J436))</f>
      </c>
      <c r="Q436" s="0" t="s">
        <v>106</v>
      </c>
      <c r="R436" s="0" t="s">
        <v>107</v>
      </c>
    </row>
    <row r="437">
      <c r="A437" s="0">
        <v>1236</v>
      </c>
      <c r="B437" s="0" t="s">
        <v>26</v>
      </c>
      <c r="C437" s="0" t="s">
        <v>33</v>
      </c>
      <c r="D437" s="0" t="s">
        <v>4342</v>
      </c>
      <c r="E437" s="5" t="s">
        <v>4343</v>
      </c>
      <c r="I437" s="2">
        <v>0</v>
      </c>
      <c r="J437" s="2">
        <v>4</v>
      </c>
      <c r="M437" s="5" t="s">
        <v>3309</v>
      </c>
      <c r="N437" s="0" t="s">
        <v>104</v>
      </c>
      <c r="O437" s="3">
        <v>20268.4825</v>
      </c>
      <c r="P437" s="3">
        <f>IF(O437="","",O437*MAX(I437,J437))</f>
      </c>
      <c r="Q437" s="0" t="s">
        <v>106</v>
      </c>
      <c r="R437" s="0" t="s">
        <v>107</v>
      </c>
    </row>
    <row r="438">
      <c r="A438" s="0">
        <v>1237</v>
      </c>
      <c r="B438" s="0" t="s">
        <v>26</v>
      </c>
      <c r="C438" s="0" t="s">
        <v>30</v>
      </c>
      <c r="D438" s="0" t="s">
        <v>4345</v>
      </c>
      <c r="E438" s="5" t="s">
        <v>961</v>
      </c>
      <c r="I438" s="2">
        <v>0</v>
      </c>
      <c r="J438" s="2">
        <v>3</v>
      </c>
      <c r="M438" s="5" t="s">
        <v>3304</v>
      </c>
      <c r="N438" s="0" t="s">
        <v>104</v>
      </c>
      <c r="O438" s="3">
        <v>11625.480000000001</v>
      </c>
      <c r="P438" s="3">
        <f>IF(O438="","",O438*MAX(I438,J438))</f>
      </c>
      <c r="Q438" s="0" t="s">
        <v>106</v>
      </c>
      <c r="R438" s="0" t="s">
        <v>107</v>
      </c>
    </row>
    <row r="439">
      <c r="A439" s="0">
        <v>1238</v>
      </c>
      <c r="B439" s="0" t="s">
        <v>27</v>
      </c>
      <c r="C439" s="0" t="s">
        <v>30</v>
      </c>
      <c r="D439" s="0" t="s">
        <v>4345</v>
      </c>
      <c r="E439" s="5" t="s">
        <v>961</v>
      </c>
      <c r="I439" s="2">
        <v>0</v>
      </c>
      <c r="J439" s="2">
        <v>155</v>
      </c>
      <c r="M439" s="5" t="s">
        <v>3304</v>
      </c>
      <c r="N439" s="0" t="s">
        <v>104</v>
      </c>
      <c r="O439" s="3">
        <v>7684.728322580646</v>
      </c>
      <c r="P439" s="3">
        <f>IF(O439="","",O439*MAX(I439,J439))</f>
      </c>
      <c r="Q439" s="0" t="s">
        <v>106</v>
      </c>
      <c r="R439" s="0" t="s">
        <v>107</v>
      </c>
    </row>
    <row r="440">
      <c r="A440" s="0">
        <v>1239</v>
      </c>
      <c r="B440" s="0" t="s">
        <v>28</v>
      </c>
      <c r="C440" s="0" t="s">
        <v>30</v>
      </c>
      <c r="D440" s="0" t="s">
        <v>4345</v>
      </c>
      <c r="E440" s="5" t="s">
        <v>961</v>
      </c>
      <c r="I440" s="2">
        <v>0</v>
      </c>
      <c r="J440" s="2">
        <v>7</v>
      </c>
      <c r="M440" s="5" t="s">
        <v>3304</v>
      </c>
      <c r="N440" s="0" t="s">
        <v>104</v>
      </c>
      <c r="O440" s="3">
        <v>17138.617142857143</v>
      </c>
      <c r="P440" s="3">
        <f>IF(O440="","",O440*MAX(I440,J440))</f>
      </c>
      <c r="Q440" s="0" t="s">
        <v>106</v>
      </c>
      <c r="R440" s="0" t="s">
        <v>107</v>
      </c>
    </row>
    <row r="441">
      <c r="A441" s="0">
        <v>1240</v>
      </c>
      <c r="B441" s="0" t="s">
        <v>26</v>
      </c>
      <c r="C441" s="0" t="s">
        <v>30</v>
      </c>
      <c r="D441" s="0" t="s">
        <v>2040</v>
      </c>
      <c r="E441" s="5" t="s">
        <v>1563</v>
      </c>
      <c r="I441" s="2">
        <v>0</v>
      </c>
      <c r="J441" s="2">
        <v>3</v>
      </c>
      <c r="M441" s="5" t="s">
        <v>3342</v>
      </c>
      <c r="N441" s="0" t="s">
        <v>104</v>
      </c>
      <c r="O441" s="3">
        <v>8935.136666666667</v>
      </c>
      <c r="P441" s="3">
        <f>IF(O441="","",O441*MAX(I441,J441))</f>
      </c>
      <c r="Q441" s="0" t="s">
        <v>106</v>
      </c>
      <c r="R441" s="0" t="s">
        <v>107</v>
      </c>
    </row>
    <row r="442">
      <c r="A442" s="0">
        <v>1241</v>
      </c>
      <c r="B442" s="0" t="s">
        <v>26</v>
      </c>
      <c r="C442" s="0" t="s">
        <v>30</v>
      </c>
      <c r="D442" s="0" t="s">
        <v>4350</v>
      </c>
      <c r="E442" s="5" t="s">
        <v>4351</v>
      </c>
      <c r="I442" s="2">
        <v>0</v>
      </c>
      <c r="J442" s="2">
        <v>3</v>
      </c>
      <c r="M442" s="5" t="s">
        <v>3309</v>
      </c>
      <c r="N442" s="0" t="s">
        <v>104</v>
      </c>
      <c r="O442" s="3">
        <v>2361.28</v>
      </c>
      <c r="P442" s="3">
        <f>IF(O442="","",O442*MAX(I442,J442))</f>
      </c>
      <c r="Q442" s="0" t="s">
        <v>106</v>
      </c>
      <c r="R442" s="0" t="s">
        <v>107</v>
      </c>
    </row>
    <row r="443">
      <c r="A443" s="0">
        <v>1242</v>
      </c>
      <c r="B443" s="0" t="s">
        <v>26</v>
      </c>
      <c r="C443" s="0" t="s">
        <v>30</v>
      </c>
      <c r="D443" s="0" t="s">
        <v>4353</v>
      </c>
      <c r="E443" s="5" t="s">
        <v>4354</v>
      </c>
      <c r="I443" s="2">
        <v>0</v>
      </c>
      <c r="J443" s="2">
        <v>3</v>
      </c>
      <c r="M443" s="5" t="s">
        <v>3309</v>
      </c>
      <c r="N443" s="0" t="s">
        <v>104</v>
      </c>
      <c r="O443" s="3">
        <v>1174358.3333333333</v>
      </c>
      <c r="P443" s="3">
        <f>IF(O443="","",O443*MAX(I443,J443))</f>
      </c>
      <c r="Q443" s="0" t="s">
        <v>106</v>
      </c>
      <c r="R443" s="0" t="s">
        <v>107</v>
      </c>
    </row>
    <row r="444">
      <c r="A444" s="0">
        <v>1243</v>
      </c>
      <c r="B444" s="0" t="s">
        <v>26</v>
      </c>
      <c r="C444" s="0" t="s">
        <v>33</v>
      </c>
      <c r="D444" s="0" t="s">
        <v>4356</v>
      </c>
      <c r="E444" s="5" t="s">
        <v>4357</v>
      </c>
      <c r="I444" s="2">
        <v>0</v>
      </c>
      <c r="J444" s="2">
        <v>3</v>
      </c>
      <c r="M444" s="5" t="s">
        <v>3309</v>
      </c>
      <c r="N444" s="0" t="s">
        <v>104</v>
      </c>
      <c r="O444" s="3">
        <v>10918.603333333334</v>
      </c>
      <c r="P444" s="3">
        <f>IF(O444="","",O444*MAX(I444,J444))</f>
      </c>
      <c r="Q444" s="0" t="s">
        <v>106</v>
      </c>
      <c r="R444" s="0" t="s">
        <v>107</v>
      </c>
    </row>
    <row r="445">
      <c r="A445" s="0">
        <v>1244</v>
      </c>
      <c r="B445" s="0" t="s">
        <v>28</v>
      </c>
      <c r="C445" s="0" t="s">
        <v>33</v>
      </c>
      <c r="D445" s="0" t="s">
        <v>4356</v>
      </c>
      <c r="E445" s="5" t="s">
        <v>4357</v>
      </c>
      <c r="I445" s="2">
        <v>0</v>
      </c>
      <c r="J445" s="2">
        <v>21</v>
      </c>
      <c r="M445" s="5" t="s">
        <v>3309</v>
      </c>
      <c r="N445" s="0" t="s">
        <v>104</v>
      </c>
      <c r="O445" s="3">
        <v>11502.142857142857</v>
      </c>
      <c r="P445" s="3">
        <f>IF(O445="","",O445*MAX(I445,J445))</f>
      </c>
      <c r="Q445" s="0" t="s">
        <v>106</v>
      </c>
      <c r="R445" s="0" t="s">
        <v>107</v>
      </c>
    </row>
    <row r="446">
      <c r="A446" s="0">
        <v>1245</v>
      </c>
      <c r="B446" s="0" t="s">
        <v>26</v>
      </c>
      <c r="C446" s="0" t="s">
        <v>30</v>
      </c>
      <c r="D446" s="0" t="s">
        <v>4360</v>
      </c>
      <c r="E446" s="5" t="s">
        <v>4361</v>
      </c>
      <c r="I446" s="2">
        <v>0</v>
      </c>
      <c r="J446" s="2">
        <v>3</v>
      </c>
      <c r="M446" s="5" t="s">
        <v>3309</v>
      </c>
      <c r="N446" s="0" t="s">
        <v>104</v>
      </c>
      <c r="O446" s="3">
        <v>6148.759999999999</v>
      </c>
      <c r="P446" s="3">
        <f>IF(O446="","",O446*MAX(I446,J446))</f>
      </c>
      <c r="Q446" s="0" t="s">
        <v>106</v>
      </c>
      <c r="R446" s="0" t="s">
        <v>107</v>
      </c>
    </row>
    <row r="447">
      <c r="A447" s="0">
        <v>1264</v>
      </c>
      <c r="B447" s="0" t="s">
        <v>26</v>
      </c>
      <c r="C447" s="0" t="s">
        <v>33</v>
      </c>
      <c r="D447" s="0" t="s">
        <v>4399</v>
      </c>
      <c r="E447" s="5" t="s">
        <v>4400</v>
      </c>
      <c r="I447" s="2">
        <v>0</v>
      </c>
      <c r="J447" s="2">
        <v>5</v>
      </c>
      <c r="M447" s="5" t="s">
        <v>3309</v>
      </c>
      <c r="N447" s="0" t="s">
        <v>104</v>
      </c>
      <c r="O447" s="3">
        <v>12528.2</v>
      </c>
      <c r="P447" s="3">
        <f>IF(O447="","",O447*MAX(I447,J447))</f>
      </c>
      <c r="Q447" s="0" t="s">
        <v>106</v>
      </c>
      <c r="R447" s="0" t="s">
        <v>107</v>
      </c>
    </row>
    <row r="448">
      <c r="A448" s="0">
        <v>1265</v>
      </c>
      <c r="B448" s="0" t="s">
        <v>27</v>
      </c>
      <c r="C448" s="0" t="s">
        <v>33</v>
      </c>
      <c r="D448" s="0" t="s">
        <v>4399</v>
      </c>
      <c r="E448" s="5" t="s">
        <v>4400</v>
      </c>
      <c r="I448" s="2">
        <v>0</v>
      </c>
      <c r="J448" s="2">
        <v>534</v>
      </c>
      <c r="M448" s="5" t="s">
        <v>3309</v>
      </c>
      <c r="N448" s="0" t="s">
        <v>104</v>
      </c>
      <c r="O448" s="3">
        <v>436.81121722846444</v>
      </c>
      <c r="P448" s="3">
        <f>IF(O448="","",O448*MAX(I448,J448))</f>
      </c>
      <c r="Q448" s="0" t="s">
        <v>106</v>
      </c>
      <c r="R448" s="0" t="s">
        <v>107</v>
      </c>
    </row>
    <row r="449">
      <c r="A449" s="0">
        <v>1266</v>
      </c>
      <c r="B449" s="0" t="s">
        <v>26</v>
      </c>
      <c r="C449" s="0" t="s">
        <v>33</v>
      </c>
      <c r="D449" s="0" t="s">
        <v>4403</v>
      </c>
      <c r="E449" s="5" t="s">
        <v>2676</v>
      </c>
      <c r="I449" s="2">
        <v>0</v>
      </c>
      <c r="J449" s="2">
        <v>3</v>
      </c>
      <c r="M449" s="5" t="s">
        <v>3309</v>
      </c>
      <c r="N449" s="0" t="s">
        <v>104</v>
      </c>
      <c r="O449" s="3">
        <v>11414.373333333335</v>
      </c>
      <c r="P449" s="3">
        <f>IF(O449="","",O449*MAX(I449,J449))</f>
      </c>
      <c r="Q449" s="0" t="s">
        <v>106</v>
      </c>
      <c r="R449" s="0" t="s">
        <v>107</v>
      </c>
    </row>
    <row r="450">
      <c r="A450" s="0">
        <v>1267</v>
      </c>
      <c r="B450" s="0" t="s">
        <v>26</v>
      </c>
      <c r="C450" s="0" t="s">
        <v>33</v>
      </c>
      <c r="D450" s="0" t="s">
        <v>4405</v>
      </c>
      <c r="E450" s="5" t="s">
        <v>2181</v>
      </c>
      <c r="I450" s="2">
        <v>0</v>
      </c>
      <c r="J450" s="2">
        <v>2</v>
      </c>
      <c r="M450" s="5" t="s">
        <v>3309</v>
      </c>
      <c r="N450" s="0" t="s">
        <v>104</v>
      </c>
      <c r="O450" s="3">
        <v>5460</v>
      </c>
      <c r="P450" s="3">
        <f>IF(O450="","",O450*MAX(I450,J450))</f>
      </c>
      <c r="Q450" s="0" t="s">
        <v>106</v>
      </c>
      <c r="R450" s="0" t="s">
        <v>107</v>
      </c>
    </row>
    <row r="451">
      <c r="A451" s="0">
        <v>1268</v>
      </c>
      <c r="B451" s="0" t="s">
        <v>28</v>
      </c>
      <c r="C451" s="0" t="s">
        <v>33</v>
      </c>
      <c r="D451" s="0" t="s">
        <v>4405</v>
      </c>
      <c r="E451" s="5" t="s">
        <v>2181</v>
      </c>
      <c r="I451" s="2">
        <v>0</v>
      </c>
      <c r="J451" s="2">
        <v>32</v>
      </c>
      <c r="M451" s="5" t="s">
        <v>3304</v>
      </c>
      <c r="N451" s="0" t="s">
        <v>104</v>
      </c>
      <c r="O451" s="3">
        <v>6274.9375</v>
      </c>
      <c r="P451" s="3">
        <f>IF(O451="","",O451*MAX(I451,J451))</f>
      </c>
      <c r="Q451" s="0" t="s">
        <v>106</v>
      </c>
      <c r="R451" s="0" t="s">
        <v>107</v>
      </c>
    </row>
    <row r="452">
      <c r="A452" s="0">
        <v>1269</v>
      </c>
      <c r="B452" s="0" t="s">
        <v>26</v>
      </c>
      <c r="C452" s="0" t="s">
        <v>33</v>
      </c>
      <c r="D452" s="0" t="s">
        <v>4408</v>
      </c>
      <c r="E452" s="5" t="s">
        <v>4409</v>
      </c>
      <c r="I452" s="2">
        <v>0</v>
      </c>
      <c r="J452" s="2">
        <v>5</v>
      </c>
      <c r="M452" s="5" t="s">
        <v>3309</v>
      </c>
      <c r="N452" s="0" t="s">
        <v>104</v>
      </c>
      <c r="O452" s="3">
        <v>12174.67</v>
      </c>
      <c r="P452" s="3">
        <f>IF(O452="","",O452*MAX(I452,J452))</f>
      </c>
      <c r="Q452" s="0" t="s">
        <v>106</v>
      </c>
      <c r="R452" s="0" t="s">
        <v>107</v>
      </c>
    </row>
    <row r="453">
      <c r="A453" s="0">
        <v>1270</v>
      </c>
      <c r="B453" s="0" t="s">
        <v>28</v>
      </c>
      <c r="C453" s="0" t="s">
        <v>33</v>
      </c>
      <c r="D453" s="0" t="s">
        <v>4408</v>
      </c>
      <c r="E453" s="5" t="s">
        <v>4409</v>
      </c>
      <c r="I453" s="2">
        <v>0</v>
      </c>
      <c r="J453" s="2">
        <v>12</v>
      </c>
      <c r="M453" s="5" t="s">
        <v>3309</v>
      </c>
      <c r="N453" s="0" t="s">
        <v>104</v>
      </c>
      <c r="O453" s="3">
        <v>13809.373333333335</v>
      </c>
      <c r="P453" s="3">
        <f>IF(O453="","",O453*MAX(I453,J453))</f>
      </c>
      <c r="Q453" s="0" t="s">
        <v>106</v>
      </c>
      <c r="R453" s="0" t="s">
        <v>107</v>
      </c>
    </row>
    <row r="454">
      <c r="A454" s="0">
        <v>1271</v>
      </c>
      <c r="B454" s="0" t="s">
        <v>26</v>
      </c>
      <c r="C454" s="0" t="s">
        <v>33</v>
      </c>
      <c r="D454" s="0" t="s">
        <v>4412</v>
      </c>
      <c r="E454" s="5" t="s">
        <v>4413</v>
      </c>
      <c r="I454" s="2">
        <v>0</v>
      </c>
      <c r="J454" s="2">
        <v>3</v>
      </c>
      <c r="M454" s="5" t="s">
        <v>3309</v>
      </c>
      <c r="N454" s="0" t="s">
        <v>104</v>
      </c>
      <c r="O454" s="3">
        <v>8525.473333333333</v>
      </c>
      <c r="P454" s="3">
        <f>IF(O454="","",O454*MAX(I454,J454))</f>
      </c>
      <c r="Q454" s="0" t="s">
        <v>106</v>
      </c>
      <c r="R454" s="0" t="s">
        <v>107</v>
      </c>
    </row>
    <row r="455">
      <c r="A455" s="0">
        <v>1272</v>
      </c>
      <c r="B455" s="0" t="s">
        <v>26</v>
      </c>
      <c r="C455" s="0" t="s">
        <v>33</v>
      </c>
      <c r="D455" s="0" t="s">
        <v>4415</v>
      </c>
      <c r="E455" s="5" t="s">
        <v>4416</v>
      </c>
      <c r="I455" s="2">
        <v>0</v>
      </c>
      <c r="J455" s="2">
        <v>2</v>
      </c>
      <c r="M455" s="5" t="s">
        <v>3309</v>
      </c>
      <c r="N455" s="0" t="s">
        <v>104</v>
      </c>
      <c r="O455" s="3">
        <v>9637.18</v>
      </c>
      <c r="P455" s="3">
        <f>IF(O455="","",O455*MAX(I455,J455))</f>
      </c>
      <c r="Q455" s="0" t="s">
        <v>106</v>
      </c>
      <c r="R455" s="0" t="s">
        <v>107</v>
      </c>
    </row>
    <row r="456">
      <c r="A456" s="0">
        <v>1273</v>
      </c>
      <c r="B456" s="0" t="s">
        <v>26</v>
      </c>
      <c r="C456" s="0" t="s">
        <v>33</v>
      </c>
      <c r="D456" s="0" t="s">
        <v>4418</v>
      </c>
      <c r="E456" s="5" t="s">
        <v>4419</v>
      </c>
      <c r="I456" s="2">
        <v>0</v>
      </c>
      <c r="J456" s="2">
        <v>2</v>
      </c>
      <c r="M456" s="5" t="s">
        <v>3309</v>
      </c>
      <c r="N456" s="0" t="s">
        <v>104</v>
      </c>
      <c r="O456" s="3">
        <v>13779</v>
      </c>
      <c r="P456" s="3">
        <f>IF(O456="","",O456*MAX(I456,J456))</f>
      </c>
      <c r="Q456" s="0" t="s">
        <v>106</v>
      </c>
      <c r="R456" s="0" t="s">
        <v>107</v>
      </c>
    </row>
    <row r="457">
      <c r="A457" s="0">
        <v>1274</v>
      </c>
      <c r="B457" s="0" t="s">
        <v>26</v>
      </c>
      <c r="C457" s="0" t="s">
        <v>30</v>
      </c>
      <c r="D457" s="0" t="s">
        <v>4421</v>
      </c>
      <c r="E457" s="5" t="s">
        <v>4422</v>
      </c>
      <c r="I457" s="2">
        <v>0</v>
      </c>
      <c r="J457" s="2">
        <v>2</v>
      </c>
      <c r="M457" s="5" t="s">
        <v>3309</v>
      </c>
      <c r="N457" s="0" t="s">
        <v>104</v>
      </c>
      <c r="O457" s="3">
        <v>6423.245</v>
      </c>
      <c r="P457" s="3">
        <f>IF(O457="","",O457*MAX(I457,J457))</f>
      </c>
      <c r="Q457" s="0" t="s">
        <v>106</v>
      </c>
      <c r="R457" s="0" t="s">
        <v>107</v>
      </c>
    </row>
    <row r="458">
      <c r="A458" s="0">
        <v>1275</v>
      </c>
      <c r="B458" s="0" t="s">
        <v>27</v>
      </c>
      <c r="C458" s="0" t="s">
        <v>30</v>
      </c>
      <c r="D458" s="0" t="s">
        <v>4421</v>
      </c>
      <c r="E458" s="5" t="s">
        <v>4422</v>
      </c>
      <c r="I458" s="2">
        <v>0</v>
      </c>
      <c r="J458" s="2">
        <v>220</v>
      </c>
      <c r="M458" s="5" t="s">
        <v>3309</v>
      </c>
      <c r="N458" s="0" t="s">
        <v>104</v>
      </c>
      <c r="O458" s="3">
        <v>2046.3549999999998</v>
      </c>
      <c r="P458" s="3">
        <f>IF(O458="","",O458*MAX(I458,J458))</f>
      </c>
      <c r="Q458" s="0" t="s">
        <v>106</v>
      </c>
      <c r="R458" s="0" t="s">
        <v>107</v>
      </c>
    </row>
    <row r="459">
      <c r="A459" s="0">
        <v>1276</v>
      </c>
      <c r="B459" s="0" t="s">
        <v>28</v>
      </c>
      <c r="C459" s="0" t="s">
        <v>30</v>
      </c>
      <c r="D459" s="0" t="s">
        <v>4421</v>
      </c>
      <c r="E459" s="5" t="s">
        <v>4422</v>
      </c>
      <c r="I459" s="2">
        <v>0</v>
      </c>
      <c r="J459" s="2">
        <v>15</v>
      </c>
      <c r="M459" s="5" t="s">
        <v>3309</v>
      </c>
      <c r="N459" s="0" t="s">
        <v>104</v>
      </c>
      <c r="O459" s="3">
        <v>689.5066666666667</v>
      </c>
      <c r="P459" s="3">
        <f>IF(O459="","",O459*MAX(I459,J459))</f>
      </c>
      <c r="Q459" s="0" t="s">
        <v>106</v>
      </c>
      <c r="R459" s="0" t="s">
        <v>107</v>
      </c>
    </row>
    <row r="460">
      <c r="A460" s="0">
        <v>1277</v>
      </c>
      <c r="B460" s="0" t="s">
        <v>26</v>
      </c>
      <c r="C460" s="0" t="s">
        <v>30</v>
      </c>
      <c r="D460" s="0" t="s">
        <v>4426</v>
      </c>
      <c r="E460" s="5" t="s">
        <v>1134</v>
      </c>
      <c r="I460" s="2">
        <v>0</v>
      </c>
      <c r="J460" s="2">
        <v>2</v>
      </c>
      <c r="M460" s="5" t="s">
        <v>3309</v>
      </c>
      <c r="N460" s="0" t="s">
        <v>104</v>
      </c>
      <c r="O460" s="3">
        <v>32059.525</v>
      </c>
      <c r="P460" s="3">
        <f>IF(O460="","",O460*MAX(I460,J460))</f>
      </c>
      <c r="Q460" s="0" t="s">
        <v>106</v>
      </c>
      <c r="R460" s="0" t="s">
        <v>107</v>
      </c>
    </row>
    <row r="461">
      <c r="A461" s="0">
        <v>1278</v>
      </c>
      <c r="B461" s="0" t="s">
        <v>27</v>
      </c>
      <c r="C461" s="0" t="s">
        <v>30</v>
      </c>
      <c r="D461" s="0" t="s">
        <v>4426</v>
      </c>
      <c r="E461" s="5" t="s">
        <v>1134</v>
      </c>
      <c r="I461" s="2">
        <v>0</v>
      </c>
      <c r="J461" s="2">
        <v>51</v>
      </c>
      <c r="M461" s="5" t="s">
        <v>3304</v>
      </c>
      <c r="N461" s="0" t="s">
        <v>104</v>
      </c>
      <c r="O461" s="3">
        <v>24017.08176470588</v>
      </c>
      <c r="P461" s="3">
        <f>IF(O461="","",O461*MAX(I461,J461))</f>
      </c>
      <c r="Q461" s="0" t="s">
        <v>106</v>
      </c>
      <c r="R461" s="0" t="s">
        <v>107</v>
      </c>
    </row>
    <row r="462">
      <c r="A462" s="0">
        <v>1279</v>
      </c>
      <c r="B462" s="0" t="s">
        <v>28</v>
      </c>
      <c r="C462" s="0" t="s">
        <v>30</v>
      </c>
      <c r="D462" s="0" t="s">
        <v>4426</v>
      </c>
      <c r="E462" s="5" t="s">
        <v>1134</v>
      </c>
      <c r="I462" s="2">
        <v>0</v>
      </c>
      <c r="J462" s="2">
        <v>5</v>
      </c>
      <c r="M462" s="5" t="s">
        <v>3309</v>
      </c>
      <c r="N462" s="0" t="s">
        <v>104</v>
      </c>
      <c r="O462" s="3">
        <v>32059.523999999998</v>
      </c>
      <c r="P462" s="3">
        <f>IF(O462="","",O462*MAX(I462,J462))</f>
      </c>
      <c r="Q462" s="0" t="s">
        <v>106</v>
      </c>
      <c r="R462" s="0" t="s">
        <v>107</v>
      </c>
    </row>
    <row r="463">
      <c r="A463" s="0">
        <v>1280</v>
      </c>
      <c r="B463" s="0" t="s">
        <v>26</v>
      </c>
      <c r="C463" s="0" t="s">
        <v>30</v>
      </c>
      <c r="D463" s="0" t="s">
        <v>4430</v>
      </c>
      <c r="E463" s="5" t="s">
        <v>4431</v>
      </c>
      <c r="I463" s="2">
        <v>0</v>
      </c>
      <c r="J463" s="2">
        <v>2</v>
      </c>
      <c r="M463" s="5" t="s">
        <v>3309</v>
      </c>
      <c r="N463" s="0" t="s">
        <v>104</v>
      </c>
      <c r="O463" s="3">
        <v>172000</v>
      </c>
      <c r="P463" s="3">
        <f>IF(O463="","",O463*MAX(I463,J463))</f>
      </c>
      <c r="Q463" s="0" t="s">
        <v>106</v>
      </c>
      <c r="R463" s="0" t="s">
        <v>107</v>
      </c>
    </row>
    <row r="464">
      <c r="A464" s="0">
        <v>1281</v>
      </c>
      <c r="B464" s="0" t="s">
        <v>27</v>
      </c>
      <c r="C464" s="0" t="s">
        <v>30</v>
      </c>
      <c r="D464" s="0" t="s">
        <v>4430</v>
      </c>
      <c r="E464" s="5" t="s">
        <v>4431</v>
      </c>
      <c r="I464" s="2">
        <v>0</v>
      </c>
      <c r="J464" s="2">
        <v>6</v>
      </c>
      <c r="M464" s="5" t="s">
        <v>3309</v>
      </c>
      <c r="N464" s="0" t="s">
        <v>104</v>
      </c>
      <c r="O464" s="3">
        <v>25000</v>
      </c>
      <c r="P464" s="3">
        <f>IF(O464="","",O464*MAX(I464,J464))</f>
      </c>
      <c r="Q464" s="0" t="s">
        <v>106</v>
      </c>
      <c r="R464" s="0" t="s">
        <v>107</v>
      </c>
    </row>
    <row r="465">
      <c r="A465" s="0">
        <v>1315</v>
      </c>
      <c r="B465" s="0" t="s">
        <v>26</v>
      </c>
      <c r="C465" s="0" t="s">
        <v>33</v>
      </c>
      <c r="D465" s="0" t="s">
        <v>4499</v>
      </c>
      <c r="E465" s="5" t="s">
        <v>1240</v>
      </c>
      <c r="I465" s="2">
        <v>0</v>
      </c>
      <c r="J465" s="2">
        <v>1</v>
      </c>
      <c r="M465" s="5" t="s">
        <v>3309</v>
      </c>
      <c r="N465" s="0" t="s">
        <v>104</v>
      </c>
      <c r="O465" s="3">
        <v>1320</v>
      </c>
      <c r="P465" s="3">
        <f>IF(O465="","",O465*MAX(I465,J465))</f>
      </c>
      <c r="Q465" s="0" t="s">
        <v>106</v>
      </c>
      <c r="R465" s="0" t="s">
        <v>107</v>
      </c>
    </row>
    <row r="466">
      <c r="A466" s="0">
        <v>1316</v>
      </c>
      <c r="B466" s="0" t="s">
        <v>27</v>
      </c>
      <c r="C466" s="0" t="s">
        <v>33</v>
      </c>
      <c r="D466" s="0" t="s">
        <v>4499</v>
      </c>
      <c r="E466" s="5" t="s">
        <v>1240</v>
      </c>
      <c r="I466" s="2">
        <v>0</v>
      </c>
      <c r="J466" s="2">
        <v>140</v>
      </c>
      <c r="M466" s="5" t="s">
        <v>3304</v>
      </c>
      <c r="N466" s="0" t="s">
        <v>104</v>
      </c>
      <c r="O466" s="3">
        <v>1698.5554285714286</v>
      </c>
      <c r="P466" s="3">
        <f>IF(O466="","",O466*MAX(I466,J466))</f>
      </c>
      <c r="Q466" s="0" t="s">
        <v>106</v>
      </c>
      <c r="R466" s="0" t="s">
        <v>107</v>
      </c>
    </row>
    <row r="467">
      <c r="A467" s="0">
        <v>1317</v>
      </c>
      <c r="B467" s="0" t="s">
        <v>26</v>
      </c>
      <c r="C467" s="0" t="s">
        <v>33</v>
      </c>
      <c r="D467" s="0" t="s">
        <v>4502</v>
      </c>
      <c r="E467" s="5" t="s">
        <v>4503</v>
      </c>
      <c r="I467" s="2">
        <v>0</v>
      </c>
      <c r="J467" s="2">
        <v>1</v>
      </c>
      <c r="M467" s="5" t="s">
        <v>3309</v>
      </c>
      <c r="N467" s="0" t="s">
        <v>104</v>
      </c>
      <c r="O467" s="3">
        <v>955</v>
      </c>
      <c r="P467" s="3">
        <f>IF(O467="","",O467*MAX(I467,J467))</f>
      </c>
      <c r="Q467" s="0" t="s">
        <v>106</v>
      </c>
      <c r="R467" s="0" t="s">
        <v>107</v>
      </c>
    </row>
    <row r="468">
      <c r="A468" s="0">
        <v>1318</v>
      </c>
      <c r="B468" s="0" t="s">
        <v>27</v>
      </c>
      <c r="C468" s="0" t="s">
        <v>33</v>
      </c>
      <c r="D468" s="0" t="s">
        <v>4502</v>
      </c>
      <c r="E468" s="5" t="s">
        <v>4503</v>
      </c>
      <c r="I468" s="2">
        <v>0</v>
      </c>
      <c r="J468" s="2">
        <v>177</v>
      </c>
      <c r="M468" s="5" t="s">
        <v>3309</v>
      </c>
      <c r="N468" s="0" t="s">
        <v>104</v>
      </c>
      <c r="O468" s="3">
        <v>378.11717514124297</v>
      </c>
      <c r="P468" s="3">
        <f>IF(O468="","",O468*MAX(I468,J468))</f>
      </c>
      <c r="Q468" s="0" t="s">
        <v>106</v>
      </c>
      <c r="R468" s="0" t="s">
        <v>107</v>
      </c>
    </row>
    <row r="469">
      <c r="A469" s="0">
        <v>1319</v>
      </c>
      <c r="B469" s="0" t="s">
        <v>26</v>
      </c>
      <c r="C469" s="0" t="s">
        <v>33</v>
      </c>
      <c r="D469" s="0" t="s">
        <v>2959</v>
      </c>
      <c r="E469" s="5" t="s">
        <v>2960</v>
      </c>
      <c r="I469" s="2">
        <v>0</v>
      </c>
      <c r="J469" s="2">
        <v>1</v>
      </c>
      <c r="M469" s="5" t="s">
        <v>3371</v>
      </c>
      <c r="N469" s="0" t="s">
        <v>104</v>
      </c>
      <c r="O469" s="3">
        <v>17230.45</v>
      </c>
      <c r="P469" s="3">
        <f>IF(O469="","",O469*MAX(I469,J469))</f>
      </c>
      <c r="Q469" s="0" t="s">
        <v>106</v>
      </c>
      <c r="R469" s="0" t="s">
        <v>107</v>
      </c>
    </row>
    <row r="470">
      <c r="A470" s="0">
        <v>1320</v>
      </c>
      <c r="B470" s="0" t="s">
        <v>27</v>
      </c>
      <c r="C470" s="0" t="s">
        <v>33</v>
      </c>
      <c r="D470" s="0" t="s">
        <v>2959</v>
      </c>
      <c r="E470" s="5" t="s">
        <v>2960</v>
      </c>
      <c r="I470" s="2">
        <v>0</v>
      </c>
      <c r="J470" s="2">
        <v>3721</v>
      </c>
      <c r="M470" s="5" t="s">
        <v>3371</v>
      </c>
      <c r="N470" s="0" t="s">
        <v>104</v>
      </c>
      <c r="O470" s="3">
        <v>131.734165546896</v>
      </c>
      <c r="P470" s="3">
        <f>IF(O470="","",O470*MAX(I470,J470))</f>
      </c>
      <c r="Q470" s="0" t="s">
        <v>106</v>
      </c>
      <c r="R470" s="0" t="s">
        <v>107</v>
      </c>
    </row>
    <row r="471">
      <c r="A471" s="0">
        <v>1321</v>
      </c>
      <c r="B471" s="0" t="s">
        <v>26</v>
      </c>
      <c r="C471" s="0" t="s">
        <v>33</v>
      </c>
      <c r="D471" s="0" t="s">
        <v>2163</v>
      </c>
      <c r="E471" s="5" t="s">
        <v>2164</v>
      </c>
      <c r="I471" s="2">
        <v>0</v>
      </c>
      <c r="J471" s="2">
        <v>1</v>
      </c>
      <c r="M471" s="5" t="s">
        <v>3371</v>
      </c>
      <c r="N471" s="0" t="s">
        <v>104</v>
      </c>
      <c r="O471" s="3">
        <v>19800</v>
      </c>
      <c r="P471" s="3">
        <f>IF(O471="","",O471*MAX(I471,J471))</f>
      </c>
      <c r="Q471" s="0" t="s">
        <v>106</v>
      </c>
      <c r="R471" s="0" t="s">
        <v>107</v>
      </c>
    </row>
    <row r="472">
      <c r="A472" s="0">
        <v>1322</v>
      </c>
      <c r="B472" s="0" t="s">
        <v>26</v>
      </c>
      <c r="C472" s="0" t="s">
        <v>33</v>
      </c>
      <c r="D472" s="0" t="s">
        <v>4509</v>
      </c>
      <c r="E472" s="5" t="s">
        <v>1234</v>
      </c>
      <c r="I472" s="2">
        <v>0</v>
      </c>
      <c r="J472" s="2">
        <v>1</v>
      </c>
      <c r="M472" s="5" t="s">
        <v>3309</v>
      </c>
      <c r="N472" s="0" t="s">
        <v>104</v>
      </c>
      <c r="O472" s="3">
        <v>15000</v>
      </c>
      <c r="P472" s="3">
        <f>IF(O472="","",O472*MAX(I472,J472))</f>
      </c>
      <c r="Q472" s="0" t="s">
        <v>106</v>
      </c>
      <c r="R472" s="0" t="s">
        <v>107</v>
      </c>
    </row>
    <row r="473">
      <c r="A473" s="0">
        <v>1323</v>
      </c>
      <c r="B473" s="0" t="s">
        <v>27</v>
      </c>
      <c r="C473" s="0" t="s">
        <v>33</v>
      </c>
      <c r="D473" s="0" t="s">
        <v>4509</v>
      </c>
      <c r="E473" s="5" t="s">
        <v>1234</v>
      </c>
      <c r="I473" s="2">
        <v>0</v>
      </c>
      <c r="J473" s="2">
        <v>316</v>
      </c>
      <c r="M473" s="5" t="s">
        <v>3304</v>
      </c>
      <c r="N473" s="0" t="s">
        <v>104</v>
      </c>
      <c r="O473" s="3">
        <v>173.71544303797467</v>
      </c>
      <c r="P473" s="3">
        <f>IF(O473="","",O473*MAX(I473,J473))</f>
      </c>
      <c r="Q473" s="0" t="s">
        <v>106</v>
      </c>
      <c r="R473" s="0" t="s">
        <v>107</v>
      </c>
    </row>
    <row r="474">
      <c r="A474" s="0">
        <v>1324</v>
      </c>
      <c r="B474" s="0" t="s">
        <v>28</v>
      </c>
      <c r="C474" s="0" t="s">
        <v>33</v>
      </c>
      <c r="D474" s="0" t="s">
        <v>4509</v>
      </c>
      <c r="E474" s="5" t="s">
        <v>1234</v>
      </c>
      <c r="I474" s="2">
        <v>0</v>
      </c>
      <c r="J474" s="2">
        <v>1</v>
      </c>
      <c r="M474" s="5" t="s">
        <v>3309</v>
      </c>
      <c r="N474" s="0" t="s">
        <v>104</v>
      </c>
      <c r="O474" s="3">
        <v>14536</v>
      </c>
      <c r="P474" s="3">
        <f>IF(O474="","",O474*MAX(I474,J474))</f>
      </c>
      <c r="Q474" s="0" t="s">
        <v>106</v>
      </c>
      <c r="R474" s="0" t="s">
        <v>107</v>
      </c>
    </row>
    <row r="475">
      <c r="A475" s="0">
        <v>1325</v>
      </c>
      <c r="B475" s="0" t="s">
        <v>26</v>
      </c>
      <c r="C475" s="0" t="s">
        <v>33</v>
      </c>
      <c r="D475" s="0" t="s">
        <v>4513</v>
      </c>
      <c r="E475" s="5" t="s">
        <v>4514</v>
      </c>
      <c r="I475" s="2">
        <v>0</v>
      </c>
      <c r="J475" s="2">
        <v>1</v>
      </c>
      <c r="M475" s="5" t="s">
        <v>3309</v>
      </c>
      <c r="N475" s="0" t="s">
        <v>104</v>
      </c>
      <c r="O475" s="3">
        <v>386.59</v>
      </c>
      <c r="P475" s="3">
        <f>IF(O475="","",O475*MAX(I475,J475))</f>
      </c>
      <c r="Q475" s="0" t="s">
        <v>106</v>
      </c>
      <c r="R475" s="0" t="s">
        <v>107</v>
      </c>
    </row>
    <row r="476">
      <c r="A476" s="0">
        <v>1326</v>
      </c>
      <c r="B476" s="0" t="s">
        <v>27</v>
      </c>
      <c r="C476" s="0" t="s">
        <v>33</v>
      </c>
      <c r="D476" s="0" t="s">
        <v>4513</v>
      </c>
      <c r="E476" s="5" t="s">
        <v>4514</v>
      </c>
      <c r="I476" s="2">
        <v>0</v>
      </c>
      <c r="J476" s="2">
        <v>1444</v>
      </c>
      <c r="M476" s="5" t="s">
        <v>3309</v>
      </c>
      <c r="N476" s="0" t="s">
        <v>104</v>
      </c>
      <c r="O476" s="3">
        <v>398.93280470914124</v>
      </c>
      <c r="P476" s="3">
        <f>IF(O476="","",O476*MAX(I476,J476))</f>
      </c>
      <c r="Q476" s="0" t="s">
        <v>106</v>
      </c>
      <c r="R476" s="0" t="s">
        <v>107</v>
      </c>
    </row>
    <row r="477">
      <c r="A477" s="0">
        <v>1327</v>
      </c>
      <c r="B477" s="0" t="s">
        <v>26</v>
      </c>
      <c r="C477" s="0" t="s">
        <v>33</v>
      </c>
      <c r="D477" s="0" t="s">
        <v>2555</v>
      </c>
      <c r="E477" s="5" t="s">
        <v>2556</v>
      </c>
      <c r="I477" s="2">
        <v>0</v>
      </c>
      <c r="J477" s="2">
        <v>1</v>
      </c>
      <c r="M477" s="5" t="s">
        <v>3371</v>
      </c>
      <c r="N477" s="0" t="s">
        <v>104</v>
      </c>
      <c r="O477" s="3">
        <v>7877.5</v>
      </c>
      <c r="P477" s="3">
        <f>IF(O477="","",O477*MAX(I477,J477))</f>
      </c>
      <c r="Q477" s="0" t="s">
        <v>106</v>
      </c>
      <c r="R477" s="0" t="s">
        <v>107</v>
      </c>
    </row>
    <row r="478">
      <c r="A478" s="0">
        <v>1328</v>
      </c>
      <c r="B478" s="0" t="s">
        <v>26</v>
      </c>
      <c r="C478" s="0" t="s">
        <v>33</v>
      </c>
      <c r="D478" s="0" t="s">
        <v>4518</v>
      </c>
      <c r="E478" s="5" t="s">
        <v>4519</v>
      </c>
      <c r="I478" s="2">
        <v>0</v>
      </c>
      <c r="J478" s="2">
        <v>4</v>
      </c>
      <c r="M478" s="5" t="s">
        <v>3309</v>
      </c>
      <c r="N478" s="0" t="s">
        <v>104</v>
      </c>
      <c r="O478" s="3">
        <v>68814.26</v>
      </c>
      <c r="P478" s="3">
        <f>IF(O478="","",O478*MAX(I478,J478))</f>
      </c>
      <c r="Q478" s="0" t="s">
        <v>106</v>
      </c>
      <c r="R478" s="0" t="s">
        <v>107</v>
      </c>
    </row>
    <row r="479">
      <c r="A479" s="0">
        <v>1329</v>
      </c>
      <c r="B479" s="0" t="s">
        <v>26</v>
      </c>
      <c r="C479" s="0" t="s">
        <v>33</v>
      </c>
      <c r="D479" s="0" t="s">
        <v>4521</v>
      </c>
      <c r="E479" s="5" t="s">
        <v>4522</v>
      </c>
      <c r="I479" s="2">
        <v>0</v>
      </c>
      <c r="J479" s="2">
        <v>1</v>
      </c>
      <c r="M479" s="5" t="s">
        <v>3309</v>
      </c>
      <c r="N479" s="0" t="s">
        <v>104</v>
      </c>
      <c r="O479" s="3">
        <v>37452.4</v>
      </c>
      <c r="P479" s="3">
        <f>IF(O479="","",O479*MAX(I479,J479))</f>
      </c>
      <c r="Q479" s="0" t="s">
        <v>106</v>
      </c>
      <c r="R479" s="0" t="s">
        <v>107</v>
      </c>
    </row>
    <row r="480">
      <c r="A480" s="0">
        <v>1330</v>
      </c>
      <c r="B480" s="0" t="s">
        <v>26</v>
      </c>
      <c r="C480" s="0" t="s">
        <v>33</v>
      </c>
      <c r="D480" s="0" t="s">
        <v>4524</v>
      </c>
      <c r="E480" s="5" t="s">
        <v>4525</v>
      </c>
      <c r="I480" s="2">
        <v>0</v>
      </c>
      <c r="J480" s="2">
        <v>1</v>
      </c>
      <c r="M480" s="5" t="s">
        <v>3309</v>
      </c>
      <c r="N480" s="0" t="s">
        <v>104</v>
      </c>
      <c r="O480" s="3">
        <v>1822.83</v>
      </c>
      <c r="P480" s="3">
        <f>IF(O480="","",O480*MAX(I480,J480))</f>
      </c>
      <c r="Q480" s="0" t="s">
        <v>106</v>
      </c>
      <c r="R480" s="0" t="s">
        <v>107</v>
      </c>
    </row>
    <row r="481">
      <c r="A481" s="0">
        <v>1331</v>
      </c>
      <c r="B481" s="0" t="s">
        <v>26</v>
      </c>
      <c r="C481" s="0" t="s">
        <v>33</v>
      </c>
      <c r="D481" s="0" t="s">
        <v>4527</v>
      </c>
      <c r="E481" s="5" t="s">
        <v>1476</v>
      </c>
      <c r="I481" s="2">
        <v>0</v>
      </c>
      <c r="J481" s="2">
        <v>1</v>
      </c>
      <c r="M481" s="5" t="s">
        <v>3309</v>
      </c>
      <c r="N481" s="0" t="s">
        <v>104</v>
      </c>
      <c r="O481" s="3">
        <v>1594.68</v>
      </c>
      <c r="P481" s="3">
        <f>IF(O481="","",O481*MAX(I481,J481))</f>
      </c>
      <c r="Q481" s="0" t="s">
        <v>106</v>
      </c>
      <c r="R481" s="0" t="s">
        <v>107</v>
      </c>
    </row>
    <row r="482">
      <c r="A482" s="0">
        <v>1332</v>
      </c>
      <c r="B482" s="0" t="s">
        <v>26</v>
      </c>
      <c r="C482" s="0" t="s">
        <v>33</v>
      </c>
      <c r="D482" s="0" t="s">
        <v>4529</v>
      </c>
      <c r="E482" s="5" t="s">
        <v>4530</v>
      </c>
      <c r="I482" s="2">
        <v>0</v>
      </c>
      <c r="J482" s="2">
        <v>1</v>
      </c>
      <c r="M482" s="5" t="s">
        <v>3309</v>
      </c>
      <c r="N482" s="0" t="s">
        <v>104</v>
      </c>
      <c r="O482" s="3">
        <v>2450.61</v>
      </c>
      <c r="P482" s="3">
        <f>IF(O482="","",O482*MAX(I482,J482))</f>
      </c>
      <c r="Q482" s="0" t="s">
        <v>106</v>
      </c>
      <c r="R482" s="0" t="s">
        <v>107</v>
      </c>
    </row>
    <row r="483">
      <c r="A483" s="0">
        <v>1333</v>
      </c>
      <c r="B483" s="0" t="s">
        <v>28</v>
      </c>
      <c r="C483" s="0" t="s">
        <v>33</v>
      </c>
      <c r="D483" s="0" t="s">
        <v>4529</v>
      </c>
      <c r="E483" s="5" t="s">
        <v>4530</v>
      </c>
      <c r="I483" s="2">
        <v>0</v>
      </c>
      <c r="J483" s="2">
        <v>10</v>
      </c>
      <c r="M483" s="5" t="s">
        <v>3309</v>
      </c>
      <c r="N483" s="0" t="s">
        <v>104</v>
      </c>
      <c r="O483" s="3">
        <v>2430</v>
      </c>
      <c r="P483" s="3">
        <f>IF(O483="","",O483*MAX(I483,J483))</f>
      </c>
      <c r="Q483" s="0" t="s">
        <v>106</v>
      </c>
      <c r="R483" s="0" t="s">
        <v>107</v>
      </c>
    </row>
    <row r="484">
      <c r="A484" s="0">
        <v>1334</v>
      </c>
      <c r="B484" s="0" t="s">
        <v>26</v>
      </c>
      <c r="C484" s="0" t="s">
        <v>33</v>
      </c>
      <c r="D484" s="0" t="s">
        <v>4533</v>
      </c>
      <c r="E484" s="5" t="s">
        <v>4534</v>
      </c>
      <c r="I484" s="2">
        <v>0</v>
      </c>
      <c r="J484" s="2">
        <v>2</v>
      </c>
      <c r="M484" s="5" t="s">
        <v>3309</v>
      </c>
      <c r="N484" s="0" t="s">
        <v>104</v>
      </c>
      <c r="O484" s="3">
        <v>15903.33</v>
      </c>
      <c r="P484" s="3">
        <f>IF(O484="","",O484*MAX(I484,J484))</f>
      </c>
      <c r="Q484" s="0" t="s">
        <v>106</v>
      </c>
      <c r="R484" s="0" t="s">
        <v>107</v>
      </c>
    </row>
    <row r="485">
      <c r="A485" s="0">
        <v>1335</v>
      </c>
      <c r="B485" s="0" t="s">
        <v>26</v>
      </c>
      <c r="C485" s="0" t="s">
        <v>33</v>
      </c>
      <c r="D485" s="0" t="s">
        <v>4536</v>
      </c>
      <c r="E485" s="5" t="s">
        <v>4537</v>
      </c>
      <c r="I485" s="2">
        <v>0</v>
      </c>
      <c r="J485" s="2">
        <v>1</v>
      </c>
      <c r="M485" s="5" t="s">
        <v>3309</v>
      </c>
      <c r="N485" s="0" t="s">
        <v>104</v>
      </c>
      <c r="O485" s="3">
        <v>22884.48</v>
      </c>
      <c r="P485" s="3">
        <f>IF(O485="","",O485*MAX(I485,J485))</f>
      </c>
      <c r="Q485" s="0" t="s">
        <v>106</v>
      </c>
      <c r="R485" s="0" t="s">
        <v>107</v>
      </c>
    </row>
    <row r="486">
      <c r="A486" s="0">
        <v>1336</v>
      </c>
      <c r="B486" s="0" t="s">
        <v>26</v>
      </c>
      <c r="C486" s="0" t="s">
        <v>33</v>
      </c>
      <c r="D486" s="0" t="s">
        <v>4539</v>
      </c>
      <c r="E486" s="5" t="s">
        <v>4540</v>
      </c>
      <c r="I486" s="2">
        <v>0</v>
      </c>
      <c r="J486" s="2">
        <v>1</v>
      </c>
      <c r="M486" s="5" t="s">
        <v>3309</v>
      </c>
      <c r="N486" s="0" t="s">
        <v>104</v>
      </c>
      <c r="O486" s="3">
        <v>8994.03</v>
      </c>
      <c r="P486" s="3">
        <f>IF(O486="","",O486*MAX(I486,J486))</f>
      </c>
      <c r="Q486" s="0" t="s">
        <v>106</v>
      </c>
      <c r="R486" s="0" t="s">
        <v>107</v>
      </c>
    </row>
    <row r="487">
      <c r="A487" s="0">
        <v>1337</v>
      </c>
      <c r="B487" s="0" t="s">
        <v>27</v>
      </c>
      <c r="C487" s="0" t="s">
        <v>33</v>
      </c>
      <c r="D487" s="0" t="s">
        <v>4539</v>
      </c>
      <c r="E487" s="5" t="s">
        <v>4540</v>
      </c>
      <c r="I487" s="2">
        <v>0</v>
      </c>
      <c r="J487" s="2">
        <v>40</v>
      </c>
      <c r="M487" s="5" t="s">
        <v>3309</v>
      </c>
      <c r="N487" s="0" t="s">
        <v>104</v>
      </c>
      <c r="O487" s="3">
        <v>12583.687750000001</v>
      </c>
      <c r="P487" s="3">
        <f>IF(O487="","",O487*MAX(I487,J487))</f>
      </c>
      <c r="Q487" s="0" t="s">
        <v>106</v>
      </c>
      <c r="R487" s="0" t="s">
        <v>107</v>
      </c>
    </row>
    <row r="488">
      <c r="A488" s="0">
        <v>1338</v>
      </c>
      <c r="B488" s="0" t="s">
        <v>26</v>
      </c>
      <c r="C488" s="0" t="s">
        <v>33</v>
      </c>
      <c r="D488" s="0" t="s">
        <v>4543</v>
      </c>
      <c r="E488" s="5" t="s">
        <v>4544</v>
      </c>
      <c r="I488" s="2">
        <v>0</v>
      </c>
      <c r="J488" s="2">
        <v>1</v>
      </c>
      <c r="M488" s="5" t="s">
        <v>3309</v>
      </c>
      <c r="N488" s="0" t="s">
        <v>104</v>
      </c>
      <c r="O488" s="3">
        <v>11446.16</v>
      </c>
      <c r="P488" s="3">
        <f>IF(O488="","",O488*MAX(I488,J488))</f>
      </c>
      <c r="Q488" s="0" t="s">
        <v>106</v>
      </c>
      <c r="R488" s="0" t="s">
        <v>107</v>
      </c>
    </row>
    <row r="489">
      <c r="A489" s="0">
        <v>1339</v>
      </c>
      <c r="B489" s="0" t="s">
        <v>26</v>
      </c>
      <c r="C489" s="0" t="s">
        <v>33</v>
      </c>
      <c r="D489" s="0" t="s">
        <v>4546</v>
      </c>
      <c r="E489" s="5" t="s">
        <v>4547</v>
      </c>
      <c r="I489" s="2">
        <v>0</v>
      </c>
      <c r="J489" s="2">
        <v>1</v>
      </c>
      <c r="M489" s="5" t="s">
        <v>3309</v>
      </c>
      <c r="N489" s="0" t="s">
        <v>104</v>
      </c>
      <c r="O489" s="3">
        <v>21070.52</v>
      </c>
      <c r="P489" s="3">
        <f>IF(O489="","",O489*MAX(I489,J489))</f>
      </c>
      <c r="Q489" s="0" t="s">
        <v>106</v>
      </c>
      <c r="R489" s="0" t="s">
        <v>107</v>
      </c>
    </row>
    <row r="490">
      <c r="A490" s="0">
        <v>1340</v>
      </c>
      <c r="B490" s="0" t="s">
        <v>26</v>
      </c>
      <c r="C490" s="0" t="s">
        <v>33</v>
      </c>
      <c r="D490" s="0" t="s">
        <v>2505</v>
      </c>
      <c r="E490" s="5" t="s">
        <v>2506</v>
      </c>
      <c r="I490" s="2">
        <v>0</v>
      </c>
      <c r="J490" s="2">
        <v>1</v>
      </c>
      <c r="M490" s="5" t="s">
        <v>3371</v>
      </c>
      <c r="N490" s="0" t="s">
        <v>104</v>
      </c>
      <c r="O490" s="3">
        <v>4025.97</v>
      </c>
      <c r="P490" s="3">
        <f>IF(O490="","",O490*MAX(I490,J490))</f>
      </c>
      <c r="Q490" s="0" t="s">
        <v>106</v>
      </c>
      <c r="R490" s="0" t="s">
        <v>107</v>
      </c>
    </row>
    <row r="491">
      <c r="A491" s="0">
        <v>1341</v>
      </c>
      <c r="B491" s="0" t="s">
        <v>26</v>
      </c>
      <c r="C491" s="0" t="s">
        <v>33</v>
      </c>
      <c r="D491" s="0" t="s">
        <v>4550</v>
      </c>
      <c r="E491" s="5" t="s">
        <v>4551</v>
      </c>
      <c r="I491" s="2">
        <v>0</v>
      </c>
      <c r="J491" s="2">
        <v>1</v>
      </c>
      <c r="M491" s="5" t="s">
        <v>3309</v>
      </c>
      <c r="N491" s="0" t="s">
        <v>104</v>
      </c>
      <c r="O491" s="3">
        <v>9478800</v>
      </c>
      <c r="P491" s="3">
        <f>IF(O491="","",O491*MAX(I491,J491))</f>
      </c>
      <c r="Q491" s="0" t="s">
        <v>106</v>
      </c>
      <c r="R491" s="0" t="s">
        <v>107</v>
      </c>
    </row>
    <row r="492">
      <c r="A492" s="0">
        <v>1342</v>
      </c>
      <c r="B492" s="0" t="s">
        <v>26</v>
      </c>
      <c r="C492" s="0" t="s">
        <v>33</v>
      </c>
      <c r="D492" s="0" t="s">
        <v>4553</v>
      </c>
      <c r="E492" s="5" t="s">
        <v>2902</v>
      </c>
      <c r="I492" s="2">
        <v>0</v>
      </c>
      <c r="J492" s="2">
        <v>1</v>
      </c>
      <c r="M492" s="5" t="s">
        <v>3309</v>
      </c>
      <c r="N492" s="0" t="s">
        <v>104</v>
      </c>
      <c r="O492" s="3">
        <v>15525.74</v>
      </c>
      <c r="P492" s="3">
        <f>IF(O492="","",O492*MAX(I492,J492))</f>
      </c>
      <c r="Q492" s="0" t="s">
        <v>106</v>
      </c>
      <c r="R492" s="0" t="s">
        <v>107</v>
      </c>
    </row>
    <row r="493">
      <c r="A493" s="0">
        <v>1343</v>
      </c>
      <c r="B493" s="0" t="s">
        <v>26</v>
      </c>
      <c r="C493" s="0" t="s">
        <v>33</v>
      </c>
      <c r="D493" s="0" t="s">
        <v>4555</v>
      </c>
      <c r="E493" s="5" t="s">
        <v>4556</v>
      </c>
      <c r="I493" s="2">
        <v>0</v>
      </c>
      <c r="J493" s="2">
        <v>1</v>
      </c>
      <c r="M493" s="5" t="s">
        <v>3309</v>
      </c>
      <c r="N493" s="0" t="s">
        <v>104</v>
      </c>
      <c r="O493" s="3">
        <v>107832</v>
      </c>
      <c r="P493" s="3">
        <f>IF(O493="","",O493*MAX(I493,J493))</f>
      </c>
      <c r="Q493" s="0" t="s">
        <v>106</v>
      </c>
      <c r="R493" s="0" t="s">
        <v>107</v>
      </c>
    </row>
    <row r="494">
      <c r="A494" s="0">
        <v>1344</v>
      </c>
      <c r="B494" s="0" t="s">
        <v>26</v>
      </c>
      <c r="C494" s="0" t="s">
        <v>33</v>
      </c>
      <c r="D494" s="0" t="s">
        <v>4558</v>
      </c>
      <c r="E494" s="5" t="s">
        <v>4559</v>
      </c>
      <c r="I494" s="2">
        <v>0</v>
      </c>
      <c r="J494" s="2">
        <v>1</v>
      </c>
      <c r="M494" s="5" t="s">
        <v>3309</v>
      </c>
      <c r="N494" s="0" t="s">
        <v>104</v>
      </c>
      <c r="O494" s="3">
        <v>356499.91</v>
      </c>
      <c r="P494" s="3">
        <f>IF(O494="","",O494*MAX(I494,J494))</f>
      </c>
      <c r="Q494" s="0" t="s">
        <v>106</v>
      </c>
      <c r="R494" s="0" t="s">
        <v>107</v>
      </c>
    </row>
    <row r="495">
      <c r="A495" s="0">
        <v>1345</v>
      </c>
      <c r="B495" s="0" t="s">
        <v>26</v>
      </c>
      <c r="C495" s="0" t="s">
        <v>30</v>
      </c>
      <c r="D495" s="0" t="s">
        <v>4561</v>
      </c>
      <c r="E495" s="5" t="s">
        <v>4562</v>
      </c>
      <c r="I495" s="2">
        <v>0</v>
      </c>
      <c r="J495" s="2">
        <v>1</v>
      </c>
      <c r="M495" s="5" t="s">
        <v>3309</v>
      </c>
      <c r="N495" s="0" t="s">
        <v>104</v>
      </c>
      <c r="O495" s="3">
        <v>97157.05</v>
      </c>
      <c r="P495" s="3">
        <f>IF(O495="","",O495*MAX(I495,J495))</f>
      </c>
      <c r="Q495" s="0" t="s">
        <v>106</v>
      </c>
      <c r="R495" s="0" t="s">
        <v>107</v>
      </c>
    </row>
    <row r="496">
      <c r="A496" s="0">
        <v>1346</v>
      </c>
      <c r="B496" s="0" t="s">
        <v>27</v>
      </c>
      <c r="C496" s="0" t="s">
        <v>30</v>
      </c>
      <c r="D496" s="0" t="s">
        <v>4561</v>
      </c>
      <c r="E496" s="5" t="s">
        <v>4562</v>
      </c>
      <c r="I496" s="2">
        <v>0</v>
      </c>
      <c r="J496" s="2">
        <v>2</v>
      </c>
      <c r="M496" s="5" t="s">
        <v>3309</v>
      </c>
      <c r="N496" s="0" t="s">
        <v>104</v>
      </c>
      <c r="O496" s="3">
        <v>65600</v>
      </c>
      <c r="P496" s="3">
        <f>IF(O496="","",O496*MAX(I496,J496))</f>
      </c>
      <c r="Q496" s="0" t="s">
        <v>106</v>
      </c>
      <c r="R496" s="0" t="s">
        <v>107</v>
      </c>
    </row>
    <row r="497">
      <c r="A497" s="0">
        <v>1347</v>
      </c>
      <c r="B497" s="0" t="s">
        <v>28</v>
      </c>
      <c r="C497" s="0" t="s">
        <v>30</v>
      </c>
      <c r="D497" s="0" t="s">
        <v>4561</v>
      </c>
      <c r="E497" s="5" t="s">
        <v>4562</v>
      </c>
      <c r="I497" s="2">
        <v>0</v>
      </c>
      <c r="J497" s="2">
        <v>1</v>
      </c>
      <c r="M497" s="5" t="s">
        <v>3309</v>
      </c>
      <c r="N497" s="0" t="s">
        <v>104</v>
      </c>
      <c r="O497" s="3">
        <v>19634</v>
      </c>
      <c r="P497" s="3">
        <f>IF(O497="","",O497*MAX(I497,J497))</f>
      </c>
      <c r="Q497" s="0" t="s">
        <v>106</v>
      </c>
      <c r="R497" s="0" t="s">
        <v>107</v>
      </c>
    </row>
    <row r="498">
      <c r="A498" s="0">
        <v>1348</v>
      </c>
      <c r="B498" s="0" t="s">
        <v>26</v>
      </c>
      <c r="C498" s="0" t="s">
        <v>30</v>
      </c>
      <c r="D498" s="0" t="s">
        <v>4566</v>
      </c>
      <c r="E498" s="5" t="s">
        <v>2791</v>
      </c>
      <c r="I498" s="2">
        <v>0</v>
      </c>
      <c r="J498" s="2">
        <v>1</v>
      </c>
      <c r="M498" s="5" t="s">
        <v>3309</v>
      </c>
      <c r="N498" s="0" t="s">
        <v>104</v>
      </c>
      <c r="O498" s="3">
        <v>458.13</v>
      </c>
      <c r="P498" s="3">
        <f>IF(O498="","",O498*MAX(I498,J498))</f>
      </c>
      <c r="Q498" s="0" t="s">
        <v>106</v>
      </c>
      <c r="R498" s="0" t="s">
        <v>107</v>
      </c>
    </row>
    <row r="499">
      <c r="A499" s="0">
        <v>1349</v>
      </c>
      <c r="B499" s="0" t="s">
        <v>28</v>
      </c>
      <c r="C499" s="0" t="s">
        <v>30</v>
      </c>
      <c r="D499" s="0" t="s">
        <v>4566</v>
      </c>
      <c r="E499" s="5" t="s">
        <v>2791</v>
      </c>
      <c r="I499" s="2">
        <v>0</v>
      </c>
      <c r="J499" s="2">
        <v>18</v>
      </c>
      <c r="M499" s="5" t="s">
        <v>3304</v>
      </c>
      <c r="N499" s="0" t="s">
        <v>104</v>
      </c>
      <c r="O499" s="3">
        <v>679.9777777777778</v>
      </c>
      <c r="P499" s="3">
        <f>IF(O499="","",O499*MAX(I499,J499))</f>
      </c>
      <c r="Q499" s="0" t="s">
        <v>106</v>
      </c>
      <c r="R499" s="0" t="s">
        <v>107</v>
      </c>
    </row>
    <row r="500">
      <c r="A500" s="0">
        <v>1350</v>
      </c>
      <c r="B500" s="0" t="s">
        <v>26</v>
      </c>
      <c r="C500" s="0" t="s">
        <v>30</v>
      </c>
      <c r="D500" s="0" t="s">
        <v>4569</v>
      </c>
      <c r="E500" s="5" t="s">
        <v>4570</v>
      </c>
      <c r="I500" s="2">
        <v>0</v>
      </c>
      <c r="J500" s="2">
        <v>1</v>
      </c>
      <c r="M500" s="5" t="s">
        <v>3309</v>
      </c>
      <c r="N500" s="0" t="s">
        <v>104</v>
      </c>
      <c r="O500" s="3">
        <v>165289.26</v>
      </c>
      <c r="P500" s="3">
        <f>IF(O500="","",O500*MAX(I500,J500))</f>
      </c>
      <c r="Q500" s="0" t="s">
        <v>106</v>
      </c>
      <c r="R500" s="0" t="s">
        <v>107</v>
      </c>
    </row>
    <row r="501">
      <c r="A501" s="0">
        <v>1351</v>
      </c>
      <c r="B501" s="0" t="s">
        <v>26</v>
      </c>
      <c r="C501" s="0" t="s">
        <v>30</v>
      </c>
      <c r="D501" s="0" t="s">
        <v>4572</v>
      </c>
      <c r="E501" s="5" t="s">
        <v>4573</v>
      </c>
      <c r="I501" s="2">
        <v>0</v>
      </c>
      <c r="J501" s="2">
        <v>1</v>
      </c>
      <c r="M501" s="5" t="s">
        <v>3309</v>
      </c>
      <c r="N501" s="0" t="s">
        <v>104</v>
      </c>
      <c r="O501" s="3">
        <v>555750</v>
      </c>
      <c r="P501" s="3">
        <f>IF(O501="","",O501*MAX(I501,J501))</f>
      </c>
      <c r="Q501" s="0" t="s">
        <v>106</v>
      </c>
      <c r="R501" s="0" t="s">
        <v>107</v>
      </c>
    </row>
    <row r="502">
      <c r="A502" s="0">
        <v>1352</v>
      </c>
      <c r="B502" s="0" t="s">
        <v>26</v>
      </c>
      <c r="C502" s="0" t="s">
        <v>30</v>
      </c>
      <c r="D502" s="0" t="s">
        <v>4575</v>
      </c>
      <c r="E502" s="5" t="s">
        <v>4576</v>
      </c>
      <c r="I502" s="2">
        <v>0</v>
      </c>
      <c r="J502" s="2">
        <v>1</v>
      </c>
      <c r="M502" s="5" t="s">
        <v>3309</v>
      </c>
      <c r="N502" s="0" t="s">
        <v>104</v>
      </c>
      <c r="O502" s="3">
        <v>1661.33</v>
      </c>
      <c r="P502" s="3">
        <f>IF(O502="","",O502*MAX(I502,J502))</f>
      </c>
      <c r="Q502" s="0" t="s">
        <v>106</v>
      </c>
      <c r="R502" s="0" t="s">
        <v>107</v>
      </c>
    </row>
    <row r="503">
      <c r="A503" s="0">
        <v>1353</v>
      </c>
      <c r="B503" s="0" t="s">
        <v>26</v>
      </c>
      <c r="C503" s="0" t="s">
        <v>30</v>
      </c>
      <c r="D503" s="0" t="s">
        <v>4578</v>
      </c>
      <c r="E503" s="5" t="s">
        <v>4579</v>
      </c>
      <c r="I503" s="2">
        <v>0</v>
      </c>
      <c r="J503" s="2">
        <v>1</v>
      </c>
      <c r="M503" s="5" t="s">
        <v>3309</v>
      </c>
      <c r="N503" s="0" t="s">
        <v>104</v>
      </c>
      <c r="O503" s="3">
        <v>60180</v>
      </c>
      <c r="P503" s="3">
        <f>IF(O503="","",O503*MAX(I503,J503))</f>
      </c>
      <c r="Q503" s="0" t="s">
        <v>106</v>
      </c>
      <c r="R503" s="0" t="s">
        <v>107</v>
      </c>
    </row>
    <row r="504">
      <c r="A504" s="0">
        <v>1354</v>
      </c>
      <c r="B504" s="0" t="s">
        <v>26</v>
      </c>
      <c r="C504" s="0" t="s">
        <v>30</v>
      </c>
      <c r="D504" s="0" t="s">
        <v>4581</v>
      </c>
      <c r="E504" s="5" t="s">
        <v>4582</v>
      </c>
      <c r="I504" s="2">
        <v>0</v>
      </c>
      <c r="J504" s="2">
        <v>1</v>
      </c>
      <c r="M504" s="5" t="s">
        <v>3309</v>
      </c>
      <c r="N504" s="0" t="s">
        <v>104</v>
      </c>
      <c r="O504" s="3">
        <v>58144</v>
      </c>
      <c r="P504" s="3">
        <f>IF(O504="","",O504*MAX(I504,J504))</f>
      </c>
      <c r="Q504" s="0" t="s">
        <v>106</v>
      </c>
      <c r="R504" s="0" t="s">
        <v>107</v>
      </c>
    </row>
    <row r="505">
      <c r="A505" s="0">
        <v>1359</v>
      </c>
      <c r="B505" s="0" t="s">
        <v>26</v>
      </c>
      <c r="C505" s="0" t="s">
        <v>33</v>
      </c>
      <c r="D505" s="0" t="s">
        <v>4592</v>
      </c>
      <c r="E505" s="5" t="s">
        <v>4593</v>
      </c>
      <c r="I505" s="2">
        <v>0</v>
      </c>
      <c r="J505" s="2">
        <v>0</v>
      </c>
      <c r="M505" s="5" t="s">
        <v>3309</v>
      </c>
      <c r="N505" s="0" t="s">
        <v>104</v>
      </c>
      <c r="O505" s="3">
        <v>25538.6375</v>
      </c>
      <c r="P505" s="3">
        <f>IF(O505="","",O505*MAX(I505,J505))</f>
      </c>
      <c r="Q505" s="0" t="s">
        <v>106</v>
      </c>
      <c r="R505" s="0" t="s">
        <v>107</v>
      </c>
    </row>
    <row r="506">
      <c r="A506" s="0">
        <v>1360</v>
      </c>
      <c r="B506" s="0" t="s">
        <v>27</v>
      </c>
      <c r="C506" s="0" t="s">
        <v>33</v>
      </c>
      <c r="D506" s="0" t="s">
        <v>4592</v>
      </c>
      <c r="E506" s="5" t="s">
        <v>4593</v>
      </c>
      <c r="I506" s="2">
        <v>0</v>
      </c>
      <c r="J506" s="2">
        <v>80</v>
      </c>
      <c r="M506" s="5" t="s">
        <v>3309</v>
      </c>
      <c r="N506" s="0" t="s">
        <v>104</v>
      </c>
      <c r="O506" s="3">
        <v>25538.6375</v>
      </c>
      <c r="P506" s="3">
        <f>IF(O506="","",O506*MAX(I506,J506))</f>
      </c>
      <c r="Q506" s="0" t="s">
        <v>106</v>
      </c>
      <c r="R506" s="0" t="s">
        <v>107</v>
      </c>
    </row>
    <row r="507">
      <c r="A507" s="0">
        <v>1362</v>
      </c>
      <c r="B507" s="0" t="s">
        <v>28</v>
      </c>
      <c r="C507" s="0" t="s">
        <v>30</v>
      </c>
      <c r="D507" s="0" t="s">
        <v>2095</v>
      </c>
      <c r="E507" s="5" t="s">
        <v>2096</v>
      </c>
      <c r="I507" s="2">
        <v>0</v>
      </c>
      <c r="J507" s="2">
        <v>900</v>
      </c>
      <c r="M507" s="5" t="s">
        <v>3342</v>
      </c>
      <c r="N507" s="0" t="s">
        <v>104</v>
      </c>
      <c r="O507" s="3">
        <v>433.77023333333335</v>
      </c>
      <c r="P507" s="3">
        <f>IF(O507="","",O507*MAX(I507,J507))</f>
      </c>
      <c r="Q507" s="0" t="s">
        <v>106</v>
      </c>
      <c r="R507" s="0" t="s">
        <v>107</v>
      </c>
    </row>
    <row r="508">
      <c r="A508" s="0">
        <v>1363</v>
      </c>
      <c r="B508" s="0" t="s">
        <v>27</v>
      </c>
      <c r="C508" s="0" t="s">
        <v>30</v>
      </c>
      <c r="D508" s="0" t="s">
        <v>4600</v>
      </c>
      <c r="E508" s="5" t="s">
        <v>4601</v>
      </c>
      <c r="I508" s="2">
        <v>0</v>
      </c>
      <c r="J508" s="2">
        <v>19400</v>
      </c>
      <c r="M508" s="5" t="s">
        <v>3309</v>
      </c>
      <c r="N508" s="0" t="s">
        <v>104</v>
      </c>
      <c r="O508" s="3">
        <v>154.69072164948454</v>
      </c>
      <c r="P508" s="3">
        <f>IF(O508="","",O508*MAX(I508,J508))</f>
      </c>
      <c r="Q508" s="0" t="s">
        <v>106</v>
      </c>
      <c r="R508" s="0" t="s">
        <v>107</v>
      </c>
    </row>
    <row r="509">
      <c r="A509" s="0">
        <v>1364</v>
      </c>
      <c r="B509" s="0" t="s">
        <v>27</v>
      </c>
      <c r="C509" s="0" t="s">
        <v>30</v>
      </c>
      <c r="D509" s="0" t="s">
        <v>4603</v>
      </c>
      <c r="E509" s="5" t="s">
        <v>4604</v>
      </c>
      <c r="I509" s="2">
        <v>0</v>
      </c>
      <c r="J509" s="2">
        <v>10000</v>
      </c>
      <c r="M509" s="5" t="s">
        <v>3309</v>
      </c>
      <c r="N509" s="0" t="s">
        <v>104</v>
      </c>
      <c r="O509" s="3">
        <v>162.91</v>
      </c>
      <c r="P509" s="3">
        <f>IF(O509="","",O509*MAX(I509,J509))</f>
      </c>
      <c r="Q509" s="0" t="s">
        <v>106</v>
      </c>
      <c r="R509" s="0" t="s">
        <v>107</v>
      </c>
    </row>
    <row r="510">
      <c r="A510" s="0">
        <v>1365</v>
      </c>
      <c r="B510" s="0" t="s">
        <v>27</v>
      </c>
      <c r="C510" s="0" t="s">
        <v>30</v>
      </c>
      <c r="D510" s="0" t="s">
        <v>4606</v>
      </c>
      <c r="E510" s="5" t="s">
        <v>2089</v>
      </c>
      <c r="I510" s="2">
        <v>0</v>
      </c>
      <c r="J510" s="2">
        <v>9583</v>
      </c>
      <c r="M510" s="5" t="s">
        <v>3304</v>
      </c>
      <c r="N510" s="0" t="s">
        <v>104</v>
      </c>
      <c r="O510" s="3">
        <v>160.38401126995723</v>
      </c>
      <c r="P510" s="3">
        <f>IF(O510="","",O510*MAX(I510,J510))</f>
      </c>
      <c r="Q510" s="0" t="s">
        <v>106</v>
      </c>
      <c r="R510" s="0" t="s">
        <v>107</v>
      </c>
    </row>
    <row r="511">
      <c r="A511" s="0">
        <v>1366</v>
      </c>
      <c r="B511" s="0" t="s">
        <v>28</v>
      </c>
      <c r="C511" s="0" t="s">
        <v>30</v>
      </c>
      <c r="D511" s="0" t="s">
        <v>4606</v>
      </c>
      <c r="E511" s="5" t="s">
        <v>2089</v>
      </c>
      <c r="I511" s="2">
        <v>0</v>
      </c>
      <c r="J511" s="2">
        <v>3</v>
      </c>
      <c r="M511" s="5" t="s">
        <v>3304</v>
      </c>
      <c r="N511" s="0" t="s">
        <v>104</v>
      </c>
      <c r="O511" s="3">
        <v>165289.26</v>
      </c>
      <c r="P511" s="3">
        <f>IF(O511="","",O511*MAX(I511,J511))</f>
      </c>
      <c r="Q511" s="0" t="s">
        <v>106</v>
      </c>
      <c r="R511" s="0" t="s">
        <v>107</v>
      </c>
    </row>
    <row r="512">
      <c r="A512" s="0">
        <v>1367</v>
      </c>
      <c r="B512" s="0" t="s">
        <v>27</v>
      </c>
      <c r="C512" s="0" t="s">
        <v>33</v>
      </c>
      <c r="D512" s="0" t="s">
        <v>4609</v>
      </c>
      <c r="E512" s="5" t="s">
        <v>4610</v>
      </c>
      <c r="I512" s="2">
        <v>0</v>
      </c>
      <c r="J512" s="2">
        <v>5181</v>
      </c>
      <c r="M512" s="5" t="s">
        <v>3309</v>
      </c>
      <c r="N512" s="0" t="s">
        <v>104</v>
      </c>
      <c r="O512" s="3">
        <v>326.32365373480025</v>
      </c>
      <c r="P512" s="3">
        <f>IF(O512="","",O512*MAX(I512,J512))</f>
      </c>
      <c r="Q512" s="0" t="s">
        <v>106</v>
      </c>
      <c r="R512" s="0" t="s">
        <v>107</v>
      </c>
    </row>
    <row r="513">
      <c r="A513" s="0">
        <v>1368</v>
      </c>
      <c r="B513" s="0" t="s">
        <v>27</v>
      </c>
      <c r="C513" s="0" t="s">
        <v>30</v>
      </c>
      <c r="D513" s="0" t="s">
        <v>4612</v>
      </c>
      <c r="E513" s="5" t="s">
        <v>4613</v>
      </c>
      <c r="I513" s="2">
        <v>0</v>
      </c>
      <c r="J513" s="2">
        <v>4050</v>
      </c>
      <c r="M513" s="5" t="s">
        <v>3309</v>
      </c>
      <c r="N513" s="0" t="s">
        <v>104</v>
      </c>
      <c r="O513" s="3">
        <v>2.9117283950617283</v>
      </c>
      <c r="P513" s="3">
        <f>IF(O513="","",O513*MAX(I513,J513))</f>
      </c>
      <c r="Q513" s="0" t="s">
        <v>106</v>
      </c>
      <c r="R513" s="0" t="s">
        <v>107</v>
      </c>
    </row>
    <row r="514">
      <c r="A514" s="0">
        <v>1369</v>
      </c>
      <c r="B514" s="0" t="s">
        <v>27</v>
      </c>
      <c r="C514" s="0" t="s">
        <v>33</v>
      </c>
      <c r="D514" s="0" t="s">
        <v>4615</v>
      </c>
      <c r="E514" s="5" t="s">
        <v>4616</v>
      </c>
      <c r="I514" s="2">
        <v>0</v>
      </c>
      <c r="J514" s="2">
        <v>3010</v>
      </c>
      <c r="M514" s="5" t="s">
        <v>3309</v>
      </c>
      <c r="N514" s="0" t="s">
        <v>104</v>
      </c>
      <c r="O514" s="3">
        <v>1303.2940332225915</v>
      </c>
      <c r="P514" s="3">
        <f>IF(O514="","",O514*MAX(I514,J514))</f>
      </c>
      <c r="Q514" s="0" t="s">
        <v>106</v>
      </c>
      <c r="R514" s="0" t="s">
        <v>107</v>
      </c>
    </row>
    <row r="515">
      <c r="A515" s="0">
        <v>1370</v>
      </c>
      <c r="B515" s="0" t="s">
        <v>28</v>
      </c>
      <c r="C515" s="0" t="s">
        <v>33</v>
      </c>
      <c r="D515" s="0" t="s">
        <v>4615</v>
      </c>
      <c r="E515" s="5" t="s">
        <v>4616</v>
      </c>
      <c r="I515" s="2">
        <v>0</v>
      </c>
      <c r="J515" s="2">
        <v>12</v>
      </c>
      <c r="M515" s="5" t="s">
        <v>3309</v>
      </c>
      <c r="N515" s="0" t="s">
        <v>104</v>
      </c>
      <c r="O515" s="3">
        <v>539.99</v>
      </c>
      <c r="P515" s="3">
        <f>IF(O515="","",O515*MAX(I515,J515))</f>
      </c>
      <c r="Q515" s="0" t="s">
        <v>106</v>
      </c>
      <c r="R515" s="0" t="s">
        <v>107</v>
      </c>
    </row>
    <row r="516">
      <c r="A516" s="0">
        <v>1371</v>
      </c>
      <c r="B516" s="0" t="s">
        <v>27</v>
      </c>
      <c r="C516" s="0" t="s">
        <v>33</v>
      </c>
      <c r="D516" s="0" t="s">
        <v>4619</v>
      </c>
      <c r="E516" s="5" t="s">
        <v>4620</v>
      </c>
      <c r="I516" s="2">
        <v>0</v>
      </c>
      <c r="J516" s="2">
        <v>8770</v>
      </c>
      <c r="M516" s="5" t="s">
        <v>3309</v>
      </c>
      <c r="N516" s="0" t="s">
        <v>104</v>
      </c>
      <c r="O516" s="3">
        <v>16.2830661345496</v>
      </c>
      <c r="P516" s="3">
        <f>IF(O516="","",O516*MAX(I516,J516))</f>
      </c>
      <c r="Q516" s="0" t="s">
        <v>106</v>
      </c>
      <c r="R516" s="0" t="s">
        <v>107</v>
      </c>
    </row>
    <row r="517">
      <c r="A517" s="0">
        <v>1372</v>
      </c>
      <c r="B517" s="0" t="s">
        <v>28</v>
      </c>
      <c r="C517" s="0" t="s">
        <v>33</v>
      </c>
      <c r="D517" s="0" t="s">
        <v>4619</v>
      </c>
      <c r="E517" s="5" t="s">
        <v>4620</v>
      </c>
      <c r="I517" s="2">
        <v>0</v>
      </c>
      <c r="J517" s="2">
        <v>200</v>
      </c>
      <c r="M517" s="5" t="s">
        <v>3309</v>
      </c>
      <c r="N517" s="0" t="s">
        <v>104</v>
      </c>
      <c r="O517" s="3">
        <v>31.77485</v>
      </c>
      <c r="P517" s="3">
        <f>IF(O517="","",O517*MAX(I517,J517))</f>
      </c>
      <c r="Q517" s="0" t="s">
        <v>106</v>
      </c>
      <c r="R517" s="0" t="s">
        <v>107</v>
      </c>
    </row>
    <row r="518">
      <c r="A518" s="0">
        <v>1373</v>
      </c>
      <c r="B518" s="0" t="s">
        <v>27</v>
      </c>
      <c r="C518" s="0" t="s">
        <v>30</v>
      </c>
      <c r="D518" s="0" t="s">
        <v>4623</v>
      </c>
      <c r="E518" s="5" t="s">
        <v>4624</v>
      </c>
      <c r="I518" s="2">
        <v>0</v>
      </c>
      <c r="J518" s="2">
        <v>4250</v>
      </c>
      <c r="M518" s="5" t="s">
        <v>3309</v>
      </c>
      <c r="N518" s="0" t="s">
        <v>104</v>
      </c>
      <c r="O518" s="3">
        <v>151.2235294117647</v>
      </c>
      <c r="P518" s="3">
        <f>IF(O518="","",O518*MAX(I518,J518))</f>
      </c>
      <c r="Q518" s="0" t="s">
        <v>106</v>
      </c>
      <c r="R518" s="0" t="s">
        <v>107</v>
      </c>
    </row>
    <row r="519">
      <c r="A519" s="0">
        <v>1374</v>
      </c>
      <c r="B519" s="0" t="s">
        <v>27</v>
      </c>
      <c r="C519" s="0" t="s">
        <v>30</v>
      </c>
      <c r="D519" s="0" t="s">
        <v>4626</v>
      </c>
      <c r="E519" s="5" t="s">
        <v>4627</v>
      </c>
      <c r="I519" s="2">
        <v>0</v>
      </c>
      <c r="J519" s="2">
        <v>2850</v>
      </c>
      <c r="M519" s="5" t="s">
        <v>3309</v>
      </c>
      <c r="N519" s="0" t="s">
        <v>104</v>
      </c>
      <c r="O519" s="3">
        <v>99.39522456140351</v>
      </c>
      <c r="P519" s="3">
        <f>IF(O519="","",O519*MAX(I519,J519))</f>
      </c>
      <c r="Q519" s="0" t="s">
        <v>106</v>
      </c>
      <c r="R519" s="0" t="s">
        <v>107</v>
      </c>
    </row>
    <row r="520">
      <c r="A520" s="0">
        <v>1375</v>
      </c>
      <c r="B520" s="0" t="s">
        <v>27</v>
      </c>
      <c r="C520" s="0" t="s">
        <v>30</v>
      </c>
      <c r="D520" s="0" t="s">
        <v>4629</v>
      </c>
      <c r="E520" s="5" t="s">
        <v>4630</v>
      </c>
      <c r="I520" s="2">
        <v>0</v>
      </c>
      <c r="J520" s="2">
        <v>2809</v>
      </c>
      <c r="M520" s="5" t="s">
        <v>3309</v>
      </c>
      <c r="N520" s="0" t="s">
        <v>104</v>
      </c>
      <c r="O520" s="3">
        <v>8.2</v>
      </c>
      <c r="P520" s="3">
        <f>IF(O520="","",O520*MAX(I520,J520))</f>
      </c>
      <c r="Q520" s="0" t="s">
        <v>106</v>
      </c>
      <c r="R520" s="0" t="s">
        <v>107</v>
      </c>
    </row>
    <row r="521">
      <c r="A521" s="0">
        <v>1376</v>
      </c>
      <c r="B521" s="0" t="s">
        <v>27</v>
      </c>
      <c r="C521" s="0" t="s">
        <v>33</v>
      </c>
      <c r="D521" s="0" t="s">
        <v>4632</v>
      </c>
      <c r="E521" s="5" t="s">
        <v>4633</v>
      </c>
      <c r="I521" s="2">
        <v>0</v>
      </c>
      <c r="J521" s="2">
        <v>2005</v>
      </c>
      <c r="M521" s="5" t="s">
        <v>3309</v>
      </c>
      <c r="N521" s="0" t="s">
        <v>104</v>
      </c>
      <c r="O521" s="3">
        <v>234.267680798005</v>
      </c>
      <c r="P521" s="3">
        <f>IF(O521="","",O521*MAX(I521,J521))</f>
      </c>
      <c r="Q521" s="0" t="s">
        <v>106</v>
      </c>
      <c r="R521" s="0" t="s">
        <v>107</v>
      </c>
    </row>
    <row r="522">
      <c r="A522" s="0">
        <v>1377</v>
      </c>
      <c r="B522" s="0" t="s">
        <v>27</v>
      </c>
      <c r="C522" s="0" t="s">
        <v>30</v>
      </c>
      <c r="D522" s="0" t="s">
        <v>4635</v>
      </c>
      <c r="E522" s="5" t="s">
        <v>4636</v>
      </c>
      <c r="I522" s="2">
        <v>0</v>
      </c>
      <c r="J522" s="2">
        <v>2725</v>
      </c>
      <c r="M522" s="5" t="s">
        <v>3309</v>
      </c>
      <c r="N522" s="0" t="s">
        <v>104</v>
      </c>
      <c r="O522" s="3">
        <v>127.9262128440367</v>
      </c>
      <c r="P522" s="3">
        <f>IF(O522="","",O522*MAX(I522,J522))</f>
      </c>
      <c r="Q522" s="0" t="s">
        <v>106</v>
      </c>
      <c r="R522" s="0" t="s">
        <v>107</v>
      </c>
    </row>
    <row r="523">
      <c r="A523" s="0">
        <v>1378</v>
      </c>
      <c r="B523" s="0" t="s">
        <v>27</v>
      </c>
      <c r="C523" s="0" t="s">
        <v>33</v>
      </c>
      <c r="D523" s="0" t="s">
        <v>4638</v>
      </c>
      <c r="E523" s="5" t="s">
        <v>2020</v>
      </c>
      <c r="I523" s="2">
        <v>0</v>
      </c>
      <c r="J523" s="2">
        <v>1662</v>
      </c>
      <c r="M523" s="5" t="s">
        <v>3304</v>
      </c>
      <c r="N523" s="0" t="s">
        <v>104</v>
      </c>
      <c r="O523" s="3">
        <v>264.23953670276774</v>
      </c>
      <c r="P523" s="3">
        <f>IF(O523="","",O523*MAX(I523,J523))</f>
      </c>
      <c r="Q523" s="0" t="s">
        <v>106</v>
      </c>
      <c r="R523" s="0" t="s">
        <v>107</v>
      </c>
    </row>
    <row r="524">
      <c r="A524" s="0">
        <v>1379</v>
      </c>
      <c r="B524" s="0" t="s">
        <v>28</v>
      </c>
      <c r="C524" s="0" t="s">
        <v>33</v>
      </c>
      <c r="D524" s="0" t="s">
        <v>4638</v>
      </c>
      <c r="E524" s="5" t="s">
        <v>2020</v>
      </c>
      <c r="I524" s="2">
        <v>0</v>
      </c>
      <c r="J524" s="2">
        <v>20</v>
      </c>
      <c r="M524" s="5" t="s">
        <v>3309</v>
      </c>
      <c r="N524" s="0" t="s">
        <v>104</v>
      </c>
      <c r="O524" s="3">
        <v>303.3125</v>
      </c>
      <c r="P524" s="3">
        <f>IF(O524="","",O524*MAX(I524,J524))</f>
      </c>
      <c r="Q524" s="0" t="s">
        <v>106</v>
      </c>
      <c r="R524" s="0" t="s">
        <v>107</v>
      </c>
    </row>
    <row r="525">
      <c r="A525" s="0">
        <v>1380</v>
      </c>
      <c r="B525" s="0" t="s">
        <v>27</v>
      </c>
      <c r="C525" s="0" t="s">
        <v>30</v>
      </c>
      <c r="D525" s="0" t="s">
        <v>4641</v>
      </c>
      <c r="E525" s="5" t="s">
        <v>4642</v>
      </c>
      <c r="I525" s="2">
        <v>0</v>
      </c>
      <c r="J525" s="2">
        <v>2207</v>
      </c>
      <c r="M525" s="5" t="s">
        <v>3309</v>
      </c>
      <c r="N525" s="0" t="s">
        <v>104</v>
      </c>
      <c r="O525" s="3">
        <v>474.30287267784325</v>
      </c>
      <c r="P525" s="3">
        <f>IF(O525="","",O525*MAX(I525,J525))</f>
      </c>
      <c r="Q525" s="0" t="s">
        <v>106</v>
      </c>
      <c r="R525" s="0" t="s">
        <v>107</v>
      </c>
    </row>
    <row r="526">
      <c r="A526" s="0">
        <v>1381</v>
      </c>
      <c r="B526" s="0" t="s">
        <v>27</v>
      </c>
      <c r="C526" s="0" t="s">
        <v>33</v>
      </c>
      <c r="D526" s="0" t="s">
        <v>4644</v>
      </c>
      <c r="E526" s="5" t="s">
        <v>2651</v>
      </c>
      <c r="I526" s="2">
        <v>0</v>
      </c>
      <c r="J526" s="2">
        <v>5390</v>
      </c>
      <c r="M526" s="5" t="s">
        <v>3309</v>
      </c>
      <c r="N526" s="0" t="s">
        <v>104</v>
      </c>
      <c r="O526" s="3">
        <v>165.25268089053804</v>
      </c>
      <c r="P526" s="3">
        <f>IF(O526="","",O526*MAX(I526,J526))</f>
      </c>
      <c r="Q526" s="0" t="s">
        <v>106</v>
      </c>
      <c r="R526" s="0" t="s">
        <v>107</v>
      </c>
    </row>
    <row r="527">
      <c r="A527" s="0">
        <v>1382</v>
      </c>
      <c r="B527" s="0" t="s">
        <v>28</v>
      </c>
      <c r="C527" s="0" t="s">
        <v>33</v>
      </c>
      <c r="D527" s="0" t="s">
        <v>4644</v>
      </c>
      <c r="E527" s="5" t="s">
        <v>2651</v>
      </c>
      <c r="I527" s="2">
        <v>0</v>
      </c>
      <c r="J527" s="2">
        <v>180</v>
      </c>
      <c r="M527" s="5" t="s">
        <v>3304</v>
      </c>
      <c r="N527" s="0" t="s">
        <v>104</v>
      </c>
      <c r="O527" s="3">
        <v>363.12294444444444</v>
      </c>
      <c r="P527" s="3">
        <f>IF(O527="","",O527*MAX(I527,J527))</f>
      </c>
      <c r="Q527" s="0" t="s">
        <v>106</v>
      </c>
      <c r="R527" s="0" t="s">
        <v>107</v>
      </c>
    </row>
    <row r="528">
      <c r="A528" s="0">
        <v>1383</v>
      </c>
      <c r="B528" s="0" t="s">
        <v>27</v>
      </c>
      <c r="C528" s="0" t="s">
        <v>33</v>
      </c>
      <c r="D528" s="0" t="s">
        <v>4647</v>
      </c>
      <c r="E528" s="5" t="s">
        <v>4648</v>
      </c>
      <c r="I528" s="2">
        <v>0</v>
      </c>
      <c r="J528" s="2">
        <v>5720</v>
      </c>
      <c r="M528" s="5" t="s">
        <v>3309</v>
      </c>
      <c r="N528" s="0" t="s">
        <v>104</v>
      </c>
      <c r="O528" s="3">
        <v>20.475272727272728</v>
      </c>
      <c r="P528" s="3">
        <f>IF(O528="","",O528*MAX(I528,J528))</f>
      </c>
      <c r="Q528" s="0" t="s">
        <v>106</v>
      </c>
      <c r="R528" s="0" t="s">
        <v>107</v>
      </c>
    </row>
    <row r="529">
      <c r="A529" s="0">
        <v>1384</v>
      </c>
      <c r="B529" s="0" t="s">
        <v>28</v>
      </c>
      <c r="C529" s="0" t="s">
        <v>33</v>
      </c>
      <c r="D529" s="0" t="s">
        <v>4647</v>
      </c>
      <c r="E529" s="5" t="s">
        <v>4648</v>
      </c>
      <c r="I529" s="2">
        <v>0</v>
      </c>
      <c r="J529" s="2">
        <v>150</v>
      </c>
      <c r="M529" s="5" t="s">
        <v>3309</v>
      </c>
      <c r="N529" s="0" t="s">
        <v>104</v>
      </c>
      <c r="O529" s="3">
        <v>30.8</v>
      </c>
      <c r="P529" s="3">
        <f>IF(O529="","",O529*MAX(I529,J529))</f>
      </c>
      <c r="Q529" s="0" t="s">
        <v>106</v>
      </c>
      <c r="R529" s="0" t="s">
        <v>107</v>
      </c>
    </row>
    <row r="530">
      <c r="A530" s="0">
        <v>1385</v>
      </c>
      <c r="B530" s="0" t="s">
        <v>27</v>
      </c>
      <c r="C530" s="0" t="s">
        <v>30</v>
      </c>
      <c r="D530" s="0" t="s">
        <v>4651</v>
      </c>
      <c r="E530" s="5" t="s">
        <v>4652</v>
      </c>
      <c r="I530" s="2">
        <v>0</v>
      </c>
      <c r="J530" s="2">
        <v>1400</v>
      </c>
      <c r="M530" s="5" t="s">
        <v>3309</v>
      </c>
      <c r="N530" s="0" t="s">
        <v>104</v>
      </c>
      <c r="O530" s="3">
        <v>12.31</v>
      </c>
      <c r="P530" s="3">
        <f>IF(O530="","",O530*MAX(I530,J530))</f>
      </c>
      <c r="Q530" s="0" t="s">
        <v>106</v>
      </c>
      <c r="R530" s="0" t="s">
        <v>107</v>
      </c>
    </row>
    <row r="531">
      <c r="A531" s="0">
        <v>1386</v>
      </c>
      <c r="B531" s="0" t="s">
        <v>27</v>
      </c>
      <c r="C531" s="0" t="s">
        <v>33</v>
      </c>
      <c r="D531" s="0" t="s">
        <v>4654</v>
      </c>
      <c r="E531" s="5" t="s">
        <v>4655</v>
      </c>
      <c r="I531" s="2">
        <v>0</v>
      </c>
      <c r="J531" s="2">
        <v>4714</v>
      </c>
      <c r="M531" s="5" t="s">
        <v>3309</v>
      </c>
      <c r="N531" s="0" t="s">
        <v>104</v>
      </c>
      <c r="O531" s="3">
        <v>101.09303988120492</v>
      </c>
      <c r="P531" s="3">
        <f>IF(O531="","",O531*MAX(I531,J531))</f>
      </c>
      <c r="Q531" s="0" t="s">
        <v>106</v>
      </c>
      <c r="R531" s="0" t="s">
        <v>107</v>
      </c>
    </row>
    <row r="532">
      <c r="A532" s="0">
        <v>1387</v>
      </c>
      <c r="B532" s="0" t="s">
        <v>27</v>
      </c>
      <c r="C532" s="0" t="s">
        <v>30</v>
      </c>
      <c r="D532" s="0" t="s">
        <v>4657</v>
      </c>
      <c r="E532" s="5" t="s">
        <v>4658</v>
      </c>
      <c r="I532" s="2">
        <v>0</v>
      </c>
      <c r="J532" s="2">
        <v>1200</v>
      </c>
      <c r="M532" s="5" t="s">
        <v>3309</v>
      </c>
      <c r="N532" s="0" t="s">
        <v>104</v>
      </c>
      <c r="O532" s="3">
        <v>101.76</v>
      </c>
      <c r="P532" s="3">
        <f>IF(O532="","",O532*MAX(I532,J532))</f>
      </c>
      <c r="Q532" s="0" t="s">
        <v>106</v>
      </c>
      <c r="R532" s="0" t="s">
        <v>107</v>
      </c>
    </row>
    <row r="533">
      <c r="A533" s="0">
        <v>1388</v>
      </c>
      <c r="B533" s="0" t="s">
        <v>28</v>
      </c>
      <c r="C533" s="0" t="s">
        <v>30</v>
      </c>
      <c r="D533" s="0" t="s">
        <v>4657</v>
      </c>
      <c r="E533" s="5" t="s">
        <v>4658</v>
      </c>
      <c r="I533" s="2">
        <v>0</v>
      </c>
      <c r="J533" s="2">
        <v>10</v>
      </c>
      <c r="M533" s="5" t="s">
        <v>3309</v>
      </c>
      <c r="N533" s="0" t="s">
        <v>104</v>
      </c>
      <c r="O533" s="3">
        <v>420</v>
      </c>
      <c r="P533" s="3">
        <f>IF(O533="","",O533*MAX(I533,J533))</f>
      </c>
      <c r="Q533" s="0" t="s">
        <v>106</v>
      </c>
      <c r="R533" s="0" t="s">
        <v>107</v>
      </c>
    </row>
    <row r="534">
      <c r="A534" s="0">
        <v>1389</v>
      </c>
      <c r="B534" s="0" t="s">
        <v>27</v>
      </c>
      <c r="C534" s="0" t="s">
        <v>33</v>
      </c>
      <c r="D534" s="0" t="s">
        <v>4661</v>
      </c>
      <c r="E534" s="5" t="s">
        <v>4662</v>
      </c>
      <c r="I534" s="2">
        <v>0</v>
      </c>
      <c r="J534" s="2">
        <v>1020</v>
      </c>
      <c r="M534" s="5" t="s">
        <v>3309</v>
      </c>
      <c r="N534" s="0" t="s">
        <v>104</v>
      </c>
      <c r="O534" s="3">
        <v>1.2</v>
      </c>
      <c r="P534" s="3">
        <f>IF(O534="","",O534*MAX(I534,J534))</f>
      </c>
      <c r="Q534" s="0" t="s">
        <v>106</v>
      </c>
      <c r="R534" s="0" t="s">
        <v>107</v>
      </c>
    </row>
    <row r="535">
      <c r="A535" s="0">
        <v>1390</v>
      </c>
      <c r="B535" s="0" t="s">
        <v>27</v>
      </c>
      <c r="C535" s="0" t="s">
        <v>30</v>
      </c>
      <c r="D535" s="0" t="s">
        <v>945</v>
      </c>
      <c r="E535" s="5" t="s">
        <v>946</v>
      </c>
      <c r="I535" s="2">
        <v>0</v>
      </c>
      <c r="J535" s="2">
        <v>1310</v>
      </c>
      <c r="M535" s="5" t="s">
        <v>3321</v>
      </c>
      <c r="N535" s="0" t="s">
        <v>104</v>
      </c>
      <c r="O535" s="3">
        <v>480.35338167938926</v>
      </c>
      <c r="P535" s="3">
        <f>IF(O535="","",O535*MAX(I535,J535))</f>
      </c>
      <c r="Q535" s="0" t="s">
        <v>106</v>
      </c>
      <c r="R535" s="0" t="s">
        <v>107</v>
      </c>
    </row>
    <row r="536">
      <c r="A536" s="0">
        <v>1391</v>
      </c>
      <c r="B536" s="0" t="s">
        <v>28</v>
      </c>
      <c r="C536" s="0" t="s">
        <v>33</v>
      </c>
      <c r="D536" s="0" t="s">
        <v>1586</v>
      </c>
      <c r="E536" s="5" t="s">
        <v>1587</v>
      </c>
      <c r="I536" s="2">
        <v>0</v>
      </c>
      <c r="J536" s="2">
        <v>60</v>
      </c>
      <c r="M536" s="5" t="s">
        <v>3342</v>
      </c>
      <c r="N536" s="0" t="s">
        <v>104</v>
      </c>
      <c r="O536" s="3">
        <v>55.805</v>
      </c>
      <c r="P536" s="3">
        <f>IF(O536="","",O536*MAX(I536,J536))</f>
      </c>
      <c r="Q536" s="0" t="s">
        <v>106</v>
      </c>
      <c r="R536" s="0" t="s">
        <v>107</v>
      </c>
    </row>
    <row r="537">
      <c r="A537" s="0">
        <v>1392</v>
      </c>
      <c r="B537" s="0" t="s">
        <v>27</v>
      </c>
      <c r="C537" s="0" t="s">
        <v>33</v>
      </c>
      <c r="D537" s="0" t="s">
        <v>4666</v>
      </c>
      <c r="E537" s="5" t="s">
        <v>4667</v>
      </c>
      <c r="I537" s="2">
        <v>0</v>
      </c>
      <c r="J537" s="2">
        <v>1840</v>
      </c>
      <c r="M537" s="5" t="s">
        <v>3309</v>
      </c>
      <c r="N537" s="0" t="s">
        <v>104</v>
      </c>
      <c r="O537" s="3">
        <v>67.43477717391303</v>
      </c>
      <c r="P537" s="3">
        <f>IF(O537="","",O537*MAX(I537,J537))</f>
      </c>
      <c r="Q537" s="0" t="s">
        <v>106</v>
      </c>
      <c r="R537" s="0" t="s">
        <v>107</v>
      </c>
    </row>
    <row r="538">
      <c r="A538" s="0">
        <v>1393</v>
      </c>
      <c r="B538" s="0" t="s">
        <v>27</v>
      </c>
      <c r="C538" s="0" t="s">
        <v>30</v>
      </c>
      <c r="D538" s="0" t="s">
        <v>4669</v>
      </c>
      <c r="E538" s="5" t="s">
        <v>1730</v>
      </c>
      <c r="I538" s="2">
        <v>0</v>
      </c>
      <c r="J538" s="2">
        <v>1510</v>
      </c>
      <c r="M538" s="5" t="s">
        <v>3304</v>
      </c>
      <c r="N538" s="0" t="s">
        <v>104</v>
      </c>
      <c r="O538" s="3">
        <v>624.9966887417219</v>
      </c>
      <c r="P538" s="3">
        <f>IF(O538="","",O538*MAX(I538,J538))</f>
      </c>
      <c r="Q538" s="0" t="s">
        <v>106</v>
      </c>
      <c r="R538" s="0" t="s">
        <v>107</v>
      </c>
    </row>
    <row r="539">
      <c r="A539" s="0">
        <v>1394</v>
      </c>
      <c r="B539" s="0" t="s">
        <v>28</v>
      </c>
      <c r="C539" s="0" t="s">
        <v>30</v>
      </c>
      <c r="D539" s="0" t="s">
        <v>4669</v>
      </c>
      <c r="E539" s="5" t="s">
        <v>1730</v>
      </c>
      <c r="I539" s="2">
        <v>0</v>
      </c>
      <c r="J539" s="2">
        <v>20</v>
      </c>
      <c r="M539" s="5" t="s">
        <v>3309</v>
      </c>
      <c r="N539" s="0" t="s">
        <v>104</v>
      </c>
      <c r="O539" s="3">
        <v>318.88</v>
      </c>
      <c r="P539" s="3">
        <f>IF(O539="","",O539*MAX(I539,J539))</f>
      </c>
      <c r="Q539" s="0" t="s">
        <v>106</v>
      </c>
      <c r="R539" s="0" t="s">
        <v>107</v>
      </c>
    </row>
    <row r="540">
      <c r="A540" s="0">
        <v>1395</v>
      </c>
      <c r="B540" s="0" t="s">
        <v>27</v>
      </c>
      <c r="C540" s="0" t="s">
        <v>30</v>
      </c>
      <c r="D540" s="0" t="s">
        <v>4672</v>
      </c>
      <c r="E540" s="5" t="s">
        <v>1158</v>
      </c>
      <c r="I540" s="2">
        <v>0</v>
      </c>
      <c r="J540" s="2">
        <v>1720</v>
      </c>
      <c r="M540" s="5" t="s">
        <v>3304</v>
      </c>
      <c r="N540" s="0" t="s">
        <v>104</v>
      </c>
      <c r="O540" s="3">
        <v>56.1</v>
      </c>
      <c r="P540" s="3">
        <f>IF(O540="","",O540*MAX(I540,J540))</f>
      </c>
      <c r="Q540" s="0" t="s">
        <v>106</v>
      </c>
      <c r="R540" s="0" t="s">
        <v>107</v>
      </c>
    </row>
    <row r="541">
      <c r="A541" s="0">
        <v>1396</v>
      </c>
      <c r="B541" s="0" t="s">
        <v>27</v>
      </c>
      <c r="C541" s="0" t="s">
        <v>33</v>
      </c>
      <c r="D541" s="0" t="s">
        <v>4674</v>
      </c>
      <c r="E541" s="5" t="s">
        <v>1471</v>
      </c>
      <c r="I541" s="2">
        <v>0</v>
      </c>
      <c r="J541" s="2">
        <v>6116</v>
      </c>
      <c r="M541" s="5" t="s">
        <v>3304</v>
      </c>
      <c r="N541" s="0" t="s">
        <v>104</v>
      </c>
      <c r="O541" s="3">
        <v>332.3021059516022</v>
      </c>
      <c r="P541" s="3">
        <f>IF(O541="","",O541*MAX(I541,J541))</f>
      </c>
      <c r="Q541" s="0" t="s">
        <v>106</v>
      </c>
      <c r="R541" s="0" t="s">
        <v>107</v>
      </c>
    </row>
    <row r="542">
      <c r="A542" s="0">
        <v>1397</v>
      </c>
      <c r="B542" s="0" t="s">
        <v>27</v>
      </c>
      <c r="C542" s="0" t="s">
        <v>30</v>
      </c>
      <c r="D542" s="0" t="s">
        <v>4676</v>
      </c>
      <c r="E542" s="5" t="s">
        <v>4677</v>
      </c>
      <c r="I542" s="2">
        <v>0</v>
      </c>
      <c r="J542" s="2">
        <v>1200</v>
      </c>
      <c r="M542" s="5" t="s">
        <v>3309</v>
      </c>
      <c r="N542" s="0" t="s">
        <v>104</v>
      </c>
      <c r="O542" s="3">
        <v>40.43333333333333</v>
      </c>
      <c r="P542" s="3">
        <f>IF(O542="","",O542*MAX(I542,J542))</f>
      </c>
      <c r="Q542" s="0" t="s">
        <v>106</v>
      </c>
      <c r="R542" s="0" t="s">
        <v>107</v>
      </c>
    </row>
    <row r="543">
      <c r="A543" s="0">
        <v>1398</v>
      </c>
      <c r="B543" s="0" t="s">
        <v>27</v>
      </c>
      <c r="C543" s="0" t="s">
        <v>30</v>
      </c>
      <c r="D543" s="0" t="s">
        <v>4679</v>
      </c>
      <c r="E543" s="5" t="s">
        <v>1264</v>
      </c>
      <c r="I543" s="2">
        <v>0</v>
      </c>
      <c r="J543" s="2">
        <v>700</v>
      </c>
      <c r="M543" s="5" t="s">
        <v>3304</v>
      </c>
      <c r="N543" s="0" t="s">
        <v>104</v>
      </c>
      <c r="O543" s="3">
        <v>4.1322</v>
      </c>
      <c r="P543" s="3">
        <f>IF(O543="","",O543*MAX(I543,J543))</f>
      </c>
      <c r="Q543" s="0" t="s">
        <v>106</v>
      </c>
      <c r="R543" s="0" t="s">
        <v>107</v>
      </c>
    </row>
    <row r="544">
      <c r="A544" s="0">
        <v>1399</v>
      </c>
      <c r="B544" s="0" t="s">
        <v>28</v>
      </c>
      <c r="C544" s="0" t="s">
        <v>30</v>
      </c>
      <c r="D544" s="0" t="s">
        <v>4679</v>
      </c>
      <c r="E544" s="5" t="s">
        <v>1264</v>
      </c>
      <c r="I544" s="2">
        <v>0</v>
      </c>
      <c r="J544" s="2">
        <v>100</v>
      </c>
      <c r="M544" s="5" t="s">
        <v>3304</v>
      </c>
      <c r="N544" s="0" t="s">
        <v>104</v>
      </c>
      <c r="O544" s="3">
        <v>31.22</v>
      </c>
      <c r="P544" s="3">
        <f>IF(O544="","",O544*MAX(I544,J544))</f>
      </c>
      <c r="Q544" s="0" t="s">
        <v>106</v>
      </c>
      <c r="R544" s="0" t="s">
        <v>107</v>
      </c>
    </row>
    <row r="545">
      <c r="A545" s="0">
        <v>1400</v>
      </c>
      <c r="B545" s="0" t="s">
        <v>27</v>
      </c>
      <c r="C545" s="0" t="s">
        <v>33</v>
      </c>
      <c r="D545" s="0" t="s">
        <v>4682</v>
      </c>
      <c r="E545" s="5" t="s">
        <v>4683</v>
      </c>
      <c r="I545" s="2">
        <v>0</v>
      </c>
      <c r="J545" s="2">
        <v>698</v>
      </c>
      <c r="M545" s="5" t="s">
        <v>3309</v>
      </c>
      <c r="N545" s="0" t="s">
        <v>104</v>
      </c>
      <c r="O545" s="3">
        <v>4734.434011461318</v>
      </c>
      <c r="P545" s="3">
        <f>IF(O545="","",O545*MAX(I545,J545))</f>
      </c>
      <c r="Q545" s="0" t="s">
        <v>106</v>
      </c>
      <c r="R545" s="0" t="s">
        <v>107</v>
      </c>
    </row>
    <row r="546">
      <c r="A546" s="0">
        <v>1401</v>
      </c>
      <c r="B546" s="0" t="s">
        <v>27</v>
      </c>
      <c r="C546" s="0" t="s">
        <v>33</v>
      </c>
      <c r="D546" s="0" t="s">
        <v>4685</v>
      </c>
      <c r="E546" s="5" t="s">
        <v>4686</v>
      </c>
      <c r="I546" s="2">
        <v>0</v>
      </c>
      <c r="J546" s="2">
        <v>700</v>
      </c>
      <c r="M546" s="5" t="s">
        <v>3309</v>
      </c>
      <c r="N546" s="0" t="s">
        <v>104</v>
      </c>
      <c r="O546" s="3">
        <v>30.804285714285715</v>
      </c>
      <c r="P546" s="3">
        <f>IF(O546="","",O546*MAX(I546,J546))</f>
      </c>
      <c r="Q546" s="0" t="s">
        <v>106</v>
      </c>
      <c r="R546" s="0" t="s">
        <v>107</v>
      </c>
    </row>
    <row r="547">
      <c r="A547" s="0">
        <v>1402</v>
      </c>
      <c r="B547" s="0" t="s">
        <v>27</v>
      </c>
      <c r="C547" s="0" t="s">
        <v>30</v>
      </c>
      <c r="D547" s="0" t="s">
        <v>4688</v>
      </c>
      <c r="E547" s="5" t="s">
        <v>265</v>
      </c>
      <c r="I547" s="2">
        <v>0</v>
      </c>
      <c r="J547" s="2">
        <v>1000</v>
      </c>
      <c r="M547" s="5" t="s">
        <v>3304</v>
      </c>
      <c r="N547" s="0" t="s">
        <v>104</v>
      </c>
      <c r="O547" s="3">
        <v>123.404</v>
      </c>
      <c r="P547" s="3">
        <f>IF(O547="","",O547*MAX(I547,J547))</f>
      </c>
      <c r="Q547" s="0" t="s">
        <v>106</v>
      </c>
      <c r="R547" s="0" t="s">
        <v>107</v>
      </c>
    </row>
    <row r="548">
      <c r="A548" s="0">
        <v>1403</v>
      </c>
      <c r="B548" s="0" t="s">
        <v>27</v>
      </c>
      <c r="C548" s="0" t="s">
        <v>30</v>
      </c>
      <c r="D548" s="0" t="s">
        <v>4690</v>
      </c>
      <c r="E548" s="5" t="s">
        <v>4691</v>
      </c>
      <c r="I548" s="2">
        <v>0</v>
      </c>
      <c r="J548" s="2">
        <v>500</v>
      </c>
      <c r="M548" s="5" t="s">
        <v>3309</v>
      </c>
      <c r="N548" s="0" t="s">
        <v>104</v>
      </c>
      <c r="O548" s="3">
        <v>518.4607</v>
      </c>
      <c r="P548" s="3">
        <f>IF(O548="","",O548*MAX(I548,J548))</f>
      </c>
      <c r="Q548" s="0" t="s">
        <v>106</v>
      </c>
      <c r="R548" s="0" t="s">
        <v>107</v>
      </c>
    </row>
    <row r="549">
      <c r="A549" s="0">
        <v>1404</v>
      </c>
      <c r="B549" s="0" t="s">
        <v>27</v>
      </c>
      <c r="C549" s="0" t="s">
        <v>33</v>
      </c>
      <c r="D549" s="0" t="s">
        <v>4693</v>
      </c>
      <c r="E549" s="5" t="s">
        <v>1290</v>
      </c>
      <c r="I549" s="2">
        <v>0</v>
      </c>
      <c r="J549" s="2">
        <v>968</v>
      </c>
      <c r="M549" s="5" t="s">
        <v>3304</v>
      </c>
      <c r="N549" s="0" t="s">
        <v>104</v>
      </c>
      <c r="O549" s="3">
        <v>4381.680010330579</v>
      </c>
      <c r="P549" s="3">
        <f>IF(O549="","",O549*MAX(I549,J549))</f>
      </c>
      <c r="Q549" s="0" t="s">
        <v>106</v>
      </c>
      <c r="R549" s="0" t="s">
        <v>107</v>
      </c>
    </row>
    <row r="550">
      <c r="A550" s="0">
        <v>1405</v>
      </c>
      <c r="B550" s="0" t="s">
        <v>28</v>
      </c>
      <c r="C550" s="0" t="s">
        <v>33</v>
      </c>
      <c r="D550" s="0" t="s">
        <v>4693</v>
      </c>
      <c r="E550" s="5" t="s">
        <v>1290</v>
      </c>
      <c r="I550" s="2">
        <v>0</v>
      </c>
      <c r="J550" s="2">
        <v>30</v>
      </c>
      <c r="M550" s="5" t="s">
        <v>3309</v>
      </c>
      <c r="N550" s="0" t="s">
        <v>104</v>
      </c>
      <c r="O550" s="3">
        <v>617.4526666666667</v>
      </c>
      <c r="P550" s="3">
        <f>IF(O550="","",O550*MAX(I550,J550))</f>
      </c>
      <c r="Q550" s="0" t="s">
        <v>106</v>
      </c>
      <c r="R550" s="0" t="s">
        <v>107</v>
      </c>
    </row>
    <row r="551">
      <c r="A551" s="0">
        <v>1406</v>
      </c>
      <c r="B551" s="0" t="s">
        <v>27</v>
      </c>
      <c r="C551" s="0" t="s">
        <v>30</v>
      </c>
      <c r="D551" s="0" t="s">
        <v>4696</v>
      </c>
      <c r="E551" s="5" t="s">
        <v>4697</v>
      </c>
      <c r="I551" s="2">
        <v>0</v>
      </c>
      <c r="J551" s="2">
        <v>530</v>
      </c>
      <c r="M551" s="5" t="s">
        <v>3309</v>
      </c>
      <c r="N551" s="0" t="s">
        <v>104</v>
      </c>
      <c r="O551" s="3">
        <v>85.23477358490565</v>
      </c>
      <c r="P551" s="3">
        <f>IF(O551="","",O551*MAX(I551,J551))</f>
      </c>
      <c r="Q551" s="0" t="s">
        <v>106</v>
      </c>
      <c r="R551" s="0" t="s">
        <v>107</v>
      </c>
    </row>
    <row r="552">
      <c r="A552" s="0">
        <v>1407</v>
      </c>
      <c r="B552" s="0" t="s">
        <v>27</v>
      </c>
      <c r="C552" s="0" t="s">
        <v>33</v>
      </c>
      <c r="D552" s="0" t="s">
        <v>4699</v>
      </c>
      <c r="E552" s="5" t="s">
        <v>4700</v>
      </c>
      <c r="I552" s="2">
        <v>0</v>
      </c>
      <c r="J552" s="2">
        <v>677</v>
      </c>
      <c r="M552" s="5" t="s">
        <v>3309</v>
      </c>
      <c r="N552" s="0" t="s">
        <v>104</v>
      </c>
      <c r="O552" s="3">
        <v>329.5122304283604</v>
      </c>
      <c r="P552" s="3">
        <f>IF(O552="","",O552*MAX(I552,J552))</f>
      </c>
      <c r="Q552" s="0" t="s">
        <v>106</v>
      </c>
      <c r="R552" s="0" t="s">
        <v>107</v>
      </c>
    </row>
    <row r="553">
      <c r="A553" s="0">
        <v>1408</v>
      </c>
      <c r="B553" s="0" t="s">
        <v>27</v>
      </c>
      <c r="C553" s="0" t="s">
        <v>33</v>
      </c>
      <c r="D553" s="0" t="s">
        <v>4702</v>
      </c>
      <c r="E553" s="5" t="s">
        <v>4703</v>
      </c>
      <c r="I553" s="2">
        <v>0</v>
      </c>
      <c r="J553" s="2">
        <v>800</v>
      </c>
      <c r="M553" s="5" t="s">
        <v>3309</v>
      </c>
      <c r="N553" s="0" t="s">
        <v>104</v>
      </c>
      <c r="O553" s="3">
        <v>530</v>
      </c>
      <c r="P553" s="3">
        <f>IF(O553="","",O553*MAX(I553,J553))</f>
      </c>
      <c r="Q553" s="0" t="s">
        <v>106</v>
      </c>
      <c r="R553" s="0" t="s">
        <v>107</v>
      </c>
    </row>
    <row r="554">
      <c r="A554" s="0">
        <v>1409</v>
      </c>
      <c r="B554" s="0" t="s">
        <v>27</v>
      </c>
      <c r="C554" s="0" t="s">
        <v>30</v>
      </c>
      <c r="D554" s="0" t="s">
        <v>883</v>
      </c>
      <c r="E554" s="5" t="s">
        <v>884</v>
      </c>
      <c r="I554" s="2">
        <v>0</v>
      </c>
      <c r="J554" s="2">
        <v>700</v>
      </c>
      <c r="M554" s="5" t="s">
        <v>3321</v>
      </c>
      <c r="N554" s="0" t="s">
        <v>104</v>
      </c>
      <c r="O554" s="3">
        <v>247.40631428571427</v>
      </c>
      <c r="P554" s="3">
        <f>IF(O554="","",O554*MAX(I554,J554))</f>
      </c>
      <c r="Q554" s="0" t="s">
        <v>106</v>
      </c>
      <c r="R554" s="0" t="s">
        <v>107</v>
      </c>
    </row>
    <row r="555">
      <c r="A555" s="0">
        <v>1410</v>
      </c>
      <c r="B555" s="0" t="s">
        <v>27</v>
      </c>
      <c r="C555" s="0" t="s">
        <v>30</v>
      </c>
      <c r="D555" s="0" t="s">
        <v>4706</v>
      </c>
      <c r="E555" s="5" t="s">
        <v>4707</v>
      </c>
      <c r="I555" s="2">
        <v>0</v>
      </c>
      <c r="J555" s="2">
        <v>400</v>
      </c>
      <c r="M555" s="5" t="s">
        <v>3309</v>
      </c>
      <c r="N555" s="0" t="s">
        <v>104</v>
      </c>
      <c r="O555" s="3">
        <v>144.52</v>
      </c>
      <c r="P555" s="3">
        <f>IF(O555="","",O555*MAX(I555,J555))</f>
      </c>
      <c r="Q555" s="0" t="s">
        <v>106</v>
      </c>
      <c r="R555" s="0" t="s">
        <v>107</v>
      </c>
    </row>
    <row r="556">
      <c r="A556" s="0">
        <v>1411</v>
      </c>
      <c r="B556" s="0" t="s">
        <v>27</v>
      </c>
      <c r="C556" s="0" t="s">
        <v>30</v>
      </c>
      <c r="D556" s="0" t="s">
        <v>4709</v>
      </c>
      <c r="E556" s="5" t="s">
        <v>2418</v>
      </c>
      <c r="I556" s="2">
        <v>0</v>
      </c>
      <c r="J556" s="2">
        <v>400</v>
      </c>
      <c r="M556" s="5" t="s">
        <v>3309</v>
      </c>
      <c r="N556" s="0" t="s">
        <v>104</v>
      </c>
      <c r="O556" s="3">
        <v>700</v>
      </c>
      <c r="P556" s="3">
        <f>IF(O556="","",O556*MAX(I556,J556))</f>
      </c>
      <c r="Q556" s="0" t="s">
        <v>106</v>
      </c>
      <c r="R556" s="0" t="s">
        <v>107</v>
      </c>
    </row>
    <row r="557">
      <c r="A557" s="0">
        <v>1412</v>
      </c>
      <c r="B557" s="0" t="s">
        <v>27</v>
      </c>
      <c r="C557" s="0" t="s">
        <v>30</v>
      </c>
      <c r="D557" s="0" t="s">
        <v>4711</v>
      </c>
      <c r="E557" s="5" t="s">
        <v>4712</v>
      </c>
      <c r="I557" s="2">
        <v>0</v>
      </c>
      <c r="J557" s="2">
        <v>372</v>
      </c>
      <c r="M557" s="5" t="s">
        <v>3309</v>
      </c>
      <c r="N557" s="0" t="s">
        <v>104</v>
      </c>
      <c r="O557" s="3">
        <v>178.51612903225808</v>
      </c>
      <c r="P557" s="3">
        <f>IF(O557="","",O557*MAX(I557,J557))</f>
      </c>
      <c r="Q557" s="0" t="s">
        <v>106</v>
      </c>
      <c r="R557" s="0" t="s">
        <v>107</v>
      </c>
    </row>
    <row r="558">
      <c r="A558" s="0">
        <v>1413</v>
      </c>
      <c r="B558" s="0" t="s">
        <v>27</v>
      </c>
      <c r="C558" s="0" t="s">
        <v>33</v>
      </c>
      <c r="D558" s="0" t="s">
        <v>4714</v>
      </c>
      <c r="E558" s="5" t="s">
        <v>4715</v>
      </c>
      <c r="I558" s="2">
        <v>0</v>
      </c>
      <c r="J558" s="2">
        <v>460</v>
      </c>
      <c r="M558" s="5" t="s">
        <v>3309</v>
      </c>
      <c r="N558" s="0" t="s">
        <v>104</v>
      </c>
      <c r="O558" s="3">
        <v>7.400478260869565</v>
      </c>
      <c r="P558" s="3">
        <f>IF(O558="","",O558*MAX(I558,J558))</f>
      </c>
      <c r="Q558" s="0" t="s">
        <v>106</v>
      </c>
      <c r="R558" s="0" t="s">
        <v>107</v>
      </c>
    </row>
    <row r="559">
      <c r="A559" s="0">
        <v>1414</v>
      </c>
      <c r="B559" s="0" t="s">
        <v>27</v>
      </c>
      <c r="C559" s="0" t="s">
        <v>30</v>
      </c>
      <c r="D559" s="0" t="s">
        <v>4717</v>
      </c>
      <c r="E559" s="5" t="s">
        <v>4718</v>
      </c>
      <c r="I559" s="2">
        <v>0</v>
      </c>
      <c r="J559" s="2">
        <v>620</v>
      </c>
      <c r="M559" s="5" t="s">
        <v>3309</v>
      </c>
      <c r="N559" s="0" t="s">
        <v>104</v>
      </c>
      <c r="O559" s="3">
        <v>328.9525806451613</v>
      </c>
      <c r="P559" s="3">
        <f>IF(O559="","",O559*MAX(I559,J559))</f>
      </c>
      <c r="Q559" s="0" t="s">
        <v>106</v>
      </c>
      <c r="R559" s="0" t="s">
        <v>107</v>
      </c>
    </row>
    <row r="560">
      <c r="A560" s="0">
        <v>1415</v>
      </c>
      <c r="B560" s="0" t="s">
        <v>27</v>
      </c>
      <c r="C560" s="0" t="s">
        <v>30</v>
      </c>
      <c r="D560" s="0" t="s">
        <v>4720</v>
      </c>
      <c r="E560" s="5" t="s">
        <v>4721</v>
      </c>
      <c r="I560" s="2">
        <v>0</v>
      </c>
      <c r="J560" s="2">
        <v>360</v>
      </c>
      <c r="M560" s="5" t="s">
        <v>3309</v>
      </c>
      <c r="N560" s="0" t="s">
        <v>104</v>
      </c>
      <c r="O560" s="3">
        <v>76.47777777777777</v>
      </c>
      <c r="P560" s="3">
        <f>IF(O560="","",O560*MAX(I560,J560))</f>
      </c>
      <c r="Q560" s="0" t="s">
        <v>106</v>
      </c>
      <c r="R560" s="0" t="s">
        <v>107</v>
      </c>
    </row>
    <row r="561">
      <c r="A561" s="0">
        <v>1416</v>
      </c>
      <c r="B561" s="0" t="s">
        <v>28</v>
      </c>
      <c r="C561" s="0" t="s">
        <v>30</v>
      </c>
      <c r="D561" s="0" t="s">
        <v>4720</v>
      </c>
      <c r="E561" s="5" t="s">
        <v>4721</v>
      </c>
      <c r="I561" s="2">
        <v>0</v>
      </c>
      <c r="J561" s="2">
        <v>15</v>
      </c>
      <c r="M561" s="5" t="s">
        <v>3309</v>
      </c>
      <c r="N561" s="0" t="s">
        <v>104</v>
      </c>
      <c r="O561" s="3">
        <v>443.14866666666666</v>
      </c>
      <c r="P561" s="3">
        <f>IF(O561="","",O561*MAX(I561,J561))</f>
      </c>
      <c r="Q561" s="0" t="s">
        <v>106</v>
      </c>
      <c r="R561" s="0" t="s">
        <v>107</v>
      </c>
    </row>
    <row r="562">
      <c r="A562" s="0">
        <v>1417</v>
      </c>
      <c r="B562" s="0" t="s">
        <v>27</v>
      </c>
      <c r="C562" s="0" t="s">
        <v>33</v>
      </c>
      <c r="D562" s="0" t="s">
        <v>4724</v>
      </c>
      <c r="E562" s="5" t="s">
        <v>4725</v>
      </c>
      <c r="I562" s="2">
        <v>0</v>
      </c>
      <c r="J562" s="2">
        <v>850</v>
      </c>
      <c r="M562" s="5" t="s">
        <v>3309</v>
      </c>
      <c r="N562" s="0" t="s">
        <v>104</v>
      </c>
      <c r="O562" s="3">
        <v>276.1488</v>
      </c>
      <c r="P562" s="3">
        <f>IF(O562="","",O562*MAX(I562,J562))</f>
      </c>
      <c r="Q562" s="0" t="s">
        <v>106</v>
      </c>
      <c r="R562" s="0" t="s">
        <v>107</v>
      </c>
    </row>
    <row r="563">
      <c r="A563" s="0">
        <v>1418</v>
      </c>
      <c r="B563" s="0" t="s">
        <v>27</v>
      </c>
      <c r="C563" s="0" t="s">
        <v>30</v>
      </c>
      <c r="D563" s="0" t="s">
        <v>4727</v>
      </c>
      <c r="E563" s="5" t="s">
        <v>4728</v>
      </c>
      <c r="I563" s="2">
        <v>0</v>
      </c>
      <c r="J563" s="2">
        <v>340</v>
      </c>
      <c r="M563" s="5" t="s">
        <v>3309</v>
      </c>
      <c r="N563" s="0" t="s">
        <v>104</v>
      </c>
      <c r="O563" s="3">
        <v>27080.835470588238</v>
      </c>
      <c r="P563" s="3">
        <f>IF(O563="","",O563*MAX(I563,J563))</f>
      </c>
      <c r="Q563" s="0" t="s">
        <v>106</v>
      </c>
      <c r="R563" s="0" t="s">
        <v>107</v>
      </c>
    </row>
    <row r="564">
      <c r="A564" s="0">
        <v>1419</v>
      </c>
      <c r="B564" s="0" t="s">
        <v>27</v>
      </c>
      <c r="C564" s="0" t="s">
        <v>33</v>
      </c>
      <c r="D564" s="0" t="s">
        <v>2207</v>
      </c>
      <c r="E564" s="5" t="s">
        <v>2208</v>
      </c>
      <c r="I564" s="2">
        <v>0</v>
      </c>
      <c r="J564" s="2">
        <v>905</v>
      </c>
      <c r="M564" s="5" t="s">
        <v>3371</v>
      </c>
      <c r="N564" s="0" t="s">
        <v>104</v>
      </c>
      <c r="O564" s="3">
        <v>404.8233038674034</v>
      </c>
      <c r="P564" s="3">
        <f>IF(O564="","",O564*MAX(I564,J564))</f>
      </c>
      <c r="Q564" s="0" t="s">
        <v>106</v>
      </c>
      <c r="R564" s="0" t="s">
        <v>107</v>
      </c>
    </row>
    <row r="565">
      <c r="A565" s="0">
        <v>1420</v>
      </c>
      <c r="B565" s="0" t="s">
        <v>27</v>
      </c>
      <c r="C565" s="0" t="s">
        <v>33</v>
      </c>
      <c r="D565" s="0" t="s">
        <v>4731</v>
      </c>
      <c r="E565" s="5" t="s">
        <v>4732</v>
      </c>
      <c r="I565" s="2">
        <v>0</v>
      </c>
      <c r="J565" s="2">
        <v>2650</v>
      </c>
      <c r="M565" s="5" t="s">
        <v>3309</v>
      </c>
      <c r="N565" s="0" t="s">
        <v>104</v>
      </c>
      <c r="O565" s="3">
        <v>287.67147924528314</v>
      </c>
      <c r="P565" s="3">
        <f>IF(O565="","",O565*MAX(I565,J565))</f>
      </c>
      <c r="Q565" s="0" t="s">
        <v>106</v>
      </c>
      <c r="R565" s="0" t="s">
        <v>107</v>
      </c>
    </row>
    <row r="566">
      <c r="A566" s="0">
        <v>1421</v>
      </c>
      <c r="B566" s="0" t="s">
        <v>27</v>
      </c>
      <c r="C566" s="0" t="s">
        <v>33</v>
      </c>
      <c r="D566" s="0" t="s">
        <v>4734</v>
      </c>
      <c r="E566" s="5" t="s">
        <v>4735</v>
      </c>
      <c r="I566" s="2">
        <v>0</v>
      </c>
      <c r="J566" s="2">
        <v>2100</v>
      </c>
      <c r="M566" s="5" t="s">
        <v>3309</v>
      </c>
      <c r="N566" s="0" t="s">
        <v>104</v>
      </c>
      <c r="O566" s="3">
        <v>308.1418095238096</v>
      </c>
      <c r="P566" s="3">
        <f>IF(O566="","",O566*MAX(I566,J566))</f>
      </c>
      <c r="Q566" s="0" t="s">
        <v>106</v>
      </c>
      <c r="R566" s="0" t="s">
        <v>107</v>
      </c>
    </row>
    <row r="567">
      <c r="A567" s="0">
        <v>1422</v>
      </c>
      <c r="B567" s="0" t="s">
        <v>27</v>
      </c>
      <c r="C567" s="0" t="s">
        <v>33</v>
      </c>
      <c r="D567" s="0" t="s">
        <v>4737</v>
      </c>
      <c r="E567" s="5" t="s">
        <v>4738</v>
      </c>
      <c r="I567" s="2">
        <v>0</v>
      </c>
      <c r="J567" s="2">
        <v>1100</v>
      </c>
      <c r="M567" s="5" t="s">
        <v>3309</v>
      </c>
      <c r="N567" s="0" t="s">
        <v>104</v>
      </c>
      <c r="O567" s="3">
        <v>177.12237272727268</v>
      </c>
      <c r="P567" s="3">
        <f>IF(O567="","",O567*MAX(I567,J567))</f>
      </c>
      <c r="Q567" s="0" t="s">
        <v>106</v>
      </c>
      <c r="R567" s="0" t="s">
        <v>107</v>
      </c>
    </row>
    <row r="568">
      <c r="A568" s="0">
        <v>1423</v>
      </c>
      <c r="B568" s="0" t="s">
        <v>27</v>
      </c>
      <c r="C568" s="0" t="s">
        <v>33</v>
      </c>
      <c r="D568" s="0" t="s">
        <v>4740</v>
      </c>
      <c r="E568" s="5" t="s">
        <v>1356</v>
      </c>
      <c r="I568" s="2">
        <v>0</v>
      </c>
      <c r="J568" s="2">
        <v>476</v>
      </c>
      <c r="M568" s="5" t="s">
        <v>3304</v>
      </c>
      <c r="N568" s="0" t="s">
        <v>104</v>
      </c>
      <c r="O568" s="3">
        <v>555.7813025210085</v>
      </c>
      <c r="P568" s="3">
        <f>IF(O568="","",O568*MAX(I568,J568))</f>
      </c>
      <c r="Q568" s="0" t="s">
        <v>106</v>
      </c>
      <c r="R568" s="0" t="s">
        <v>107</v>
      </c>
    </row>
    <row r="569">
      <c r="A569" s="0">
        <v>1424</v>
      </c>
      <c r="B569" s="0" t="s">
        <v>27</v>
      </c>
      <c r="C569" s="0" t="s">
        <v>33</v>
      </c>
      <c r="D569" s="0" t="s">
        <v>4742</v>
      </c>
      <c r="E569" s="5" t="s">
        <v>4743</v>
      </c>
      <c r="I569" s="2">
        <v>0</v>
      </c>
      <c r="J569" s="2">
        <v>384</v>
      </c>
      <c r="M569" s="5" t="s">
        <v>3309</v>
      </c>
      <c r="N569" s="0" t="s">
        <v>104</v>
      </c>
      <c r="O569" s="3">
        <v>41.641875</v>
      </c>
      <c r="P569" s="3">
        <f>IF(O569="","",O569*MAX(I569,J569))</f>
      </c>
      <c r="Q569" s="0" t="s">
        <v>106</v>
      </c>
      <c r="R569" s="0" t="s">
        <v>107</v>
      </c>
    </row>
    <row r="570">
      <c r="A570" s="0">
        <v>1425</v>
      </c>
      <c r="B570" s="0" t="s">
        <v>27</v>
      </c>
      <c r="C570" s="0" t="s">
        <v>33</v>
      </c>
      <c r="D570" s="0" t="s">
        <v>4745</v>
      </c>
      <c r="E570" s="5" t="s">
        <v>4746</v>
      </c>
      <c r="I570" s="2">
        <v>0</v>
      </c>
      <c r="J570" s="2">
        <v>300</v>
      </c>
      <c r="M570" s="5" t="s">
        <v>3309</v>
      </c>
      <c r="N570" s="0" t="s">
        <v>104</v>
      </c>
      <c r="O570" s="3">
        <v>31.65</v>
      </c>
      <c r="P570" s="3">
        <f>IF(O570="","",O570*MAX(I570,J570))</f>
      </c>
      <c r="Q570" s="0" t="s">
        <v>106</v>
      </c>
      <c r="R570" s="0" t="s">
        <v>107</v>
      </c>
    </row>
    <row r="571">
      <c r="A571" s="0">
        <v>1426</v>
      </c>
      <c r="B571" s="0" t="s">
        <v>27</v>
      </c>
      <c r="C571" s="0" t="s">
        <v>33</v>
      </c>
      <c r="D571" s="0" t="s">
        <v>4748</v>
      </c>
      <c r="E571" s="5" t="s">
        <v>4749</v>
      </c>
      <c r="I571" s="2">
        <v>0</v>
      </c>
      <c r="J571" s="2">
        <v>420</v>
      </c>
      <c r="M571" s="5" t="s">
        <v>3309</v>
      </c>
      <c r="N571" s="0" t="s">
        <v>104</v>
      </c>
      <c r="O571" s="3">
        <v>68.34309523809523</v>
      </c>
      <c r="P571" s="3">
        <f>IF(O571="","",O571*MAX(I571,J571))</f>
      </c>
      <c r="Q571" s="0" t="s">
        <v>106</v>
      </c>
      <c r="R571" s="0" t="s">
        <v>107</v>
      </c>
    </row>
    <row r="572">
      <c r="A572" s="0">
        <v>1427</v>
      </c>
      <c r="B572" s="0" t="s">
        <v>27</v>
      </c>
      <c r="C572" s="0" t="s">
        <v>30</v>
      </c>
      <c r="D572" s="0" t="s">
        <v>98</v>
      </c>
      <c r="E572" s="5" t="s">
        <v>100</v>
      </c>
      <c r="I572" s="2">
        <v>0</v>
      </c>
      <c r="J572" s="2">
        <v>550</v>
      </c>
      <c r="M572" s="5" t="s">
        <v>3350</v>
      </c>
      <c r="N572" s="0" t="s">
        <v>104</v>
      </c>
      <c r="O572" s="3">
        <v>254.79867272727276</v>
      </c>
      <c r="P572" s="3">
        <f>IF(O572="","",O572*MAX(I572,J572))</f>
      </c>
      <c r="Q572" s="0" t="s">
        <v>106</v>
      </c>
      <c r="R572" s="0" t="s">
        <v>107</v>
      </c>
    </row>
    <row r="573">
      <c r="A573" s="0">
        <v>1428</v>
      </c>
      <c r="B573" s="0" t="s">
        <v>27</v>
      </c>
      <c r="C573" s="0" t="s">
        <v>30</v>
      </c>
      <c r="D573" s="0" t="s">
        <v>4752</v>
      </c>
      <c r="E573" s="5" t="s">
        <v>2317</v>
      </c>
      <c r="I573" s="2">
        <v>0</v>
      </c>
      <c r="J573" s="2">
        <v>600</v>
      </c>
      <c r="M573" s="5" t="s">
        <v>3309</v>
      </c>
      <c r="N573" s="0" t="s">
        <v>104</v>
      </c>
      <c r="O573" s="3">
        <v>357.72833333333335</v>
      </c>
      <c r="P573" s="3">
        <f>IF(O573="","",O573*MAX(I573,J573))</f>
      </c>
      <c r="Q573" s="0" t="s">
        <v>106</v>
      </c>
      <c r="R573" s="0" t="s">
        <v>107</v>
      </c>
    </row>
    <row r="574">
      <c r="A574" s="0">
        <v>1429</v>
      </c>
      <c r="B574" s="0" t="s">
        <v>28</v>
      </c>
      <c r="C574" s="0" t="s">
        <v>30</v>
      </c>
      <c r="D574" s="0" t="s">
        <v>4752</v>
      </c>
      <c r="E574" s="5" t="s">
        <v>2317</v>
      </c>
      <c r="I574" s="2">
        <v>0</v>
      </c>
      <c r="J574" s="2">
        <v>6</v>
      </c>
      <c r="M574" s="5" t="s">
        <v>3304</v>
      </c>
      <c r="N574" s="0" t="s">
        <v>104</v>
      </c>
      <c r="O574" s="3">
        <v>434.46000000000004</v>
      </c>
      <c r="P574" s="3">
        <f>IF(O574="","",O574*MAX(I574,J574))</f>
      </c>
      <c r="Q574" s="0" t="s">
        <v>106</v>
      </c>
      <c r="R574" s="0" t="s">
        <v>107</v>
      </c>
    </row>
    <row r="575">
      <c r="A575" s="0">
        <v>1430</v>
      </c>
      <c r="B575" s="0" t="s">
        <v>27</v>
      </c>
      <c r="C575" s="0" t="s">
        <v>30</v>
      </c>
      <c r="D575" s="0" t="s">
        <v>2392</v>
      </c>
      <c r="E575" s="5" t="s">
        <v>2393</v>
      </c>
      <c r="I575" s="2">
        <v>0</v>
      </c>
      <c r="J575" s="2">
        <v>280</v>
      </c>
      <c r="M575" s="5" t="s">
        <v>3371</v>
      </c>
      <c r="N575" s="0" t="s">
        <v>104</v>
      </c>
      <c r="O575" s="3">
        <v>90.93571428571428</v>
      </c>
      <c r="P575" s="3">
        <f>IF(O575="","",O575*MAX(I575,J575))</f>
      </c>
      <c r="Q575" s="0" t="s">
        <v>106</v>
      </c>
      <c r="R575" s="0" t="s">
        <v>107</v>
      </c>
    </row>
    <row r="576">
      <c r="A576" s="0">
        <v>1431</v>
      </c>
      <c r="B576" s="0" t="s">
        <v>27</v>
      </c>
      <c r="C576" s="0" t="s">
        <v>30</v>
      </c>
      <c r="D576" s="0" t="s">
        <v>4756</v>
      </c>
      <c r="E576" s="5" t="s">
        <v>4757</v>
      </c>
      <c r="I576" s="2">
        <v>0</v>
      </c>
      <c r="J576" s="2">
        <v>320</v>
      </c>
      <c r="M576" s="5" t="s">
        <v>3309</v>
      </c>
      <c r="N576" s="0" t="s">
        <v>104</v>
      </c>
      <c r="O576" s="3">
        <v>285.29362499999996</v>
      </c>
      <c r="P576" s="3">
        <f>IF(O576="","",O576*MAX(I576,J576))</f>
      </c>
      <c r="Q576" s="0" t="s">
        <v>106</v>
      </c>
      <c r="R576" s="0" t="s">
        <v>107</v>
      </c>
    </row>
    <row r="577">
      <c r="A577" s="0">
        <v>1432</v>
      </c>
      <c r="B577" s="0" t="s">
        <v>28</v>
      </c>
      <c r="C577" s="0" t="s">
        <v>30</v>
      </c>
      <c r="D577" s="0" t="s">
        <v>4756</v>
      </c>
      <c r="E577" s="5" t="s">
        <v>4757</v>
      </c>
      <c r="I577" s="2">
        <v>0</v>
      </c>
      <c r="J577" s="2">
        <v>10</v>
      </c>
      <c r="M577" s="5" t="s">
        <v>3309</v>
      </c>
      <c r="N577" s="0" t="s">
        <v>104</v>
      </c>
      <c r="O577" s="3">
        <v>743.9590000000001</v>
      </c>
      <c r="P577" s="3">
        <f>IF(O577="","",O577*MAX(I577,J577))</f>
      </c>
      <c r="Q577" s="0" t="s">
        <v>106</v>
      </c>
      <c r="R577" s="0" t="s">
        <v>107</v>
      </c>
    </row>
    <row r="578">
      <c r="A578" s="0">
        <v>1433</v>
      </c>
      <c r="B578" s="0" t="s">
        <v>27</v>
      </c>
      <c r="C578" s="0" t="s">
        <v>30</v>
      </c>
      <c r="D578" s="0" t="s">
        <v>4760</v>
      </c>
      <c r="E578" s="5" t="s">
        <v>4761</v>
      </c>
      <c r="I578" s="2">
        <v>0</v>
      </c>
      <c r="J578" s="2">
        <v>250</v>
      </c>
      <c r="M578" s="5" t="s">
        <v>3309</v>
      </c>
      <c r="N578" s="0" t="s">
        <v>104</v>
      </c>
      <c r="O578" s="3">
        <v>568</v>
      </c>
      <c r="P578" s="3">
        <f>IF(O578="","",O578*MAX(I578,J578))</f>
      </c>
      <c r="Q578" s="0" t="s">
        <v>106</v>
      </c>
      <c r="R578" s="0" t="s">
        <v>107</v>
      </c>
    </row>
    <row r="579">
      <c r="A579" s="0">
        <v>1434</v>
      </c>
      <c r="B579" s="0" t="s">
        <v>27</v>
      </c>
      <c r="C579" s="0" t="s">
        <v>30</v>
      </c>
      <c r="D579" s="0" t="s">
        <v>875</v>
      </c>
      <c r="E579" s="5" t="s">
        <v>876</v>
      </c>
      <c r="I579" s="2">
        <v>0</v>
      </c>
      <c r="J579" s="2">
        <v>250</v>
      </c>
      <c r="M579" s="5" t="s">
        <v>3333</v>
      </c>
      <c r="N579" s="0" t="s">
        <v>104</v>
      </c>
      <c r="O579" s="3">
        <v>165.03928</v>
      </c>
      <c r="P579" s="3">
        <f>IF(O579="","",O579*MAX(I579,J579))</f>
      </c>
      <c r="Q579" s="0" t="s">
        <v>106</v>
      </c>
      <c r="R579" s="0" t="s">
        <v>107</v>
      </c>
    </row>
    <row r="580">
      <c r="A580" s="0">
        <v>1435</v>
      </c>
      <c r="B580" s="0" t="s">
        <v>28</v>
      </c>
      <c r="C580" s="0" t="s">
        <v>30</v>
      </c>
      <c r="D580" s="0" t="s">
        <v>875</v>
      </c>
      <c r="E580" s="5" t="s">
        <v>876</v>
      </c>
      <c r="I580" s="2">
        <v>0</v>
      </c>
      <c r="J580" s="2">
        <v>10</v>
      </c>
      <c r="M580" s="5" t="s">
        <v>3321</v>
      </c>
      <c r="N580" s="0" t="s">
        <v>104</v>
      </c>
      <c r="O580" s="3">
        <v>509.389</v>
      </c>
      <c r="P580" s="3">
        <f>IF(O580="","",O580*MAX(I580,J580))</f>
      </c>
      <c r="Q580" s="0" t="s">
        <v>106</v>
      </c>
      <c r="R580" s="0" t="s">
        <v>107</v>
      </c>
    </row>
    <row r="581">
      <c r="A581" s="0">
        <v>1436</v>
      </c>
      <c r="B581" s="0" t="s">
        <v>27</v>
      </c>
      <c r="C581" s="0" t="s">
        <v>33</v>
      </c>
      <c r="D581" s="0" t="s">
        <v>559</v>
      </c>
      <c r="E581" s="5" t="s">
        <v>560</v>
      </c>
      <c r="I581" s="2">
        <v>0</v>
      </c>
      <c r="J581" s="2">
        <v>210</v>
      </c>
      <c r="M581" s="5" t="s">
        <v>3321</v>
      </c>
      <c r="N581" s="0" t="s">
        <v>104</v>
      </c>
      <c r="O581" s="3">
        <v>34.53</v>
      </c>
      <c r="P581" s="3">
        <f>IF(O581="","",O581*MAX(I581,J581))</f>
      </c>
      <c r="Q581" s="0" t="s">
        <v>106</v>
      </c>
      <c r="R581" s="0" t="s">
        <v>107</v>
      </c>
    </row>
    <row r="582">
      <c r="A582" s="0">
        <v>1437</v>
      </c>
      <c r="B582" s="0" t="s">
        <v>27</v>
      </c>
      <c r="C582" s="0" t="s">
        <v>33</v>
      </c>
      <c r="D582" s="0" t="s">
        <v>4766</v>
      </c>
      <c r="E582" s="5" t="s">
        <v>1673</v>
      </c>
      <c r="I582" s="2">
        <v>0</v>
      </c>
      <c r="J582" s="2">
        <v>204</v>
      </c>
      <c r="M582" s="5" t="s">
        <v>3304</v>
      </c>
      <c r="N582" s="0" t="s">
        <v>104</v>
      </c>
      <c r="O582" s="3">
        <v>131.44549019607842</v>
      </c>
      <c r="P582" s="3">
        <f>IF(O582="","",O582*MAX(I582,J582))</f>
      </c>
      <c r="Q582" s="0" t="s">
        <v>106</v>
      </c>
      <c r="R582" s="0" t="s">
        <v>107</v>
      </c>
    </row>
    <row r="583">
      <c r="A583" s="0">
        <v>1438</v>
      </c>
      <c r="B583" s="0" t="s">
        <v>28</v>
      </c>
      <c r="C583" s="0" t="s">
        <v>33</v>
      </c>
      <c r="D583" s="0" t="s">
        <v>4766</v>
      </c>
      <c r="E583" s="5" t="s">
        <v>1673</v>
      </c>
      <c r="I583" s="2">
        <v>0</v>
      </c>
      <c r="J583" s="2">
        <v>11</v>
      </c>
      <c r="M583" s="5" t="s">
        <v>3309</v>
      </c>
      <c r="N583" s="0" t="s">
        <v>104</v>
      </c>
      <c r="O583" s="3">
        <v>603.9</v>
      </c>
      <c r="P583" s="3">
        <f>IF(O583="","",O583*MAX(I583,J583))</f>
      </c>
      <c r="Q583" s="0" t="s">
        <v>106</v>
      </c>
      <c r="R583" s="0" t="s">
        <v>107</v>
      </c>
    </row>
    <row r="584">
      <c r="A584" s="0">
        <v>1439</v>
      </c>
      <c r="B584" s="0" t="s">
        <v>27</v>
      </c>
      <c r="C584" s="0" t="s">
        <v>33</v>
      </c>
      <c r="D584" s="0" t="s">
        <v>2198</v>
      </c>
      <c r="E584" s="5" t="s">
        <v>1058</v>
      </c>
      <c r="I584" s="2">
        <v>0</v>
      </c>
      <c r="J584" s="2">
        <v>224</v>
      </c>
      <c r="M584" s="5" t="s">
        <v>3373</v>
      </c>
      <c r="N584" s="0" t="s">
        <v>104</v>
      </c>
      <c r="O584" s="3">
        <v>566.8010267857143</v>
      </c>
      <c r="P584" s="3">
        <f>IF(O584="","",O584*MAX(I584,J584))</f>
      </c>
      <c r="Q584" s="0" t="s">
        <v>106</v>
      </c>
      <c r="R584" s="0" t="s">
        <v>107</v>
      </c>
    </row>
    <row r="585">
      <c r="A585" s="0">
        <v>1440</v>
      </c>
      <c r="B585" s="0" t="s">
        <v>27</v>
      </c>
      <c r="C585" s="0" t="s">
        <v>33</v>
      </c>
      <c r="D585" s="0" t="s">
        <v>4770</v>
      </c>
      <c r="E585" s="5" t="s">
        <v>4771</v>
      </c>
      <c r="I585" s="2">
        <v>0</v>
      </c>
      <c r="J585" s="2">
        <v>200</v>
      </c>
      <c r="M585" s="5" t="s">
        <v>3309</v>
      </c>
      <c r="N585" s="0" t="s">
        <v>104</v>
      </c>
      <c r="O585" s="3">
        <v>1132.41365</v>
      </c>
      <c r="P585" s="3">
        <f>IF(O585="","",O585*MAX(I585,J585))</f>
      </c>
      <c r="Q585" s="0" t="s">
        <v>106</v>
      </c>
      <c r="R585" s="0" t="s">
        <v>107</v>
      </c>
    </row>
    <row r="586">
      <c r="A586" s="0">
        <v>1441</v>
      </c>
      <c r="B586" s="0" t="s">
        <v>27</v>
      </c>
      <c r="C586" s="0" t="s">
        <v>33</v>
      </c>
      <c r="D586" s="0" t="s">
        <v>4773</v>
      </c>
      <c r="E586" s="5" t="s">
        <v>4774</v>
      </c>
      <c r="I586" s="2">
        <v>0</v>
      </c>
      <c r="J586" s="2">
        <v>1296</v>
      </c>
      <c r="M586" s="5" t="s">
        <v>3309</v>
      </c>
      <c r="N586" s="0" t="s">
        <v>104</v>
      </c>
      <c r="O586" s="3">
        <v>3805.7114737654324</v>
      </c>
      <c r="P586" s="3">
        <f>IF(O586="","",O586*MAX(I586,J586))</f>
      </c>
      <c r="Q586" s="0" t="s">
        <v>106</v>
      </c>
      <c r="R586" s="0" t="s">
        <v>107</v>
      </c>
    </row>
    <row r="587">
      <c r="A587" s="0">
        <v>1442</v>
      </c>
      <c r="B587" s="0" t="s">
        <v>28</v>
      </c>
      <c r="C587" s="0" t="s">
        <v>33</v>
      </c>
      <c r="D587" s="0" t="s">
        <v>4773</v>
      </c>
      <c r="E587" s="5" t="s">
        <v>4774</v>
      </c>
      <c r="I587" s="2">
        <v>0</v>
      </c>
      <c r="J587" s="2">
        <v>20</v>
      </c>
      <c r="M587" s="5" t="s">
        <v>3309</v>
      </c>
      <c r="N587" s="0" t="s">
        <v>104</v>
      </c>
      <c r="O587" s="3">
        <v>12575</v>
      </c>
      <c r="P587" s="3">
        <f>IF(O587="","",O587*MAX(I587,J587))</f>
      </c>
      <c r="Q587" s="0" t="s">
        <v>106</v>
      </c>
      <c r="R587" s="0" t="s">
        <v>107</v>
      </c>
    </row>
    <row r="588">
      <c r="A588" s="0">
        <v>1443</v>
      </c>
      <c r="B588" s="0" t="s">
        <v>27</v>
      </c>
      <c r="C588" s="0" t="s">
        <v>33</v>
      </c>
      <c r="D588" s="0" t="s">
        <v>4777</v>
      </c>
      <c r="E588" s="5" t="s">
        <v>902</v>
      </c>
      <c r="I588" s="2">
        <v>0</v>
      </c>
      <c r="J588" s="2">
        <v>575</v>
      </c>
      <c r="M588" s="5" t="s">
        <v>3304</v>
      </c>
      <c r="N588" s="0" t="s">
        <v>104</v>
      </c>
      <c r="O588" s="3">
        <v>450.62</v>
      </c>
      <c r="P588" s="3">
        <f>IF(O588="","",O588*MAX(I588,J588))</f>
      </c>
      <c r="Q588" s="0" t="s">
        <v>106</v>
      </c>
      <c r="R588" s="0" t="s">
        <v>107</v>
      </c>
    </row>
    <row r="589">
      <c r="A589" s="0">
        <v>1444</v>
      </c>
      <c r="B589" s="0" t="s">
        <v>27</v>
      </c>
      <c r="C589" s="0" t="s">
        <v>33</v>
      </c>
      <c r="D589" s="0" t="s">
        <v>4779</v>
      </c>
      <c r="E589" s="5" t="s">
        <v>4780</v>
      </c>
      <c r="I589" s="2">
        <v>0</v>
      </c>
      <c r="J589" s="2">
        <v>321</v>
      </c>
      <c r="M589" s="5" t="s">
        <v>3309</v>
      </c>
      <c r="N589" s="0" t="s">
        <v>104</v>
      </c>
      <c r="O589" s="3">
        <v>181.75844236760125</v>
      </c>
      <c r="P589" s="3">
        <f>IF(O589="","",O589*MAX(I589,J589))</f>
      </c>
      <c r="Q589" s="0" t="s">
        <v>106</v>
      </c>
      <c r="R589" s="0" t="s">
        <v>107</v>
      </c>
    </row>
    <row r="590">
      <c r="A590" s="0">
        <v>1445</v>
      </c>
      <c r="B590" s="0" t="s">
        <v>27</v>
      </c>
      <c r="C590" s="0" t="s">
        <v>33</v>
      </c>
      <c r="D590" s="0" t="s">
        <v>4782</v>
      </c>
      <c r="E590" s="5" t="s">
        <v>4783</v>
      </c>
      <c r="I590" s="2">
        <v>0</v>
      </c>
      <c r="J590" s="2">
        <v>200</v>
      </c>
      <c r="M590" s="5" t="s">
        <v>3309</v>
      </c>
      <c r="N590" s="0" t="s">
        <v>104</v>
      </c>
      <c r="O590" s="3">
        <v>167.62</v>
      </c>
      <c r="P590" s="3">
        <f>IF(O590="","",O590*MAX(I590,J590))</f>
      </c>
      <c r="Q590" s="0" t="s">
        <v>106</v>
      </c>
      <c r="R590" s="0" t="s">
        <v>107</v>
      </c>
    </row>
    <row r="591">
      <c r="A591" s="0">
        <v>1446</v>
      </c>
      <c r="B591" s="0" t="s">
        <v>27</v>
      </c>
      <c r="C591" s="0" t="s">
        <v>33</v>
      </c>
      <c r="D591" s="0" t="s">
        <v>4785</v>
      </c>
      <c r="E591" s="5" t="s">
        <v>4786</v>
      </c>
      <c r="I591" s="2">
        <v>0</v>
      </c>
      <c r="J591" s="2">
        <v>200</v>
      </c>
      <c r="M591" s="5" t="s">
        <v>3309</v>
      </c>
      <c r="N591" s="0" t="s">
        <v>104</v>
      </c>
      <c r="O591" s="3">
        <v>1360.64</v>
      </c>
      <c r="P591" s="3">
        <f>IF(O591="","",O591*MAX(I591,J591))</f>
      </c>
      <c r="Q591" s="0" t="s">
        <v>106</v>
      </c>
      <c r="R591" s="0" t="s">
        <v>107</v>
      </c>
    </row>
    <row r="592">
      <c r="A592" s="0">
        <v>1447</v>
      </c>
      <c r="B592" s="0" t="s">
        <v>27</v>
      </c>
      <c r="C592" s="0" t="s">
        <v>33</v>
      </c>
      <c r="D592" s="0" t="s">
        <v>4788</v>
      </c>
      <c r="E592" s="5" t="s">
        <v>4789</v>
      </c>
      <c r="I592" s="2">
        <v>0</v>
      </c>
      <c r="J592" s="2">
        <v>338</v>
      </c>
      <c r="M592" s="5" t="s">
        <v>3309</v>
      </c>
      <c r="N592" s="0" t="s">
        <v>104</v>
      </c>
      <c r="O592" s="3">
        <v>3325.966272189349</v>
      </c>
      <c r="P592" s="3">
        <f>IF(O592="","",O592*MAX(I592,J592))</f>
      </c>
      <c r="Q592" s="0" t="s">
        <v>106</v>
      </c>
      <c r="R592" s="0" t="s">
        <v>107</v>
      </c>
    </row>
    <row r="593">
      <c r="A593" s="0">
        <v>1448</v>
      </c>
      <c r="B593" s="0" t="s">
        <v>27</v>
      </c>
      <c r="C593" s="0" t="s">
        <v>30</v>
      </c>
      <c r="D593" s="0" t="s">
        <v>4791</v>
      </c>
      <c r="E593" s="5" t="s">
        <v>541</v>
      </c>
      <c r="I593" s="2">
        <v>0</v>
      </c>
      <c r="J593" s="2">
        <v>300</v>
      </c>
      <c r="M593" s="5" t="s">
        <v>3304</v>
      </c>
      <c r="N593" s="0" t="s">
        <v>104</v>
      </c>
      <c r="O593" s="3">
        <v>542.2033333333334</v>
      </c>
      <c r="P593" s="3">
        <f>IF(O593="","",O593*MAX(I593,J593))</f>
      </c>
      <c r="Q593" s="0" t="s">
        <v>106</v>
      </c>
      <c r="R593" s="0" t="s">
        <v>107</v>
      </c>
    </row>
    <row r="594">
      <c r="A594" s="0">
        <v>1449</v>
      </c>
      <c r="B594" s="0" t="s">
        <v>27</v>
      </c>
      <c r="C594" s="0" t="s">
        <v>30</v>
      </c>
      <c r="D594" s="0" t="s">
        <v>4793</v>
      </c>
      <c r="E594" s="5" t="s">
        <v>4794</v>
      </c>
      <c r="I594" s="2">
        <v>0</v>
      </c>
      <c r="J594" s="2">
        <v>400</v>
      </c>
      <c r="M594" s="5" t="s">
        <v>3309</v>
      </c>
      <c r="N594" s="0" t="s">
        <v>104</v>
      </c>
      <c r="O594" s="3">
        <v>495.965</v>
      </c>
      <c r="P594" s="3">
        <f>IF(O594="","",O594*MAX(I594,J594))</f>
      </c>
      <c r="Q594" s="0" t="s">
        <v>106</v>
      </c>
      <c r="R594" s="0" t="s">
        <v>107</v>
      </c>
    </row>
    <row r="595">
      <c r="A595" s="0">
        <v>1450</v>
      </c>
      <c r="B595" s="0" t="s">
        <v>27</v>
      </c>
      <c r="C595" s="0" t="s">
        <v>30</v>
      </c>
      <c r="D595" s="0" t="s">
        <v>4796</v>
      </c>
      <c r="E595" s="5" t="s">
        <v>4797</v>
      </c>
      <c r="I595" s="2">
        <v>0</v>
      </c>
      <c r="J595" s="2">
        <v>200</v>
      </c>
      <c r="M595" s="5" t="s">
        <v>3309</v>
      </c>
      <c r="N595" s="0" t="s">
        <v>104</v>
      </c>
      <c r="O595" s="3">
        <v>465</v>
      </c>
      <c r="P595" s="3">
        <f>IF(O595="","",O595*MAX(I595,J595))</f>
      </c>
      <c r="Q595" s="0" t="s">
        <v>106</v>
      </c>
      <c r="R595" s="0" t="s">
        <v>107</v>
      </c>
    </row>
    <row r="596">
      <c r="A596" s="0">
        <v>1451</v>
      </c>
      <c r="B596" s="0" t="s">
        <v>27</v>
      </c>
      <c r="C596" s="0" t="s">
        <v>30</v>
      </c>
      <c r="D596" s="0" t="s">
        <v>4799</v>
      </c>
      <c r="E596" s="5" t="s">
        <v>4800</v>
      </c>
      <c r="I596" s="2">
        <v>0</v>
      </c>
      <c r="J596" s="2">
        <v>200</v>
      </c>
      <c r="M596" s="5" t="s">
        <v>3309</v>
      </c>
      <c r="N596" s="0" t="s">
        <v>104</v>
      </c>
      <c r="O596" s="3">
        <v>580</v>
      </c>
      <c r="P596" s="3">
        <f>IF(O596="","",O596*MAX(I596,J596))</f>
      </c>
      <c r="Q596" s="0" t="s">
        <v>106</v>
      </c>
      <c r="R596" s="0" t="s">
        <v>107</v>
      </c>
    </row>
    <row r="597">
      <c r="A597" s="0">
        <v>1452</v>
      </c>
      <c r="B597" s="0" t="s">
        <v>28</v>
      </c>
      <c r="C597" s="0" t="s">
        <v>30</v>
      </c>
      <c r="D597" s="0" t="s">
        <v>4799</v>
      </c>
      <c r="E597" s="5" t="s">
        <v>4800</v>
      </c>
      <c r="I597" s="2">
        <v>0</v>
      </c>
      <c r="J597" s="2">
        <v>12</v>
      </c>
      <c r="M597" s="5" t="s">
        <v>3309</v>
      </c>
      <c r="N597" s="0" t="s">
        <v>104</v>
      </c>
      <c r="O597" s="3">
        <v>167.4675</v>
      </c>
      <c r="P597" s="3">
        <f>IF(O597="","",O597*MAX(I597,J597))</f>
      </c>
      <c r="Q597" s="0" t="s">
        <v>106</v>
      </c>
      <c r="R597" s="0" t="s">
        <v>107</v>
      </c>
    </row>
    <row r="598">
      <c r="A598" s="0">
        <v>1453</v>
      </c>
      <c r="B598" s="0" t="s">
        <v>27</v>
      </c>
      <c r="C598" s="0" t="s">
        <v>30</v>
      </c>
      <c r="D598" s="0" t="s">
        <v>4803</v>
      </c>
      <c r="E598" s="5" t="s">
        <v>4804</v>
      </c>
      <c r="I598" s="2">
        <v>0</v>
      </c>
      <c r="J598" s="2">
        <v>270</v>
      </c>
      <c r="M598" s="5" t="s">
        <v>3309</v>
      </c>
      <c r="N598" s="0" t="s">
        <v>104</v>
      </c>
      <c r="O598" s="3">
        <v>2113.3333333333335</v>
      </c>
      <c r="P598" s="3">
        <f>IF(O598="","",O598*MAX(I598,J598))</f>
      </c>
      <c r="Q598" s="0" t="s">
        <v>106</v>
      </c>
      <c r="R598" s="0" t="s">
        <v>107</v>
      </c>
    </row>
    <row r="599">
      <c r="A599" s="0">
        <v>1454</v>
      </c>
      <c r="B599" s="0" t="s">
        <v>27</v>
      </c>
      <c r="C599" s="0" t="s">
        <v>30</v>
      </c>
      <c r="D599" s="0" t="s">
        <v>4806</v>
      </c>
      <c r="E599" s="5" t="s">
        <v>4807</v>
      </c>
      <c r="I599" s="2">
        <v>0</v>
      </c>
      <c r="J599" s="2">
        <v>181</v>
      </c>
      <c r="M599" s="5" t="s">
        <v>3309</v>
      </c>
      <c r="N599" s="0" t="s">
        <v>104</v>
      </c>
      <c r="O599" s="3">
        <v>399.739226519337</v>
      </c>
      <c r="P599" s="3">
        <f>IF(O599="","",O599*MAX(I599,J599))</f>
      </c>
      <c r="Q599" s="0" t="s">
        <v>106</v>
      </c>
      <c r="R599" s="0" t="s">
        <v>107</v>
      </c>
    </row>
    <row r="600">
      <c r="A600" s="0">
        <v>1455</v>
      </c>
      <c r="B600" s="0" t="s">
        <v>27</v>
      </c>
      <c r="C600" s="0" t="s">
        <v>33</v>
      </c>
      <c r="D600" s="0" t="s">
        <v>4809</v>
      </c>
      <c r="E600" s="5" t="s">
        <v>4810</v>
      </c>
      <c r="I600" s="2">
        <v>0</v>
      </c>
      <c r="J600" s="2">
        <v>437</v>
      </c>
      <c r="M600" s="5" t="s">
        <v>3309</v>
      </c>
      <c r="N600" s="0" t="s">
        <v>104</v>
      </c>
      <c r="O600" s="3">
        <v>741.9679176201374</v>
      </c>
      <c r="P600" s="3">
        <f>IF(O600="","",O600*MAX(I600,J600))</f>
      </c>
      <c r="Q600" s="0" t="s">
        <v>106</v>
      </c>
      <c r="R600" s="0" t="s">
        <v>107</v>
      </c>
    </row>
    <row r="601">
      <c r="A601" s="0">
        <v>1456</v>
      </c>
      <c r="B601" s="0" t="s">
        <v>27</v>
      </c>
      <c r="C601" s="0" t="s">
        <v>30</v>
      </c>
      <c r="D601" s="0" t="s">
        <v>4812</v>
      </c>
      <c r="E601" s="5" t="s">
        <v>4813</v>
      </c>
      <c r="I601" s="2">
        <v>0</v>
      </c>
      <c r="J601" s="2">
        <v>280</v>
      </c>
      <c r="M601" s="5" t="s">
        <v>3309</v>
      </c>
      <c r="N601" s="0" t="s">
        <v>104</v>
      </c>
      <c r="O601" s="3">
        <v>885.8577142857143</v>
      </c>
      <c r="P601" s="3">
        <f>IF(O601="","",O601*MAX(I601,J601))</f>
      </c>
      <c r="Q601" s="0" t="s">
        <v>106</v>
      </c>
      <c r="R601" s="0" t="s">
        <v>107</v>
      </c>
    </row>
    <row r="602">
      <c r="A602" s="0">
        <v>1457</v>
      </c>
      <c r="B602" s="0" t="s">
        <v>28</v>
      </c>
      <c r="C602" s="0" t="s">
        <v>30</v>
      </c>
      <c r="D602" s="0" t="s">
        <v>4812</v>
      </c>
      <c r="E602" s="5" t="s">
        <v>4813</v>
      </c>
      <c r="I602" s="2">
        <v>0</v>
      </c>
      <c r="J602" s="2">
        <v>6</v>
      </c>
      <c r="M602" s="5" t="s">
        <v>3309</v>
      </c>
      <c r="N602" s="0" t="s">
        <v>104</v>
      </c>
      <c r="O602" s="3">
        <v>1696.1000000000001</v>
      </c>
      <c r="P602" s="3">
        <f>IF(O602="","",O602*MAX(I602,J602))</f>
      </c>
      <c r="Q602" s="0" t="s">
        <v>106</v>
      </c>
      <c r="R602" s="0" t="s">
        <v>107</v>
      </c>
    </row>
    <row r="603">
      <c r="A603" s="0">
        <v>1458</v>
      </c>
      <c r="B603" s="0" t="s">
        <v>27</v>
      </c>
      <c r="C603" s="0" t="s">
        <v>33</v>
      </c>
      <c r="D603" s="0" t="s">
        <v>4816</v>
      </c>
      <c r="E603" s="5" t="s">
        <v>4817</v>
      </c>
      <c r="I603" s="2">
        <v>0</v>
      </c>
      <c r="J603" s="2">
        <v>168</v>
      </c>
      <c r="M603" s="5" t="s">
        <v>3309</v>
      </c>
      <c r="N603" s="0" t="s">
        <v>104</v>
      </c>
      <c r="O603" s="3">
        <v>34.38339285714286</v>
      </c>
      <c r="P603" s="3">
        <f>IF(O603="","",O603*MAX(I603,J603))</f>
      </c>
      <c r="Q603" s="0" t="s">
        <v>106</v>
      </c>
      <c r="R603" s="0" t="s">
        <v>107</v>
      </c>
    </row>
    <row r="604">
      <c r="A604" s="0">
        <v>1459</v>
      </c>
      <c r="B604" s="0" t="s">
        <v>27</v>
      </c>
      <c r="C604" s="0" t="s">
        <v>33</v>
      </c>
      <c r="D604" s="0" t="s">
        <v>4819</v>
      </c>
      <c r="E604" s="5" t="s">
        <v>4820</v>
      </c>
      <c r="I604" s="2">
        <v>0</v>
      </c>
      <c r="J604" s="2">
        <v>240</v>
      </c>
      <c r="M604" s="5" t="s">
        <v>3309</v>
      </c>
      <c r="N604" s="0" t="s">
        <v>104</v>
      </c>
      <c r="O604" s="3">
        <v>11.945875000000001</v>
      </c>
      <c r="P604" s="3">
        <f>IF(O604="","",O604*MAX(I604,J604))</f>
      </c>
      <c r="Q604" s="0" t="s">
        <v>106</v>
      </c>
      <c r="R604" s="0" t="s">
        <v>107</v>
      </c>
    </row>
    <row r="605">
      <c r="A605" s="0">
        <v>1460</v>
      </c>
      <c r="B605" s="0" t="s">
        <v>27</v>
      </c>
      <c r="C605" s="0" t="s">
        <v>33</v>
      </c>
      <c r="D605" s="0" t="s">
        <v>159</v>
      </c>
      <c r="E605" s="5" t="s">
        <v>160</v>
      </c>
      <c r="I605" s="2">
        <v>0</v>
      </c>
      <c r="J605" s="2">
        <v>536</v>
      </c>
      <c r="M605" s="5" t="s">
        <v>3321</v>
      </c>
      <c r="N605" s="0" t="s">
        <v>104</v>
      </c>
      <c r="O605" s="3">
        <v>542.5805037313434</v>
      </c>
      <c r="P605" s="3">
        <f>IF(O605="","",O605*MAX(I605,J605))</f>
      </c>
      <c r="Q605" s="0" t="s">
        <v>106</v>
      </c>
      <c r="R605" s="0" t="s">
        <v>107</v>
      </c>
    </row>
    <row r="606">
      <c r="A606" s="0">
        <v>1461</v>
      </c>
      <c r="B606" s="0" t="s">
        <v>27</v>
      </c>
      <c r="C606" s="0" t="s">
        <v>30</v>
      </c>
      <c r="D606" s="0" t="s">
        <v>4823</v>
      </c>
      <c r="E606" s="5" t="s">
        <v>4824</v>
      </c>
      <c r="I606" s="2">
        <v>0</v>
      </c>
      <c r="J606" s="2">
        <v>150</v>
      </c>
      <c r="M606" s="5" t="s">
        <v>3309</v>
      </c>
      <c r="N606" s="0" t="s">
        <v>104</v>
      </c>
      <c r="O606" s="3">
        <v>57</v>
      </c>
      <c r="P606" s="3">
        <f>IF(O606="","",O606*MAX(I606,J606))</f>
      </c>
      <c r="Q606" s="0" t="s">
        <v>106</v>
      </c>
      <c r="R606" s="0" t="s">
        <v>107</v>
      </c>
    </row>
    <row r="607">
      <c r="A607" s="0">
        <v>1462</v>
      </c>
      <c r="B607" s="0" t="s">
        <v>27</v>
      </c>
      <c r="C607" s="0" t="s">
        <v>30</v>
      </c>
      <c r="D607" s="0" t="s">
        <v>4826</v>
      </c>
      <c r="E607" s="5" t="s">
        <v>4827</v>
      </c>
      <c r="I607" s="2">
        <v>0</v>
      </c>
      <c r="J607" s="2">
        <v>150</v>
      </c>
      <c r="M607" s="5" t="s">
        <v>3309</v>
      </c>
      <c r="N607" s="0" t="s">
        <v>104</v>
      </c>
      <c r="O607" s="3">
        <v>60.72533333333333</v>
      </c>
      <c r="P607" s="3">
        <f>IF(O607="","",O607*MAX(I607,J607))</f>
      </c>
      <c r="Q607" s="0" t="s">
        <v>106</v>
      </c>
      <c r="R607" s="0" t="s">
        <v>107</v>
      </c>
    </row>
    <row r="608">
      <c r="A608" s="0">
        <v>1463</v>
      </c>
      <c r="B608" s="0" t="s">
        <v>27</v>
      </c>
      <c r="C608" s="0" t="s">
        <v>30</v>
      </c>
      <c r="D608" s="0" t="s">
        <v>4829</v>
      </c>
      <c r="E608" s="5" t="s">
        <v>4830</v>
      </c>
      <c r="I608" s="2">
        <v>0</v>
      </c>
      <c r="J608" s="2">
        <v>200</v>
      </c>
      <c r="M608" s="5" t="s">
        <v>3309</v>
      </c>
      <c r="N608" s="0" t="s">
        <v>104</v>
      </c>
      <c r="O608" s="3">
        <v>190.215</v>
      </c>
      <c r="P608" s="3">
        <f>IF(O608="","",O608*MAX(I608,J608))</f>
      </c>
      <c r="Q608" s="0" t="s">
        <v>106</v>
      </c>
      <c r="R608" s="0" t="s">
        <v>107</v>
      </c>
    </row>
    <row r="609">
      <c r="A609" s="0">
        <v>1464</v>
      </c>
      <c r="B609" s="0" t="s">
        <v>27</v>
      </c>
      <c r="C609" s="0" t="s">
        <v>30</v>
      </c>
      <c r="D609" s="0" t="s">
        <v>4832</v>
      </c>
      <c r="E609" s="5" t="s">
        <v>4833</v>
      </c>
      <c r="I609" s="2">
        <v>0</v>
      </c>
      <c r="J609" s="2">
        <v>150</v>
      </c>
      <c r="M609" s="5" t="s">
        <v>3309</v>
      </c>
      <c r="N609" s="0" t="s">
        <v>104</v>
      </c>
      <c r="O609" s="3">
        <v>280.99</v>
      </c>
      <c r="P609" s="3">
        <f>IF(O609="","",O609*MAX(I609,J609))</f>
      </c>
      <c r="Q609" s="0" t="s">
        <v>106</v>
      </c>
      <c r="R609" s="0" t="s">
        <v>107</v>
      </c>
    </row>
    <row r="610">
      <c r="A610" s="0">
        <v>1465</v>
      </c>
      <c r="B610" s="0" t="s">
        <v>27</v>
      </c>
      <c r="C610" s="0" t="s">
        <v>30</v>
      </c>
      <c r="D610" s="0" t="s">
        <v>4835</v>
      </c>
      <c r="E610" s="5" t="s">
        <v>4836</v>
      </c>
      <c r="I610" s="2">
        <v>0</v>
      </c>
      <c r="J610" s="2">
        <v>150</v>
      </c>
      <c r="M610" s="5" t="s">
        <v>3309</v>
      </c>
      <c r="N610" s="0" t="s">
        <v>104</v>
      </c>
      <c r="O610" s="3">
        <v>699.5826666666667</v>
      </c>
      <c r="P610" s="3">
        <f>IF(O610="","",O610*MAX(I610,J610))</f>
      </c>
      <c r="Q610" s="0" t="s">
        <v>106</v>
      </c>
      <c r="R610" s="0" t="s">
        <v>107</v>
      </c>
    </row>
    <row r="611">
      <c r="A611" s="0">
        <v>1466</v>
      </c>
      <c r="B611" s="0" t="s">
        <v>28</v>
      </c>
      <c r="C611" s="0" t="s">
        <v>30</v>
      </c>
      <c r="D611" s="0" t="s">
        <v>4835</v>
      </c>
      <c r="E611" s="5" t="s">
        <v>4836</v>
      </c>
      <c r="I611" s="2">
        <v>0</v>
      </c>
      <c r="J611" s="2">
        <v>15</v>
      </c>
      <c r="M611" s="5" t="s">
        <v>3309</v>
      </c>
      <c r="N611" s="0" t="s">
        <v>104</v>
      </c>
      <c r="O611" s="3">
        <v>2187.2</v>
      </c>
      <c r="P611" s="3">
        <f>IF(O611="","",O611*MAX(I611,J611))</f>
      </c>
      <c r="Q611" s="0" t="s">
        <v>106</v>
      </c>
      <c r="R611" s="0" t="s">
        <v>107</v>
      </c>
    </row>
    <row r="612">
      <c r="A612" s="0">
        <v>1467</v>
      </c>
      <c r="B612" s="0" t="s">
        <v>27</v>
      </c>
      <c r="C612" s="0" t="s">
        <v>30</v>
      </c>
      <c r="D612" s="0" t="s">
        <v>4839</v>
      </c>
      <c r="E612" s="5" t="s">
        <v>337</v>
      </c>
      <c r="I612" s="2">
        <v>0</v>
      </c>
      <c r="J612" s="2">
        <v>147</v>
      </c>
      <c r="M612" s="5" t="s">
        <v>3304</v>
      </c>
      <c r="N612" s="0" t="s">
        <v>104</v>
      </c>
      <c r="O612" s="3">
        <v>381.97999999999996</v>
      </c>
      <c r="P612" s="3">
        <f>IF(O612="","",O612*MAX(I612,J612))</f>
      </c>
      <c r="Q612" s="0" t="s">
        <v>106</v>
      </c>
      <c r="R612" s="0" t="s">
        <v>107</v>
      </c>
    </row>
    <row r="613">
      <c r="A613" s="0">
        <v>1468</v>
      </c>
      <c r="B613" s="0" t="s">
        <v>27</v>
      </c>
      <c r="C613" s="0" t="s">
        <v>33</v>
      </c>
      <c r="D613" s="0" t="s">
        <v>4841</v>
      </c>
      <c r="E613" s="5" t="s">
        <v>4842</v>
      </c>
      <c r="I613" s="2">
        <v>0</v>
      </c>
      <c r="J613" s="2">
        <v>338</v>
      </c>
      <c r="M613" s="5" t="s">
        <v>3309</v>
      </c>
      <c r="N613" s="0" t="s">
        <v>104</v>
      </c>
      <c r="O613" s="3">
        <v>13.096627218934913</v>
      </c>
      <c r="P613" s="3">
        <f>IF(O613="","",O613*MAX(I613,J613))</f>
      </c>
      <c r="Q613" s="0" t="s">
        <v>106</v>
      </c>
      <c r="R613" s="0" t="s">
        <v>107</v>
      </c>
    </row>
    <row r="614">
      <c r="A614" s="0">
        <v>1469</v>
      </c>
      <c r="B614" s="0" t="s">
        <v>27</v>
      </c>
      <c r="C614" s="0" t="s">
        <v>30</v>
      </c>
      <c r="D614" s="0" t="s">
        <v>4844</v>
      </c>
      <c r="E614" s="5" t="s">
        <v>4845</v>
      </c>
      <c r="I614" s="2">
        <v>0</v>
      </c>
      <c r="J614" s="2">
        <v>140</v>
      </c>
      <c r="M614" s="5" t="s">
        <v>3309</v>
      </c>
      <c r="N614" s="0" t="s">
        <v>104</v>
      </c>
      <c r="O614" s="3">
        <v>51</v>
      </c>
      <c r="P614" s="3">
        <f>IF(O614="","",O614*MAX(I614,J614))</f>
      </c>
      <c r="Q614" s="0" t="s">
        <v>106</v>
      </c>
      <c r="R614" s="0" t="s">
        <v>107</v>
      </c>
    </row>
    <row r="615">
      <c r="A615" s="0">
        <v>1471</v>
      </c>
      <c r="B615" s="0" t="s">
        <v>27</v>
      </c>
      <c r="C615" s="0" t="s">
        <v>30</v>
      </c>
      <c r="D615" s="0" t="s">
        <v>4850</v>
      </c>
      <c r="E615" s="5" t="s">
        <v>4851</v>
      </c>
      <c r="I615" s="2">
        <v>0</v>
      </c>
      <c r="J615" s="2">
        <v>130</v>
      </c>
      <c r="M615" s="5" t="s">
        <v>3309</v>
      </c>
      <c r="N615" s="0" t="s">
        <v>104</v>
      </c>
      <c r="O615" s="3">
        <v>57</v>
      </c>
      <c r="P615" s="3">
        <f>IF(O615="","",O615*MAX(I615,J615))</f>
      </c>
      <c r="Q615" s="0" t="s">
        <v>106</v>
      </c>
      <c r="R615" s="0" t="s">
        <v>107</v>
      </c>
    </row>
    <row r="616">
      <c r="A616" s="0">
        <v>1472</v>
      </c>
      <c r="B616" s="0" t="s">
        <v>27</v>
      </c>
      <c r="C616" s="0" t="s">
        <v>30</v>
      </c>
      <c r="D616" s="0" t="s">
        <v>4853</v>
      </c>
      <c r="E616" s="5" t="s">
        <v>4854</v>
      </c>
      <c r="I616" s="2">
        <v>0</v>
      </c>
      <c r="J616" s="2">
        <v>140</v>
      </c>
      <c r="M616" s="5" t="s">
        <v>3309</v>
      </c>
      <c r="N616" s="0" t="s">
        <v>104</v>
      </c>
      <c r="O616" s="3">
        <v>151.07142857142858</v>
      </c>
      <c r="P616" s="3">
        <f>IF(O616="","",O616*MAX(I616,J616))</f>
      </c>
      <c r="Q616" s="0" t="s">
        <v>106</v>
      </c>
      <c r="R616" s="0" t="s">
        <v>107</v>
      </c>
    </row>
    <row r="617">
      <c r="A617" s="0">
        <v>1473</v>
      </c>
      <c r="B617" s="0" t="s">
        <v>27</v>
      </c>
      <c r="C617" s="0" t="s">
        <v>30</v>
      </c>
      <c r="D617" s="0" t="s">
        <v>4856</v>
      </c>
      <c r="E617" s="5" t="s">
        <v>4857</v>
      </c>
      <c r="I617" s="2">
        <v>0</v>
      </c>
      <c r="J617" s="2">
        <v>121</v>
      </c>
      <c r="M617" s="5" t="s">
        <v>3309</v>
      </c>
      <c r="N617" s="0" t="s">
        <v>104</v>
      </c>
      <c r="O617" s="3">
        <v>7068.369669421488</v>
      </c>
      <c r="P617" s="3">
        <f>IF(O617="","",O617*MAX(I617,J617))</f>
      </c>
      <c r="Q617" s="0" t="s">
        <v>106</v>
      </c>
      <c r="R617" s="0" t="s">
        <v>107</v>
      </c>
    </row>
    <row r="618">
      <c r="A618" s="0">
        <v>1474</v>
      </c>
      <c r="B618" s="0" t="s">
        <v>27</v>
      </c>
      <c r="C618" s="0" t="s">
        <v>33</v>
      </c>
      <c r="D618" s="0" t="s">
        <v>4859</v>
      </c>
      <c r="E618" s="5" t="s">
        <v>4860</v>
      </c>
      <c r="I618" s="2">
        <v>0</v>
      </c>
      <c r="J618" s="2">
        <v>435</v>
      </c>
      <c r="M618" s="5" t="s">
        <v>3309</v>
      </c>
      <c r="N618" s="0" t="s">
        <v>104</v>
      </c>
      <c r="O618" s="3">
        <v>243.85795402298848</v>
      </c>
      <c r="P618" s="3">
        <f>IF(O618="","",O618*MAX(I618,J618))</f>
      </c>
      <c r="Q618" s="0" t="s">
        <v>106</v>
      </c>
      <c r="R618" s="0" t="s">
        <v>107</v>
      </c>
    </row>
    <row r="619">
      <c r="A619" s="0">
        <v>1475</v>
      </c>
      <c r="B619" s="0" t="s">
        <v>27</v>
      </c>
      <c r="C619" s="0" t="s">
        <v>30</v>
      </c>
      <c r="D619" s="0" t="s">
        <v>4862</v>
      </c>
      <c r="E619" s="5" t="s">
        <v>4863</v>
      </c>
      <c r="I619" s="2">
        <v>0</v>
      </c>
      <c r="J619" s="2">
        <v>120</v>
      </c>
      <c r="M619" s="5" t="s">
        <v>3309</v>
      </c>
      <c r="N619" s="0" t="s">
        <v>104</v>
      </c>
      <c r="O619" s="3">
        <v>326.45</v>
      </c>
      <c r="P619" s="3">
        <f>IF(O619="","",O619*MAX(I619,J619))</f>
      </c>
      <c r="Q619" s="0" t="s">
        <v>106</v>
      </c>
      <c r="R619" s="0" t="s">
        <v>107</v>
      </c>
    </row>
    <row r="620">
      <c r="A620" s="0">
        <v>1476</v>
      </c>
      <c r="B620" s="0" t="s">
        <v>27</v>
      </c>
      <c r="C620" s="0" t="s">
        <v>30</v>
      </c>
      <c r="D620" s="0" t="s">
        <v>4865</v>
      </c>
      <c r="E620" s="5" t="s">
        <v>4866</v>
      </c>
      <c r="I620" s="2">
        <v>0</v>
      </c>
      <c r="J620" s="2">
        <v>120</v>
      </c>
      <c r="M620" s="5" t="s">
        <v>3309</v>
      </c>
      <c r="N620" s="0" t="s">
        <v>104</v>
      </c>
      <c r="O620" s="3">
        <v>40</v>
      </c>
      <c r="P620" s="3">
        <f>IF(O620="","",O620*MAX(I620,J620))</f>
      </c>
      <c r="Q620" s="0" t="s">
        <v>106</v>
      </c>
      <c r="R620" s="0" t="s">
        <v>107</v>
      </c>
    </row>
    <row r="621">
      <c r="A621" s="0">
        <v>1477</v>
      </c>
      <c r="B621" s="0" t="s">
        <v>27</v>
      </c>
      <c r="C621" s="0" t="s">
        <v>30</v>
      </c>
      <c r="D621" s="0" t="s">
        <v>4868</v>
      </c>
      <c r="E621" s="5" t="s">
        <v>4869</v>
      </c>
      <c r="I621" s="2">
        <v>0</v>
      </c>
      <c r="J621" s="2">
        <v>130</v>
      </c>
      <c r="M621" s="5" t="s">
        <v>3309</v>
      </c>
      <c r="N621" s="0" t="s">
        <v>104</v>
      </c>
      <c r="O621" s="3">
        <v>884.3846153846154</v>
      </c>
      <c r="P621" s="3">
        <f>IF(O621="","",O621*MAX(I621,J621))</f>
      </c>
      <c r="Q621" s="0" t="s">
        <v>106</v>
      </c>
      <c r="R621" s="0" t="s">
        <v>107</v>
      </c>
    </row>
    <row r="622">
      <c r="A622" s="0">
        <v>1478</v>
      </c>
      <c r="B622" s="0" t="s">
        <v>27</v>
      </c>
      <c r="C622" s="0" t="s">
        <v>30</v>
      </c>
      <c r="D622" s="0" t="s">
        <v>2398</v>
      </c>
      <c r="E622" s="5" t="s">
        <v>2399</v>
      </c>
      <c r="I622" s="2">
        <v>0</v>
      </c>
      <c r="J622" s="2">
        <v>120</v>
      </c>
      <c r="M622" s="5" t="s">
        <v>3371</v>
      </c>
      <c r="N622" s="0" t="s">
        <v>104</v>
      </c>
      <c r="O622" s="3">
        <v>88.15</v>
      </c>
      <c r="P622" s="3">
        <f>IF(O622="","",O622*MAX(I622,J622))</f>
      </c>
      <c r="Q622" s="0" t="s">
        <v>106</v>
      </c>
      <c r="R622" s="0" t="s">
        <v>107</v>
      </c>
    </row>
    <row r="623">
      <c r="A623" s="0">
        <v>1479</v>
      </c>
      <c r="B623" s="0" t="s">
        <v>27</v>
      </c>
      <c r="C623" s="0" t="s">
        <v>30</v>
      </c>
      <c r="D623" s="0" t="s">
        <v>4872</v>
      </c>
      <c r="E623" s="5" t="s">
        <v>4873</v>
      </c>
      <c r="I623" s="2">
        <v>0</v>
      </c>
      <c r="J623" s="2">
        <v>112</v>
      </c>
      <c r="M623" s="5" t="s">
        <v>3309</v>
      </c>
      <c r="N623" s="0" t="s">
        <v>104</v>
      </c>
      <c r="O623" s="3">
        <v>74.05999999999999</v>
      </c>
      <c r="P623" s="3">
        <f>IF(O623="","",O623*MAX(I623,J623))</f>
      </c>
      <c r="Q623" s="0" t="s">
        <v>106</v>
      </c>
      <c r="R623" s="0" t="s">
        <v>107</v>
      </c>
    </row>
    <row r="624">
      <c r="A624" s="0">
        <v>1480</v>
      </c>
      <c r="B624" s="0" t="s">
        <v>27</v>
      </c>
      <c r="C624" s="0" t="s">
        <v>30</v>
      </c>
      <c r="D624" s="0" t="s">
        <v>4875</v>
      </c>
      <c r="E624" s="5" t="s">
        <v>4876</v>
      </c>
      <c r="I624" s="2">
        <v>0</v>
      </c>
      <c r="J624" s="2">
        <v>110</v>
      </c>
      <c r="M624" s="5" t="s">
        <v>3309</v>
      </c>
      <c r="N624" s="0" t="s">
        <v>104</v>
      </c>
      <c r="O624" s="3">
        <v>62.08</v>
      </c>
      <c r="P624" s="3">
        <f>IF(O624="","",O624*MAX(I624,J624))</f>
      </c>
      <c r="Q624" s="0" t="s">
        <v>106</v>
      </c>
      <c r="R624" s="0" t="s">
        <v>107</v>
      </c>
    </row>
    <row r="625">
      <c r="A625" s="0">
        <v>1481</v>
      </c>
      <c r="B625" s="0" t="s">
        <v>27</v>
      </c>
      <c r="C625" s="0" t="s">
        <v>30</v>
      </c>
      <c r="D625" s="0" t="s">
        <v>4878</v>
      </c>
      <c r="E625" s="5" t="s">
        <v>907</v>
      </c>
      <c r="I625" s="2">
        <v>0</v>
      </c>
      <c r="J625" s="2">
        <v>120</v>
      </c>
      <c r="M625" s="5" t="s">
        <v>3304</v>
      </c>
      <c r="N625" s="0" t="s">
        <v>104</v>
      </c>
      <c r="O625" s="3">
        <v>167.09708333333336</v>
      </c>
      <c r="P625" s="3">
        <f>IF(O625="","",O625*MAX(I625,J625))</f>
      </c>
      <c r="Q625" s="0" t="s">
        <v>106</v>
      </c>
      <c r="R625" s="0" t="s">
        <v>107</v>
      </c>
    </row>
    <row r="626">
      <c r="A626" s="0">
        <v>1482</v>
      </c>
      <c r="B626" s="0" t="s">
        <v>27</v>
      </c>
      <c r="C626" s="0" t="s">
        <v>30</v>
      </c>
      <c r="D626" s="0" t="s">
        <v>4880</v>
      </c>
      <c r="E626" s="5" t="s">
        <v>4881</v>
      </c>
      <c r="I626" s="2">
        <v>0</v>
      </c>
      <c r="J626" s="2">
        <v>110</v>
      </c>
      <c r="M626" s="5" t="s">
        <v>3309</v>
      </c>
      <c r="N626" s="0" t="s">
        <v>104</v>
      </c>
      <c r="O626" s="3">
        <v>109</v>
      </c>
      <c r="P626" s="3">
        <f>IF(O626="","",O626*MAX(I626,J626))</f>
      </c>
      <c r="Q626" s="0" t="s">
        <v>106</v>
      </c>
      <c r="R626" s="0" t="s">
        <v>107</v>
      </c>
    </row>
    <row r="627">
      <c r="A627" s="0">
        <v>1483</v>
      </c>
      <c r="B627" s="0" t="s">
        <v>28</v>
      </c>
      <c r="C627" s="0" t="s">
        <v>30</v>
      </c>
      <c r="D627" s="0" t="s">
        <v>4880</v>
      </c>
      <c r="E627" s="5" t="s">
        <v>4881</v>
      </c>
      <c r="I627" s="2">
        <v>0</v>
      </c>
      <c r="J627" s="2">
        <v>10</v>
      </c>
      <c r="M627" s="5" t="s">
        <v>3309</v>
      </c>
      <c r="N627" s="0" t="s">
        <v>104</v>
      </c>
      <c r="O627" s="3">
        <v>45.492000000000004</v>
      </c>
      <c r="P627" s="3">
        <f>IF(O627="","",O627*MAX(I627,J627))</f>
      </c>
      <c r="Q627" s="0" t="s">
        <v>106</v>
      </c>
      <c r="R627" s="0" t="s">
        <v>107</v>
      </c>
    </row>
    <row r="628">
      <c r="A628" s="0">
        <v>1485</v>
      </c>
      <c r="B628" s="0" t="s">
        <v>28</v>
      </c>
      <c r="C628" s="0" t="s">
        <v>30</v>
      </c>
      <c r="D628" s="0" t="s">
        <v>966</v>
      </c>
      <c r="E628" s="5" t="s">
        <v>967</v>
      </c>
      <c r="I628" s="2">
        <v>0</v>
      </c>
      <c r="J628" s="2">
        <v>12</v>
      </c>
      <c r="M628" s="5" t="s">
        <v>3457</v>
      </c>
      <c r="N628" s="0" t="s">
        <v>104</v>
      </c>
      <c r="O628" s="3">
        <v>3895.793333333333</v>
      </c>
      <c r="P628" s="3">
        <f>IF(O628="","",O628*MAX(I628,J628))</f>
      </c>
      <c r="Q628" s="0" t="s">
        <v>106</v>
      </c>
      <c r="R628" s="0" t="s">
        <v>107</v>
      </c>
    </row>
    <row r="629">
      <c r="A629" s="0">
        <v>1486</v>
      </c>
      <c r="B629" s="0" t="s">
        <v>27</v>
      </c>
      <c r="C629" s="0" t="s">
        <v>33</v>
      </c>
      <c r="D629" s="0" t="s">
        <v>4888</v>
      </c>
      <c r="E629" s="5" t="s">
        <v>4889</v>
      </c>
      <c r="I629" s="2">
        <v>0</v>
      </c>
      <c r="J629" s="2">
        <v>227</v>
      </c>
      <c r="M629" s="5" t="s">
        <v>3309</v>
      </c>
      <c r="N629" s="0" t="s">
        <v>104</v>
      </c>
      <c r="O629" s="3">
        <v>1429.8184581497799</v>
      </c>
      <c r="P629" s="3">
        <f>IF(O629="","",O629*MAX(I629,J629))</f>
      </c>
      <c r="Q629" s="0" t="s">
        <v>106</v>
      </c>
      <c r="R629" s="0" t="s">
        <v>107</v>
      </c>
    </row>
    <row r="630">
      <c r="A630" s="0">
        <v>1487</v>
      </c>
      <c r="B630" s="0" t="s">
        <v>28</v>
      </c>
      <c r="C630" s="0" t="s">
        <v>33</v>
      </c>
      <c r="D630" s="0" t="s">
        <v>4888</v>
      </c>
      <c r="E630" s="5" t="s">
        <v>4889</v>
      </c>
      <c r="I630" s="2">
        <v>0</v>
      </c>
      <c r="J630" s="2">
        <v>15</v>
      </c>
      <c r="M630" s="5" t="s">
        <v>3309</v>
      </c>
      <c r="N630" s="0" t="s">
        <v>104</v>
      </c>
      <c r="O630" s="3">
        <v>1990</v>
      </c>
      <c r="P630" s="3">
        <f>IF(O630="","",O630*MAX(I630,J630))</f>
      </c>
      <c r="Q630" s="0" t="s">
        <v>106</v>
      </c>
      <c r="R630" s="0" t="s">
        <v>107</v>
      </c>
    </row>
    <row r="631">
      <c r="A631" s="0">
        <v>1488</v>
      </c>
      <c r="B631" s="0" t="s">
        <v>27</v>
      </c>
      <c r="C631" s="0" t="s">
        <v>30</v>
      </c>
      <c r="D631" s="0" t="s">
        <v>4892</v>
      </c>
      <c r="E631" s="5" t="s">
        <v>4893</v>
      </c>
      <c r="I631" s="2">
        <v>0</v>
      </c>
      <c r="J631" s="2">
        <v>101</v>
      </c>
      <c r="M631" s="5" t="s">
        <v>3309</v>
      </c>
      <c r="N631" s="0" t="s">
        <v>104</v>
      </c>
      <c r="O631" s="3">
        <v>999.6926732673268</v>
      </c>
      <c r="P631" s="3">
        <f>IF(O631="","",O631*MAX(I631,J631))</f>
      </c>
      <c r="Q631" s="0" t="s">
        <v>106</v>
      </c>
      <c r="R631" s="0" t="s">
        <v>107</v>
      </c>
    </row>
    <row r="632">
      <c r="A632" s="0">
        <v>1489</v>
      </c>
      <c r="B632" s="0" t="s">
        <v>28</v>
      </c>
      <c r="C632" s="0" t="s">
        <v>33</v>
      </c>
      <c r="D632" s="0" t="s">
        <v>1517</v>
      </c>
      <c r="E632" s="5" t="s">
        <v>1518</v>
      </c>
      <c r="I632" s="2">
        <v>0</v>
      </c>
      <c r="J632" s="2">
        <v>14</v>
      </c>
      <c r="M632" s="5" t="s">
        <v>3342</v>
      </c>
      <c r="N632" s="0" t="s">
        <v>104</v>
      </c>
      <c r="O632" s="3">
        <v>22268.100714285716</v>
      </c>
      <c r="P632" s="3">
        <f>IF(O632="","",O632*MAX(I632,J632))</f>
      </c>
      <c r="Q632" s="0" t="s">
        <v>106</v>
      </c>
      <c r="R632" s="0" t="s">
        <v>107</v>
      </c>
    </row>
    <row r="633">
      <c r="A633" s="0">
        <v>1490</v>
      </c>
      <c r="B633" s="0" t="s">
        <v>27</v>
      </c>
      <c r="C633" s="0" t="s">
        <v>33</v>
      </c>
      <c r="D633" s="0" t="s">
        <v>4896</v>
      </c>
      <c r="E633" s="5" t="s">
        <v>1573</v>
      </c>
      <c r="I633" s="2">
        <v>0</v>
      </c>
      <c r="J633" s="2">
        <v>546</v>
      </c>
      <c r="M633" s="5" t="s">
        <v>3304</v>
      </c>
      <c r="N633" s="0" t="s">
        <v>104</v>
      </c>
      <c r="O633" s="3">
        <v>1140.5530952380952</v>
      </c>
      <c r="P633" s="3">
        <f>IF(O633="","",O633*MAX(I633,J633))</f>
      </c>
      <c r="Q633" s="0" t="s">
        <v>106</v>
      </c>
      <c r="R633" s="0" t="s">
        <v>107</v>
      </c>
    </row>
    <row r="634">
      <c r="A634" s="0">
        <v>1491</v>
      </c>
      <c r="B634" s="0" t="s">
        <v>28</v>
      </c>
      <c r="C634" s="0" t="s">
        <v>33</v>
      </c>
      <c r="D634" s="0" t="s">
        <v>4896</v>
      </c>
      <c r="E634" s="5" t="s">
        <v>1573</v>
      </c>
      <c r="I634" s="2">
        <v>0</v>
      </c>
      <c r="J634" s="2">
        <v>20</v>
      </c>
      <c r="M634" s="5" t="s">
        <v>3304</v>
      </c>
      <c r="N634" s="0" t="s">
        <v>104</v>
      </c>
      <c r="O634" s="3">
        <v>1481.3229999999999</v>
      </c>
      <c r="P634" s="3">
        <f>IF(O634="","",O634*MAX(I634,J634))</f>
      </c>
      <c r="Q634" s="0" t="s">
        <v>106</v>
      </c>
      <c r="R634" s="0" t="s">
        <v>107</v>
      </c>
    </row>
    <row r="635">
      <c r="A635" s="0">
        <v>1492</v>
      </c>
      <c r="B635" s="0" t="s">
        <v>27</v>
      </c>
      <c r="C635" s="0" t="s">
        <v>33</v>
      </c>
      <c r="D635" s="0" t="s">
        <v>4899</v>
      </c>
      <c r="E635" s="5" t="s">
        <v>4900</v>
      </c>
      <c r="I635" s="2">
        <v>0</v>
      </c>
      <c r="J635" s="2">
        <v>456</v>
      </c>
      <c r="M635" s="5" t="s">
        <v>3309</v>
      </c>
      <c r="N635" s="0" t="s">
        <v>104</v>
      </c>
      <c r="O635" s="3">
        <v>10400.426907894738</v>
      </c>
      <c r="P635" s="3">
        <f>IF(O635="","",O635*MAX(I635,J635))</f>
      </c>
      <c r="Q635" s="0" t="s">
        <v>106</v>
      </c>
      <c r="R635" s="0" t="s">
        <v>107</v>
      </c>
    </row>
    <row r="636">
      <c r="A636" s="0">
        <v>1493</v>
      </c>
      <c r="B636" s="0" t="s">
        <v>27</v>
      </c>
      <c r="C636" s="0" t="s">
        <v>33</v>
      </c>
      <c r="D636" s="0" t="s">
        <v>4902</v>
      </c>
      <c r="E636" s="5" t="s">
        <v>2590</v>
      </c>
      <c r="I636" s="2">
        <v>0</v>
      </c>
      <c r="J636" s="2">
        <v>100</v>
      </c>
      <c r="M636" s="5" t="s">
        <v>3309</v>
      </c>
      <c r="N636" s="0" t="s">
        <v>104</v>
      </c>
      <c r="O636" s="3">
        <v>48.3297</v>
      </c>
      <c r="P636" s="3">
        <f>IF(O636="","",O636*MAX(I636,J636))</f>
      </c>
      <c r="Q636" s="0" t="s">
        <v>106</v>
      </c>
      <c r="R636" s="0" t="s">
        <v>107</v>
      </c>
    </row>
    <row r="637">
      <c r="A637" s="0">
        <v>1494</v>
      </c>
      <c r="B637" s="0" t="s">
        <v>27</v>
      </c>
      <c r="C637" s="0" t="s">
        <v>33</v>
      </c>
      <c r="D637" s="0" t="s">
        <v>4904</v>
      </c>
      <c r="E637" s="5" t="s">
        <v>4905</v>
      </c>
      <c r="I637" s="2">
        <v>0</v>
      </c>
      <c r="J637" s="2">
        <v>503</v>
      </c>
      <c r="M637" s="5" t="s">
        <v>3309</v>
      </c>
      <c r="N637" s="0" t="s">
        <v>104</v>
      </c>
      <c r="O637" s="3">
        <v>666.4431212723657</v>
      </c>
      <c r="P637" s="3">
        <f>IF(O637="","",O637*MAX(I637,J637))</f>
      </c>
      <c r="Q637" s="0" t="s">
        <v>106</v>
      </c>
      <c r="R637" s="0" t="s">
        <v>107</v>
      </c>
    </row>
    <row r="638">
      <c r="A638" s="0">
        <v>1495</v>
      </c>
      <c r="B638" s="0" t="s">
        <v>27</v>
      </c>
      <c r="C638" s="0" t="s">
        <v>30</v>
      </c>
      <c r="D638" s="0" t="s">
        <v>4907</v>
      </c>
      <c r="E638" s="5" t="s">
        <v>4908</v>
      </c>
      <c r="I638" s="2">
        <v>0</v>
      </c>
      <c r="J638" s="2">
        <v>100</v>
      </c>
      <c r="M638" s="5" t="s">
        <v>3309</v>
      </c>
      <c r="N638" s="0" t="s">
        <v>104</v>
      </c>
      <c r="O638" s="3">
        <v>50.7433</v>
      </c>
      <c r="P638" s="3">
        <f>IF(O638="","",O638*MAX(I638,J638))</f>
      </c>
      <c r="Q638" s="0" t="s">
        <v>106</v>
      </c>
      <c r="R638" s="0" t="s">
        <v>107</v>
      </c>
    </row>
    <row r="639">
      <c r="A639" s="0">
        <v>1496</v>
      </c>
      <c r="B639" s="0" t="s">
        <v>27</v>
      </c>
      <c r="C639" s="0" t="s">
        <v>30</v>
      </c>
      <c r="D639" s="0" t="s">
        <v>4910</v>
      </c>
      <c r="E639" s="5" t="s">
        <v>331</v>
      </c>
      <c r="I639" s="2">
        <v>0</v>
      </c>
      <c r="J639" s="2">
        <v>100</v>
      </c>
      <c r="M639" s="5" t="s">
        <v>3309</v>
      </c>
      <c r="N639" s="0" t="s">
        <v>104</v>
      </c>
      <c r="O639" s="3">
        <v>328</v>
      </c>
      <c r="P639" s="3">
        <f>IF(O639="","",O639*MAX(I639,J639))</f>
      </c>
      <c r="Q639" s="0" t="s">
        <v>106</v>
      </c>
      <c r="R639" s="0" t="s">
        <v>107</v>
      </c>
    </row>
    <row r="640">
      <c r="A640" s="0">
        <v>1497</v>
      </c>
      <c r="B640" s="0" t="s">
        <v>27</v>
      </c>
      <c r="C640" s="0" t="s">
        <v>30</v>
      </c>
      <c r="D640" s="0" t="s">
        <v>4912</v>
      </c>
      <c r="E640" s="5" t="s">
        <v>4913</v>
      </c>
      <c r="I640" s="2">
        <v>0</v>
      </c>
      <c r="J640" s="2">
        <v>100</v>
      </c>
      <c r="M640" s="5" t="s">
        <v>3309</v>
      </c>
      <c r="N640" s="0" t="s">
        <v>104</v>
      </c>
      <c r="O640" s="3">
        <v>82.8</v>
      </c>
      <c r="P640" s="3">
        <f>IF(O640="","",O640*MAX(I640,J640))</f>
      </c>
      <c r="Q640" s="0" t="s">
        <v>106</v>
      </c>
      <c r="R640" s="0" t="s">
        <v>107</v>
      </c>
    </row>
    <row r="641">
      <c r="A641" s="0">
        <v>1498</v>
      </c>
      <c r="B641" s="0" t="s">
        <v>27</v>
      </c>
      <c r="C641" s="0" t="s">
        <v>30</v>
      </c>
      <c r="D641" s="0" t="s">
        <v>4915</v>
      </c>
      <c r="E641" s="5" t="s">
        <v>4697</v>
      </c>
      <c r="I641" s="2">
        <v>0</v>
      </c>
      <c r="J641" s="2">
        <v>150</v>
      </c>
      <c r="M641" s="5" t="s">
        <v>3309</v>
      </c>
      <c r="N641" s="0" t="s">
        <v>104</v>
      </c>
      <c r="O641" s="3">
        <v>180.00333333333333</v>
      </c>
      <c r="P641" s="3">
        <f>IF(O641="","",O641*MAX(I641,J641))</f>
      </c>
      <c r="Q641" s="0" t="s">
        <v>106</v>
      </c>
      <c r="R641" s="0" t="s">
        <v>107</v>
      </c>
    </row>
    <row r="642">
      <c r="A642" s="0">
        <v>1499</v>
      </c>
      <c r="B642" s="0" t="s">
        <v>27</v>
      </c>
      <c r="C642" s="0" t="s">
        <v>30</v>
      </c>
      <c r="D642" s="0" t="s">
        <v>4917</v>
      </c>
      <c r="E642" s="5" t="s">
        <v>2404</v>
      </c>
      <c r="I642" s="2">
        <v>0</v>
      </c>
      <c r="J642" s="2">
        <v>100</v>
      </c>
      <c r="M642" s="5" t="s">
        <v>3309</v>
      </c>
      <c r="N642" s="0" t="s">
        <v>104</v>
      </c>
      <c r="O642" s="3">
        <v>575.3447</v>
      </c>
      <c r="P642" s="3">
        <f>IF(O642="","",O642*MAX(I642,J642))</f>
      </c>
      <c r="Q642" s="0" t="s">
        <v>106</v>
      </c>
      <c r="R642" s="0" t="s">
        <v>107</v>
      </c>
    </row>
    <row r="643">
      <c r="A643" s="0">
        <v>1500</v>
      </c>
      <c r="B643" s="0" t="s">
        <v>27</v>
      </c>
      <c r="C643" s="0" t="s">
        <v>30</v>
      </c>
      <c r="D643" s="0" t="s">
        <v>4919</v>
      </c>
      <c r="E643" s="5" t="s">
        <v>4920</v>
      </c>
      <c r="I643" s="2">
        <v>0</v>
      </c>
      <c r="J643" s="2">
        <v>100</v>
      </c>
      <c r="M643" s="5" t="s">
        <v>3309</v>
      </c>
      <c r="N643" s="0" t="s">
        <v>104</v>
      </c>
      <c r="O643" s="3">
        <v>703.8927</v>
      </c>
      <c r="P643" s="3">
        <f>IF(O643="","",O643*MAX(I643,J643))</f>
      </c>
      <c r="Q643" s="0" t="s">
        <v>106</v>
      </c>
      <c r="R643" s="0" t="s">
        <v>107</v>
      </c>
    </row>
    <row r="644">
      <c r="A644" s="0">
        <v>1501</v>
      </c>
      <c r="B644" s="0" t="s">
        <v>28</v>
      </c>
      <c r="C644" s="0" t="s">
        <v>30</v>
      </c>
      <c r="D644" s="0" t="s">
        <v>4919</v>
      </c>
      <c r="E644" s="5" t="s">
        <v>4920</v>
      </c>
      <c r="I644" s="2">
        <v>0</v>
      </c>
      <c r="J644" s="2">
        <v>100</v>
      </c>
      <c r="M644" s="5" t="s">
        <v>3309</v>
      </c>
      <c r="N644" s="0" t="s">
        <v>104</v>
      </c>
      <c r="O644" s="3">
        <v>975.5</v>
      </c>
      <c r="P644" s="3">
        <f>IF(O644="","",O644*MAX(I644,J644))</f>
      </c>
      <c r="Q644" s="0" t="s">
        <v>106</v>
      </c>
      <c r="R644" s="0" t="s">
        <v>107</v>
      </c>
    </row>
    <row r="645">
      <c r="A645" s="0">
        <v>1502</v>
      </c>
      <c r="B645" s="0" t="s">
        <v>27</v>
      </c>
      <c r="C645" s="0" t="s">
        <v>30</v>
      </c>
      <c r="D645" s="0" t="s">
        <v>4923</v>
      </c>
      <c r="E645" s="5" t="s">
        <v>4924</v>
      </c>
      <c r="I645" s="2">
        <v>0</v>
      </c>
      <c r="J645" s="2">
        <v>100</v>
      </c>
      <c r="M645" s="5" t="s">
        <v>3309</v>
      </c>
      <c r="N645" s="0" t="s">
        <v>104</v>
      </c>
      <c r="O645" s="3">
        <v>118.19</v>
      </c>
      <c r="P645" s="3">
        <f>IF(O645="","",O645*MAX(I645,J645))</f>
      </c>
      <c r="Q645" s="0" t="s">
        <v>106</v>
      </c>
      <c r="R645" s="0" t="s">
        <v>107</v>
      </c>
    </row>
    <row r="646">
      <c r="A646" s="0">
        <v>1503</v>
      </c>
      <c r="B646" s="0" t="s">
        <v>27</v>
      </c>
      <c r="C646" s="0" t="s">
        <v>30</v>
      </c>
      <c r="D646" s="0" t="s">
        <v>4926</v>
      </c>
      <c r="E646" s="5" t="s">
        <v>480</v>
      </c>
      <c r="I646" s="2">
        <v>0</v>
      </c>
      <c r="J646" s="2">
        <v>100</v>
      </c>
      <c r="M646" s="5" t="s">
        <v>3309</v>
      </c>
      <c r="N646" s="0" t="s">
        <v>104</v>
      </c>
      <c r="O646" s="3">
        <v>170</v>
      </c>
      <c r="P646" s="3">
        <f>IF(O646="","",O646*MAX(I646,J646))</f>
      </c>
      <c r="Q646" s="0" t="s">
        <v>106</v>
      </c>
      <c r="R646" s="0" t="s">
        <v>107</v>
      </c>
    </row>
    <row r="647">
      <c r="A647" s="0">
        <v>1504</v>
      </c>
      <c r="B647" s="0" t="s">
        <v>27</v>
      </c>
      <c r="C647" s="0" t="s">
        <v>30</v>
      </c>
      <c r="D647" s="0" t="s">
        <v>4928</v>
      </c>
      <c r="E647" s="5" t="s">
        <v>4929</v>
      </c>
      <c r="I647" s="2">
        <v>0</v>
      </c>
      <c r="J647" s="2">
        <v>135</v>
      </c>
      <c r="M647" s="5" t="s">
        <v>3309</v>
      </c>
      <c r="N647" s="0" t="s">
        <v>104</v>
      </c>
      <c r="O647" s="3">
        <v>1898.0555555555557</v>
      </c>
      <c r="P647" s="3">
        <f>IF(O647="","",O647*MAX(I647,J647))</f>
      </c>
      <c r="Q647" s="0" t="s">
        <v>106</v>
      </c>
      <c r="R647" s="0" t="s">
        <v>107</v>
      </c>
    </row>
    <row r="648">
      <c r="A648" s="0">
        <v>1505</v>
      </c>
      <c r="B648" s="0" t="s">
        <v>27</v>
      </c>
      <c r="C648" s="0" t="s">
        <v>30</v>
      </c>
      <c r="D648" s="0" t="s">
        <v>4931</v>
      </c>
      <c r="E648" s="5" t="s">
        <v>4932</v>
      </c>
      <c r="I648" s="2">
        <v>0</v>
      </c>
      <c r="J648" s="2">
        <v>100</v>
      </c>
      <c r="M648" s="5" t="s">
        <v>3309</v>
      </c>
      <c r="N648" s="0" t="s">
        <v>104</v>
      </c>
      <c r="O648" s="3">
        <v>6500</v>
      </c>
      <c r="P648" s="3">
        <f>IF(O648="","",O648*MAX(I648,J648))</f>
      </c>
      <c r="Q648" s="0" t="s">
        <v>106</v>
      </c>
      <c r="R648" s="0" t="s">
        <v>107</v>
      </c>
    </row>
    <row r="649">
      <c r="A649" s="0">
        <v>1506</v>
      </c>
      <c r="B649" s="0" t="s">
        <v>27</v>
      </c>
      <c r="C649" s="0" t="s">
        <v>30</v>
      </c>
      <c r="D649" s="0" t="s">
        <v>4934</v>
      </c>
      <c r="E649" s="5" t="s">
        <v>3540</v>
      </c>
      <c r="I649" s="2">
        <v>0</v>
      </c>
      <c r="J649" s="2">
        <v>100</v>
      </c>
      <c r="M649" s="5" t="s">
        <v>3309</v>
      </c>
      <c r="N649" s="0" t="s">
        <v>104</v>
      </c>
      <c r="O649" s="3">
        <v>443.6793</v>
      </c>
      <c r="P649" s="3">
        <f>IF(O649="","",O649*MAX(I649,J649))</f>
      </c>
      <c r="Q649" s="0" t="s">
        <v>106</v>
      </c>
      <c r="R649" s="0" t="s">
        <v>107</v>
      </c>
    </row>
    <row r="650">
      <c r="A650" s="0">
        <v>1507</v>
      </c>
      <c r="B650" s="0" t="s">
        <v>27</v>
      </c>
      <c r="C650" s="0" t="s">
        <v>30</v>
      </c>
      <c r="D650" s="0" t="s">
        <v>4936</v>
      </c>
      <c r="E650" s="5" t="s">
        <v>4937</v>
      </c>
      <c r="I650" s="2">
        <v>0</v>
      </c>
      <c r="J650" s="2">
        <v>97</v>
      </c>
      <c r="M650" s="5" t="s">
        <v>3309</v>
      </c>
      <c r="N650" s="0" t="s">
        <v>104</v>
      </c>
      <c r="O650" s="3">
        <v>1807.1057731958763</v>
      </c>
      <c r="P650" s="3">
        <f>IF(O650="","",O650*MAX(I650,J650))</f>
      </c>
      <c r="Q650" s="0" t="s">
        <v>106</v>
      </c>
      <c r="R650" s="0" t="s">
        <v>107</v>
      </c>
    </row>
    <row r="651">
      <c r="A651" s="0">
        <v>1508</v>
      </c>
      <c r="B651" s="0" t="s">
        <v>28</v>
      </c>
      <c r="C651" s="0" t="s">
        <v>30</v>
      </c>
      <c r="D651" s="0" t="s">
        <v>4936</v>
      </c>
      <c r="E651" s="5" t="s">
        <v>4937</v>
      </c>
      <c r="I651" s="2">
        <v>0</v>
      </c>
      <c r="J651" s="2">
        <v>4</v>
      </c>
      <c r="M651" s="5" t="s">
        <v>3309</v>
      </c>
      <c r="N651" s="0" t="s">
        <v>104</v>
      </c>
      <c r="O651" s="3">
        <v>12888.8</v>
      </c>
      <c r="P651" s="3">
        <f>IF(O651="","",O651*MAX(I651,J651))</f>
      </c>
      <c r="Q651" s="0" t="s">
        <v>106</v>
      </c>
      <c r="R651" s="0" t="s">
        <v>107</v>
      </c>
    </row>
    <row r="652">
      <c r="A652" s="0">
        <v>1509</v>
      </c>
      <c r="B652" s="0" t="s">
        <v>27</v>
      </c>
      <c r="C652" s="0" t="s">
        <v>33</v>
      </c>
      <c r="D652" s="0" t="s">
        <v>4940</v>
      </c>
      <c r="E652" s="5" t="s">
        <v>4941</v>
      </c>
      <c r="I652" s="2">
        <v>0</v>
      </c>
      <c r="J652" s="2">
        <v>140</v>
      </c>
      <c r="M652" s="5" t="s">
        <v>3309</v>
      </c>
      <c r="N652" s="0" t="s">
        <v>104</v>
      </c>
      <c r="O652" s="3">
        <v>30.490000000000002</v>
      </c>
      <c r="P652" s="3">
        <f>IF(O652="","",O652*MAX(I652,J652))</f>
      </c>
      <c r="Q652" s="0" t="s">
        <v>106</v>
      </c>
      <c r="R652" s="0" t="s">
        <v>107</v>
      </c>
    </row>
    <row r="653">
      <c r="A653" s="0">
        <v>1510</v>
      </c>
      <c r="B653" s="0" t="s">
        <v>28</v>
      </c>
      <c r="C653" s="0" t="s">
        <v>33</v>
      </c>
      <c r="D653" s="0" t="s">
        <v>4940</v>
      </c>
      <c r="E653" s="5" t="s">
        <v>4941</v>
      </c>
      <c r="I653" s="2">
        <v>0</v>
      </c>
      <c r="J653" s="2">
        <v>35</v>
      </c>
      <c r="M653" s="5" t="s">
        <v>3309</v>
      </c>
      <c r="N653" s="0" t="s">
        <v>104</v>
      </c>
      <c r="O653" s="3">
        <v>1193</v>
      </c>
      <c r="P653" s="3">
        <f>IF(O653="","",O653*MAX(I653,J653))</f>
      </c>
      <c r="Q653" s="0" t="s">
        <v>106</v>
      </c>
      <c r="R653" s="0" t="s">
        <v>107</v>
      </c>
    </row>
    <row r="654">
      <c r="A654" s="0">
        <v>1511</v>
      </c>
      <c r="B654" s="0" t="s">
        <v>27</v>
      </c>
      <c r="C654" s="0" t="s">
        <v>30</v>
      </c>
      <c r="D654" s="0" t="s">
        <v>4944</v>
      </c>
      <c r="E654" s="5" t="s">
        <v>4945</v>
      </c>
      <c r="I654" s="2">
        <v>0</v>
      </c>
      <c r="J654" s="2">
        <v>90</v>
      </c>
      <c r="M654" s="5" t="s">
        <v>3309</v>
      </c>
      <c r="N654" s="0" t="s">
        <v>104</v>
      </c>
      <c r="O654" s="3">
        <v>215.95555555555555</v>
      </c>
      <c r="P654" s="3">
        <f>IF(O654="","",O654*MAX(I654,J654))</f>
      </c>
      <c r="Q654" s="0" t="s">
        <v>106</v>
      </c>
      <c r="R654" s="0" t="s">
        <v>107</v>
      </c>
    </row>
    <row r="655">
      <c r="A655" s="0">
        <v>1512</v>
      </c>
      <c r="B655" s="0" t="s">
        <v>27</v>
      </c>
      <c r="C655" s="0" t="s">
        <v>33</v>
      </c>
      <c r="D655" s="0" t="s">
        <v>4947</v>
      </c>
      <c r="E655" s="5" t="s">
        <v>4948</v>
      </c>
      <c r="I655" s="2">
        <v>0</v>
      </c>
      <c r="J655" s="2">
        <v>82</v>
      </c>
      <c r="M655" s="5" t="s">
        <v>3309</v>
      </c>
      <c r="N655" s="0" t="s">
        <v>104</v>
      </c>
      <c r="O655" s="3">
        <v>65.87</v>
      </c>
      <c r="P655" s="3">
        <f>IF(O655="","",O655*MAX(I655,J655))</f>
      </c>
      <c r="Q655" s="0" t="s">
        <v>106</v>
      </c>
      <c r="R655" s="0" t="s">
        <v>107</v>
      </c>
    </row>
    <row r="656">
      <c r="A656" s="0">
        <v>1513</v>
      </c>
      <c r="B656" s="0" t="s">
        <v>28</v>
      </c>
      <c r="C656" s="0" t="s">
        <v>33</v>
      </c>
      <c r="D656" s="0" t="s">
        <v>4947</v>
      </c>
      <c r="E656" s="5" t="s">
        <v>4948</v>
      </c>
      <c r="I656" s="2">
        <v>0</v>
      </c>
      <c r="J656" s="2">
        <v>48</v>
      </c>
      <c r="M656" s="5" t="s">
        <v>3309</v>
      </c>
      <c r="N656" s="0" t="s">
        <v>104</v>
      </c>
      <c r="O656" s="3">
        <v>1593.5170833333334</v>
      </c>
      <c r="P656" s="3">
        <f>IF(O656="","",O656*MAX(I656,J656))</f>
      </c>
      <c r="Q656" s="0" t="s">
        <v>106</v>
      </c>
      <c r="R656" s="0" t="s">
        <v>107</v>
      </c>
    </row>
    <row r="657">
      <c r="A657" s="0">
        <v>1515</v>
      </c>
      <c r="B657" s="0" t="s">
        <v>27</v>
      </c>
      <c r="C657" s="0" t="s">
        <v>33</v>
      </c>
      <c r="D657" s="0" t="s">
        <v>4954</v>
      </c>
      <c r="E657" s="5" t="s">
        <v>4955</v>
      </c>
      <c r="I657" s="2">
        <v>0</v>
      </c>
      <c r="J657" s="2">
        <v>112</v>
      </c>
      <c r="M657" s="5" t="s">
        <v>3309</v>
      </c>
      <c r="N657" s="0" t="s">
        <v>104</v>
      </c>
      <c r="O657" s="3">
        <v>706.7877678571429</v>
      </c>
      <c r="P657" s="3">
        <f>IF(O657="","",O657*MAX(I657,J657))</f>
      </c>
      <c r="Q657" s="0" t="s">
        <v>106</v>
      </c>
      <c r="R657" s="0" t="s">
        <v>107</v>
      </c>
    </row>
    <row r="658">
      <c r="A658" s="0">
        <v>1516</v>
      </c>
      <c r="B658" s="0" t="s">
        <v>27</v>
      </c>
      <c r="C658" s="0" t="s">
        <v>33</v>
      </c>
      <c r="D658" s="0" t="s">
        <v>4957</v>
      </c>
      <c r="E658" s="5" t="s">
        <v>4958</v>
      </c>
      <c r="I658" s="2">
        <v>0</v>
      </c>
      <c r="J658" s="2">
        <v>220</v>
      </c>
      <c r="M658" s="5" t="s">
        <v>3309</v>
      </c>
      <c r="N658" s="0" t="s">
        <v>104</v>
      </c>
      <c r="O658" s="3">
        <v>135.2809090909091</v>
      </c>
      <c r="P658" s="3">
        <f>IF(O658="","",O658*MAX(I658,J658))</f>
      </c>
      <c r="Q658" s="0" t="s">
        <v>106</v>
      </c>
      <c r="R658" s="0" t="s">
        <v>107</v>
      </c>
    </row>
    <row r="659">
      <c r="A659" s="0">
        <v>1517</v>
      </c>
      <c r="B659" s="0" t="s">
        <v>27</v>
      </c>
      <c r="C659" s="0" t="s">
        <v>30</v>
      </c>
      <c r="D659" s="0" t="s">
        <v>4960</v>
      </c>
      <c r="E659" s="5" t="s">
        <v>4961</v>
      </c>
      <c r="I659" s="2">
        <v>0</v>
      </c>
      <c r="J659" s="2">
        <v>80</v>
      </c>
      <c r="M659" s="5" t="s">
        <v>3309</v>
      </c>
      <c r="N659" s="0" t="s">
        <v>104</v>
      </c>
      <c r="O659" s="3">
        <v>397</v>
      </c>
      <c r="P659" s="3">
        <f>IF(O659="","",O659*MAX(I659,J659))</f>
      </c>
      <c r="Q659" s="0" t="s">
        <v>106</v>
      </c>
      <c r="R659" s="0" t="s">
        <v>107</v>
      </c>
    </row>
    <row r="660">
      <c r="A660" s="0">
        <v>1518</v>
      </c>
      <c r="B660" s="0" t="s">
        <v>27</v>
      </c>
      <c r="C660" s="0" t="s">
        <v>30</v>
      </c>
      <c r="D660" s="0" t="s">
        <v>4963</v>
      </c>
      <c r="E660" s="5" t="s">
        <v>4964</v>
      </c>
      <c r="I660" s="2">
        <v>0</v>
      </c>
      <c r="J660" s="2">
        <v>80</v>
      </c>
      <c r="M660" s="5" t="s">
        <v>3309</v>
      </c>
      <c r="N660" s="0" t="s">
        <v>104</v>
      </c>
      <c r="O660" s="3">
        <v>0</v>
      </c>
      <c r="P660" s="3">
        <f>IF(O660="","",O660*MAX(I660,J660))</f>
      </c>
      <c r="Q660" s="0" t="s">
        <v>106</v>
      </c>
      <c r="R660" s="0" t="s">
        <v>107</v>
      </c>
    </row>
    <row r="661">
      <c r="A661" s="0">
        <v>1519</v>
      </c>
      <c r="B661" s="0" t="s">
        <v>27</v>
      </c>
      <c r="C661" s="0" t="s">
        <v>30</v>
      </c>
      <c r="D661" s="0" t="s">
        <v>4966</v>
      </c>
      <c r="E661" s="5" t="s">
        <v>4967</v>
      </c>
      <c r="I661" s="2">
        <v>0</v>
      </c>
      <c r="J661" s="2">
        <v>80</v>
      </c>
      <c r="M661" s="5" t="s">
        <v>3309</v>
      </c>
      <c r="N661" s="0" t="s">
        <v>104</v>
      </c>
      <c r="O661" s="3">
        <v>4463.25</v>
      </c>
      <c r="P661" s="3">
        <f>IF(O661="","",O661*MAX(I661,J661))</f>
      </c>
      <c r="Q661" s="0" t="s">
        <v>106</v>
      </c>
      <c r="R661" s="0" t="s">
        <v>107</v>
      </c>
    </row>
    <row r="662">
      <c r="A662" s="0">
        <v>1520</v>
      </c>
      <c r="B662" s="0" t="s">
        <v>27</v>
      </c>
      <c r="C662" s="0" t="s">
        <v>33</v>
      </c>
      <c r="D662" s="0" t="s">
        <v>218</v>
      </c>
      <c r="E662" s="5" t="s">
        <v>219</v>
      </c>
      <c r="I662" s="2">
        <v>0</v>
      </c>
      <c r="J662" s="2">
        <v>137</v>
      </c>
      <c r="M662" s="5" t="s">
        <v>3321</v>
      </c>
      <c r="N662" s="0" t="s">
        <v>104</v>
      </c>
      <c r="O662" s="3">
        <v>112.09167883211678</v>
      </c>
      <c r="P662" s="3">
        <f>IF(O662="","",O662*MAX(I662,J662))</f>
      </c>
      <c r="Q662" s="0" t="s">
        <v>106</v>
      </c>
      <c r="R662" s="0" t="s">
        <v>107</v>
      </c>
    </row>
    <row r="663">
      <c r="A663" s="0">
        <v>1521</v>
      </c>
      <c r="B663" s="0" t="s">
        <v>28</v>
      </c>
      <c r="C663" s="0" t="s">
        <v>33</v>
      </c>
      <c r="D663" s="0" t="s">
        <v>218</v>
      </c>
      <c r="E663" s="5" t="s">
        <v>219</v>
      </c>
      <c r="I663" s="2">
        <v>0</v>
      </c>
      <c r="J663" s="2">
        <v>46</v>
      </c>
      <c r="M663" s="5" t="s">
        <v>3333</v>
      </c>
      <c r="N663" s="0" t="s">
        <v>104</v>
      </c>
      <c r="O663" s="3">
        <v>1456.0552173913045</v>
      </c>
      <c r="P663" s="3">
        <f>IF(O663="","",O663*MAX(I663,J663))</f>
      </c>
      <c r="Q663" s="0" t="s">
        <v>106</v>
      </c>
      <c r="R663" s="0" t="s">
        <v>107</v>
      </c>
    </row>
    <row r="664">
      <c r="A664" s="0">
        <v>1522</v>
      </c>
      <c r="B664" s="0" t="s">
        <v>27</v>
      </c>
      <c r="C664" s="0" t="s">
        <v>30</v>
      </c>
      <c r="D664" s="0" t="s">
        <v>4971</v>
      </c>
      <c r="E664" s="5" t="s">
        <v>290</v>
      </c>
      <c r="I664" s="2">
        <v>0</v>
      </c>
      <c r="J664" s="2">
        <v>77</v>
      </c>
      <c r="M664" s="5" t="s">
        <v>3309</v>
      </c>
      <c r="N664" s="0" t="s">
        <v>104</v>
      </c>
      <c r="O664" s="3">
        <v>37486.15194805195</v>
      </c>
      <c r="P664" s="3">
        <f>IF(O664="","",O664*MAX(I664,J664))</f>
      </c>
      <c r="Q664" s="0" t="s">
        <v>106</v>
      </c>
      <c r="R664" s="0" t="s">
        <v>107</v>
      </c>
    </row>
    <row r="665">
      <c r="A665" s="0">
        <v>1523</v>
      </c>
      <c r="B665" s="0" t="s">
        <v>27</v>
      </c>
      <c r="C665" s="0" t="s">
        <v>30</v>
      </c>
      <c r="D665" s="0" t="s">
        <v>919</v>
      </c>
      <c r="E665" s="5" t="s">
        <v>920</v>
      </c>
      <c r="I665" s="2">
        <v>0</v>
      </c>
      <c r="J665" s="2">
        <v>72</v>
      </c>
      <c r="M665" s="5" t="s">
        <v>3321</v>
      </c>
      <c r="N665" s="0" t="s">
        <v>104</v>
      </c>
      <c r="O665" s="3">
        <v>189</v>
      </c>
      <c r="P665" s="3">
        <f>IF(O665="","",O665*MAX(I665,J665))</f>
      </c>
      <c r="Q665" s="0" t="s">
        <v>106</v>
      </c>
      <c r="R665" s="0" t="s">
        <v>107</v>
      </c>
    </row>
    <row r="666">
      <c r="A666" s="0">
        <v>1524</v>
      </c>
      <c r="B666" s="0" t="s">
        <v>27</v>
      </c>
      <c r="C666" s="0" t="s">
        <v>30</v>
      </c>
      <c r="D666" s="0" t="s">
        <v>926</v>
      </c>
      <c r="E666" s="5" t="s">
        <v>927</v>
      </c>
      <c r="I666" s="2">
        <v>0</v>
      </c>
      <c r="J666" s="2">
        <v>72</v>
      </c>
      <c r="M666" s="5" t="s">
        <v>3321</v>
      </c>
      <c r="N666" s="0" t="s">
        <v>104</v>
      </c>
      <c r="O666" s="3">
        <v>189</v>
      </c>
      <c r="P666" s="3">
        <f>IF(O666="","",O666*MAX(I666,J666))</f>
      </c>
      <c r="Q666" s="0" t="s">
        <v>106</v>
      </c>
      <c r="R666" s="0" t="s">
        <v>107</v>
      </c>
    </row>
    <row r="667">
      <c r="A667" s="0">
        <v>1525</v>
      </c>
      <c r="B667" s="0" t="s">
        <v>27</v>
      </c>
      <c r="C667" s="0" t="s">
        <v>33</v>
      </c>
      <c r="D667" s="0" t="s">
        <v>4975</v>
      </c>
      <c r="E667" s="5" t="s">
        <v>2299</v>
      </c>
      <c r="I667" s="2">
        <v>0</v>
      </c>
      <c r="J667" s="2">
        <v>70</v>
      </c>
      <c r="M667" s="5" t="s">
        <v>3309</v>
      </c>
      <c r="N667" s="0" t="s">
        <v>104</v>
      </c>
      <c r="O667" s="3">
        <v>622</v>
      </c>
      <c r="P667" s="3">
        <f>IF(O667="","",O667*MAX(I667,J667))</f>
      </c>
      <c r="Q667" s="0" t="s">
        <v>106</v>
      </c>
      <c r="R667" s="0" t="s">
        <v>107</v>
      </c>
    </row>
    <row r="668">
      <c r="A668" s="0">
        <v>1526</v>
      </c>
      <c r="B668" s="0" t="s">
        <v>27</v>
      </c>
      <c r="C668" s="0" t="s">
        <v>30</v>
      </c>
      <c r="D668" s="0" t="s">
        <v>4977</v>
      </c>
      <c r="E668" s="5" t="s">
        <v>4978</v>
      </c>
      <c r="I668" s="2">
        <v>0</v>
      </c>
      <c r="J668" s="2">
        <v>70</v>
      </c>
      <c r="M668" s="5" t="s">
        <v>3309</v>
      </c>
      <c r="N668" s="0" t="s">
        <v>104</v>
      </c>
      <c r="O668" s="3">
        <v>254.82857142857142</v>
      </c>
      <c r="P668" s="3">
        <f>IF(O668="","",O668*MAX(I668,J668))</f>
      </c>
      <c r="Q668" s="0" t="s">
        <v>106</v>
      </c>
      <c r="R668" s="0" t="s">
        <v>107</v>
      </c>
    </row>
    <row r="669">
      <c r="A669" s="0">
        <v>1532</v>
      </c>
      <c r="B669" s="0" t="s">
        <v>27</v>
      </c>
      <c r="C669" s="0" t="s">
        <v>33</v>
      </c>
      <c r="D669" s="0" t="s">
        <v>4993</v>
      </c>
      <c r="E669" s="5" t="s">
        <v>3213</v>
      </c>
      <c r="I669" s="2">
        <v>0</v>
      </c>
      <c r="J669" s="2">
        <v>60</v>
      </c>
      <c r="M669" s="5" t="s">
        <v>3309</v>
      </c>
      <c r="N669" s="0" t="s">
        <v>104</v>
      </c>
      <c r="O669" s="3">
        <v>158.6</v>
      </c>
      <c r="P669" s="3">
        <f>IF(O669="","",O669*MAX(I669,J669))</f>
      </c>
      <c r="Q669" s="0" t="s">
        <v>106</v>
      </c>
      <c r="R669" s="0" t="s">
        <v>107</v>
      </c>
    </row>
    <row r="670">
      <c r="A670" s="0">
        <v>1533</v>
      </c>
      <c r="B670" s="0" t="s">
        <v>28</v>
      </c>
      <c r="C670" s="0" t="s">
        <v>33</v>
      </c>
      <c r="D670" s="0" t="s">
        <v>4993</v>
      </c>
      <c r="E670" s="5" t="s">
        <v>3213</v>
      </c>
      <c r="I670" s="2">
        <v>0</v>
      </c>
      <c r="J670" s="2">
        <v>6</v>
      </c>
      <c r="M670" s="5" t="s">
        <v>3304</v>
      </c>
      <c r="N670" s="0" t="s">
        <v>104</v>
      </c>
      <c r="O670" s="3">
        <v>9625.289999999999</v>
      </c>
      <c r="P670" s="3">
        <f>IF(O670="","",O670*MAX(I670,J670))</f>
      </c>
      <c r="Q670" s="0" t="s">
        <v>106</v>
      </c>
      <c r="R670" s="0" t="s">
        <v>107</v>
      </c>
    </row>
    <row r="671">
      <c r="A671" s="0">
        <v>1534</v>
      </c>
      <c r="B671" s="0" t="s">
        <v>27</v>
      </c>
      <c r="C671" s="0" t="s">
        <v>33</v>
      </c>
      <c r="D671" s="0" t="s">
        <v>4996</v>
      </c>
      <c r="E671" s="5" t="s">
        <v>4997</v>
      </c>
      <c r="I671" s="2">
        <v>0</v>
      </c>
      <c r="J671" s="2">
        <v>60</v>
      </c>
      <c r="M671" s="5" t="s">
        <v>3309</v>
      </c>
      <c r="N671" s="0" t="s">
        <v>104</v>
      </c>
      <c r="O671" s="3">
        <v>3986</v>
      </c>
      <c r="P671" s="3">
        <f>IF(O671="","",O671*MAX(I671,J671))</f>
      </c>
      <c r="Q671" s="0" t="s">
        <v>106</v>
      </c>
      <c r="R671" s="0" t="s">
        <v>107</v>
      </c>
    </row>
    <row r="672">
      <c r="A672" s="0">
        <v>1535</v>
      </c>
      <c r="B672" s="0" t="s">
        <v>27</v>
      </c>
      <c r="C672" s="0" t="s">
        <v>33</v>
      </c>
      <c r="D672" s="0" t="s">
        <v>4999</v>
      </c>
      <c r="E672" s="5" t="s">
        <v>3208</v>
      </c>
      <c r="I672" s="2">
        <v>0</v>
      </c>
      <c r="J672" s="2">
        <v>66</v>
      </c>
      <c r="M672" s="5" t="s">
        <v>3309</v>
      </c>
      <c r="N672" s="0" t="s">
        <v>104</v>
      </c>
      <c r="O672" s="3">
        <v>955.3636363636364</v>
      </c>
      <c r="P672" s="3">
        <f>IF(O672="","",O672*MAX(I672,J672))</f>
      </c>
      <c r="Q672" s="0" t="s">
        <v>106</v>
      </c>
      <c r="R672" s="0" t="s">
        <v>107</v>
      </c>
    </row>
    <row r="673">
      <c r="A673" s="0">
        <v>1536</v>
      </c>
      <c r="B673" s="0" t="s">
        <v>27</v>
      </c>
      <c r="C673" s="0" t="s">
        <v>33</v>
      </c>
      <c r="D673" s="0" t="s">
        <v>5001</v>
      </c>
      <c r="E673" s="5" t="s">
        <v>5002</v>
      </c>
      <c r="I673" s="2">
        <v>0</v>
      </c>
      <c r="J673" s="2">
        <v>79</v>
      </c>
      <c r="M673" s="5" t="s">
        <v>3309</v>
      </c>
      <c r="N673" s="0" t="s">
        <v>104</v>
      </c>
      <c r="O673" s="3">
        <v>921.9359493670886</v>
      </c>
      <c r="P673" s="3">
        <f>IF(O673="","",O673*MAX(I673,J673))</f>
      </c>
      <c r="Q673" s="0" t="s">
        <v>106</v>
      </c>
      <c r="R673" s="0" t="s">
        <v>107</v>
      </c>
    </row>
    <row r="674">
      <c r="A674" s="0">
        <v>1540</v>
      </c>
      <c r="B674" s="0" t="s">
        <v>27</v>
      </c>
      <c r="C674" s="0" t="s">
        <v>33</v>
      </c>
      <c r="D674" s="0" t="s">
        <v>5013</v>
      </c>
      <c r="E674" s="5" t="s">
        <v>5014</v>
      </c>
      <c r="I674" s="2">
        <v>0</v>
      </c>
      <c r="J674" s="2">
        <v>55</v>
      </c>
      <c r="M674" s="5" t="s">
        <v>3309</v>
      </c>
      <c r="N674" s="0" t="s">
        <v>104</v>
      </c>
      <c r="O674" s="3">
        <v>4613.173636363636</v>
      </c>
      <c r="P674" s="3">
        <f>IF(O674="","",O674*MAX(I674,J674))</f>
      </c>
      <c r="Q674" s="0" t="s">
        <v>106</v>
      </c>
      <c r="R674" s="0" t="s">
        <v>107</v>
      </c>
    </row>
    <row r="675">
      <c r="A675" s="0">
        <v>1543</v>
      </c>
      <c r="B675" s="0" t="s">
        <v>27</v>
      </c>
      <c r="C675" s="0" t="s">
        <v>33</v>
      </c>
      <c r="D675" s="0" t="s">
        <v>5022</v>
      </c>
      <c r="E675" s="5" t="s">
        <v>5023</v>
      </c>
      <c r="I675" s="2">
        <v>0</v>
      </c>
      <c r="J675" s="2">
        <v>50</v>
      </c>
      <c r="M675" s="5" t="s">
        <v>3309</v>
      </c>
      <c r="N675" s="0" t="s">
        <v>104</v>
      </c>
      <c r="O675" s="3">
        <v>200</v>
      </c>
      <c r="P675" s="3">
        <f>IF(O675="","",O675*MAX(I675,J675))</f>
      </c>
      <c r="Q675" s="0" t="s">
        <v>106</v>
      </c>
      <c r="R675" s="0" t="s">
        <v>107</v>
      </c>
    </row>
    <row r="676">
      <c r="A676" s="0">
        <v>1544</v>
      </c>
      <c r="B676" s="0" t="s">
        <v>27</v>
      </c>
      <c r="C676" s="0" t="s">
        <v>33</v>
      </c>
      <c r="D676" s="0" t="s">
        <v>5025</v>
      </c>
      <c r="E676" s="5" t="s">
        <v>5026</v>
      </c>
      <c r="I676" s="2">
        <v>0</v>
      </c>
      <c r="J676" s="2">
        <v>50</v>
      </c>
      <c r="M676" s="5" t="s">
        <v>3309</v>
      </c>
      <c r="N676" s="0" t="s">
        <v>104</v>
      </c>
      <c r="O676" s="3">
        <v>6778.5714</v>
      </c>
      <c r="P676" s="3">
        <f>IF(O676="","",O676*MAX(I676,J676))</f>
      </c>
      <c r="Q676" s="0" t="s">
        <v>106</v>
      </c>
      <c r="R676" s="0" t="s">
        <v>107</v>
      </c>
    </row>
    <row r="677">
      <c r="A677" s="0">
        <v>1545</v>
      </c>
      <c r="B677" s="0" t="s">
        <v>27</v>
      </c>
      <c r="C677" s="0" t="s">
        <v>33</v>
      </c>
      <c r="D677" s="0" t="s">
        <v>5028</v>
      </c>
      <c r="E677" s="5" t="s">
        <v>2060</v>
      </c>
      <c r="I677" s="2">
        <v>0</v>
      </c>
      <c r="J677" s="2">
        <v>191</v>
      </c>
      <c r="M677" s="5" t="s">
        <v>3304</v>
      </c>
      <c r="N677" s="0" t="s">
        <v>104</v>
      </c>
      <c r="O677" s="3">
        <v>2495.4907329842927</v>
      </c>
      <c r="P677" s="3">
        <f>IF(O677="","",O677*MAX(I677,J677))</f>
      </c>
      <c r="Q677" s="0" t="s">
        <v>106</v>
      </c>
      <c r="R677" s="0" t="s">
        <v>107</v>
      </c>
    </row>
    <row r="678">
      <c r="A678" s="0">
        <v>1546</v>
      </c>
      <c r="B678" s="0" t="s">
        <v>27</v>
      </c>
      <c r="C678" s="0" t="s">
        <v>33</v>
      </c>
      <c r="D678" s="0" t="s">
        <v>5030</v>
      </c>
      <c r="E678" s="5" t="s">
        <v>1784</v>
      </c>
      <c r="I678" s="2">
        <v>0</v>
      </c>
      <c r="J678" s="2">
        <v>82</v>
      </c>
      <c r="M678" s="5" t="s">
        <v>3304</v>
      </c>
      <c r="N678" s="0" t="s">
        <v>104</v>
      </c>
      <c r="O678" s="3">
        <v>7021.377073170732</v>
      </c>
      <c r="P678" s="3">
        <f>IF(O678="","",O678*MAX(I678,J678))</f>
      </c>
      <c r="Q678" s="0" t="s">
        <v>106</v>
      </c>
      <c r="R678" s="0" t="s">
        <v>107</v>
      </c>
    </row>
    <row r="679">
      <c r="A679" s="0">
        <v>1547</v>
      </c>
      <c r="B679" s="0" t="s">
        <v>27</v>
      </c>
      <c r="C679" s="0" t="s">
        <v>33</v>
      </c>
      <c r="D679" s="0" t="s">
        <v>5032</v>
      </c>
      <c r="E679" s="5" t="s">
        <v>5033</v>
      </c>
      <c r="I679" s="2">
        <v>0</v>
      </c>
      <c r="J679" s="2">
        <v>150</v>
      </c>
      <c r="M679" s="5" t="s">
        <v>3309</v>
      </c>
      <c r="N679" s="0" t="s">
        <v>104</v>
      </c>
      <c r="O679" s="3">
        <v>23434.701933333334</v>
      </c>
      <c r="P679" s="3">
        <f>IF(O679="","",O679*MAX(I679,J679))</f>
      </c>
      <c r="Q679" s="0" t="s">
        <v>106</v>
      </c>
      <c r="R679" s="0" t="s">
        <v>107</v>
      </c>
    </row>
    <row r="680">
      <c r="A680" s="0">
        <v>1548</v>
      </c>
      <c r="B680" s="0" t="s">
        <v>27</v>
      </c>
      <c r="C680" s="0" t="s">
        <v>33</v>
      </c>
      <c r="D680" s="0" t="s">
        <v>5035</v>
      </c>
      <c r="E680" s="5" t="s">
        <v>5036</v>
      </c>
      <c r="I680" s="2">
        <v>0</v>
      </c>
      <c r="J680" s="2">
        <v>50</v>
      </c>
      <c r="M680" s="5" t="s">
        <v>3309</v>
      </c>
      <c r="N680" s="0" t="s">
        <v>104</v>
      </c>
      <c r="O680" s="3">
        <v>229.15</v>
      </c>
      <c r="P680" s="3">
        <f>IF(O680="","",O680*MAX(I680,J680))</f>
      </c>
      <c r="Q680" s="0" t="s">
        <v>106</v>
      </c>
      <c r="R680" s="0" t="s">
        <v>107</v>
      </c>
    </row>
    <row r="681">
      <c r="A681" s="0">
        <v>1549</v>
      </c>
      <c r="B681" s="0" t="s">
        <v>27</v>
      </c>
      <c r="C681" s="0" t="s">
        <v>30</v>
      </c>
      <c r="D681" s="0" t="s">
        <v>5038</v>
      </c>
      <c r="E681" s="5" t="s">
        <v>5039</v>
      </c>
      <c r="I681" s="2">
        <v>0</v>
      </c>
      <c r="J681" s="2">
        <v>90</v>
      </c>
      <c r="M681" s="5" t="s">
        <v>3309</v>
      </c>
      <c r="N681" s="0" t="s">
        <v>104</v>
      </c>
      <c r="O681" s="3">
        <v>348.6044444444445</v>
      </c>
      <c r="P681" s="3">
        <f>IF(O681="","",O681*MAX(I681,J681))</f>
      </c>
      <c r="Q681" s="0" t="s">
        <v>106</v>
      </c>
      <c r="R681" s="0" t="s">
        <v>107</v>
      </c>
    </row>
    <row r="682">
      <c r="A682" s="0">
        <v>1550</v>
      </c>
      <c r="B682" s="0" t="s">
        <v>27</v>
      </c>
      <c r="C682" s="0" t="s">
        <v>30</v>
      </c>
      <c r="D682" s="0" t="s">
        <v>5041</v>
      </c>
      <c r="E682" s="5" t="s">
        <v>804</v>
      </c>
      <c r="I682" s="2">
        <v>0</v>
      </c>
      <c r="J682" s="2">
        <v>50</v>
      </c>
      <c r="M682" s="5" t="s">
        <v>3309</v>
      </c>
      <c r="N682" s="0" t="s">
        <v>104</v>
      </c>
      <c r="O682" s="3">
        <v>222.72</v>
      </c>
      <c r="P682" s="3">
        <f>IF(O682="","",O682*MAX(I682,J682))</f>
      </c>
      <c r="Q682" s="0" t="s">
        <v>106</v>
      </c>
      <c r="R682" s="0" t="s">
        <v>107</v>
      </c>
    </row>
    <row r="683">
      <c r="A683" s="0">
        <v>1551</v>
      </c>
      <c r="B683" s="0" t="s">
        <v>27</v>
      </c>
      <c r="C683" s="0" t="s">
        <v>30</v>
      </c>
      <c r="D683" s="0" t="s">
        <v>5043</v>
      </c>
      <c r="E683" s="5" t="s">
        <v>5044</v>
      </c>
      <c r="I683" s="2">
        <v>0</v>
      </c>
      <c r="J683" s="2">
        <v>50</v>
      </c>
      <c r="M683" s="5" t="s">
        <v>3309</v>
      </c>
      <c r="N683" s="0" t="s">
        <v>104</v>
      </c>
      <c r="O683" s="3">
        <v>55.42</v>
      </c>
      <c r="P683" s="3">
        <f>IF(O683="","",O683*MAX(I683,J683))</f>
      </c>
      <c r="Q683" s="0" t="s">
        <v>106</v>
      </c>
      <c r="R683" s="0" t="s">
        <v>107</v>
      </c>
    </row>
    <row r="684">
      <c r="A684" s="0">
        <v>1552</v>
      </c>
      <c r="B684" s="0" t="s">
        <v>27</v>
      </c>
      <c r="C684" s="0" t="s">
        <v>30</v>
      </c>
      <c r="D684" s="0" t="s">
        <v>5046</v>
      </c>
      <c r="E684" s="5" t="s">
        <v>5047</v>
      </c>
      <c r="I684" s="2">
        <v>0</v>
      </c>
      <c r="J684" s="2">
        <v>50</v>
      </c>
      <c r="M684" s="5" t="s">
        <v>3309</v>
      </c>
      <c r="N684" s="0" t="s">
        <v>104</v>
      </c>
      <c r="O684" s="3">
        <v>356.31</v>
      </c>
      <c r="P684" s="3">
        <f>IF(O684="","",O684*MAX(I684,J684))</f>
      </c>
      <c r="Q684" s="0" t="s">
        <v>106</v>
      </c>
      <c r="R684" s="0" t="s">
        <v>107</v>
      </c>
    </row>
    <row r="685">
      <c r="A685" s="0">
        <v>1553</v>
      </c>
      <c r="B685" s="0" t="s">
        <v>27</v>
      </c>
      <c r="C685" s="0" t="s">
        <v>30</v>
      </c>
      <c r="D685" s="0" t="s">
        <v>5049</v>
      </c>
      <c r="E685" s="5" t="s">
        <v>5050</v>
      </c>
      <c r="I685" s="2">
        <v>0</v>
      </c>
      <c r="J685" s="2">
        <v>50</v>
      </c>
      <c r="M685" s="5" t="s">
        <v>3309</v>
      </c>
      <c r="N685" s="0" t="s">
        <v>104</v>
      </c>
      <c r="O685" s="3">
        <v>57.02</v>
      </c>
      <c r="P685" s="3">
        <f>IF(O685="","",O685*MAX(I685,J685))</f>
      </c>
      <c r="Q685" s="0" t="s">
        <v>106</v>
      </c>
      <c r="R685" s="0" t="s">
        <v>107</v>
      </c>
    </row>
    <row r="686">
      <c r="A686" s="0">
        <v>1554</v>
      </c>
      <c r="B686" s="0" t="s">
        <v>27</v>
      </c>
      <c r="C686" s="0" t="s">
        <v>30</v>
      </c>
      <c r="D686" s="0" t="s">
        <v>5052</v>
      </c>
      <c r="E686" s="5" t="s">
        <v>5053</v>
      </c>
      <c r="I686" s="2">
        <v>0</v>
      </c>
      <c r="J686" s="2">
        <v>50</v>
      </c>
      <c r="M686" s="5" t="s">
        <v>3309</v>
      </c>
      <c r="N686" s="0" t="s">
        <v>104</v>
      </c>
      <c r="O686" s="3">
        <v>800</v>
      </c>
      <c r="P686" s="3">
        <f>IF(O686="","",O686*MAX(I686,J686))</f>
      </c>
      <c r="Q686" s="0" t="s">
        <v>106</v>
      </c>
      <c r="R686" s="0" t="s">
        <v>107</v>
      </c>
    </row>
    <row r="687">
      <c r="A687" s="0">
        <v>1555</v>
      </c>
      <c r="B687" s="0" t="s">
        <v>27</v>
      </c>
      <c r="C687" s="0" t="s">
        <v>30</v>
      </c>
      <c r="D687" s="0" t="s">
        <v>5055</v>
      </c>
      <c r="E687" s="5" t="s">
        <v>5056</v>
      </c>
      <c r="I687" s="2">
        <v>0</v>
      </c>
      <c r="J687" s="2">
        <v>50</v>
      </c>
      <c r="M687" s="5" t="s">
        <v>3309</v>
      </c>
      <c r="N687" s="0" t="s">
        <v>104</v>
      </c>
      <c r="O687" s="3">
        <v>16.58</v>
      </c>
      <c r="P687" s="3">
        <f>IF(O687="","",O687*MAX(I687,J687))</f>
      </c>
      <c r="Q687" s="0" t="s">
        <v>106</v>
      </c>
      <c r="R687" s="0" t="s">
        <v>107</v>
      </c>
    </row>
    <row r="688">
      <c r="A688" s="0">
        <v>1556</v>
      </c>
      <c r="B688" s="0" t="s">
        <v>27</v>
      </c>
      <c r="C688" s="0" t="s">
        <v>30</v>
      </c>
      <c r="D688" s="0" t="s">
        <v>5058</v>
      </c>
      <c r="E688" s="5" t="s">
        <v>5059</v>
      </c>
      <c r="I688" s="2">
        <v>0</v>
      </c>
      <c r="J688" s="2">
        <v>50</v>
      </c>
      <c r="M688" s="5" t="s">
        <v>3309</v>
      </c>
      <c r="N688" s="0" t="s">
        <v>104</v>
      </c>
      <c r="O688" s="3">
        <v>22</v>
      </c>
      <c r="P688" s="3">
        <f>IF(O688="","",O688*MAX(I688,J688))</f>
      </c>
      <c r="Q688" s="0" t="s">
        <v>106</v>
      </c>
      <c r="R688" s="0" t="s">
        <v>107</v>
      </c>
    </row>
    <row r="689">
      <c r="A689" s="0">
        <v>1557</v>
      </c>
      <c r="B689" s="0" t="s">
        <v>27</v>
      </c>
      <c r="C689" s="0" t="s">
        <v>30</v>
      </c>
      <c r="D689" s="0" t="s">
        <v>5061</v>
      </c>
      <c r="E689" s="5" t="s">
        <v>5062</v>
      </c>
      <c r="I689" s="2">
        <v>0</v>
      </c>
      <c r="J689" s="2">
        <v>50</v>
      </c>
      <c r="M689" s="5" t="s">
        <v>3309</v>
      </c>
      <c r="N689" s="0" t="s">
        <v>104</v>
      </c>
      <c r="O689" s="3">
        <v>22</v>
      </c>
      <c r="P689" s="3">
        <f>IF(O689="","",O689*MAX(I689,J689))</f>
      </c>
      <c r="Q689" s="0" t="s">
        <v>106</v>
      </c>
      <c r="R689" s="0" t="s">
        <v>107</v>
      </c>
    </row>
    <row r="690">
      <c r="A690" s="0">
        <v>1558</v>
      </c>
      <c r="B690" s="0" t="s">
        <v>27</v>
      </c>
      <c r="C690" s="0" t="s">
        <v>30</v>
      </c>
      <c r="D690" s="0" t="s">
        <v>5064</v>
      </c>
      <c r="E690" s="5" t="s">
        <v>1064</v>
      </c>
      <c r="I690" s="2">
        <v>0</v>
      </c>
      <c r="J690" s="2">
        <v>50</v>
      </c>
      <c r="M690" s="5" t="s">
        <v>3304</v>
      </c>
      <c r="N690" s="0" t="s">
        <v>104</v>
      </c>
      <c r="O690" s="3">
        <v>41.7</v>
      </c>
      <c r="P690" s="3">
        <f>IF(O690="","",O690*MAX(I690,J690))</f>
      </c>
      <c r="Q690" s="0" t="s">
        <v>106</v>
      </c>
      <c r="R690" s="0" t="s">
        <v>107</v>
      </c>
    </row>
    <row r="691">
      <c r="A691" s="0">
        <v>1559</v>
      </c>
      <c r="B691" s="0" t="s">
        <v>27</v>
      </c>
      <c r="C691" s="0" t="s">
        <v>30</v>
      </c>
      <c r="D691" s="0" t="s">
        <v>5066</v>
      </c>
      <c r="E691" s="5" t="s">
        <v>5067</v>
      </c>
      <c r="I691" s="2">
        <v>0</v>
      </c>
      <c r="J691" s="2">
        <v>50</v>
      </c>
      <c r="M691" s="5" t="s">
        <v>3309</v>
      </c>
      <c r="N691" s="0" t="s">
        <v>104</v>
      </c>
      <c r="O691" s="3">
        <v>3816.5</v>
      </c>
      <c r="P691" s="3">
        <f>IF(O691="","",O691*MAX(I691,J691))</f>
      </c>
      <c r="Q691" s="0" t="s">
        <v>106</v>
      </c>
      <c r="R691" s="0" t="s">
        <v>107</v>
      </c>
    </row>
    <row r="692">
      <c r="A692" s="0">
        <v>1560</v>
      </c>
      <c r="B692" s="0" t="s">
        <v>27</v>
      </c>
      <c r="C692" s="0" t="s">
        <v>30</v>
      </c>
      <c r="D692" s="0" t="s">
        <v>5069</v>
      </c>
      <c r="E692" s="5" t="s">
        <v>1766</v>
      </c>
      <c r="I692" s="2">
        <v>0</v>
      </c>
      <c r="J692" s="2">
        <v>60</v>
      </c>
      <c r="M692" s="5" t="s">
        <v>3304</v>
      </c>
      <c r="N692" s="0" t="s">
        <v>104</v>
      </c>
      <c r="O692" s="3">
        <v>5929.166666666667</v>
      </c>
      <c r="P692" s="3">
        <f>IF(O692="","",O692*MAX(I692,J692))</f>
      </c>
      <c r="Q692" s="0" t="s">
        <v>106</v>
      </c>
      <c r="R692" s="0" t="s">
        <v>107</v>
      </c>
    </row>
    <row r="693">
      <c r="A693" s="0">
        <v>1561</v>
      </c>
      <c r="B693" s="0" t="s">
        <v>28</v>
      </c>
      <c r="C693" s="0" t="s">
        <v>30</v>
      </c>
      <c r="D693" s="0" t="s">
        <v>5069</v>
      </c>
      <c r="E693" s="5" t="s">
        <v>1766</v>
      </c>
      <c r="I693" s="2">
        <v>0</v>
      </c>
      <c r="J693" s="2">
        <v>2</v>
      </c>
      <c r="M693" s="5" t="s">
        <v>3309</v>
      </c>
      <c r="N693" s="0" t="s">
        <v>104</v>
      </c>
      <c r="O693" s="3">
        <v>15600</v>
      </c>
      <c r="P693" s="3">
        <f>IF(O693="","",O693*MAX(I693,J693))</f>
      </c>
      <c r="Q693" s="0" t="s">
        <v>106</v>
      </c>
      <c r="R693" s="0" t="s">
        <v>107</v>
      </c>
    </row>
    <row r="694">
      <c r="A694" s="0">
        <v>1563</v>
      </c>
      <c r="B694" s="0" t="s">
        <v>27</v>
      </c>
      <c r="C694" s="0" t="s">
        <v>33</v>
      </c>
      <c r="D694" s="0" t="s">
        <v>5075</v>
      </c>
      <c r="E694" s="5" t="s">
        <v>5076</v>
      </c>
      <c r="I694" s="2">
        <v>0</v>
      </c>
      <c r="J694" s="2">
        <v>50</v>
      </c>
      <c r="M694" s="5" t="s">
        <v>3309</v>
      </c>
      <c r="N694" s="0" t="s">
        <v>104</v>
      </c>
      <c r="O694" s="3">
        <v>1641.3368</v>
      </c>
      <c r="P694" s="3">
        <f>IF(O694="","",O694*MAX(I694,J694))</f>
      </c>
      <c r="Q694" s="0" t="s">
        <v>106</v>
      </c>
      <c r="R694" s="0" t="s">
        <v>107</v>
      </c>
    </row>
    <row r="695">
      <c r="A695" s="0">
        <v>1568</v>
      </c>
      <c r="B695" s="0" t="s">
        <v>27</v>
      </c>
      <c r="C695" s="0" t="s">
        <v>30</v>
      </c>
      <c r="D695" s="0" t="s">
        <v>5088</v>
      </c>
      <c r="E695" s="5" t="s">
        <v>5089</v>
      </c>
      <c r="I695" s="2">
        <v>0</v>
      </c>
      <c r="J695" s="2">
        <v>45</v>
      </c>
      <c r="M695" s="5" t="s">
        <v>3309</v>
      </c>
      <c r="N695" s="0" t="s">
        <v>104</v>
      </c>
      <c r="O695" s="3">
        <v>2163.5666666666666</v>
      </c>
      <c r="P695" s="3">
        <f>IF(O695="","",O695*MAX(I695,J695))</f>
      </c>
      <c r="Q695" s="0" t="s">
        <v>106</v>
      </c>
      <c r="R695" s="0" t="s">
        <v>107</v>
      </c>
    </row>
    <row r="696">
      <c r="A696" s="0">
        <v>1569</v>
      </c>
      <c r="B696" s="0" t="s">
        <v>28</v>
      </c>
      <c r="C696" s="0" t="s">
        <v>30</v>
      </c>
      <c r="D696" s="0" t="s">
        <v>762</v>
      </c>
      <c r="E696" s="5" t="s">
        <v>763</v>
      </c>
      <c r="I696" s="2">
        <v>0</v>
      </c>
      <c r="J696" s="2">
        <v>2</v>
      </c>
      <c r="M696" s="5" t="s">
        <v>3457</v>
      </c>
      <c r="N696" s="0" t="s">
        <v>104</v>
      </c>
      <c r="O696" s="3">
        <v>46000</v>
      </c>
      <c r="P696" s="3">
        <f>IF(O696="","",O696*MAX(I696,J696))</f>
      </c>
      <c r="Q696" s="0" t="s">
        <v>106</v>
      </c>
      <c r="R696" s="0" t="s">
        <v>107</v>
      </c>
    </row>
    <row r="697">
      <c r="A697" s="0">
        <v>1570</v>
      </c>
      <c r="B697" s="0" t="s">
        <v>27</v>
      </c>
      <c r="C697" s="0" t="s">
        <v>30</v>
      </c>
      <c r="D697" s="0" t="s">
        <v>5092</v>
      </c>
      <c r="E697" s="5" t="s">
        <v>388</v>
      </c>
      <c r="I697" s="2">
        <v>0</v>
      </c>
      <c r="J697" s="2">
        <v>75</v>
      </c>
      <c r="M697" s="5" t="s">
        <v>3309</v>
      </c>
      <c r="N697" s="0" t="s">
        <v>104</v>
      </c>
      <c r="O697" s="3">
        <v>5221.974666666666</v>
      </c>
      <c r="P697" s="3">
        <f>IF(O697="","",O697*MAX(I697,J697))</f>
      </c>
      <c r="Q697" s="0" t="s">
        <v>106</v>
      </c>
      <c r="R697" s="0" t="s">
        <v>107</v>
      </c>
    </row>
    <row r="698">
      <c r="A698" s="0">
        <v>1579</v>
      </c>
      <c r="B698" s="0" t="s">
        <v>27</v>
      </c>
      <c r="C698" s="0" t="s">
        <v>33</v>
      </c>
      <c r="D698" s="0" t="s">
        <v>5116</v>
      </c>
      <c r="E698" s="5" t="s">
        <v>4179</v>
      </c>
      <c r="I698" s="2">
        <v>0</v>
      </c>
      <c r="J698" s="2">
        <v>40</v>
      </c>
      <c r="M698" s="5" t="s">
        <v>3309</v>
      </c>
      <c r="N698" s="0" t="s">
        <v>104</v>
      </c>
      <c r="O698" s="3">
        <v>270</v>
      </c>
      <c r="P698" s="3">
        <f>IF(O698="","",O698*MAX(I698,J698))</f>
      </c>
      <c r="Q698" s="0" t="s">
        <v>106</v>
      </c>
      <c r="R698" s="0" t="s">
        <v>107</v>
      </c>
    </row>
    <row r="699">
      <c r="A699" s="0">
        <v>1580</v>
      </c>
      <c r="B699" s="0" t="s">
        <v>27</v>
      </c>
      <c r="C699" s="0" t="s">
        <v>33</v>
      </c>
      <c r="D699" s="0" t="s">
        <v>5118</v>
      </c>
      <c r="E699" s="5" t="s">
        <v>5119</v>
      </c>
      <c r="I699" s="2">
        <v>0</v>
      </c>
      <c r="J699" s="2">
        <v>132</v>
      </c>
      <c r="M699" s="5" t="s">
        <v>3309</v>
      </c>
      <c r="N699" s="0" t="s">
        <v>104</v>
      </c>
      <c r="O699" s="3">
        <v>1168.6733333333334</v>
      </c>
      <c r="P699" s="3">
        <f>IF(O699="","",O699*MAX(I699,J699))</f>
      </c>
      <c r="Q699" s="0" t="s">
        <v>106</v>
      </c>
      <c r="R699" s="0" t="s">
        <v>107</v>
      </c>
    </row>
    <row r="700">
      <c r="A700" s="0">
        <v>1581</v>
      </c>
      <c r="B700" s="0" t="s">
        <v>27</v>
      </c>
      <c r="C700" s="0" t="s">
        <v>33</v>
      </c>
      <c r="D700" s="0" t="s">
        <v>5121</v>
      </c>
      <c r="E700" s="5" t="s">
        <v>5122</v>
      </c>
      <c r="I700" s="2">
        <v>0</v>
      </c>
      <c r="J700" s="2">
        <v>40</v>
      </c>
      <c r="M700" s="5" t="s">
        <v>3309</v>
      </c>
      <c r="N700" s="0" t="s">
        <v>104</v>
      </c>
      <c r="O700" s="3">
        <v>4.54375</v>
      </c>
      <c r="P700" s="3">
        <f>IF(O700="","",O700*MAX(I700,J700))</f>
      </c>
      <c r="Q700" s="0" t="s">
        <v>106</v>
      </c>
      <c r="R700" s="0" t="s">
        <v>107</v>
      </c>
    </row>
    <row r="701">
      <c r="A701" s="0">
        <v>1582</v>
      </c>
      <c r="B701" s="0" t="s">
        <v>27</v>
      </c>
      <c r="C701" s="0" t="s">
        <v>33</v>
      </c>
      <c r="D701" s="0" t="s">
        <v>5124</v>
      </c>
      <c r="E701" s="5" t="s">
        <v>5125</v>
      </c>
      <c r="I701" s="2">
        <v>0</v>
      </c>
      <c r="J701" s="2">
        <v>120</v>
      </c>
      <c r="M701" s="5" t="s">
        <v>3309</v>
      </c>
      <c r="N701" s="0" t="s">
        <v>104</v>
      </c>
      <c r="O701" s="3">
        <v>39.65</v>
      </c>
      <c r="P701" s="3">
        <f>IF(O701="","",O701*MAX(I701,J701))</f>
      </c>
      <c r="Q701" s="0" t="s">
        <v>106</v>
      </c>
      <c r="R701" s="0" t="s">
        <v>107</v>
      </c>
    </row>
    <row r="702">
      <c r="A702" s="0">
        <v>1583</v>
      </c>
      <c r="B702" s="0" t="s">
        <v>27</v>
      </c>
      <c r="C702" s="0" t="s">
        <v>33</v>
      </c>
      <c r="D702" s="0" t="s">
        <v>5127</v>
      </c>
      <c r="E702" s="5" t="s">
        <v>988</v>
      </c>
      <c r="I702" s="2">
        <v>0</v>
      </c>
      <c r="J702" s="2">
        <v>40</v>
      </c>
      <c r="M702" s="5" t="s">
        <v>3309</v>
      </c>
      <c r="N702" s="0" t="s">
        <v>104</v>
      </c>
      <c r="O702" s="3">
        <v>46</v>
      </c>
      <c r="P702" s="3">
        <f>IF(O702="","",O702*MAX(I702,J702))</f>
      </c>
      <c r="Q702" s="0" t="s">
        <v>106</v>
      </c>
      <c r="R702" s="0" t="s">
        <v>107</v>
      </c>
    </row>
    <row r="703">
      <c r="A703" s="0">
        <v>1584</v>
      </c>
      <c r="B703" s="0" t="s">
        <v>28</v>
      </c>
      <c r="C703" s="0" t="s">
        <v>33</v>
      </c>
      <c r="D703" s="0" t="s">
        <v>5127</v>
      </c>
      <c r="E703" s="5" t="s">
        <v>988</v>
      </c>
      <c r="I703" s="2">
        <v>0</v>
      </c>
      <c r="J703" s="2">
        <v>60</v>
      </c>
      <c r="M703" s="5" t="s">
        <v>3309</v>
      </c>
      <c r="N703" s="0" t="s">
        <v>104</v>
      </c>
      <c r="O703" s="3">
        <v>685</v>
      </c>
      <c r="P703" s="3">
        <f>IF(O703="","",O703*MAX(I703,J703))</f>
      </c>
      <c r="Q703" s="0" t="s">
        <v>106</v>
      </c>
      <c r="R703" s="0" t="s">
        <v>107</v>
      </c>
    </row>
    <row r="704">
      <c r="A704" s="0">
        <v>1585</v>
      </c>
      <c r="B704" s="0" t="s">
        <v>27</v>
      </c>
      <c r="C704" s="0" t="s">
        <v>30</v>
      </c>
      <c r="D704" s="0" t="s">
        <v>5130</v>
      </c>
      <c r="E704" s="5" t="s">
        <v>1214</v>
      </c>
      <c r="I704" s="2">
        <v>0</v>
      </c>
      <c r="J704" s="2">
        <v>40</v>
      </c>
      <c r="M704" s="5" t="s">
        <v>3304</v>
      </c>
      <c r="N704" s="0" t="s">
        <v>104</v>
      </c>
      <c r="O704" s="3">
        <v>22</v>
      </c>
      <c r="P704" s="3">
        <f>IF(O704="","",O704*MAX(I704,J704))</f>
      </c>
      <c r="Q704" s="0" t="s">
        <v>106</v>
      </c>
      <c r="R704" s="0" t="s">
        <v>107</v>
      </c>
    </row>
    <row r="705">
      <c r="A705" s="0">
        <v>1586</v>
      </c>
      <c r="B705" s="0" t="s">
        <v>27</v>
      </c>
      <c r="C705" s="0" t="s">
        <v>30</v>
      </c>
      <c r="D705" s="0" t="s">
        <v>5132</v>
      </c>
      <c r="E705" s="5" t="s">
        <v>1220</v>
      </c>
      <c r="I705" s="2">
        <v>0</v>
      </c>
      <c r="J705" s="2">
        <v>40</v>
      </c>
      <c r="M705" s="5" t="s">
        <v>3304</v>
      </c>
      <c r="N705" s="0" t="s">
        <v>104</v>
      </c>
      <c r="O705" s="3">
        <v>23.97</v>
      </c>
      <c r="P705" s="3">
        <f>IF(O705="","",O705*MAX(I705,J705))</f>
      </c>
      <c r="Q705" s="0" t="s">
        <v>106</v>
      </c>
      <c r="R705" s="0" t="s">
        <v>107</v>
      </c>
    </row>
    <row r="706">
      <c r="A706" s="0">
        <v>1587</v>
      </c>
      <c r="B706" s="0" t="s">
        <v>28</v>
      </c>
      <c r="C706" s="0" t="s">
        <v>30</v>
      </c>
      <c r="D706" s="0" t="s">
        <v>5132</v>
      </c>
      <c r="E706" s="5" t="s">
        <v>1220</v>
      </c>
      <c r="I706" s="2">
        <v>0</v>
      </c>
      <c r="J706" s="2">
        <v>8</v>
      </c>
      <c r="M706" s="5" t="s">
        <v>3309</v>
      </c>
      <c r="N706" s="0" t="s">
        <v>104</v>
      </c>
      <c r="O706" s="3">
        <v>510.27</v>
      </c>
      <c r="P706" s="3">
        <f>IF(O706="","",O706*MAX(I706,J706))</f>
      </c>
      <c r="Q706" s="0" t="s">
        <v>106</v>
      </c>
      <c r="R706" s="0" t="s">
        <v>107</v>
      </c>
    </row>
    <row r="707">
      <c r="A707" s="0">
        <v>1588</v>
      </c>
      <c r="B707" s="0" t="s">
        <v>27</v>
      </c>
      <c r="C707" s="0" t="s">
        <v>30</v>
      </c>
      <c r="D707" s="0" t="s">
        <v>5135</v>
      </c>
      <c r="E707" s="5" t="s">
        <v>652</v>
      </c>
      <c r="I707" s="2">
        <v>0</v>
      </c>
      <c r="J707" s="2">
        <v>40</v>
      </c>
      <c r="M707" s="5" t="s">
        <v>3304</v>
      </c>
      <c r="N707" s="0" t="s">
        <v>104</v>
      </c>
      <c r="O707" s="3">
        <v>271.40999999999997</v>
      </c>
      <c r="P707" s="3">
        <f>IF(O707="","",O707*MAX(I707,J707))</f>
      </c>
      <c r="Q707" s="0" t="s">
        <v>106</v>
      </c>
      <c r="R707" s="0" t="s">
        <v>107</v>
      </c>
    </row>
    <row r="708">
      <c r="A708" s="0">
        <v>1589</v>
      </c>
      <c r="B708" s="0" t="s">
        <v>28</v>
      </c>
      <c r="C708" s="0" t="s">
        <v>30</v>
      </c>
      <c r="D708" s="0" t="s">
        <v>5135</v>
      </c>
      <c r="E708" s="5" t="s">
        <v>652</v>
      </c>
      <c r="I708" s="2">
        <v>0</v>
      </c>
      <c r="J708" s="2">
        <v>10</v>
      </c>
      <c r="M708" s="5" t="s">
        <v>3304</v>
      </c>
      <c r="N708" s="0" t="s">
        <v>104</v>
      </c>
      <c r="O708" s="3">
        <v>2300</v>
      </c>
      <c r="P708" s="3">
        <f>IF(O708="","",O708*MAX(I708,J708))</f>
      </c>
      <c r="Q708" s="0" t="s">
        <v>106</v>
      </c>
      <c r="R708" s="0" t="s">
        <v>107</v>
      </c>
    </row>
    <row r="709">
      <c r="A709" s="0">
        <v>1590</v>
      </c>
      <c r="B709" s="0" t="s">
        <v>27</v>
      </c>
      <c r="C709" s="0" t="s">
        <v>30</v>
      </c>
      <c r="D709" s="0" t="s">
        <v>5138</v>
      </c>
      <c r="E709" s="5" t="s">
        <v>5139</v>
      </c>
      <c r="I709" s="2">
        <v>0</v>
      </c>
      <c r="J709" s="2">
        <v>80</v>
      </c>
      <c r="M709" s="5" t="s">
        <v>3309</v>
      </c>
      <c r="N709" s="0" t="s">
        <v>104</v>
      </c>
      <c r="O709" s="3">
        <v>3187.5</v>
      </c>
      <c r="P709" s="3">
        <f>IF(O709="","",O709*MAX(I709,J709))</f>
      </c>
      <c r="Q709" s="0" t="s">
        <v>106</v>
      </c>
      <c r="R709" s="0" t="s">
        <v>107</v>
      </c>
    </row>
    <row r="710">
      <c r="A710" s="0">
        <v>1594</v>
      </c>
      <c r="B710" s="0" t="s">
        <v>27</v>
      </c>
      <c r="C710" s="0" t="s">
        <v>30</v>
      </c>
      <c r="D710" s="0" t="s">
        <v>5150</v>
      </c>
      <c r="E710" s="5" t="s">
        <v>2128</v>
      </c>
      <c r="I710" s="2">
        <v>0</v>
      </c>
      <c r="J710" s="2">
        <v>35</v>
      </c>
      <c r="M710" s="5" t="s">
        <v>3304</v>
      </c>
      <c r="N710" s="0" t="s">
        <v>104</v>
      </c>
      <c r="O710" s="3">
        <v>47839.71428571428</v>
      </c>
      <c r="P710" s="3">
        <f>IF(O710="","",O710*MAX(I710,J710))</f>
      </c>
      <c r="Q710" s="0" t="s">
        <v>106</v>
      </c>
      <c r="R710" s="0" t="s">
        <v>107</v>
      </c>
    </row>
    <row r="711">
      <c r="A711" s="0">
        <v>1595</v>
      </c>
      <c r="B711" s="0" t="s">
        <v>27</v>
      </c>
      <c r="C711" s="0" t="s">
        <v>30</v>
      </c>
      <c r="D711" s="0" t="s">
        <v>5152</v>
      </c>
      <c r="E711" s="5" t="s">
        <v>972</v>
      </c>
      <c r="I711" s="2">
        <v>0</v>
      </c>
      <c r="J711" s="2">
        <v>35</v>
      </c>
      <c r="M711" s="5" t="s">
        <v>3309</v>
      </c>
      <c r="N711" s="0" t="s">
        <v>104</v>
      </c>
      <c r="O711" s="3">
        <v>9320.521428571428</v>
      </c>
      <c r="P711" s="3">
        <f>IF(O711="","",O711*MAX(I711,J711))</f>
      </c>
      <c r="Q711" s="0" t="s">
        <v>106</v>
      </c>
      <c r="R711" s="0" t="s">
        <v>107</v>
      </c>
    </row>
    <row r="712">
      <c r="A712" s="0">
        <v>1603</v>
      </c>
      <c r="B712" s="0" t="s">
        <v>27</v>
      </c>
      <c r="C712" s="0" t="s">
        <v>33</v>
      </c>
      <c r="D712" s="0" t="s">
        <v>5173</v>
      </c>
      <c r="E712" s="5" t="s">
        <v>5174</v>
      </c>
      <c r="I712" s="2">
        <v>0</v>
      </c>
      <c r="J712" s="2">
        <v>57</v>
      </c>
      <c r="M712" s="5" t="s">
        <v>3309</v>
      </c>
      <c r="N712" s="0" t="s">
        <v>104</v>
      </c>
      <c r="O712" s="3">
        <v>58449.69526315789</v>
      </c>
      <c r="P712" s="3">
        <f>IF(O712="","",O712*MAX(I712,J712))</f>
      </c>
      <c r="Q712" s="0" t="s">
        <v>106</v>
      </c>
      <c r="R712" s="0" t="s">
        <v>107</v>
      </c>
    </row>
    <row r="713">
      <c r="A713" s="0">
        <v>1605</v>
      </c>
      <c r="B713" s="0" t="s">
        <v>27</v>
      </c>
      <c r="C713" s="0" t="s">
        <v>33</v>
      </c>
      <c r="D713" s="0" t="s">
        <v>5179</v>
      </c>
      <c r="E713" s="5" t="s">
        <v>5180</v>
      </c>
      <c r="I713" s="2">
        <v>0</v>
      </c>
      <c r="J713" s="2">
        <v>42</v>
      </c>
      <c r="M713" s="5" t="s">
        <v>3309</v>
      </c>
      <c r="N713" s="0" t="s">
        <v>104</v>
      </c>
      <c r="O713" s="3">
        <v>639</v>
      </c>
      <c r="P713" s="3">
        <f>IF(O713="","",O713*MAX(I713,J713))</f>
      </c>
      <c r="Q713" s="0" t="s">
        <v>106</v>
      </c>
      <c r="R713" s="0" t="s">
        <v>107</v>
      </c>
    </row>
    <row r="714">
      <c r="A714" s="0">
        <v>1606</v>
      </c>
      <c r="B714" s="0" t="s">
        <v>27</v>
      </c>
      <c r="C714" s="0" t="s">
        <v>33</v>
      </c>
      <c r="D714" s="0" t="s">
        <v>5182</v>
      </c>
      <c r="E714" s="5" t="s">
        <v>5183</v>
      </c>
      <c r="I714" s="2">
        <v>0</v>
      </c>
      <c r="J714" s="2">
        <v>30</v>
      </c>
      <c r="M714" s="5" t="s">
        <v>3309</v>
      </c>
      <c r="N714" s="0" t="s">
        <v>104</v>
      </c>
      <c r="O714" s="3">
        <v>3.6</v>
      </c>
      <c r="P714" s="3">
        <f>IF(O714="","",O714*MAX(I714,J714))</f>
      </c>
      <c r="Q714" s="0" t="s">
        <v>106</v>
      </c>
      <c r="R714" s="0" t="s">
        <v>107</v>
      </c>
    </row>
    <row r="715">
      <c r="A715" s="0">
        <v>1607</v>
      </c>
      <c r="B715" s="0" t="s">
        <v>27</v>
      </c>
      <c r="C715" s="0" t="s">
        <v>30</v>
      </c>
      <c r="D715" s="0" t="s">
        <v>5185</v>
      </c>
      <c r="E715" s="5" t="s">
        <v>5186</v>
      </c>
      <c r="I715" s="2">
        <v>0</v>
      </c>
      <c r="J715" s="2">
        <v>38</v>
      </c>
      <c r="M715" s="5" t="s">
        <v>3309</v>
      </c>
      <c r="N715" s="0" t="s">
        <v>104</v>
      </c>
      <c r="O715" s="3">
        <v>21714.947631578947</v>
      </c>
      <c r="P715" s="3">
        <f>IF(O715="","",O715*MAX(I715,J715))</f>
      </c>
      <c r="Q715" s="0" t="s">
        <v>106</v>
      </c>
      <c r="R715" s="0" t="s">
        <v>107</v>
      </c>
    </row>
    <row r="716">
      <c r="A716" s="0">
        <v>1608</v>
      </c>
      <c r="B716" s="0" t="s">
        <v>27</v>
      </c>
      <c r="C716" s="0" t="s">
        <v>30</v>
      </c>
      <c r="D716" s="0" t="s">
        <v>896</v>
      </c>
      <c r="E716" s="5" t="s">
        <v>897</v>
      </c>
      <c r="I716" s="2">
        <v>0</v>
      </c>
      <c r="J716" s="2">
        <v>30</v>
      </c>
      <c r="M716" s="5" t="s">
        <v>3321</v>
      </c>
      <c r="N716" s="0" t="s">
        <v>104</v>
      </c>
      <c r="O716" s="3">
        <v>438.5</v>
      </c>
      <c r="P716" s="3">
        <f>IF(O716="","",O716*MAX(I716,J716))</f>
      </c>
      <c r="Q716" s="0" t="s">
        <v>106</v>
      </c>
      <c r="R716" s="0" t="s">
        <v>107</v>
      </c>
    </row>
    <row r="717">
      <c r="A717" s="0">
        <v>1609</v>
      </c>
      <c r="B717" s="0" t="s">
        <v>27</v>
      </c>
      <c r="C717" s="0" t="s">
        <v>30</v>
      </c>
      <c r="D717" s="0" t="s">
        <v>5189</v>
      </c>
      <c r="E717" s="5" t="s">
        <v>5190</v>
      </c>
      <c r="I717" s="2">
        <v>0</v>
      </c>
      <c r="J717" s="2">
        <v>30</v>
      </c>
      <c r="M717" s="5" t="s">
        <v>3309</v>
      </c>
      <c r="N717" s="0" t="s">
        <v>104</v>
      </c>
      <c r="O717" s="3">
        <v>3719.01</v>
      </c>
      <c r="P717" s="3">
        <f>IF(O717="","",O717*MAX(I717,J717))</f>
      </c>
      <c r="Q717" s="0" t="s">
        <v>106</v>
      </c>
      <c r="R717" s="0" t="s">
        <v>107</v>
      </c>
    </row>
    <row r="718">
      <c r="A718" s="0">
        <v>1610</v>
      </c>
      <c r="B718" s="0" t="s">
        <v>27</v>
      </c>
      <c r="C718" s="0" t="s">
        <v>30</v>
      </c>
      <c r="D718" s="0" t="s">
        <v>2192</v>
      </c>
      <c r="E718" s="5" t="s">
        <v>2193</v>
      </c>
      <c r="I718" s="2">
        <v>0</v>
      </c>
      <c r="J718" s="2">
        <v>30</v>
      </c>
      <c r="M718" s="5" t="s">
        <v>3371</v>
      </c>
      <c r="N718" s="0" t="s">
        <v>104</v>
      </c>
      <c r="O718" s="3">
        <v>825.496</v>
      </c>
      <c r="P718" s="3">
        <f>IF(O718="","",O718*MAX(I718,J718))</f>
      </c>
      <c r="Q718" s="0" t="s">
        <v>106</v>
      </c>
      <c r="R718" s="0" t="s">
        <v>107</v>
      </c>
    </row>
    <row r="719">
      <c r="A719" s="0">
        <v>1611</v>
      </c>
      <c r="B719" s="0" t="s">
        <v>27</v>
      </c>
      <c r="C719" s="0" t="s">
        <v>30</v>
      </c>
      <c r="D719" s="0" t="s">
        <v>5193</v>
      </c>
      <c r="E719" s="5" t="s">
        <v>5194</v>
      </c>
      <c r="I719" s="2">
        <v>0</v>
      </c>
      <c r="J719" s="2">
        <v>30</v>
      </c>
      <c r="M719" s="5" t="s">
        <v>3309</v>
      </c>
      <c r="N719" s="0" t="s">
        <v>104</v>
      </c>
      <c r="O719" s="3">
        <v>7106.583333333333</v>
      </c>
      <c r="P719" s="3">
        <f>IF(O719="","",O719*MAX(I719,J719))</f>
      </c>
      <c r="Q719" s="0" t="s">
        <v>106</v>
      </c>
      <c r="R719" s="0" t="s">
        <v>107</v>
      </c>
    </row>
    <row r="720">
      <c r="A720" s="0">
        <v>1612</v>
      </c>
      <c r="B720" s="0" t="s">
        <v>27</v>
      </c>
      <c r="C720" s="0" t="s">
        <v>30</v>
      </c>
      <c r="D720" s="0" t="s">
        <v>5196</v>
      </c>
      <c r="E720" s="5" t="s">
        <v>5197</v>
      </c>
      <c r="I720" s="2">
        <v>0</v>
      </c>
      <c r="J720" s="2">
        <v>30</v>
      </c>
      <c r="M720" s="5" t="s">
        <v>3309</v>
      </c>
      <c r="N720" s="0" t="s">
        <v>104</v>
      </c>
      <c r="O720" s="3">
        <v>6630</v>
      </c>
      <c r="P720" s="3">
        <f>IF(O720="","",O720*MAX(I720,J720))</f>
      </c>
      <c r="Q720" s="0" t="s">
        <v>106</v>
      </c>
      <c r="R720" s="0" t="s">
        <v>107</v>
      </c>
    </row>
    <row r="721">
      <c r="A721" s="0">
        <v>1613</v>
      </c>
      <c r="B721" s="0" t="s">
        <v>27</v>
      </c>
      <c r="C721" s="0" t="s">
        <v>30</v>
      </c>
      <c r="D721" s="0" t="s">
        <v>5199</v>
      </c>
      <c r="E721" s="5" t="s">
        <v>5200</v>
      </c>
      <c r="I721" s="2">
        <v>0</v>
      </c>
      <c r="J721" s="2">
        <v>49</v>
      </c>
      <c r="M721" s="5" t="s">
        <v>3309</v>
      </c>
      <c r="N721" s="0" t="s">
        <v>104</v>
      </c>
      <c r="O721" s="3">
        <v>15852.122448979591</v>
      </c>
      <c r="P721" s="3">
        <f>IF(O721="","",O721*MAX(I721,J721))</f>
      </c>
      <c r="Q721" s="0" t="s">
        <v>106</v>
      </c>
      <c r="R721" s="0" t="s">
        <v>107</v>
      </c>
    </row>
    <row r="722">
      <c r="A722" s="0">
        <v>1614</v>
      </c>
      <c r="B722" s="0" t="s">
        <v>28</v>
      </c>
      <c r="C722" s="0" t="s">
        <v>30</v>
      </c>
      <c r="D722" s="0" t="s">
        <v>1511</v>
      </c>
      <c r="E722" s="5" t="s">
        <v>1512</v>
      </c>
      <c r="I722" s="2">
        <v>0</v>
      </c>
      <c r="J722" s="2">
        <v>4</v>
      </c>
      <c r="M722" s="5" t="s">
        <v>3342</v>
      </c>
      <c r="N722" s="0" t="s">
        <v>104</v>
      </c>
      <c r="O722" s="3">
        <v>39008.26</v>
      </c>
      <c r="P722" s="3">
        <f>IF(O722="","",O722*MAX(I722,J722))</f>
      </c>
      <c r="Q722" s="0" t="s">
        <v>106</v>
      </c>
      <c r="R722" s="0" t="s">
        <v>107</v>
      </c>
    </row>
    <row r="723">
      <c r="A723" s="0">
        <v>1617</v>
      </c>
      <c r="B723" s="0" t="s">
        <v>27</v>
      </c>
      <c r="C723" s="0" t="s">
        <v>30</v>
      </c>
      <c r="D723" s="0" t="s">
        <v>5209</v>
      </c>
      <c r="E723" s="5" t="s">
        <v>5210</v>
      </c>
      <c r="I723" s="2">
        <v>0</v>
      </c>
      <c r="J723" s="2">
        <v>26</v>
      </c>
      <c r="M723" s="5" t="s">
        <v>3309</v>
      </c>
      <c r="N723" s="0" t="s">
        <v>104</v>
      </c>
      <c r="O723" s="3">
        <v>3230.8500000000004</v>
      </c>
      <c r="P723" s="3">
        <f>IF(O723="","",O723*MAX(I723,J723))</f>
      </c>
      <c r="Q723" s="0" t="s">
        <v>106</v>
      </c>
      <c r="R723" s="0" t="s">
        <v>107</v>
      </c>
    </row>
    <row r="724">
      <c r="A724" s="0">
        <v>1618</v>
      </c>
      <c r="B724" s="0" t="s">
        <v>27</v>
      </c>
      <c r="C724" s="0" t="s">
        <v>30</v>
      </c>
      <c r="D724" s="0" t="s">
        <v>5212</v>
      </c>
      <c r="E724" s="5" t="s">
        <v>5213</v>
      </c>
      <c r="I724" s="2">
        <v>0</v>
      </c>
      <c r="J724" s="2">
        <v>26</v>
      </c>
      <c r="M724" s="5" t="s">
        <v>3309</v>
      </c>
      <c r="N724" s="0" t="s">
        <v>104</v>
      </c>
      <c r="O724" s="3">
        <v>130.92000000000002</v>
      </c>
      <c r="P724" s="3">
        <f>IF(O724="","",O724*MAX(I724,J724))</f>
      </c>
      <c r="Q724" s="0" t="s">
        <v>106</v>
      </c>
      <c r="R724" s="0" t="s">
        <v>107</v>
      </c>
    </row>
    <row r="725">
      <c r="A725" s="0">
        <v>1621</v>
      </c>
      <c r="B725" s="0" t="s">
        <v>27</v>
      </c>
      <c r="C725" s="0" t="s">
        <v>33</v>
      </c>
      <c r="D725" s="0" t="s">
        <v>5219</v>
      </c>
      <c r="E725" s="5" t="s">
        <v>5220</v>
      </c>
      <c r="I725" s="2">
        <v>0</v>
      </c>
      <c r="J725" s="2">
        <v>31</v>
      </c>
      <c r="M725" s="5" t="s">
        <v>3309</v>
      </c>
      <c r="N725" s="0" t="s">
        <v>104</v>
      </c>
      <c r="O725" s="3">
        <v>16810.281612903225</v>
      </c>
      <c r="P725" s="3">
        <f>IF(O725="","",O725*MAX(I725,J725))</f>
      </c>
      <c r="Q725" s="0" t="s">
        <v>106</v>
      </c>
      <c r="R725" s="0" t="s">
        <v>107</v>
      </c>
    </row>
    <row r="726">
      <c r="A726" s="0">
        <v>1622</v>
      </c>
      <c r="B726" s="0" t="s">
        <v>27</v>
      </c>
      <c r="C726" s="0" t="s">
        <v>33</v>
      </c>
      <c r="D726" s="0" t="s">
        <v>5222</v>
      </c>
      <c r="E726" s="5" t="s">
        <v>1181</v>
      </c>
      <c r="I726" s="2">
        <v>0</v>
      </c>
      <c r="J726" s="2">
        <v>37</v>
      </c>
      <c r="M726" s="5" t="s">
        <v>3304</v>
      </c>
      <c r="N726" s="0" t="s">
        <v>104</v>
      </c>
      <c r="O726" s="3">
        <v>21655.567297297297</v>
      </c>
      <c r="P726" s="3">
        <f>IF(O726="","",O726*MAX(I726,J726))</f>
      </c>
      <c r="Q726" s="0" t="s">
        <v>106</v>
      </c>
      <c r="R726" s="0" t="s">
        <v>107</v>
      </c>
    </row>
    <row r="727">
      <c r="A727" s="0">
        <v>1623</v>
      </c>
      <c r="B727" s="0" t="s">
        <v>28</v>
      </c>
      <c r="C727" s="0" t="s">
        <v>33</v>
      </c>
      <c r="D727" s="0" t="s">
        <v>5222</v>
      </c>
      <c r="E727" s="5" t="s">
        <v>1181</v>
      </c>
      <c r="I727" s="2">
        <v>0</v>
      </c>
      <c r="J727" s="2">
        <v>10</v>
      </c>
      <c r="M727" s="5" t="s">
        <v>3309</v>
      </c>
      <c r="N727" s="0" t="s">
        <v>104</v>
      </c>
      <c r="O727" s="3">
        <v>2348.3</v>
      </c>
      <c r="P727" s="3">
        <f>IF(O727="","",O727*MAX(I727,J727))</f>
      </c>
      <c r="Q727" s="0" t="s">
        <v>106</v>
      </c>
      <c r="R727" s="0" t="s">
        <v>107</v>
      </c>
    </row>
    <row r="728">
      <c r="A728" s="0">
        <v>1624</v>
      </c>
      <c r="B728" s="0" t="s">
        <v>27</v>
      </c>
      <c r="C728" s="0" t="s">
        <v>30</v>
      </c>
      <c r="D728" s="0" t="s">
        <v>5225</v>
      </c>
      <c r="E728" s="5" t="s">
        <v>5226</v>
      </c>
      <c r="I728" s="2">
        <v>0</v>
      </c>
      <c r="J728" s="2">
        <v>25</v>
      </c>
      <c r="M728" s="5" t="s">
        <v>3309</v>
      </c>
      <c r="N728" s="0" t="s">
        <v>104</v>
      </c>
      <c r="O728" s="3">
        <v>184</v>
      </c>
      <c r="P728" s="3">
        <f>IF(O728="","",O728*MAX(I728,J728))</f>
      </c>
      <c r="Q728" s="0" t="s">
        <v>106</v>
      </c>
      <c r="R728" s="0" t="s">
        <v>107</v>
      </c>
    </row>
    <row r="729">
      <c r="A729" s="0">
        <v>1625</v>
      </c>
      <c r="B729" s="0" t="s">
        <v>28</v>
      </c>
      <c r="C729" s="0" t="s">
        <v>30</v>
      </c>
      <c r="D729" s="0" t="s">
        <v>5225</v>
      </c>
      <c r="E729" s="5" t="s">
        <v>5226</v>
      </c>
      <c r="I729" s="2">
        <v>0</v>
      </c>
      <c r="J729" s="2">
        <v>300</v>
      </c>
      <c r="M729" s="5" t="s">
        <v>3309</v>
      </c>
      <c r="N729" s="0" t="s">
        <v>104</v>
      </c>
      <c r="O729" s="3">
        <v>231.2487</v>
      </c>
      <c r="P729" s="3">
        <f>IF(O729="","",O729*MAX(I729,J729))</f>
      </c>
      <c r="Q729" s="0" t="s">
        <v>106</v>
      </c>
      <c r="R729" s="0" t="s">
        <v>107</v>
      </c>
    </row>
    <row r="730">
      <c r="A730" s="0">
        <v>1626</v>
      </c>
      <c r="B730" s="0" t="s">
        <v>27</v>
      </c>
      <c r="C730" s="0" t="s">
        <v>30</v>
      </c>
      <c r="D730" s="0" t="s">
        <v>5229</v>
      </c>
      <c r="E730" s="5" t="s">
        <v>1176</v>
      </c>
      <c r="I730" s="2">
        <v>0</v>
      </c>
      <c r="J730" s="2">
        <v>25</v>
      </c>
      <c r="M730" s="5" t="s">
        <v>3304</v>
      </c>
      <c r="N730" s="0" t="s">
        <v>104</v>
      </c>
      <c r="O730" s="3">
        <v>8139.5564</v>
      </c>
      <c r="P730" s="3">
        <f>IF(O730="","",O730*MAX(I730,J730))</f>
      </c>
      <c r="Q730" s="0" t="s">
        <v>106</v>
      </c>
      <c r="R730" s="0" t="s">
        <v>107</v>
      </c>
    </row>
    <row r="731">
      <c r="A731" s="0">
        <v>1627</v>
      </c>
      <c r="B731" s="0" t="s">
        <v>27</v>
      </c>
      <c r="C731" s="0" t="s">
        <v>30</v>
      </c>
      <c r="D731" s="0" t="s">
        <v>5231</v>
      </c>
      <c r="E731" s="5" t="s">
        <v>5232</v>
      </c>
      <c r="I731" s="2">
        <v>0</v>
      </c>
      <c r="J731" s="2">
        <v>25</v>
      </c>
      <c r="M731" s="5" t="s">
        <v>3309</v>
      </c>
      <c r="N731" s="0" t="s">
        <v>104</v>
      </c>
      <c r="O731" s="3">
        <v>2105.6</v>
      </c>
      <c r="P731" s="3">
        <f>IF(O731="","",O731*MAX(I731,J731))</f>
      </c>
      <c r="Q731" s="0" t="s">
        <v>106</v>
      </c>
      <c r="R731" s="0" t="s">
        <v>107</v>
      </c>
    </row>
    <row r="732">
      <c r="A732" s="0">
        <v>1629</v>
      </c>
      <c r="B732" s="0" t="s">
        <v>27</v>
      </c>
      <c r="C732" s="0" t="s">
        <v>33</v>
      </c>
      <c r="D732" s="0" t="s">
        <v>5237</v>
      </c>
      <c r="E732" s="5" t="s">
        <v>5238</v>
      </c>
      <c r="I732" s="2">
        <v>0</v>
      </c>
      <c r="J732" s="2">
        <v>59</v>
      </c>
      <c r="M732" s="5" t="s">
        <v>3309</v>
      </c>
      <c r="N732" s="0" t="s">
        <v>104</v>
      </c>
      <c r="O732" s="3">
        <v>4796.02406779661</v>
      </c>
      <c r="P732" s="3">
        <f>IF(O732="","",O732*MAX(I732,J732))</f>
      </c>
      <c r="Q732" s="0" t="s">
        <v>106</v>
      </c>
      <c r="R732" s="0" t="s">
        <v>107</v>
      </c>
    </row>
    <row r="733">
      <c r="A733" s="0">
        <v>1630</v>
      </c>
      <c r="B733" s="0" t="s">
        <v>28</v>
      </c>
      <c r="C733" s="0" t="s">
        <v>33</v>
      </c>
      <c r="D733" s="0" t="s">
        <v>5237</v>
      </c>
      <c r="E733" s="5" t="s">
        <v>5238</v>
      </c>
      <c r="I733" s="2">
        <v>0</v>
      </c>
      <c r="J733" s="2">
        <v>6</v>
      </c>
      <c r="M733" s="5" t="s">
        <v>3309</v>
      </c>
      <c r="N733" s="0" t="s">
        <v>104</v>
      </c>
      <c r="O733" s="3">
        <v>18800.605</v>
      </c>
      <c r="P733" s="3">
        <f>IF(O733="","",O733*MAX(I733,J733))</f>
      </c>
      <c r="Q733" s="0" t="s">
        <v>106</v>
      </c>
      <c r="R733" s="0" t="s">
        <v>107</v>
      </c>
    </row>
    <row r="734">
      <c r="A734" s="0">
        <v>1636</v>
      </c>
      <c r="B734" s="0" t="s">
        <v>27</v>
      </c>
      <c r="C734" s="0" t="s">
        <v>33</v>
      </c>
      <c r="D734" s="0" t="s">
        <v>5254</v>
      </c>
      <c r="E734" s="5" t="s">
        <v>5255</v>
      </c>
      <c r="I734" s="2">
        <v>0</v>
      </c>
      <c r="J734" s="2">
        <v>50</v>
      </c>
      <c r="M734" s="5" t="s">
        <v>3309</v>
      </c>
      <c r="N734" s="0" t="s">
        <v>104</v>
      </c>
      <c r="O734" s="3">
        <v>16753.884</v>
      </c>
      <c r="P734" s="3">
        <f>IF(O734="","",O734*MAX(I734,J734))</f>
      </c>
      <c r="Q734" s="0" t="s">
        <v>106</v>
      </c>
      <c r="R734" s="0" t="s">
        <v>107</v>
      </c>
    </row>
    <row r="735">
      <c r="A735" s="0">
        <v>1637</v>
      </c>
      <c r="B735" s="0" t="s">
        <v>27</v>
      </c>
      <c r="C735" s="0" t="s">
        <v>33</v>
      </c>
      <c r="D735" s="0" t="s">
        <v>5257</v>
      </c>
      <c r="E735" s="5" t="s">
        <v>2440</v>
      </c>
      <c r="I735" s="2">
        <v>0</v>
      </c>
      <c r="J735" s="2">
        <v>20</v>
      </c>
      <c r="M735" s="5" t="s">
        <v>3309</v>
      </c>
      <c r="N735" s="0" t="s">
        <v>104</v>
      </c>
      <c r="O735" s="3">
        <v>3.5</v>
      </c>
      <c r="P735" s="3">
        <f>IF(O735="","",O735*MAX(I735,J735))</f>
      </c>
      <c r="Q735" s="0" t="s">
        <v>106</v>
      </c>
      <c r="R735" s="0" t="s">
        <v>107</v>
      </c>
    </row>
    <row r="736">
      <c r="A736" s="0">
        <v>1638</v>
      </c>
      <c r="B736" s="0" t="s">
        <v>27</v>
      </c>
      <c r="C736" s="0" t="s">
        <v>33</v>
      </c>
      <c r="D736" s="0" t="s">
        <v>5259</v>
      </c>
      <c r="E736" s="5" t="s">
        <v>5260</v>
      </c>
      <c r="I736" s="2">
        <v>0</v>
      </c>
      <c r="J736" s="2">
        <v>89</v>
      </c>
      <c r="M736" s="5" t="s">
        <v>3309</v>
      </c>
      <c r="N736" s="0" t="s">
        <v>104</v>
      </c>
      <c r="O736" s="3">
        <v>11296.519999999997</v>
      </c>
      <c r="P736" s="3">
        <f>IF(O736="","",O736*MAX(I736,J736))</f>
      </c>
      <c r="Q736" s="0" t="s">
        <v>106</v>
      </c>
      <c r="R736" s="0" t="s">
        <v>107</v>
      </c>
    </row>
    <row r="737">
      <c r="A737" s="0">
        <v>1639</v>
      </c>
      <c r="B737" s="0" t="s">
        <v>27</v>
      </c>
      <c r="C737" s="0" t="s">
        <v>33</v>
      </c>
      <c r="D737" s="0" t="s">
        <v>2987</v>
      </c>
      <c r="E737" s="5" t="s">
        <v>2988</v>
      </c>
      <c r="I737" s="2">
        <v>0</v>
      </c>
      <c r="J737" s="2">
        <v>40</v>
      </c>
      <c r="M737" s="5" t="s">
        <v>3371</v>
      </c>
      <c r="N737" s="0" t="s">
        <v>104</v>
      </c>
      <c r="O737" s="3">
        <v>112.25</v>
      </c>
      <c r="P737" s="3">
        <f>IF(O737="","",O737*MAX(I737,J737))</f>
      </c>
      <c r="Q737" s="0" t="s">
        <v>106</v>
      </c>
      <c r="R737" s="0" t="s">
        <v>107</v>
      </c>
    </row>
    <row r="738">
      <c r="A738" s="0">
        <v>1640</v>
      </c>
      <c r="B738" s="0" t="s">
        <v>27</v>
      </c>
      <c r="C738" s="0" t="s">
        <v>30</v>
      </c>
      <c r="D738" s="0" t="s">
        <v>5263</v>
      </c>
      <c r="E738" s="5" t="s">
        <v>5264</v>
      </c>
      <c r="I738" s="2">
        <v>0</v>
      </c>
      <c r="J738" s="2">
        <v>20</v>
      </c>
      <c r="M738" s="5" t="s">
        <v>3309</v>
      </c>
      <c r="N738" s="0" t="s">
        <v>104</v>
      </c>
      <c r="O738" s="3">
        <v>54978</v>
      </c>
      <c r="P738" s="3">
        <f>IF(O738="","",O738*MAX(I738,J738))</f>
      </c>
      <c r="Q738" s="0" t="s">
        <v>106</v>
      </c>
      <c r="R738" s="0" t="s">
        <v>107</v>
      </c>
    </row>
    <row r="739">
      <c r="A739" s="0">
        <v>1641</v>
      </c>
      <c r="B739" s="0" t="s">
        <v>27</v>
      </c>
      <c r="C739" s="0" t="s">
        <v>30</v>
      </c>
      <c r="D739" s="0" t="s">
        <v>5266</v>
      </c>
      <c r="E739" s="5" t="s">
        <v>5267</v>
      </c>
      <c r="I739" s="2">
        <v>0</v>
      </c>
      <c r="J739" s="2">
        <v>20</v>
      </c>
      <c r="M739" s="5" t="s">
        <v>3309</v>
      </c>
      <c r="N739" s="0" t="s">
        <v>104</v>
      </c>
      <c r="O739" s="3">
        <v>397026.8</v>
      </c>
      <c r="P739" s="3">
        <f>IF(O739="","",O739*MAX(I739,J739))</f>
      </c>
      <c r="Q739" s="0" t="s">
        <v>106</v>
      </c>
      <c r="R739" s="0" t="s">
        <v>107</v>
      </c>
    </row>
    <row r="740">
      <c r="A740" s="0">
        <v>1642</v>
      </c>
      <c r="B740" s="0" t="s">
        <v>27</v>
      </c>
      <c r="C740" s="0" t="s">
        <v>30</v>
      </c>
      <c r="D740" s="0" t="s">
        <v>5269</v>
      </c>
      <c r="E740" s="5" t="s">
        <v>5270</v>
      </c>
      <c r="I740" s="2">
        <v>0</v>
      </c>
      <c r="J740" s="2">
        <v>20</v>
      </c>
      <c r="M740" s="5" t="s">
        <v>3309</v>
      </c>
      <c r="N740" s="0" t="s">
        <v>104</v>
      </c>
      <c r="O740" s="3">
        <v>404.6</v>
      </c>
      <c r="P740" s="3">
        <f>IF(O740="","",O740*MAX(I740,J740))</f>
      </c>
      <c r="Q740" s="0" t="s">
        <v>106</v>
      </c>
      <c r="R740" s="0" t="s">
        <v>107</v>
      </c>
    </row>
    <row r="741">
      <c r="A741" s="0">
        <v>1643</v>
      </c>
      <c r="B741" s="0" t="s">
        <v>27</v>
      </c>
      <c r="C741" s="0" t="s">
        <v>30</v>
      </c>
      <c r="D741" s="0" t="s">
        <v>5272</v>
      </c>
      <c r="E741" s="5" t="s">
        <v>5273</v>
      </c>
      <c r="I741" s="2">
        <v>0</v>
      </c>
      <c r="J741" s="2">
        <v>20</v>
      </c>
      <c r="M741" s="5" t="s">
        <v>3309</v>
      </c>
      <c r="N741" s="0" t="s">
        <v>104</v>
      </c>
      <c r="O741" s="3">
        <v>259.2</v>
      </c>
      <c r="P741" s="3">
        <f>IF(O741="","",O741*MAX(I741,J741))</f>
      </c>
      <c r="Q741" s="0" t="s">
        <v>106</v>
      </c>
      <c r="R741" s="0" t="s">
        <v>107</v>
      </c>
    </row>
    <row r="742">
      <c r="A742" s="0">
        <v>1644</v>
      </c>
      <c r="B742" s="0" t="s">
        <v>27</v>
      </c>
      <c r="C742" s="0" t="s">
        <v>30</v>
      </c>
      <c r="D742" s="0" t="s">
        <v>5275</v>
      </c>
      <c r="E742" s="5" t="s">
        <v>5276</v>
      </c>
      <c r="I742" s="2">
        <v>0</v>
      </c>
      <c r="J742" s="2">
        <v>20</v>
      </c>
      <c r="M742" s="5" t="s">
        <v>3309</v>
      </c>
      <c r="N742" s="0" t="s">
        <v>104</v>
      </c>
      <c r="O742" s="3">
        <v>23.97</v>
      </c>
      <c r="P742" s="3">
        <f>IF(O742="","",O742*MAX(I742,J742))</f>
      </c>
      <c r="Q742" s="0" t="s">
        <v>106</v>
      </c>
      <c r="R742" s="0" t="s">
        <v>107</v>
      </c>
    </row>
    <row r="743">
      <c r="A743" s="0">
        <v>1645</v>
      </c>
      <c r="B743" s="0" t="s">
        <v>27</v>
      </c>
      <c r="C743" s="0" t="s">
        <v>30</v>
      </c>
      <c r="D743" s="0" t="s">
        <v>5278</v>
      </c>
      <c r="E743" s="5" t="s">
        <v>5279</v>
      </c>
      <c r="I743" s="2">
        <v>0</v>
      </c>
      <c r="J743" s="2">
        <v>20</v>
      </c>
      <c r="M743" s="5" t="s">
        <v>3309</v>
      </c>
      <c r="N743" s="0" t="s">
        <v>104</v>
      </c>
      <c r="O743" s="3">
        <v>23.97</v>
      </c>
      <c r="P743" s="3">
        <f>IF(O743="","",O743*MAX(I743,J743))</f>
      </c>
      <c r="Q743" s="0" t="s">
        <v>106</v>
      </c>
      <c r="R743" s="0" t="s">
        <v>107</v>
      </c>
    </row>
    <row r="744">
      <c r="A744" s="0">
        <v>1646</v>
      </c>
      <c r="B744" s="0" t="s">
        <v>27</v>
      </c>
      <c r="C744" s="0" t="s">
        <v>30</v>
      </c>
      <c r="D744" s="0" t="s">
        <v>5281</v>
      </c>
      <c r="E744" s="5" t="s">
        <v>5282</v>
      </c>
      <c r="I744" s="2">
        <v>0</v>
      </c>
      <c r="J744" s="2">
        <v>20</v>
      </c>
      <c r="M744" s="5" t="s">
        <v>3309</v>
      </c>
      <c r="N744" s="0" t="s">
        <v>104</v>
      </c>
      <c r="O744" s="3">
        <v>12880.5</v>
      </c>
      <c r="P744" s="3">
        <f>IF(O744="","",O744*MAX(I744,J744))</f>
      </c>
      <c r="Q744" s="0" t="s">
        <v>106</v>
      </c>
      <c r="R744" s="0" t="s">
        <v>107</v>
      </c>
    </row>
    <row r="745">
      <c r="A745" s="0">
        <v>1647</v>
      </c>
      <c r="B745" s="0" t="s">
        <v>27</v>
      </c>
      <c r="C745" s="0" t="s">
        <v>30</v>
      </c>
      <c r="D745" s="0" t="s">
        <v>5284</v>
      </c>
      <c r="E745" s="5" t="s">
        <v>5285</v>
      </c>
      <c r="I745" s="2">
        <v>0</v>
      </c>
      <c r="J745" s="2">
        <v>20</v>
      </c>
      <c r="M745" s="5" t="s">
        <v>3309</v>
      </c>
      <c r="N745" s="0" t="s">
        <v>104</v>
      </c>
      <c r="O745" s="3">
        <v>9500</v>
      </c>
      <c r="P745" s="3">
        <f>IF(O745="","",O745*MAX(I745,J745))</f>
      </c>
      <c r="Q745" s="0" t="s">
        <v>106</v>
      </c>
      <c r="R745" s="0" t="s">
        <v>107</v>
      </c>
    </row>
    <row r="746">
      <c r="A746" s="0">
        <v>1648</v>
      </c>
      <c r="B746" s="0" t="s">
        <v>27</v>
      </c>
      <c r="C746" s="0" t="s">
        <v>30</v>
      </c>
      <c r="D746" s="0" t="s">
        <v>5287</v>
      </c>
      <c r="E746" s="5" t="s">
        <v>5288</v>
      </c>
      <c r="I746" s="2">
        <v>0</v>
      </c>
      <c r="J746" s="2">
        <v>20</v>
      </c>
      <c r="M746" s="5" t="s">
        <v>3309</v>
      </c>
      <c r="N746" s="0" t="s">
        <v>104</v>
      </c>
      <c r="O746" s="3">
        <v>991.74</v>
      </c>
      <c r="P746" s="3">
        <f>IF(O746="","",O746*MAX(I746,J746))</f>
      </c>
      <c r="Q746" s="0" t="s">
        <v>106</v>
      </c>
      <c r="R746" s="0" t="s">
        <v>107</v>
      </c>
    </row>
    <row r="747">
      <c r="A747" s="0">
        <v>1657</v>
      </c>
      <c r="B747" s="0" t="s">
        <v>27</v>
      </c>
      <c r="C747" s="0" t="s">
        <v>30</v>
      </c>
      <c r="D747" s="0" t="s">
        <v>5308</v>
      </c>
      <c r="E747" s="5" t="s">
        <v>5309</v>
      </c>
      <c r="I747" s="2">
        <v>0</v>
      </c>
      <c r="J747" s="2">
        <v>28</v>
      </c>
      <c r="M747" s="5" t="s">
        <v>3309</v>
      </c>
      <c r="N747" s="0" t="s">
        <v>104</v>
      </c>
      <c r="O747" s="3">
        <v>4192.416428571429</v>
      </c>
      <c r="P747" s="3">
        <f>IF(O747="","",O747*MAX(I747,J747))</f>
      </c>
      <c r="Q747" s="0" t="s">
        <v>106</v>
      </c>
      <c r="R747" s="0" t="s">
        <v>107</v>
      </c>
    </row>
    <row r="748">
      <c r="A748" s="0">
        <v>1661</v>
      </c>
      <c r="B748" s="0" t="s">
        <v>27</v>
      </c>
      <c r="C748" s="0" t="s">
        <v>33</v>
      </c>
      <c r="D748" s="0" t="s">
        <v>5318</v>
      </c>
      <c r="E748" s="5" t="s">
        <v>5319</v>
      </c>
      <c r="I748" s="2">
        <v>0</v>
      </c>
      <c r="J748" s="2">
        <v>44</v>
      </c>
      <c r="M748" s="5" t="s">
        <v>3309</v>
      </c>
      <c r="N748" s="0" t="s">
        <v>104</v>
      </c>
      <c r="O748" s="3">
        <v>3892.0565909090915</v>
      </c>
      <c r="P748" s="3">
        <f>IF(O748="","",O748*MAX(I748,J748))</f>
      </c>
      <c r="Q748" s="0" t="s">
        <v>106</v>
      </c>
      <c r="R748" s="0" t="s">
        <v>107</v>
      </c>
    </row>
    <row r="749">
      <c r="A749" s="0">
        <v>1665</v>
      </c>
      <c r="B749" s="0" t="s">
        <v>27</v>
      </c>
      <c r="C749" s="0" t="s">
        <v>33</v>
      </c>
      <c r="D749" s="0" t="s">
        <v>5330</v>
      </c>
      <c r="E749" s="5" t="s">
        <v>5331</v>
      </c>
      <c r="I749" s="2">
        <v>0</v>
      </c>
      <c r="J749" s="2">
        <v>15</v>
      </c>
      <c r="M749" s="5" t="s">
        <v>3309</v>
      </c>
      <c r="N749" s="0" t="s">
        <v>104</v>
      </c>
      <c r="O749" s="3">
        <v>17942.144666666667</v>
      </c>
      <c r="P749" s="3">
        <f>IF(O749="","",O749*MAX(I749,J749))</f>
      </c>
      <c r="Q749" s="0" t="s">
        <v>106</v>
      </c>
      <c r="R749" s="0" t="s">
        <v>107</v>
      </c>
    </row>
    <row r="750">
      <c r="A750" s="0">
        <v>1666</v>
      </c>
      <c r="B750" s="0" t="s">
        <v>28</v>
      </c>
      <c r="C750" s="0" t="s">
        <v>33</v>
      </c>
      <c r="D750" s="0" t="s">
        <v>5330</v>
      </c>
      <c r="E750" s="5" t="s">
        <v>5331</v>
      </c>
      <c r="I750" s="2">
        <v>0</v>
      </c>
      <c r="J750" s="2">
        <v>5</v>
      </c>
      <c r="M750" s="5" t="s">
        <v>3309</v>
      </c>
      <c r="N750" s="0" t="s">
        <v>104</v>
      </c>
      <c r="O750" s="3">
        <v>71190.08</v>
      </c>
      <c r="P750" s="3">
        <f>IF(O750="","",O750*MAX(I750,J750))</f>
      </c>
      <c r="Q750" s="0" t="s">
        <v>106</v>
      </c>
      <c r="R750" s="0" t="s">
        <v>107</v>
      </c>
    </row>
    <row r="751">
      <c r="A751" s="0">
        <v>1667</v>
      </c>
      <c r="B751" s="0" t="s">
        <v>27</v>
      </c>
      <c r="C751" s="0" t="s">
        <v>33</v>
      </c>
      <c r="D751" s="0" t="s">
        <v>5334</v>
      </c>
      <c r="E751" s="5" t="s">
        <v>5335</v>
      </c>
      <c r="I751" s="2">
        <v>0</v>
      </c>
      <c r="J751" s="2">
        <v>53</v>
      </c>
      <c r="M751" s="5" t="s">
        <v>3309</v>
      </c>
      <c r="N751" s="0" t="s">
        <v>104</v>
      </c>
      <c r="O751" s="3">
        <v>2279.003773584906</v>
      </c>
      <c r="P751" s="3">
        <f>IF(O751="","",O751*MAX(I751,J751))</f>
      </c>
      <c r="Q751" s="0" t="s">
        <v>106</v>
      </c>
      <c r="R751" s="0" t="s">
        <v>107</v>
      </c>
    </row>
    <row r="752">
      <c r="A752" s="0">
        <v>1668</v>
      </c>
      <c r="B752" s="0" t="s">
        <v>27</v>
      </c>
      <c r="C752" s="0" t="s">
        <v>30</v>
      </c>
      <c r="D752" s="0" t="s">
        <v>5337</v>
      </c>
      <c r="E752" s="5" t="s">
        <v>2029</v>
      </c>
      <c r="I752" s="2">
        <v>0</v>
      </c>
      <c r="J752" s="2">
        <v>23</v>
      </c>
      <c r="M752" s="5" t="s">
        <v>3304</v>
      </c>
      <c r="N752" s="0" t="s">
        <v>104</v>
      </c>
      <c r="O752" s="3">
        <v>30853.305652173913</v>
      </c>
      <c r="P752" s="3">
        <f>IF(O752="","",O752*MAX(I752,J752))</f>
      </c>
      <c r="Q752" s="0" t="s">
        <v>106</v>
      </c>
      <c r="R752" s="0" t="s">
        <v>107</v>
      </c>
    </row>
    <row r="753">
      <c r="A753" s="0">
        <v>1687</v>
      </c>
      <c r="B753" s="0" t="s">
        <v>27</v>
      </c>
      <c r="C753" s="0" t="s">
        <v>30</v>
      </c>
      <c r="D753" s="0" t="s">
        <v>5389</v>
      </c>
      <c r="E753" s="5" t="s">
        <v>5390</v>
      </c>
      <c r="I753" s="2">
        <v>0</v>
      </c>
      <c r="J753" s="2">
        <v>18</v>
      </c>
      <c r="M753" s="5" t="s">
        <v>3309</v>
      </c>
      <c r="N753" s="0" t="s">
        <v>104</v>
      </c>
      <c r="O753" s="3">
        <v>3596.4133333333334</v>
      </c>
      <c r="P753" s="3">
        <f>IF(O753="","",O753*MAX(I753,J753))</f>
      </c>
      <c r="Q753" s="0" t="s">
        <v>106</v>
      </c>
      <c r="R753" s="0" t="s">
        <v>107</v>
      </c>
    </row>
    <row r="754">
      <c r="A754" s="0">
        <v>1688</v>
      </c>
      <c r="B754" s="0" t="s">
        <v>27</v>
      </c>
      <c r="C754" s="0" t="s">
        <v>30</v>
      </c>
      <c r="D754" s="0" t="s">
        <v>5392</v>
      </c>
      <c r="E754" s="5" t="s">
        <v>5393</v>
      </c>
      <c r="I754" s="2">
        <v>0</v>
      </c>
      <c r="J754" s="2">
        <v>12</v>
      </c>
      <c r="M754" s="5" t="s">
        <v>3309</v>
      </c>
      <c r="N754" s="0" t="s">
        <v>104</v>
      </c>
      <c r="O754" s="3">
        <v>315.48083333333335</v>
      </c>
      <c r="P754" s="3">
        <f>IF(O754="","",O754*MAX(I754,J754))</f>
      </c>
      <c r="Q754" s="0" t="s">
        <v>106</v>
      </c>
      <c r="R754" s="0" t="s">
        <v>107</v>
      </c>
    </row>
    <row r="755">
      <c r="A755" s="0">
        <v>1689</v>
      </c>
      <c r="B755" s="0" t="s">
        <v>28</v>
      </c>
      <c r="C755" s="0" t="s">
        <v>30</v>
      </c>
      <c r="D755" s="0" t="s">
        <v>5392</v>
      </c>
      <c r="E755" s="5" t="s">
        <v>5393</v>
      </c>
      <c r="I755" s="2">
        <v>0</v>
      </c>
      <c r="J755" s="2">
        <v>16</v>
      </c>
      <c r="M755" s="5" t="s">
        <v>3309</v>
      </c>
      <c r="N755" s="0" t="s">
        <v>104</v>
      </c>
      <c r="O755" s="3">
        <v>315.48125</v>
      </c>
      <c r="P755" s="3">
        <f>IF(O755="","",O755*MAX(I755,J755))</f>
      </c>
      <c r="Q755" s="0" t="s">
        <v>106</v>
      </c>
      <c r="R755" s="0" t="s">
        <v>107</v>
      </c>
    </row>
    <row r="756">
      <c r="A756" s="0">
        <v>1695</v>
      </c>
      <c r="B756" s="0" t="s">
        <v>27</v>
      </c>
      <c r="C756" s="0" t="s">
        <v>30</v>
      </c>
      <c r="D756" s="0" t="s">
        <v>5411</v>
      </c>
      <c r="E756" s="5" t="s">
        <v>313</v>
      </c>
      <c r="I756" s="2">
        <v>0</v>
      </c>
      <c r="J756" s="2">
        <v>11</v>
      </c>
      <c r="M756" s="5" t="s">
        <v>3309</v>
      </c>
      <c r="N756" s="0" t="s">
        <v>104</v>
      </c>
      <c r="O756" s="3">
        <v>16918.25727272727</v>
      </c>
      <c r="P756" s="3">
        <f>IF(O756="","",O756*MAX(I756,J756))</f>
      </c>
      <c r="Q756" s="0" t="s">
        <v>106</v>
      </c>
      <c r="R756" s="0" t="s">
        <v>107</v>
      </c>
    </row>
    <row r="757">
      <c r="A757" s="0">
        <v>1699</v>
      </c>
      <c r="B757" s="0" t="s">
        <v>27</v>
      </c>
      <c r="C757" s="0" t="s">
        <v>33</v>
      </c>
      <c r="D757" s="0" t="s">
        <v>5422</v>
      </c>
      <c r="E757" s="5" t="s">
        <v>1663</v>
      </c>
      <c r="I757" s="2">
        <v>0</v>
      </c>
      <c r="J757" s="2">
        <v>10</v>
      </c>
      <c r="M757" s="5" t="s">
        <v>3304</v>
      </c>
      <c r="N757" s="0" t="s">
        <v>104</v>
      </c>
      <c r="O757" s="3">
        <v>40250</v>
      </c>
      <c r="P757" s="3">
        <f>IF(O757="","",O757*MAX(I757,J757))</f>
      </c>
      <c r="Q757" s="0" t="s">
        <v>106</v>
      </c>
      <c r="R757" s="0" t="s">
        <v>107</v>
      </c>
    </row>
    <row r="758">
      <c r="A758" s="0">
        <v>1700</v>
      </c>
      <c r="B758" s="0" t="s">
        <v>27</v>
      </c>
      <c r="C758" s="0" t="s">
        <v>33</v>
      </c>
      <c r="D758" s="0" t="s">
        <v>5424</v>
      </c>
      <c r="E758" s="5" t="s">
        <v>5425</v>
      </c>
      <c r="I758" s="2">
        <v>0</v>
      </c>
      <c r="J758" s="2">
        <v>10</v>
      </c>
      <c r="M758" s="5" t="s">
        <v>3309</v>
      </c>
      <c r="N758" s="0" t="s">
        <v>104</v>
      </c>
      <c r="O758" s="3">
        <v>1130</v>
      </c>
      <c r="P758" s="3">
        <f>IF(O758="","",O758*MAX(I758,J758))</f>
      </c>
      <c r="Q758" s="0" t="s">
        <v>106</v>
      </c>
      <c r="R758" s="0" t="s">
        <v>107</v>
      </c>
    </row>
    <row r="759">
      <c r="A759" s="0">
        <v>1701</v>
      </c>
      <c r="B759" s="0" t="s">
        <v>27</v>
      </c>
      <c r="C759" s="0" t="s">
        <v>33</v>
      </c>
      <c r="D759" s="0" t="s">
        <v>5427</v>
      </c>
      <c r="E759" s="5" t="s">
        <v>5428</v>
      </c>
      <c r="I759" s="2">
        <v>0</v>
      </c>
      <c r="J759" s="2">
        <v>10</v>
      </c>
      <c r="M759" s="5" t="s">
        <v>3309</v>
      </c>
      <c r="N759" s="0" t="s">
        <v>104</v>
      </c>
      <c r="O759" s="3">
        <v>5087.12</v>
      </c>
      <c r="P759" s="3">
        <f>IF(O759="","",O759*MAX(I759,J759))</f>
      </c>
      <c r="Q759" s="0" t="s">
        <v>106</v>
      </c>
      <c r="R759" s="0" t="s">
        <v>107</v>
      </c>
    </row>
    <row r="760">
      <c r="A760" s="0">
        <v>1702</v>
      </c>
      <c r="B760" s="0" t="s">
        <v>27</v>
      </c>
      <c r="C760" s="0" t="s">
        <v>30</v>
      </c>
      <c r="D760" s="0" t="s">
        <v>5430</v>
      </c>
      <c r="E760" s="5" t="s">
        <v>348</v>
      </c>
      <c r="I760" s="2">
        <v>0</v>
      </c>
      <c r="J760" s="2">
        <v>10</v>
      </c>
      <c r="M760" s="5" t="s">
        <v>3309</v>
      </c>
      <c r="N760" s="0" t="s">
        <v>104</v>
      </c>
      <c r="O760" s="3">
        <v>19147</v>
      </c>
      <c r="P760" s="3">
        <f>IF(O760="","",O760*MAX(I760,J760))</f>
      </c>
      <c r="Q760" s="0" t="s">
        <v>106</v>
      </c>
      <c r="R760" s="0" t="s">
        <v>107</v>
      </c>
    </row>
    <row r="761">
      <c r="A761" s="0">
        <v>1703</v>
      </c>
      <c r="B761" s="0" t="s">
        <v>27</v>
      </c>
      <c r="C761" s="0" t="s">
        <v>30</v>
      </c>
      <c r="D761" s="0" t="s">
        <v>5432</v>
      </c>
      <c r="E761" s="5" t="s">
        <v>5433</v>
      </c>
      <c r="I761" s="2">
        <v>0</v>
      </c>
      <c r="J761" s="2">
        <v>10</v>
      </c>
      <c r="M761" s="5" t="s">
        <v>3309</v>
      </c>
      <c r="N761" s="0" t="s">
        <v>104</v>
      </c>
      <c r="O761" s="3">
        <v>6400</v>
      </c>
      <c r="P761" s="3">
        <f>IF(O761="","",O761*MAX(I761,J761))</f>
      </c>
      <c r="Q761" s="0" t="s">
        <v>106</v>
      </c>
      <c r="R761" s="0" t="s">
        <v>107</v>
      </c>
    </row>
    <row r="762">
      <c r="A762" s="0">
        <v>1704</v>
      </c>
      <c r="B762" s="0" t="s">
        <v>27</v>
      </c>
      <c r="C762" s="0" t="s">
        <v>30</v>
      </c>
      <c r="D762" s="0" t="s">
        <v>5435</v>
      </c>
      <c r="E762" s="5" t="s">
        <v>5436</v>
      </c>
      <c r="I762" s="2">
        <v>0</v>
      </c>
      <c r="J762" s="2">
        <v>10</v>
      </c>
      <c r="M762" s="5" t="s">
        <v>3309</v>
      </c>
      <c r="N762" s="0" t="s">
        <v>104</v>
      </c>
      <c r="O762" s="3">
        <v>13500</v>
      </c>
      <c r="P762" s="3">
        <f>IF(O762="","",O762*MAX(I762,J762))</f>
      </c>
      <c r="Q762" s="0" t="s">
        <v>106</v>
      </c>
      <c r="R762" s="0" t="s">
        <v>107</v>
      </c>
    </row>
    <row r="763">
      <c r="A763" s="0">
        <v>1705</v>
      </c>
      <c r="B763" s="0" t="s">
        <v>28</v>
      </c>
      <c r="C763" s="0" t="s">
        <v>30</v>
      </c>
      <c r="D763" s="0" t="s">
        <v>1842</v>
      </c>
      <c r="E763" s="5" t="s">
        <v>1373</v>
      </c>
      <c r="I763" s="2">
        <v>0</v>
      </c>
      <c r="J763" s="2">
        <v>2</v>
      </c>
      <c r="M763" s="5" t="s">
        <v>3342</v>
      </c>
      <c r="N763" s="0" t="s">
        <v>104</v>
      </c>
      <c r="O763" s="3">
        <v>10537</v>
      </c>
      <c r="P763" s="3">
        <f>IF(O763="","",O763*MAX(I763,J763))</f>
      </c>
      <c r="Q763" s="0" t="s">
        <v>106</v>
      </c>
      <c r="R763" s="0" t="s">
        <v>107</v>
      </c>
    </row>
    <row r="764">
      <c r="A764" s="0">
        <v>1706</v>
      </c>
      <c r="B764" s="0" t="s">
        <v>27</v>
      </c>
      <c r="C764" s="0" t="s">
        <v>30</v>
      </c>
      <c r="D764" s="0" t="s">
        <v>5439</v>
      </c>
      <c r="E764" s="5" t="s">
        <v>5440</v>
      </c>
      <c r="I764" s="2">
        <v>0</v>
      </c>
      <c r="J764" s="2">
        <v>10</v>
      </c>
      <c r="M764" s="5" t="s">
        <v>3309</v>
      </c>
      <c r="N764" s="0" t="s">
        <v>104</v>
      </c>
      <c r="O764" s="3">
        <v>64800</v>
      </c>
      <c r="P764" s="3">
        <f>IF(O764="","",O764*MAX(I764,J764))</f>
      </c>
      <c r="Q764" s="0" t="s">
        <v>106</v>
      </c>
      <c r="R764" s="0" t="s">
        <v>107</v>
      </c>
    </row>
    <row r="765">
      <c r="A765" s="0">
        <v>1707</v>
      </c>
      <c r="B765" s="0" t="s">
        <v>27</v>
      </c>
      <c r="C765" s="0" t="s">
        <v>30</v>
      </c>
      <c r="D765" s="0" t="s">
        <v>5442</v>
      </c>
      <c r="E765" s="5" t="s">
        <v>2965</v>
      </c>
      <c r="I765" s="2">
        <v>0</v>
      </c>
      <c r="J765" s="2">
        <v>10</v>
      </c>
      <c r="M765" s="5" t="s">
        <v>3309</v>
      </c>
      <c r="N765" s="0" t="s">
        <v>104</v>
      </c>
      <c r="O765" s="3">
        <v>12600</v>
      </c>
      <c r="P765" s="3">
        <f>IF(O765="","",O765*MAX(I765,J765))</f>
      </c>
      <c r="Q765" s="0" t="s">
        <v>106</v>
      </c>
      <c r="R765" s="0" t="s">
        <v>107</v>
      </c>
    </row>
    <row r="766">
      <c r="A766" s="0">
        <v>1716</v>
      </c>
      <c r="B766" s="0" t="s">
        <v>27</v>
      </c>
      <c r="C766" s="0" t="s">
        <v>30</v>
      </c>
      <c r="D766" s="0" t="s">
        <v>5468</v>
      </c>
      <c r="E766" s="5" t="s">
        <v>5469</v>
      </c>
      <c r="I766" s="2">
        <v>0</v>
      </c>
      <c r="J766" s="2">
        <v>14</v>
      </c>
      <c r="M766" s="5" t="s">
        <v>3309</v>
      </c>
      <c r="N766" s="0" t="s">
        <v>104</v>
      </c>
      <c r="O766" s="3">
        <v>3482.7257142857147</v>
      </c>
      <c r="P766" s="3">
        <f>IF(O766="","",O766*MAX(I766,J766))</f>
      </c>
      <c r="Q766" s="0" t="s">
        <v>106</v>
      </c>
      <c r="R766" s="0" t="s">
        <v>107</v>
      </c>
    </row>
    <row r="767">
      <c r="A767" s="0">
        <v>1717</v>
      </c>
      <c r="B767" s="0" t="s">
        <v>28</v>
      </c>
      <c r="C767" s="0" t="s">
        <v>30</v>
      </c>
      <c r="D767" s="0" t="s">
        <v>5468</v>
      </c>
      <c r="E767" s="5" t="s">
        <v>5469</v>
      </c>
      <c r="I767" s="2">
        <v>0</v>
      </c>
      <c r="J767" s="2">
        <v>3</v>
      </c>
      <c r="M767" s="5" t="s">
        <v>3309</v>
      </c>
      <c r="N767" s="0" t="s">
        <v>104</v>
      </c>
      <c r="O767" s="3">
        <v>6730.79</v>
      </c>
      <c r="P767" s="3">
        <f>IF(O767="","",O767*MAX(I767,J767))</f>
      </c>
      <c r="Q767" s="0" t="s">
        <v>106</v>
      </c>
      <c r="R767" s="0" t="s">
        <v>107</v>
      </c>
    </row>
    <row r="768">
      <c r="A768" s="0">
        <v>1721</v>
      </c>
      <c r="B768" s="0" t="s">
        <v>27</v>
      </c>
      <c r="C768" s="0" t="s">
        <v>30</v>
      </c>
      <c r="D768" s="0" t="s">
        <v>5481</v>
      </c>
      <c r="E768" s="5" t="s">
        <v>1269</v>
      </c>
      <c r="I768" s="2">
        <v>0</v>
      </c>
      <c r="J768" s="2">
        <v>8</v>
      </c>
      <c r="M768" s="5" t="s">
        <v>3304</v>
      </c>
      <c r="N768" s="0" t="s">
        <v>104</v>
      </c>
      <c r="O768" s="3">
        <v>1652.085</v>
      </c>
      <c r="P768" s="3">
        <f>IF(O768="","",O768*MAX(I768,J768))</f>
      </c>
      <c r="Q768" s="0" t="s">
        <v>106</v>
      </c>
      <c r="R768" s="0" t="s">
        <v>107</v>
      </c>
    </row>
    <row r="769">
      <c r="A769" s="0">
        <v>1722</v>
      </c>
      <c r="B769" s="0" t="s">
        <v>27</v>
      </c>
      <c r="C769" s="0" t="s">
        <v>30</v>
      </c>
      <c r="D769" s="0" t="s">
        <v>5483</v>
      </c>
      <c r="E769" s="5" t="s">
        <v>5484</v>
      </c>
      <c r="I769" s="2">
        <v>0</v>
      </c>
      <c r="J769" s="2">
        <v>8</v>
      </c>
      <c r="M769" s="5" t="s">
        <v>3309</v>
      </c>
      <c r="N769" s="0" t="s">
        <v>104</v>
      </c>
      <c r="O769" s="3">
        <v>1538.7175</v>
      </c>
      <c r="P769" s="3">
        <f>IF(O769="","",O769*MAX(I769,J769))</f>
      </c>
      <c r="Q769" s="0" t="s">
        <v>106</v>
      </c>
      <c r="R769" s="0" t="s">
        <v>107</v>
      </c>
    </row>
    <row r="770">
      <c r="A770" s="0">
        <v>1723</v>
      </c>
      <c r="B770" s="0" t="s">
        <v>27</v>
      </c>
      <c r="C770" s="0" t="s">
        <v>30</v>
      </c>
      <c r="D770" s="0" t="s">
        <v>5486</v>
      </c>
      <c r="E770" s="5" t="s">
        <v>1552</v>
      </c>
      <c r="I770" s="2">
        <v>0</v>
      </c>
      <c r="J770" s="2">
        <v>8</v>
      </c>
      <c r="M770" s="5" t="s">
        <v>3304</v>
      </c>
      <c r="N770" s="0" t="s">
        <v>104</v>
      </c>
      <c r="O770" s="3">
        <v>1708</v>
      </c>
      <c r="P770" s="3">
        <f>IF(O770="","",O770*MAX(I770,J770))</f>
      </c>
      <c r="Q770" s="0" t="s">
        <v>106</v>
      </c>
      <c r="R770" s="0" t="s">
        <v>107</v>
      </c>
    </row>
    <row r="771">
      <c r="A771" s="0">
        <v>1724</v>
      </c>
      <c r="B771" s="0" t="s">
        <v>27</v>
      </c>
      <c r="C771" s="0" t="s">
        <v>30</v>
      </c>
      <c r="D771" s="0" t="s">
        <v>5488</v>
      </c>
      <c r="E771" s="5" t="s">
        <v>5489</v>
      </c>
      <c r="I771" s="2">
        <v>0</v>
      </c>
      <c r="J771" s="2">
        <v>8</v>
      </c>
      <c r="M771" s="5" t="s">
        <v>3309</v>
      </c>
      <c r="N771" s="0" t="s">
        <v>104</v>
      </c>
      <c r="O771" s="3">
        <v>1815.2225</v>
      </c>
      <c r="P771" s="3">
        <f>IF(O771="","",O771*MAX(I771,J771))</f>
      </c>
      <c r="Q771" s="0" t="s">
        <v>106</v>
      </c>
      <c r="R771" s="0" t="s">
        <v>107</v>
      </c>
    </row>
    <row r="772">
      <c r="A772" s="0">
        <v>1731</v>
      </c>
      <c r="B772" s="0" t="s">
        <v>27</v>
      </c>
      <c r="C772" s="0" t="s">
        <v>33</v>
      </c>
      <c r="D772" s="0" t="s">
        <v>5509</v>
      </c>
      <c r="E772" s="5" t="s">
        <v>1530</v>
      </c>
      <c r="I772" s="2">
        <v>0</v>
      </c>
      <c r="J772" s="2">
        <v>7</v>
      </c>
      <c r="M772" s="5" t="s">
        <v>3304</v>
      </c>
      <c r="N772" s="0" t="s">
        <v>104</v>
      </c>
      <c r="O772" s="3">
        <v>16290</v>
      </c>
      <c r="P772" s="3">
        <f>IF(O772="","",O772*MAX(I772,J772))</f>
      </c>
      <c r="Q772" s="0" t="s">
        <v>106</v>
      </c>
      <c r="R772" s="0" t="s">
        <v>107</v>
      </c>
    </row>
    <row r="773">
      <c r="A773" s="0">
        <v>1737</v>
      </c>
      <c r="B773" s="0" t="s">
        <v>27</v>
      </c>
      <c r="C773" s="0" t="s">
        <v>33</v>
      </c>
      <c r="D773" s="0" t="s">
        <v>2350</v>
      </c>
      <c r="E773" s="5" t="s">
        <v>2351</v>
      </c>
      <c r="I773" s="2">
        <v>0</v>
      </c>
      <c r="J773" s="2">
        <v>6</v>
      </c>
      <c r="M773" s="5" t="s">
        <v>3371</v>
      </c>
      <c r="N773" s="0" t="s">
        <v>104</v>
      </c>
      <c r="O773" s="3">
        <v>93.5</v>
      </c>
      <c r="P773" s="3">
        <f>IF(O773="","",O773*MAX(I773,J773))</f>
      </c>
      <c r="Q773" s="0" t="s">
        <v>106</v>
      </c>
      <c r="R773" s="0" t="s">
        <v>107</v>
      </c>
    </row>
    <row r="774">
      <c r="A774" s="0">
        <v>1738</v>
      </c>
      <c r="B774" s="0" t="s">
        <v>27</v>
      </c>
      <c r="C774" s="0" t="s">
        <v>30</v>
      </c>
      <c r="D774" s="0" t="s">
        <v>5527</v>
      </c>
      <c r="E774" s="5" t="s">
        <v>5528</v>
      </c>
      <c r="I774" s="2">
        <v>0</v>
      </c>
      <c r="J774" s="2">
        <v>6</v>
      </c>
      <c r="M774" s="5" t="s">
        <v>3309</v>
      </c>
      <c r="N774" s="0" t="s">
        <v>104</v>
      </c>
      <c r="O774" s="3">
        <v>4600</v>
      </c>
      <c r="P774" s="3">
        <f>IF(O774="","",O774*MAX(I774,J774))</f>
      </c>
      <c r="Q774" s="0" t="s">
        <v>106</v>
      </c>
      <c r="R774" s="0" t="s">
        <v>107</v>
      </c>
    </row>
    <row r="775">
      <c r="A775" s="0">
        <v>1747</v>
      </c>
      <c r="B775" s="0" t="s">
        <v>27</v>
      </c>
      <c r="C775" s="0" t="s">
        <v>33</v>
      </c>
      <c r="D775" s="0" t="s">
        <v>5554</v>
      </c>
      <c r="E775" s="5" t="s">
        <v>1754</v>
      </c>
      <c r="I775" s="2">
        <v>0</v>
      </c>
      <c r="J775" s="2">
        <v>14</v>
      </c>
      <c r="M775" s="5" t="s">
        <v>3304</v>
      </c>
      <c r="N775" s="0" t="s">
        <v>104</v>
      </c>
      <c r="O775" s="3">
        <v>654.9821428571429</v>
      </c>
      <c r="P775" s="3">
        <f>IF(O775="","",O775*MAX(I775,J775))</f>
      </c>
      <c r="Q775" s="0" t="s">
        <v>106</v>
      </c>
      <c r="R775" s="0" t="s">
        <v>107</v>
      </c>
    </row>
    <row r="776">
      <c r="A776" s="0">
        <v>1748</v>
      </c>
      <c r="B776" s="0" t="s">
        <v>27</v>
      </c>
      <c r="C776" s="0" t="s">
        <v>30</v>
      </c>
      <c r="D776" s="0" t="s">
        <v>5556</v>
      </c>
      <c r="E776" s="5" t="s">
        <v>5557</v>
      </c>
      <c r="I776" s="2">
        <v>0</v>
      </c>
      <c r="J776" s="2">
        <v>5</v>
      </c>
      <c r="M776" s="5" t="s">
        <v>3309</v>
      </c>
      <c r="N776" s="0" t="s">
        <v>104</v>
      </c>
      <c r="O776" s="3">
        <v>20708.1</v>
      </c>
      <c r="P776" s="3">
        <f>IF(O776="","",O776*MAX(I776,J776))</f>
      </c>
      <c r="Q776" s="0" t="s">
        <v>106</v>
      </c>
      <c r="R776" s="0" t="s">
        <v>107</v>
      </c>
    </row>
    <row r="777">
      <c r="A777" s="0">
        <v>1749</v>
      </c>
      <c r="B777" s="0" t="s">
        <v>27</v>
      </c>
      <c r="C777" s="0" t="s">
        <v>30</v>
      </c>
      <c r="D777" s="0" t="s">
        <v>5559</v>
      </c>
      <c r="E777" s="5" t="s">
        <v>5560</v>
      </c>
      <c r="I777" s="2">
        <v>0</v>
      </c>
      <c r="J777" s="2">
        <v>5</v>
      </c>
      <c r="M777" s="5" t="s">
        <v>3309</v>
      </c>
      <c r="N777" s="0" t="s">
        <v>104</v>
      </c>
      <c r="O777" s="3">
        <v>35110.08</v>
      </c>
      <c r="P777" s="3">
        <f>IF(O777="","",O777*MAX(I777,J777))</f>
      </c>
      <c r="Q777" s="0" t="s">
        <v>106</v>
      </c>
      <c r="R777" s="0" t="s">
        <v>107</v>
      </c>
    </row>
    <row r="778">
      <c r="A778" s="0">
        <v>1750</v>
      </c>
      <c r="B778" s="0" t="s">
        <v>27</v>
      </c>
      <c r="C778" s="0" t="s">
        <v>30</v>
      </c>
      <c r="D778" s="0" t="s">
        <v>5562</v>
      </c>
      <c r="E778" s="5" t="s">
        <v>1739</v>
      </c>
      <c r="I778" s="2">
        <v>0</v>
      </c>
      <c r="J778" s="2">
        <v>5</v>
      </c>
      <c r="M778" s="5" t="s">
        <v>3304</v>
      </c>
      <c r="N778" s="0" t="s">
        <v>104</v>
      </c>
      <c r="O778" s="3">
        <v>27470</v>
      </c>
      <c r="P778" s="3">
        <f>IF(O778="","",O778*MAX(I778,J778))</f>
      </c>
      <c r="Q778" s="0" t="s">
        <v>106</v>
      </c>
      <c r="R778" s="0" t="s">
        <v>107</v>
      </c>
    </row>
    <row r="779">
      <c r="A779" s="0">
        <v>1751</v>
      </c>
      <c r="B779" s="0" t="s">
        <v>27</v>
      </c>
      <c r="C779" s="0" t="s">
        <v>30</v>
      </c>
      <c r="D779" s="0" t="s">
        <v>5564</v>
      </c>
      <c r="E779" s="5" t="s">
        <v>5565</v>
      </c>
      <c r="I779" s="2">
        <v>0</v>
      </c>
      <c r="J779" s="2">
        <v>5</v>
      </c>
      <c r="M779" s="5" t="s">
        <v>3309</v>
      </c>
      <c r="N779" s="0" t="s">
        <v>104</v>
      </c>
      <c r="O779" s="3">
        <v>13.691999999999998</v>
      </c>
      <c r="P779" s="3">
        <f>IF(O779="","",O779*MAX(I779,J779))</f>
      </c>
      <c r="Q779" s="0" t="s">
        <v>106</v>
      </c>
      <c r="R779" s="0" t="s">
        <v>107</v>
      </c>
    </row>
    <row r="780">
      <c r="A780" s="0">
        <v>1752</v>
      </c>
      <c r="B780" s="0" t="s">
        <v>27</v>
      </c>
      <c r="C780" s="0" t="s">
        <v>30</v>
      </c>
      <c r="D780" s="0" t="s">
        <v>5567</v>
      </c>
      <c r="E780" s="5" t="s">
        <v>5568</v>
      </c>
      <c r="I780" s="2">
        <v>0</v>
      </c>
      <c r="J780" s="2">
        <v>9</v>
      </c>
      <c r="M780" s="5" t="s">
        <v>3309</v>
      </c>
      <c r="N780" s="0" t="s">
        <v>104</v>
      </c>
      <c r="O780" s="3">
        <v>426.15555555555557</v>
      </c>
      <c r="P780" s="3">
        <f>IF(O780="","",O780*MAX(I780,J780))</f>
      </c>
      <c r="Q780" s="0" t="s">
        <v>106</v>
      </c>
      <c r="R780" s="0" t="s">
        <v>107</v>
      </c>
    </row>
    <row r="781">
      <c r="A781" s="0">
        <v>1753</v>
      </c>
      <c r="B781" s="0" t="s">
        <v>27</v>
      </c>
      <c r="C781" s="0" t="s">
        <v>30</v>
      </c>
      <c r="D781" s="0" t="s">
        <v>5570</v>
      </c>
      <c r="E781" s="5" t="s">
        <v>5571</v>
      </c>
      <c r="I781" s="2">
        <v>0</v>
      </c>
      <c r="J781" s="2">
        <v>5</v>
      </c>
      <c r="M781" s="5" t="s">
        <v>3309</v>
      </c>
      <c r="N781" s="0" t="s">
        <v>104</v>
      </c>
      <c r="O781" s="3">
        <v>209472.24</v>
      </c>
      <c r="P781" s="3">
        <f>IF(O781="","",O781*MAX(I781,J781))</f>
      </c>
      <c r="Q781" s="0" t="s">
        <v>106</v>
      </c>
      <c r="R781" s="0" t="s">
        <v>107</v>
      </c>
    </row>
    <row r="782">
      <c r="A782" s="0">
        <v>1754</v>
      </c>
      <c r="B782" s="0" t="s">
        <v>27</v>
      </c>
      <c r="C782" s="0" t="s">
        <v>30</v>
      </c>
      <c r="D782" s="0" t="s">
        <v>5573</v>
      </c>
      <c r="E782" s="5" t="s">
        <v>5574</v>
      </c>
      <c r="I782" s="2">
        <v>0</v>
      </c>
      <c r="J782" s="2">
        <v>5</v>
      </c>
      <c r="M782" s="5" t="s">
        <v>3309</v>
      </c>
      <c r="N782" s="0" t="s">
        <v>104</v>
      </c>
      <c r="O782" s="3">
        <v>9280</v>
      </c>
      <c r="P782" s="3">
        <f>IF(O782="","",O782*MAX(I782,J782))</f>
      </c>
      <c r="Q782" s="0" t="s">
        <v>106</v>
      </c>
      <c r="R782" s="0" t="s">
        <v>107</v>
      </c>
    </row>
    <row r="783">
      <c r="A783" s="0">
        <v>1755</v>
      </c>
      <c r="B783" s="0" t="s">
        <v>27</v>
      </c>
      <c r="C783" s="0" t="s">
        <v>30</v>
      </c>
      <c r="D783" s="0" t="s">
        <v>5576</v>
      </c>
      <c r="E783" s="5" t="s">
        <v>5577</v>
      </c>
      <c r="I783" s="2">
        <v>0</v>
      </c>
      <c r="J783" s="2">
        <v>5</v>
      </c>
      <c r="M783" s="5" t="s">
        <v>3309</v>
      </c>
      <c r="N783" s="0" t="s">
        <v>104</v>
      </c>
      <c r="O783" s="3">
        <v>53.926</v>
      </c>
      <c r="P783" s="3">
        <f>IF(O783="","",O783*MAX(I783,J783))</f>
      </c>
      <c r="Q783" s="0" t="s">
        <v>106</v>
      </c>
      <c r="R783" s="0" t="s">
        <v>107</v>
      </c>
    </row>
    <row r="784">
      <c r="A784" s="0">
        <v>1756</v>
      </c>
      <c r="B784" s="0" t="s">
        <v>27</v>
      </c>
      <c r="C784" s="0" t="s">
        <v>30</v>
      </c>
      <c r="D784" s="0" t="s">
        <v>5579</v>
      </c>
      <c r="E784" s="5" t="s">
        <v>5580</v>
      </c>
      <c r="I784" s="2">
        <v>0</v>
      </c>
      <c r="J784" s="2">
        <v>5</v>
      </c>
      <c r="M784" s="5" t="s">
        <v>3309</v>
      </c>
      <c r="N784" s="0" t="s">
        <v>104</v>
      </c>
      <c r="O784" s="3">
        <v>895</v>
      </c>
      <c r="P784" s="3">
        <f>IF(O784="","",O784*MAX(I784,J784))</f>
      </c>
      <c r="Q784" s="0" t="s">
        <v>106</v>
      </c>
      <c r="R784" s="0" t="s">
        <v>107</v>
      </c>
    </row>
    <row r="785">
      <c r="A785" s="0">
        <v>1761</v>
      </c>
      <c r="B785" s="0" t="s">
        <v>27</v>
      </c>
      <c r="C785" s="0" t="s">
        <v>33</v>
      </c>
      <c r="D785" s="0" t="s">
        <v>5594</v>
      </c>
      <c r="E785" s="5" t="s">
        <v>5595</v>
      </c>
      <c r="I785" s="2">
        <v>0</v>
      </c>
      <c r="J785" s="2">
        <v>4</v>
      </c>
      <c r="M785" s="5" t="s">
        <v>3309</v>
      </c>
      <c r="N785" s="0" t="s">
        <v>104</v>
      </c>
      <c r="O785" s="3">
        <v>173270.75</v>
      </c>
      <c r="P785" s="3">
        <f>IF(O785="","",O785*MAX(I785,J785))</f>
      </c>
      <c r="Q785" s="0" t="s">
        <v>106</v>
      </c>
      <c r="R785" s="0" t="s">
        <v>107</v>
      </c>
    </row>
    <row r="786">
      <c r="A786" s="0">
        <v>1762</v>
      </c>
      <c r="B786" s="0" t="s">
        <v>27</v>
      </c>
      <c r="C786" s="0" t="s">
        <v>30</v>
      </c>
      <c r="D786" s="0" t="s">
        <v>5597</v>
      </c>
      <c r="E786" s="5" t="s">
        <v>5598</v>
      </c>
      <c r="I786" s="2">
        <v>0</v>
      </c>
      <c r="J786" s="2">
        <v>4</v>
      </c>
      <c r="M786" s="5" t="s">
        <v>3309</v>
      </c>
      <c r="N786" s="0" t="s">
        <v>104</v>
      </c>
      <c r="O786" s="3">
        <v>2760.33</v>
      </c>
      <c r="P786" s="3">
        <f>IF(O786="","",O786*MAX(I786,J786))</f>
      </c>
      <c r="Q786" s="0" t="s">
        <v>106</v>
      </c>
      <c r="R786" s="0" t="s">
        <v>107</v>
      </c>
    </row>
    <row r="787">
      <c r="A787" s="0">
        <v>1774</v>
      </c>
      <c r="B787" s="0" t="s">
        <v>27</v>
      </c>
      <c r="C787" s="0" t="s">
        <v>33</v>
      </c>
      <c r="D787" s="0" t="s">
        <v>5633</v>
      </c>
      <c r="E787" s="5" t="s">
        <v>1734</v>
      </c>
      <c r="I787" s="2">
        <v>0</v>
      </c>
      <c r="J787" s="2">
        <v>3</v>
      </c>
      <c r="M787" s="5" t="s">
        <v>3304</v>
      </c>
      <c r="N787" s="0" t="s">
        <v>104</v>
      </c>
      <c r="O787" s="3">
        <v>273.52</v>
      </c>
      <c r="P787" s="3">
        <f>IF(O787="","",O787*MAX(I787,J787))</f>
      </c>
      <c r="Q787" s="0" t="s">
        <v>106</v>
      </c>
      <c r="R787" s="0" t="s">
        <v>107</v>
      </c>
    </row>
    <row r="788">
      <c r="A788" s="0">
        <v>1775</v>
      </c>
      <c r="B788" s="0" t="s">
        <v>27</v>
      </c>
      <c r="C788" s="0" t="s">
        <v>33</v>
      </c>
      <c r="D788" s="0" t="s">
        <v>5635</v>
      </c>
      <c r="E788" s="5" t="s">
        <v>5636</v>
      </c>
      <c r="I788" s="2">
        <v>0</v>
      </c>
      <c r="J788" s="2">
        <v>3</v>
      </c>
      <c r="M788" s="5" t="s">
        <v>3309</v>
      </c>
      <c r="N788" s="0" t="s">
        <v>104</v>
      </c>
      <c r="O788" s="3">
        <v>998.4499999999999</v>
      </c>
      <c r="P788" s="3">
        <f>IF(O788="","",O788*MAX(I788,J788))</f>
      </c>
      <c r="Q788" s="0" t="s">
        <v>106</v>
      </c>
      <c r="R788" s="0" t="s">
        <v>107</v>
      </c>
    </row>
    <row r="789">
      <c r="A789" s="0">
        <v>1776</v>
      </c>
      <c r="B789" s="0" t="s">
        <v>27</v>
      </c>
      <c r="C789" s="0" t="s">
        <v>33</v>
      </c>
      <c r="D789" s="0" t="s">
        <v>5638</v>
      </c>
      <c r="E789" s="5" t="s">
        <v>5639</v>
      </c>
      <c r="I789" s="2">
        <v>0</v>
      </c>
      <c r="J789" s="2">
        <v>6</v>
      </c>
      <c r="M789" s="5" t="s">
        <v>3309</v>
      </c>
      <c r="N789" s="0" t="s">
        <v>104</v>
      </c>
      <c r="O789" s="3">
        <v>1107</v>
      </c>
      <c r="P789" s="3">
        <f>IF(O789="","",O789*MAX(I789,J789))</f>
      </c>
      <c r="Q789" s="0" t="s">
        <v>106</v>
      </c>
      <c r="R789" s="0" t="s">
        <v>107</v>
      </c>
    </row>
    <row r="790">
      <c r="A790" s="0">
        <v>1777</v>
      </c>
      <c r="B790" s="0" t="s">
        <v>27</v>
      </c>
      <c r="C790" s="0" t="s">
        <v>30</v>
      </c>
      <c r="D790" s="0" t="s">
        <v>5641</v>
      </c>
      <c r="E790" s="5" t="s">
        <v>5642</v>
      </c>
      <c r="I790" s="2">
        <v>0</v>
      </c>
      <c r="J790" s="2">
        <v>3</v>
      </c>
      <c r="M790" s="5" t="s">
        <v>3309</v>
      </c>
      <c r="N790" s="0" t="s">
        <v>104</v>
      </c>
      <c r="O790" s="3">
        <v>159518.4</v>
      </c>
      <c r="P790" s="3">
        <f>IF(O790="","",O790*MAX(I790,J790))</f>
      </c>
      <c r="Q790" s="0" t="s">
        <v>106</v>
      </c>
      <c r="R790" s="0" t="s">
        <v>107</v>
      </c>
    </row>
    <row r="791">
      <c r="A791" s="0">
        <v>1793</v>
      </c>
      <c r="B791" s="0" t="s">
        <v>27</v>
      </c>
      <c r="C791" s="0" t="s">
        <v>30</v>
      </c>
      <c r="D791" s="0" t="s">
        <v>5689</v>
      </c>
      <c r="E791" s="5" t="s">
        <v>5690</v>
      </c>
      <c r="I791" s="2">
        <v>0</v>
      </c>
      <c r="J791" s="2">
        <v>2</v>
      </c>
      <c r="M791" s="5" t="s">
        <v>3309</v>
      </c>
      <c r="N791" s="0" t="s">
        <v>104</v>
      </c>
      <c r="O791" s="3">
        <v>45914</v>
      </c>
      <c r="P791" s="3">
        <f>IF(O791="","",O791*MAX(I791,J791))</f>
      </c>
      <c r="Q791" s="0" t="s">
        <v>106</v>
      </c>
      <c r="R791" s="0" t="s">
        <v>107</v>
      </c>
    </row>
    <row r="792">
      <c r="A792" s="0">
        <v>1794</v>
      </c>
      <c r="B792" s="0" t="s">
        <v>27</v>
      </c>
      <c r="C792" s="0" t="s">
        <v>30</v>
      </c>
      <c r="D792" s="0" t="s">
        <v>5692</v>
      </c>
      <c r="E792" s="5" t="s">
        <v>5693</v>
      </c>
      <c r="I792" s="2">
        <v>0</v>
      </c>
      <c r="J792" s="2">
        <v>2</v>
      </c>
      <c r="M792" s="5" t="s">
        <v>3309</v>
      </c>
      <c r="N792" s="0" t="s">
        <v>104</v>
      </c>
      <c r="O792" s="3">
        <v>6797</v>
      </c>
      <c r="P792" s="3">
        <f>IF(O792="","",O792*MAX(I792,J792))</f>
      </c>
      <c r="Q792" s="0" t="s">
        <v>106</v>
      </c>
      <c r="R792" s="0" t="s">
        <v>107</v>
      </c>
    </row>
    <row r="793">
      <c r="A793" s="0">
        <v>1795</v>
      </c>
      <c r="B793" s="0" t="s">
        <v>27</v>
      </c>
      <c r="C793" s="0" t="s">
        <v>30</v>
      </c>
      <c r="D793" s="0" t="s">
        <v>5695</v>
      </c>
      <c r="E793" s="5" t="s">
        <v>475</v>
      </c>
      <c r="I793" s="2">
        <v>0</v>
      </c>
      <c r="J793" s="2">
        <v>2</v>
      </c>
      <c r="M793" s="5" t="s">
        <v>3304</v>
      </c>
      <c r="N793" s="0" t="s">
        <v>104</v>
      </c>
      <c r="O793" s="3">
        <v>538726</v>
      </c>
      <c r="P793" s="3">
        <f>IF(O793="","",O793*MAX(I793,J793))</f>
      </c>
      <c r="Q793" s="0" t="s">
        <v>106</v>
      </c>
      <c r="R793" s="0" t="s">
        <v>107</v>
      </c>
    </row>
    <row r="794">
      <c r="A794" s="0">
        <v>1796</v>
      </c>
      <c r="B794" s="0" t="s">
        <v>27</v>
      </c>
      <c r="C794" s="0" t="s">
        <v>30</v>
      </c>
      <c r="D794" s="0" t="s">
        <v>5697</v>
      </c>
      <c r="E794" s="5" t="s">
        <v>3017</v>
      </c>
      <c r="I794" s="2">
        <v>0</v>
      </c>
      <c r="J794" s="2">
        <v>2</v>
      </c>
      <c r="M794" s="5" t="s">
        <v>3309</v>
      </c>
      <c r="N794" s="0" t="s">
        <v>104</v>
      </c>
      <c r="O794" s="3">
        <v>12600</v>
      </c>
      <c r="P794" s="3">
        <f>IF(O794="","",O794*MAX(I794,J794))</f>
      </c>
      <c r="Q794" s="0" t="s">
        <v>106</v>
      </c>
      <c r="R794" s="0" t="s">
        <v>107</v>
      </c>
    </row>
    <row r="795">
      <c r="A795" s="0">
        <v>1808</v>
      </c>
      <c r="B795" s="0" t="s">
        <v>27</v>
      </c>
      <c r="C795" s="0" t="s">
        <v>33</v>
      </c>
      <c r="D795" s="0" t="s">
        <v>5732</v>
      </c>
      <c r="E795" s="5" t="s">
        <v>5733</v>
      </c>
      <c r="I795" s="2">
        <v>0</v>
      </c>
      <c r="J795" s="2">
        <v>1</v>
      </c>
      <c r="M795" s="5" t="s">
        <v>3309</v>
      </c>
      <c r="N795" s="0" t="s">
        <v>104</v>
      </c>
      <c r="O795" s="3">
        <v>48.35</v>
      </c>
      <c r="P795" s="3">
        <f>IF(O795="","",O795*MAX(I795,J795))</f>
      </c>
      <c r="Q795" s="0" t="s">
        <v>106</v>
      </c>
      <c r="R795" s="0" t="s">
        <v>107</v>
      </c>
    </row>
    <row r="796">
      <c r="A796" s="0">
        <v>1809</v>
      </c>
      <c r="B796" s="0" t="s">
        <v>27</v>
      </c>
      <c r="C796" s="0" t="s">
        <v>33</v>
      </c>
      <c r="D796" s="0" t="s">
        <v>5735</v>
      </c>
      <c r="E796" s="5" t="s">
        <v>2561</v>
      </c>
      <c r="I796" s="2">
        <v>0</v>
      </c>
      <c r="J796" s="2">
        <v>1</v>
      </c>
      <c r="M796" s="5" t="s">
        <v>3309</v>
      </c>
      <c r="N796" s="0" t="s">
        <v>104</v>
      </c>
      <c r="O796" s="3">
        <v>609.04</v>
      </c>
      <c r="P796" s="3">
        <f>IF(O796="","",O796*MAX(I796,J796))</f>
      </c>
      <c r="Q796" s="0" t="s">
        <v>106</v>
      </c>
      <c r="R796" s="0" t="s">
        <v>107</v>
      </c>
    </row>
    <row r="797">
      <c r="A797" s="0">
        <v>1810</v>
      </c>
      <c r="B797" s="0" t="s">
        <v>27</v>
      </c>
      <c r="C797" s="0" t="s">
        <v>33</v>
      </c>
      <c r="D797" s="0" t="s">
        <v>5737</v>
      </c>
      <c r="E797" s="5" t="s">
        <v>5738</v>
      </c>
      <c r="I797" s="2">
        <v>0</v>
      </c>
      <c r="J797" s="2">
        <v>1</v>
      </c>
      <c r="M797" s="5" t="s">
        <v>3309</v>
      </c>
      <c r="N797" s="0" t="s">
        <v>104</v>
      </c>
      <c r="O797" s="3">
        <v>442644.63</v>
      </c>
      <c r="P797" s="3">
        <f>IF(O797="","",O797*MAX(I797,J797))</f>
      </c>
      <c r="Q797" s="0" t="s">
        <v>106</v>
      </c>
      <c r="R797" s="0" t="s">
        <v>107</v>
      </c>
    </row>
    <row r="798">
      <c r="A798" s="0">
        <v>1811</v>
      </c>
      <c r="B798" s="0" t="s">
        <v>28</v>
      </c>
      <c r="C798" s="0" t="s">
        <v>33</v>
      </c>
      <c r="D798" s="0" t="s">
        <v>5737</v>
      </c>
      <c r="E798" s="5" t="s">
        <v>5738</v>
      </c>
      <c r="I798" s="2">
        <v>0</v>
      </c>
      <c r="J798" s="2">
        <v>12</v>
      </c>
      <c r="M798" s="5" t="s">
        <v>3309</v>
      </c>
      <c r="N798" s="0" t="s">
        <v>104</v>
      </c>
      <c r="O798" s="3">
        <v>326800</v>
      </c>
      <c r="P798" s="3">
        <f>IF(O798="","",O798*MAX(I798,J798))</f>
      </c>
      <c r="Q798" s="0" t="s">
        <v>106</v>
      </c>
      <c r="R798" s="0" t="s">
        <v>107</v>
      </c>
    </row>
    <row r="799">
      <c r="A799" s="0">
        <v>1812</v>
      </c>
      <c r="B799" s="0" t="s">
        <v>27</v>
      </c>
      <c r="C799" s="0" t="s">
        <v>30</v>
      </c>
      <c r="D799" s="0" t="s">
        <v>5741</v>
      </c>
      <c r="E799" s="5" t="s">
        <v>5742</v>
      </c>
      <c r="I799" s="2">
        <v>0</v>
      </c>
      <c r="J799" s="2">
        <v>1</v>
      </c>
      <c r="M799" s="5" t="s">
        <v>3309</v>
      </c>
      <c r="N799" s="0" t="s">
        <v>104</v>
      </c>
      <c r="O799" s="3">
        <v>29800</v>
      </c>
      <c r="P799" s="3">
        <f>IF(O799="","",O799*MAX(I799,J799))</f>
      </c>
      <c r="Q799" s="0" t="s">
        <v>106</v>
      </c>
      <c r="R799" s="0" t="s">
        <v>107</v>
      </c>
    </row>
    <row r="800">
      <c r="A800" s="0">
        <v>1813</v>
      </c>
      <c r="B800" s="0" t="s">
        <v>27</v>
      </c>
      <c r="C800" s="0" t="s">
        <v>30</v>
      </c>
      <c r="D800" s="0" t="s">
        <v>5744</v>
      </c>
      <c r="E800" s="5" t="s">
        <v>5745</v>
      </c>
      <c r="I800" s="2">
        <v>0</v>
      </c>
      <c r="J800" s="2">
        <v>1</v>
      </c>
      <c r="M800" s="5" t="s">
        <v>3309</v>
      </c>
      <c r="N800" s="0" t="s">
        <v>104</v>
      </c>
      <c r="O800" s="3">
        <v>3224.83</v>
      </c>
      <c r="P800" s="3">
        <f>IF(O800="","",O800*MAX(I800,J800))</f>
      </c>
      <c r="Q800" s="0" t="s">
        <v>106</v>
      </c>
      <c r="R800" s="0" t="s">
        <v>107</v>
      </c>
    </row>
    <row r="801">
      <c r="A801" s="0">
        <v>1814</v>
      </c>
      <c r="B801" s="0" t="s">
        <v>27</v>
      </c>
      <c r="C801" s="0" t="s">
        <v>30</v>
      </c>
      <c r="D801" s="0" t="s">
        <v>5747</v>
      </c>
      <c r="E801" s="5" t="s">
        <v>813</v>
      </c>
      <c r="I801" s="2">
        <v>0</v>
      </c>
      <c r="J801" s="2">
        <v>1</v>
      </c>
      <c r="M801" s="5" t="s">
        <v>3304</v>
      </c>
      <c r="N801" s="0" t="s">
        <v>104</v>
      </c>
      <c r="O801" s="3">
        <v>24.99</v>
      </c>
      <c r="P801" s="3">
        <f>IF(O801="","",O801*MAX(I801,J801))</f>
      </c>
      <c r="Q801" s="0" t="s">
        <v>106</v>
      </c>
      <c r="R801" s="0" t="s">
        <v>107</v>
      </c>
    </row>
    <row r="802">
      <c r="A802" s="0">
        <v>1815</v>
      </c>
      <c r="B802" s="0" t="s">
        <v>28</v>
      </c>
      <c r="C802" s="0" t="s">
        <v>30</v>
      </c>
      <c r="D802" s="0" t="s">
        <v>5747</v>
      </c>
      <c r="E802" s="5" t="s">
        <v>813</v>
      </c>
      <c r="I802" s="2">
        <v>0</v>
      </c>
      <c r="J802" s="2">
        <v>10</v>
      </c>
      <c r="M802" s="5" t="s">
        <v>3304</v>
      </c>
      <c r="N802" s="0" t="s">
        <v>104</v>
      </c>
      <c r="O802" s="3">
        <v>433</v>
      </c>
      <c r="P802" s="3">
        <f>IF(O802="","",O802*MAX(I802,J802))</f>
      </c>
      <c r="Q802" s="0" t="s">
        <v>106</v>
      </c>
      <c r="R802" s="0" t="s">
        <v>107</v>
      </c>
    </row>
    <row r="803">
      <c r="A803" s="0">
        <v>1816</v>
      </c>
      <c r="B803" s="0" t="s">
        <v>27</v>
      </c>
      <c r="C803" s="0" t="s">
        <v>30</v>
      </c>
      <c r="D803" s="0" t="s">
        <v>5750</v>
      </c>
      <c r="E803" s="5" t="s">
        <v>5751</v>
      </c>
      <c r="I803" s="2">
        <v>0</v>
      </c>
      <c r="J803" s="2">
        <v>1</v>
      </c>
      <c r="M803" s="5" t="s">
        <v>3309</v>
      </c>
      <c r="N803" s="0" t="s">
        <v>104</v>
      </c>
      <c r="O803" s="3">
        <v>273.52</v>
      </c>
      <c r="P803" s="3">
        <f>IF(O803="","",O803*MAX(I803,J803))</f>
      </c>
      <c r="Q803" s="0" t="s">
        <v>106</v>
      </c>
      <c r="R803" s="0" t="s">
        <v>107</v>
      </c>
    </row>
    <row r="804">
      <c r="A804" s="0">
        <v>1817</v>
      </c>
      <c r="B804" s="0" t="s">
        <v>27</v>
      </c>
      <c r="C804" s="0" t="s">
        <v>30</v>
      </c>
      <c r="D804" s="0" t="s">
        <v>5753</v>
      </c>
      <c r="E804" s="5" t="s">
        <v>5754</v>
      </c>
      <c r="I804" s="2">
        <v>0</v>
      </c>
      <c r="J804" s="2">
        <v>1</v>
      </c>
      <c r="M804" s="5" t="s">
        <v>3309</v>
      </c>
      <c r="N804" s="0" t="s">
        <v>104</v>
      </c>
      <c r="O804" s="3">
        <v>189</v>
      </c>
      <c r="P804" s="3">
        <f>IF(O804="","",O804*MAX(I804,J804))</f>
      </c>
      <c r="Q804" s="0" t="s">
        <v>106</v>
      </c>
      <c r="R804" s="0" t="s">
        <v>107</v>
      </c>
    </row>
    <row r="805">
      <c r="A805" s="0">
        <v>1818</v>
      </c>
      <c r="B805" s="0" t="s">
        <v>27</v>
      </c>
      <c r="C805" s="0" t="s">
        <v>30</v>
      </c>
      <c r="D805" s="0" t="s">
        <v>5756</v>
      </c>
      <c r="E805" s="5" t="s">
        <v>5757</v>
      </c>
      <c r="I805" s="2">
        <v>0</v>
      </c>
      <c r="J805" s="2">
        <v>1</v>
      </c>
      <c r="M805" s="5" t="s">
        <v>3309</v>
      </c>
      <c r="N805" s="0" t="s">
        <v>104</v>
      </c>
      <c r="O805" s="3">
        <v>520361.99</v>
      </c>
      <c r="P805" s="3">
        <f>IF(O805="","",O805*MAX(I805,J805))</f>
      </c>
      <c r="Q805" s="0" t="s">
        <v>106</v>
      </c>
      <c r="R805" s="0" t="s">
        <v>107</v>
      </c>
    </row>
    <row r="806">
      <c r="A806" s="0">
        <v>1838</v>
      </c>
      <c r="B806" s="0" t="s">
        <v>27</v>
      </c>
      <c r="C806" s="0" t="s">
        <v>33</v>
      </c>
      <c r="D806" s="0" t="s">
        <v>5811</v>
      </c>
      <c r="E806" s="5" t="s">
        <v>5812</v>
      </c>
      <c r="I806" s="2">
        <v>0</v>
      </c>
      <c r="J806" s="2">
        <v>0</v>
      </c>
      <c r="M806" s="5" t="s">
        <v>3309</v>
      </c>
      <c r="N806" s="0" t="s">
        <v>104</v>
      </c>
      <c r="O806" s="3">
        <v>717.0618</v>
      </c>
      <c r="P806" s="3">
        <f>IF(O806="","",O806*MAX(I806,J806))</f>
      </c>
      <c r="Q806" s="0" t="s">
        <v>106</v>
      </c>
      <c r="R806" s="0" t="s">
        <v>107</v>
      </c>
    </row>
    <row r="807">
      <c r="A807" s="0">
        <v>1839</v>
      </c>
      <c r="B807" s="0" t="s">
        <v>28</v>
      </c>
      <c r="C807" s="0" t="s">
        <v>33</v>
      </c>
      <c r="D807" s="0" t="s">
        <v>5811</v>
      </c>
      <c r="E807" s="5" t="s">
        <v>5812</v>
      </c>
      <c r="I807" s="2">
        <v>0</v>
      </c>
      <c r="J807" s="2">
        <v>50</v>
      </c>
      <c r="M807" s="5" t="s">
        <v>3309</v>
      </c>
      <c r="N807" s="0" t="s">
        <v>104</v>
      </c>
      <c r="O807" s="3">
        <v>717.0618</v>
      </c>
      <c r="P807" s="3">
        <f>IF(O807="","",O807*MAX(I807,J807))</f>
      </c>
      <c r="Q807" s="0" t="s">
        <v>106</v>
      </c>
      <c r="R807" s="0" t="s">
        <v>107</v>
      </c>
    </row>
    <row r="808">
      <c r="A808" s="0">
        <v>1840</v>
      </c>
      <c r="B808" s="0" t="s">
        <v>27</v>
      </c>
      <c r="C808" s="0" t="s">
        <v>33</v>
      </c>
      <c r="D808" s="0" t="s">
        <v>5815</v>
      </c>
      <c r="E808" s="5" t="s">
        <v>2712</v>
      </c>
      <c r="I808" s="2">
        <v>0</v>
      </c>
      <c r="J808" s="2">
        <v>0</v>
      </c>
      <c r="M808" s="5" t="s">
        <v>3309</v>
      </c>
      <c r="N808" s="0" t="s">
        <v>104</v>
      </c>
      <c r="P808" s="3">
        <f>IF(O808="","",O808*MAX(I808,J808))</f>
      </c>
      <c r="Q808" s="0" t="s">
        <v>106</v>
      </c>
      <c r="R808" s="0" t="s">
        <v>107</v>
      </c>
    </row>
    <row r="809">
      <c r="A809" s="0">
        <v>1841</v>
      </c>
      <c r="B809" s="0" t="s">
        <v>27</v>
      </c>
      <c r="C809" s="0" t="s">
        <v>33</v>
      </c>
      <c r="D809" s="0" t="s">
        <v>5817</v>
      </c>
      <c r="E809" s="5" t="s">
        <v>5818</v>
      </c>
      <c r="I809" s="2">
        <v>0</v>
      </c>
      <c r="J809" s="2">
        <v>0</v>
      </c>
      <c r="M809" s="5" t="s">
        <v>3309</v>
      </c>
      <c r="N809" s="0" t="s">
        <v>104</v>
      </c>
      <c r="P809" s="3">
        <f>IF(O809="","",O809*MAX(I809,J809))</f>
      </c>
      <c r="Q809" s="0" t="s">
        <v>106</v>
      </c>
      <c r="R809" s="0" t="s">
        <v>107</v>
      </c>
    </row>
    <row r="810">
      <c r="A810" s="0">
        <v>1842</v>
      </c>
      <c r="B810" s="0" t="s">
        <v>27</v>
      </c>
      <c r="C810" s="0" t="s">
        <v>33</v>
      </c>
      <c r="D810" s="0" t="s">
        <v>5820</v>
      </c>
      <c r="E810" s="5" t="s">
        <v>5821</v>
      </c>
      <c r="I810" s="2">
        <v>0</v>
      </c>
      <c r="J810" s="2">
        <v>0</v>
      </c>
      <c r="M810" s="5" t="s">
        <v>3309</v>
      </c>
      <c r="N810" s="0" t="s">
        <v>104</v>
      </c>
      <c r="P810" s="3">
        <f>IF(O810="","",O810*MAX(I810,J810))</f>
      </c>
      <c r="Q810" s="0" t="s">
        <v>106</v>
      </c>
      <c r="R810" s="0" t="s">
        <v>107</v>
      </c>
    </row>
    <row r="811">
      <c r="A811" s="0">
        <v>1843</v>
      </c>
      <c r="B811" s="0" t="s">
        <v>27</v>
      </c>
      <c r="C811" s="0" t="s">
        <v>33</v>
      </c>
      <c r="D811" s="0" t="s">
        <v>5823</v>
      </c>
      <c r="E811" s="5" t="s">
        <v>5824</v>
      </c>
      <c r="I811" s="2">
        <v>0</v>
      </c>
      <c r="J811" s="2">
        <v>0</v>
      </c>
      <c r="M811" s="5" t="s">
        <v>3309</v>
      </c>
      <c r="N811" s="0" t="s">
        <v>104</v>
      </c>
      <c r="P811" s="3">
        <f>IF(O811="","",O811*MAX(I811,J811))</f>
      </c>
      <c r="Q811" s="0" t="s">
        <v>106</v>
      </c>
      <c r="R811" s="0" t="s">
        <v>107</v>
      </c>
    </row>
    <row r="812">
      <c r="A812" s="0">
        <v>1844</v>
      </c>
      <c r="B812" s="0" t="s">
        <v>27</v>
      </c>
      <c r="C812" s="0" t="s">
        <v>33</v>
      </c>
      <c r="D812" s="0" t="s">
        <v>5826</v>
      </c>
      <c r="E812" s="5" t="s">
        <v>5827</v>
      </c>
      <c r="I812" s="2">
        <v>0</v>
      </c>
      <c r="J812" s="2">
        <v>0</v>
      </c>
      <c r="M812" s="5" t="s">
        <v>3309</v>
      </c>
      <c r="N812" s="0" t="s">
        <v>104</v>
      </c>
      <c r="P812" s="3">
        <f>IF(O812="","",O812*MAX(I812,J812))</f>
      </c>
      <c r="Q812" s="0" t="s">
        <v>106</v>
      </c>
      <c r="R812" s="0" t="s">
        <v>107</v>
      </c>
    </row>
    <row r="813">
      <c r="A813" s="0">
        <v>1845</v>
      </c>
      <c r="B813" s="0" t="s">
        <v>27</v>
      </c>
      <c r="C813" s="0" t="s">
        <v>33</v>
      </c>
      <c r="D813" s="0" t="s">
        <v>5829</v>
      </c>
      <c r="E813" s="5" t="s">
        <v>5830</v>
      </c>
      <c r="I813" s="2">
        <v>0</v>
      </c>
      <c r="J813" s="2">
        <v>0</v>
      </c>
      <c r="M813" s="5" t="s">
        <v>3309</v>
      </c>
      <c r="N813" s="0" t="s">
        <v>104</v>
      </c>
      <c r="P813" s="3">
        <f>IF(O813="","",O813*MAX(I813,J813))</f>
      </c>
      <c r="Q813" s="0" t="s">
        <v>106</v>
      </c>
      <c r="R813" s="0" t="s">
        <v>107</v>
      </c>
    </row>
    <row r="814">
      <c r="A814" s="0">
        <v>1846</v>
      </c>
      <c r="B814" s="0" t="s">
        <v>27</v>
      </c>
      <c r="C814" s="0" t="s">
        <v>33</v>
      </c>
      <c r="D814" s="0" t="s">
        <v>5832</v>
      </c>
      <c r="E814" s="5" t="s">
        <v>5833</v>
      </c>
      <c r="I814" s="2">
        <v>0</v>
      </c>
      <c r="J814" s="2">
        <v>0</v>
      </c>
      <c r="M814" s="5" t="s">
        <v>3309</v>
      </c>
      <c r="N814" s="0" t="s">
        <v>104</v>
      </c>
      <c r="P814" s="3">
        <f>IF(O814="","",O814*MAX(I814,J814))</f>
      </c>
      <c r="Q814" s="0" t="s">
        <v>106</v>
      </c>
      <c r="R814" s="0" t="s">
        <v>107</v>
      </c>
    </row>
    <row r="815">
      <c r="A815" s="0">
        <v>1847</v>
      </c>
      <c r="B815" s="0" t="s">
        <v>27</v>
      </c>
      <c r="C815" s="0" t="s">
        <v>33</v>
      </c>
      <c r="D815" s="0" t="s">
        <v>5835</v>
      </c>
      <c r="E815" s="5" t="s">
        <v>5836</v>
      </c>
      <c r="I815" s="2">
        <v>0</v>
      </c>
      <c r="J815" s="2">
        <v>0</v>
      </c>
      <c r="M815" s="5" t="s">
        <v>3309</v>
      </c>
      <c r="N815" s="0" t="s">
        <v>104</v>
      </c>
      <c r="P815" s="3">
        <f>IF(O815="","",O815*MAX(I815,J815))</f>
      </c>
      <c r="Q815" s="0" t="s">
        <v>106</v>
      </c>
      <c r="R815" s="0" t="s">
        <v>107</v>
      </c>
    </row>
    <row r="816">
      <c r="A816" s="0">
        <v>1848</v>
      </c>
      <c r="B816" s="0" t="s">
        <v>27</v>
      </c>
      <c r="C816" s="0" t="s">
        <v>33</v>
      </c>
      <c r="D816" s="0" t="s">
        <v>5838</v>
      </c>
      <c r="E816" s="5" t="s">
        <v>5839</v>
      </c>
      <c r="I816" s="2">
        <v>0</v>
      </c>
      <c r="J816" s="2">
        <v>0</v>
      </c>
      <c r="M816" s="5" t="s">
        <v>3309</v>
      </c>
      <c r="N816" s="0" t="s">
        <v>104</v>
      </c>
      <c r="P816" s="3">
        <f>IF(O816="","",O816*MAX(I816,J816))</f>
      </c>
      <c r="Q816" s="0" t="s">
        <v>106</v>
      </c>
      <c r="R816" s="0" t="s">
        <v>107</v>
      </c>
    </row>
    <row r="817">
      <c r="A817" s="0">
        <v>1849</v>
      </c>
      <c r="B817" s="0" t="s">
        <v>27</v>
      </c>
      <c r="C817" s="0" t="s">
        <v>30</v>
      </c>
      <c r="D817" s="0" t="s">
        <v>5841</v>
      </c>
      <c r="E817" s="5" t="s">
        <v>5842</v>
      </c>
      <c r="I817" s="2">
        <v>0</v>
      </c>
      <c r="J817" s="2">
        <v>0</v>
      </c>
      <c r="M817" s="5" t="s">
        <v>3309</v>
      </c>
      <c r="N817" s="0" t="s">
        <v>104</v>
      </c>
      <c r="P817" s="3">
        <f>IF(O817="","",O817*MAX(I817,J817))</f>
      </c>
      <c r="Q817" s="0" t="s">
        <v>106</v>
      </c>
      <c r="R817" s="0" t="s">
        <v>107</v>
      </c>
    </row>
    <row r="818">
      <c r="A818" s="0">
        <v>1850</v>
      </c>
      <c r="B818" s="0" t="s">
        <v>27</v>
      </c>
      <c r="C818" s="0" t="s">
        <v>30</v>
      </c>
      <c r="D818" s="0" t="s">
        <v>5844</v>
      </c>
      <c r="E818" s="5" t="s">
        <v>1102</v>
      </c>
      <c r="I818" s="2">
        <v>0</v>
      </c>
      <c r="J818" s="2">
        <v>0</v>
      </c>
      <c r="M818" s="5" t="s">
        <v>3304</v>
      </c>
      <c r="N818" s="0" t="s">
        <v>104</v>
      </c>
      <c r="P818" s="3">
        <f>IF(O818="","",O818*MAX(I818,J818))</f>
      </c>
      <c r="Q818" s="0" t="s">
        <v>106</v>
      </c>
      <c r="R818" s="0" t="s">
        <v>107</v>
      </c>
    </row>
    <row r="819">
      <c r="A819" s="0">
        <v>1851</v>
      </c>
      <c r="B819" s="0" t="s">
        <v>27</v>
      </c>
      <c r="C819" s="0" t="s">
        <v>30</v>
      </c>
      <c r="D819" s="0" t="s">
        <v>5846</v>
      </c>
      <c r="E819" s="5" t="s">
        <v>5847</v>
      </c>
      <c r="I819" s="2">
        <v>0</v>
      </c>
      <c r="J819" s="2">
        <v>0</v>
      </c>
      <c r="M819" s="5" t="s">
        <v>3309</v>
      </c>
      <c r="N819" s="0" t="s">
        <v>104</v>
      </c>
      <c r="P819" s="3">
        <f>IF(O819="","",O819*MAX(I819,J819))</f>
      </c>
      <c r="Q819" s="0" t="s">
        <v>106</v>
      </c>
      <c r="R819" s="0" t="s">
        <v>107</v>
      </c>
    </row>
    <row r="820">
      <c r="A820" s="0">
        <v>1852</v>
      </c>
      <c r="B820" s="0" t="s">
        <v>27</v>
      </c>
      <c r="C820" s="0" t="s">
        <v>30</v>
      </c>
      <c r="D820" s="0" t="s">
        <v>5849</v>
      </c>
      <c r="E820" s="5" t="s">
        <v>5850</v>
      </c>
      <c r="I820" s="2">
        <v>0</v>
      </c>
      <c r="J820" s="2">
        <v>0</v>
      </c>
      <c r="M820" s="5" t="s">
        <v>3309</v>
      </c>
      <c r="N820" s="0" t="s">
        <v>104</v>
      </c>
      <c r="P820" s="3">
        <f>IF(O820="","",O820*MAX(I820,J820))</f>
      </c>
      <c r="Q820" s="0" t="s">
        <v>106</v>
      </c>
      <c r="R820" s="0" t="s">
        <v>107</v>
      </c>
    </row>
    <row r="821">
      <c r="A821" s="0">
        <v>1853</v>
      </c>
      <c r="B821" s="0" t="s">
        <v>27</v>
      </c>
      <c r="C821" s="0" t="s">
        <v>30</v>
      </c>
      <c r="D821" s="0" t="s">
        <v>5852</v>
      </c>
      <c r="E821" s="5" t="s">
        <v>5853</v>
      </c>
      <c r="I821" s="2">
        <v>0</v>
      </c>
      <c r="J821" s="2">
        <v>0</v>
      </c>
      <c r="M821" s="5" t="s">
        <v>3309</v>
      </c>
      <c r="N821" s="0" t="s">
        <v>104</v>
      </c>
      <c r="P821" s="3">
        <f>IF(O821="","",O821*MAX(I821,J821))</f>
      </c>
      <c r="Q821" s="0" t="s">
        <v>106</v>
      </c>
      <c r="R821" s="0" t="s">
        <v>107</v>
      </c>
    </row>
    <row r="822">
      <c r="A822" s="0">
        <v>1854</v>
      </c>
      <c r="B822" s="0" t="s">
        <v>27</v>
      </c>
      <c r="C822" s="0" t="s">
        <v>30</v>
      </c>
      <c r="D822" s="0" t="s">
        <v>5855</v>
      </c>
      <c r="E822" s="5" t="s">
        <v>5856</v>
      </c>
      <c r="I822" s="2">
        <v>0</v>
      </c>
      <c r="J822" s="2">
        <v>0</v>
      </c>
      <c r="M822" s="5" t="s">
        <v>3309</v>
      </c>
      <c r="N822" s="0" t="s">
        <v>104</v>
      </c>
      <c r="P822" s="3">
        <f>IF(O822="","",O822*MAX(I822,J822))</f>
      </c>
      <c r="Q822" s="0" t="s">
        <v>106</v>
      </c>
      <c r="R822" s="0" t="s">
        <v>107</v>
      </c>
    </row>
    <row r="823">
      <c r="A823" s="0">
        <v>1855</v>
      </c>
      <c r="B823" s="0" t="s">
        <v>27</v>
      </c>
      <c r="C823" s="0" t="s">
        <v>30</v>
      </c>
      <c r="D823" s="0" t="s">
        <v>5858</v>
      </c>
      <c r="E823" s="5" t="s">
        <v>5859</v>
      </c>
      <c r="I823" s="2">
        <v>0</v>
      </c>
      <c r="J823" s="2">
        <v>0</v>
      </c>
      <c r="M823" s="5" t="s">
        <v>3309</v>
      </c>
      <c r="N823" s="0" t="s">
        <v>104</v>
      </c>
      <c r="P823" s="3">
        <f>IF(O823="","",O823*MAX(I823,J823))</f>
      </c>
      <c r="Q823" s="0" t="s">
        <v>106</v>
      </c>
      <c r="R823" s="0" t="s">
        <v>107</v>
      </c>
    </row>
    <row r="824">
      <c r="A824" s="0">
        <v>1856</v>
      </c>
      <c r="B824" s="0" t="s">
        <v>27</v>
      </c>
      <c r="C824" s="0" t="s">
        <v>30</v>
      </c>
      <c r="D824" s="0" t="s">
        <v>5861</v>
      </c>
      <c r="E824" s="5" t="s">
        <v>5862</v>
      </c>
      <c r="I824" s="2">
        <v>0</v>
      </c>
      <c r="J824" s="2">
        <v>0</v>
      </c>
      <c r="M824" s="5" t="s">
        <v>3309</v>
      </c>
      <c r="N824" s="0" t="s">
        <v>104</v>
      </c>
      <c r="P824" s="3">
        <f>IF(O824="","",O824*MAX(I824,J824))</f>
      </c>
      <c r="Q824" s="0" t="s">
        <v>106</v>
      </c>
      <c r="R824" s="0" t="s">
        <v>107</v>
      </c>
    </row>
    <row r="825">
      <c r="A825" s="0">
        <v>1857</v>
      </c>
      <c r="B825" s="0" t="s">
        <v>27</v>
      </c>
      <c r="C825" s="0" t="s">
        <v>30</v>
      </c>
      <c r="D825" s="0" t="s">
        <v>5864</v>
      </c>
      <c r="E825" s="5" t="s">
        <v>5865</v>
      </c>
      <c r="I825" s="2">
        <v>0</v>
      </c>
      <c r="J825" s="2">
        <v>0</v>
      </c>
      <c r="M825" s="5" t="s">
        <v>3309</v>
      </c>
      <c r="N825" s="0" t="s">
        <v>104</v>
      </c>
      <c r="P825" s="3">
        <f>IF(O825="","",O825*MAX(I825,J825))</f>
      </c>
      <c r="Q825" s="0" t="s">
        <v>106</v>
      </c>
      <c r="R825" s="0" t="s">
        <v>107</v>
      </c>
    </row>
    <row r="826">
      <c r="A826" s="0">
        <v>1858</v>
      </c>
      <c r="B826" s="0" t="s">
        <v>27</v>
      </c>
      <c r="C826" s="0" t="s">
        <v>30</v>
      </c>
      <c r="D826" s="0" t="s">
        <v>5867</v>
      </c>
      <c r="E826" s="5" t="s">
        <v>5868</v>
      </c>
      <c r="I826" s="2">
        <v>0</v>
      </c>
      <c r="J826" s="2">
        <v>0</v>
      </c>
      <c r="M826" s="5" t="s">
        <v>3309</v>
      </c>
      <c r="N826" s="0" t="s">
        <v>104</v>
      </c>
      <c r="P826" s="3">
        <f>IF(O826="","",O826*MAX(I826,J826))</f>
      </c>
      <c r="Q826" s="0" t="s">
        <v>106</v>
      </c>
      <c r="R826" s="0" t="s">
        <v>107</v>
      </c>
    </row>
    <row r="827">
      <c r="A827" s="0">
        <v>1859</v>
      </c>
      <c r="B827" s="0" t="s">
        <v>27</v>
      </c>
      <c r="C827" s="0" t="s">
        <v>30</v>
      </c>
      <c r="D827" s="0" t="s">
        <v>5870</v>
      </c>
      <c r="E827" s="5" t="s">
        <v>1592</v>
      </c>
      <c r="I827" s="2">
        <v>0</v>
      </c>
      <c r="J827" s="2">
        <v>0</v>
      </c>
      <c r="M827" s="5" t="s">
        <v>3304</v>
      </c>
      <c r="N827" s="0" t="s">
        <v>104</v>
      </c>
      <c r="P827" s="3">
        <f>IF(O827="","",O827*MAX(I827,J827))</f>
      </c>
      <c r="Q827" s="0" t="s">
        <v>106</v>
      </c>
      <c r="R827" s="0" t="s">
        <v>107</v>
      </c>
    </row>
    <row r="828">
      <c r="A828" s="0">
        <v>1860</v>
      </c>
      <c r="B828" s="0" t="s">
        <v>27</v>
      </c>
      <c r="C828" s="0" t="s">
        <v>30</v>
      </c>
      <c r="D828" s="0" t="s">
        <v>5872</v>
      </c>
      <c r="E828" s="5" t="s">
        <v>1302</v>
      </c>
      <c r="I828" s="2">
        <v>0</v>
      </c>
      <c r="J828" s="2">
        <v>0</v>
      </c>
      <c r="M828" s="5" t="s">
        <v>3304</v>
      </c>
      <c r="N828" s="0" t="s">
        <v>104</v>
      </c>
      <c r="P828" s="3">
        <f>IF(O828="","",O828*MAX(I828,J828))</f>
      </c>
      <c r="Q828" s="0" t="s">
        <v>106</v>
      </c>
      <c r="R828" s="0" t="s">
        <v>107</v>
      </c>
    </row>
    <row r="829">
      <c r="A829" s="0">
        <v>1861</v>
      </c>
      <c r="B829" s="0" t="s">
        <v>27</v>
      </c>
      <c r="C829" s="0" t="s">
        <v>30</v>
      </c>
      <c r="D829" s="0" t="s">
        <v>5874</v>
      </c>
      <c r="E829" s="5" t="s">
        <v>5875</v>
      </c>
      <c r="I829" s="2">
        <v>0</v>
      </c>
      <c r="J829" s="2">
        <v>0</v>
      </c>
      <c r="M829" s="5" t="s">
        <v>3309</v>
      </c>
      <c r="N829" s="0" t="s">
        <v>104</v>
      </c>
      <c r="P829" s="3">
        <f>IF(O829="","",O829*MAX(I829,J829))</f>
      </c>
      <c r="Q829" s="0" t="s">
        <v>106</v>
      </c>
      <c r="R829" s="0" t="s">
        <v>107</v>
      </c>
    </row>
    <row r="830">
      <c r="A830" s="0">
        <v>1864</v>
      </c>
      <c r="B830" s="0" t="s">
        <v>28</v>
      </c>
      <c r="C830" s="0" t="s">
        <v>33</v>
      </c>
      <c r="D830" s="0" t="s">
        <v>5883</v>
      </c>
      <c r="E830" s="5" t="s">
        <v>5884</v>
      </c>
      <c r="I830" s="2">
        <v>0</v>
      </c>
      <c r="J830" s="2">
        <v>1503</v>
      </c>
      <c r="M830" s="5" t="s">
        <v>3309</v>
      </c>
      <c r="N830" s="0" t="s">
        <v>104</v>
      </c>
      <c r="O830" s="3">
        <v>212.75</v>
      </c>
      <c r="P830" s="3">
        <f>IF(O830="","",O830*MAX(I830,J830))</f>
      </c>
      <c r="Q830" s="0" t="s">
        <v>106</v>
      </c>
      <c r="R830" s="0" t="s">
        <v>107</v>
      </c>
    </row>
    <row r="831">
      <c r="A831" s="0">
        <v>1865</v>
      </c>
      <c r="B831" s="0" t="s">
        <v>28</v>
      </c>
      <c r="C831" s="0" t="s">
        <v>33</v>
      </c>
      <c r="D831" s="0" t="s">
        <v>5886</v>
      </c>
      <c r="E831" s="5" t="s">
        <v>2608</v>
      </c>
      <c r="I831" s="2">
        <v>0</v>
      </c>
      <c r="J831" s="2">
        <v>405</v>
      </c>
      <c r="M831" s="5" t="s">
        <v>3304</v>
      </c>
      <c r="N831" s="0" t="s">
        <v>104</v>
      </c>
      <c r="O831" s="3">
        <v>22.48930864197531</v>
      </c>
      <c r="P831" s="3">
        <f>IF(O831="","",O831*MAX(I831,J831))</f>
      </c>
      <c r="Q831" s="0" t="s">
        <v>106</v>
      </c>
      <c r="R831" s="0" t="s">
        <v>107</v>
      </c>
    </row>
    <row r="832">
      <c r="A832" s="0">
        <v>1866</v>
      </c>
      <c r="B832" s="0" t="s">
        <v>28</v>
      </c>
      <c r="C832" s="0" t="s">
        <v>33</v>
      </c>
      <c r="D832" s="0" t="s">
        <v>5888</v>
      </c>
      <c r="E832" s="5" t="s">
        <v>5889</v>
      </c>
      <c r="I832" s="2">
        <v>0</v>
      </c>
      <c r="J832" s="2">
        <v>200</v>
      </c>
      <c r="M832" s="5" t="s">
        <v>3309</v>
      </c>
      <c r="N832" s="0" t="s">
        <v>104</v>
      </c>
      <c r="O832" s="3">
        <v>73.6</v>
      </c>
      <c r="P832" s="3">
        <f>IF(O832="","",O832*MAX(I832,J832))</f>
      </c>
      <c r="Q832" s="0" t="s">
        <v>106</v>
      </c>
      <c r="R832" s="0" t="s">
        <v>107</v>
      </c>
    </row>
    <row r="833">
      <c r="A833" s="0">
        <v>1867</v>
      </c>
      <c r="B833" s="0" t="s">
        <v>28</v>
      </c>
      <c r="C833" s="0" t="s">
        <v>33</v>
      </c>
      <c r="D833" s="0" t="s">
        <v>5891</v>
      </c>
      <c r="E833" s="5" t="s">
        <v>5892</v>
      </c>
      <c r="I833" s="2">
        <v>0</v>
      </c>
      <c r="J833" s="2">
        <v>200</v>
      </c>
      <c r="M833" s="5" t="s">
        <v>3309</v>
      </c>
      <c r="N833" s="0" t="s">
        <v>104</v>
      </c>
      <c r="O833" s="3">
        <v>48.31</v>
      </c>
      <c r="P833" s="3">
        <f>IF(O833="","",O833*MAX(I833,J833))</f>
      </c>
      <c r="Q833" s="0" t="s">
        <v>106</v>
      </c>
      <c r="R833" s="0" t="s">
        <v>107</v>
      </c>
    </row>
    <row r="834">
      <c r="A834" s="0">
        <v>1868</v>
      </c>
      <c r="B834" s="0" t="s">
        <v>28</v>
      </c>
      <c r="C834" s="0" t="s">
        <v>33</v>
      </c>
      <c r="D834" s="0" t="s">
        <v>5894</v>
      </c>
      <c r="E834" s="5" t="s">
        <v>2803</v>
      </c>
      <c r="I834" s="2">
        <v>0</v>
      </c>
      <c r="J834" s="2">
        <v>100</v>
      </c>
      <c r="M834" s="5" t="s">
        <v>3304</v>
      </c>
      <c r="N834" s="0" t="s">
        <v>104</v>
      </c>
      <c r="O834" s="3">
        <v>567.6</v>
      </c>
      <c r="P834" s="3">
        <f>IF(O834="","",O834*MAX(I834,J834))</f>
      </c>
      <c r="Q834" s="0" t="s">
        <v>106</v>
      </c>
      <c r="R834" s="0" t="s">
        <v>107</v>
      </c>
    </row>
    <row r="835">
      <c r="A835" s="0">
        <v>1869</v>
      </c>
      <c r="B835" s="0" t="s">
        <v>28</v>
      </c>
      <c r="C835" s="0" t="s">
        <v>30</v>
      </c>
      <c r="D835" s="0" t="s">
        <v>5896</v>
      </c>
      <c r="E835" s="5" t="s">
        <v>5897</v>
      </c>
      <c r="I835" s="2">
        <v>0</v>
      </c>
      <c r="J835" s="2">
        <v>72</v>
      </c>
      <c r="M835" s="5" t="s">
        <v>3309</v>
      </c>
      <c r="N835" s="0" t="s">
        <v>104</v>
      </c>
      <c r="O835" s="3">
        <v>506.6477777777778</v>
      </c>
      <c r="P835" s="3">
        <f>IF(O835="","",O835*MAX(I835,J835))</f>
      </c>
      <c r="Q835" s="0" t="s">
        <v>106</v>
      </c>
      <c r="R835" s="0" t="s">
        <v>107</v>
      </c>
    </row>
    <row r="836">
      <c r="A836" s="0">
        <v>1870</v>
      </c>
      <c r="B836" s="0" t="s">
        <v>28</v>
      </c>
      <c r="C836" s="0" t="s">
        <v>33</v>
      </c>
      <c r="D836" s="0" t="s">
        <v>5899</v>
      </c>
      <c r="E836" s="5" t="s">
        <v>2157</v>
      </c>
      <c r="I836" s="2">
        <v>0</v>
      </c>
      <c r="J836" s="2">
        <v>60</v>
      </c>
      <c r="M836" s="5" t="s">
        <v>3304</v>
      </c>
      <c r="N836" s="0" t="s">
        <v>104</v>
      </c>
      <c r="O836" s="3">
        <v>1146.7</v>
      </c>
      <c r="P836" s="3">
        <f>IF(O836="","",O836*MAX(I836,J836))</f>
      </c>
      <c r="Q836" s="0" t="s">
        <v>106</v>
      </c>
      <c r="R836" s="0" t="s">
        <v>107</v>
      </c>
    </row>
    <row r="837">
      <c r="A837" s="0">
        <v>1871</v>
      </c>
      <c r="B837" s="0" t="s">
        <v>28</v>
      </c>
      <c r="C837" s="0" t="s">
        <v>33</v>
      </c>
      <c r="D837" s="0" t="s">
        <v>5901</v>
      </c>
      <c r="E837" s="5" t="s">
        <v>1707</v>
      </c>
      <c r="I837" s="2">
        <v>0</v>
      </c>
      <c r="J837" s="2">
        <v>75</v>
      </c>
      <c r="M837" s="5" t="s">
        <v>3304</v>
      </c>
      <c r="N837" s="0" t="s">
        <v>104</v>
      </c>
      <c r="O837" s="3">
        <v>3853.9466666666667</v>
      </c>
      <c r="P837" s="3">
        <f>IF(O837="","",O837*MAX(I837,J837))</f>
      </c>
      <c r="Q837" s="0" t="s">
        <v>106</v>
      </c>
      <c r="R837" s="0" t="s">
        <v>107</v>
      </c>
    </row>
    <row r="838">
      <c r="A838" s="0">
        <v>1872</v>
      </c>
      <c r="B838" s="0" t="s">
        <v>28</v>
      </c>
      <c r="C838" s="0" t="s">
        <v>33</v>
      </c>
      <c r="D838" s="0" t="s">
        <v>5903</v>
      </c>
      <c r="E838" s="5" t="s">
        <v>5904</v>
      </c>
      <c r="I838" s="2">
        <v>0</v>
      </c>
      <c r="J838" s="2">
        <v>50</v>
      </c>
      <c r="M838" s="5" t="s">
        <v>3309</v>
      </c>
      <c r="N838" s="0" t="s">
        <v>104</v>
      </c>
      <c r="O838" s="3">
        <v>977.5</v>
      </c>
      <c r="P838" s="3">
        <f>IF(O838="","",O838*MAX(I838,J838))</f>
      </c>
      <c r="Q838" s="0" t="s">
        <v>106</v>
      </c>
      <c r="R838" s="0" t="s">
        <v>107</v>
      </c>
    </row>
    <row r="839">
      <c r="A839" s="0">
        <v>1873</v>
      </c>
      <c r="B839" s="0" t="s">
        <v>28</v>
      </c>
      <c r="C839" s="0" t="s">
        <v>33</v>
      </c>
      <c r="D839" s="0" t="s">
        <v>5906</v>
      </c>
      <c r="E839" s="5" t="s">
        <v>5907</v>
      </c>
      <c r="I839" s="2">
        <v>0</v>
      </c>
      <c r="J839" s="2">
        <v>50</v>
      </c>
      <c r="M839" s="5" t="s">
        <v>3309</v>
      </c>
      <c r="N839" s="0" t="s">
        <v>104</v>
      </c>
      <c r="O839" s="3">
        <v>1151.24</v>
      </c>
      <c r="P839" s="3">
        <f>IF(O839="","",O839*MAX(I839,J839))</f>
      </c>
      <c r="Q839" s="0" t="s">
        <v>106</v>
      </c>
      <c r="R839" s="0" t="s">
        <v>107</v>
      </c>
    </row>
    <row r="840">
      <c r="A840" s="0">
        <v>1874</v>
      </c>
      <c r="B840" s="0" t="s">
        <v>28</v>
      </c>
      <c r="C840" s="0" t="s">
        <v>30</v>
      </c>
      <c r="D840" s="0" t="s">
        <v>5909</v>
      </c>
      <c r="E840" s="5" t="s">
        <v>5910</v>
      </c>
      <c r="I840" s="2">
        <v>0</v>
      </c>
      <c r="J840" s="2">
        <v>50</v>
      </c>
      <c r="M840" s="5" t="s">
        <v>3309</v>
      </c>
      <c r="N840" s="0" t="s">
        <v>104</v>
      </c>
      <c r="O840" s="3">
        <v>1835.68</v>
      </c>
      <c r="P840" s="3">
        <f>IF(O840="","",O840*MAX(I840,J840))</f>
      </c>
      <c r="Q840" s="0" t="s">
        <v>106</v>
      </c>
      <c r="R840" s="0" t="s">
        <v>107</v>
      </c>
    </row>
    <row r="841">
      <c r="A841" s="0">
        <v>1875</v>
      </c>
      <c r="B841" s="0" t="s">
        <v>28</v>
      </c>
      <c r="C841" s="0" t="s">
        <v>30</v>
      </c>
      <c r="D841" s="0" t="s">
        <v>5912</v>
      </c>
      <c r="E841" s="5" t="s">
        <v>5913</v>
      </c>
      <c r="I841" s="2">
        <v>0</v>
      </c>
      <c r="J841" s="2">
        <v>50</v>
      </c>
      <c r="M841" s="5" t="s">
        <v>3309</v>
      </c>
      <c r="N841" s="0" t="s">
        <v>104</v>
      </c>
      <c r="O841" s="3">
        <v>177.9618</v>
      </c>
      <c r="P841" s="3">
        <f>IF(O841="","",O841*MAX(I841,J841))</f>
      </c>
      <c r="Q841" s="0" t="s">
        <v>106</v>
      </c>
      <c r="R841" s="0" t="s">
        <v>107</v>
      </c>
    </row>
    <row r="842">
      <c r="A842" s="0">
        <v>1876</v>
      </c>
      <c r="B842" s="0" t="s">
        <v>28</v>
      </c>
      <c r="C842" s="0" t="s">
        <v>30</v>
      </c>
      <c r="D842" s="0" t="s">
        <v>5915</v>
      </c>
      <c r="E842" s="5" t="s">
        <v>864</v>
      </c>
      <c r="I842" s="2">
        <v>0</v>
      </c>
      <c r="J842" s="2">
        <v>50</v>
      </c>
      <c r="M842" s="5" t="s">
        <v>3309</v>
      </c>
      <c r="N842" s="0" t="s">
        <v>104</v>
      </c>
      <c r="O842" s="3">
        <v>783.78</v>
      </c>
      <c r="P842" s="3">
        <f>IF(O842="","",O842*MAX(I842,J842))</f>
      </c>
      <c r="Q842" s="0" t="s">
        <v>106</v>
      </c>
      <c r="R842" s="0" t="s">
        <v>107</v>
      </c>
    </row>
    <row r="843">
      <c r="A843" s="0">
        <v>1877</v>
      </c>
      <c r="B843" s="0" t="s">
        <v>28</v>
      </c>
      <c r="C843" s="0" t="s">
        <v>30</v>
      </c>
      <c r="D843" s="0" t="s">
        <v>5917</v>
      </c>
      <c r="E843" s="5" t="s">
        <v>5918</v>
      </c>
      <c r="I843" s="2">
        <v>0</v>
      </c>
      <c r="J843" s="2">
        <v>48</v>
      </c>
      <c r="M843" s="5" t="s">
        <v>3309</v>
      </c>
      <c r="N843" s="0" t="s">
        <v>104</v>
      </c>
      <c r="O843" s="3">
        <v>557.0858333333333</v>
      </c>
      <c r="P843" s="3">
        <f>IF(O843="","",O843*MAX(I843,J843))</f>
      </c>
      <c r="Q843" s="0" t="s">
        <v>106</v>
      </c>
      <c r="R843" s="0" t="s">
        <v>107</v>
      </c>
    </row>
    <row r="844">
      <c r="A844" s="0">
        <v>1878</v>
      </c>
      <c r="B844" s="0" t="s">
        <v>28</v>
      </c>
      <c r="C844" s="0" t="s">
        <v>33</v>
      </c>
      <c r="D844" s="0" t="s">
        <v>5920</v>
      </c>
      <c r="E844" s="5" t="s">
        <v>5921</v>
      </c>
      <c r="I844" s="2">
        <v>0</v>
      </c>
      <c r="J844" s="2">
        <v>40</v>
      </c>
      <c r="M844" s="5" t="s">
        <v>3309</v>
      </c>
      <c r="N844" s="0" t="s">
        <v>104</v>
      </c>
      <c r="O844" s="3">
        <v>150</v>
      </c>
      <c r="P844" s="3">
        <f>IF(O844="","",O844*MAX(I844,J844))</f>
      </c>
      <c r="Q844" s="0" t="s">
        <v>106</v>
      </c>
      <c r="R844" s="0" t="s">
        <v>107</v>
      </c>
    </row>
    <row r="845">
      <c r="A845" s="0">
        <v>1879</v>
      </c>
      <c r="B845" s="0" t="s">
        <v>28</v>
      </c>
      <c r="C845" s="0" t="s">
        <v>33</v>
      </c>
      <c r="D845" s="0" t="s">
        <v>5923</v>
      </c>
      <c r="E845" s="5" t="s">
        <v>2600</v>
      </c>
      <c r="I845" s="2">
        <v>0</v>
      </c>
      <c r="J845" s="2">
        <v>40</v>
      </c>
      <c r="M845" s="5" t="s">
        <v>3304</v>
      </c>
      <c r="N845" s="0" t="s">
        <v>104</v>
      </c>
      <c r="O845" s="3">
        <v>2189.04</v>
      </c>
      <c r="P845" s="3">
        <f>IF(O845="","",O845*MAX(I845,J845))</f>
      </c>
      <c r="Q845" s="0" t="s">
        <v>106</v>
      </c>
      <c r="R845" s="0" t="s">
        <v>107</v>
      </c>
    </row>
    <row r="846">
      <c r="A846" s="0">
        <v>1880</v>
      </c>
      <c r="B846" s="0" t="s">
        <v>28</v>
      </c>
      <c r="C846" s="0" t="s">
        <v>30</v>
      </c>
      <c r="D846" s="0" t="s">
        <v>5925</v>
      </c>
      <c r="E846" s="5" t="s">
        <v>5926</v>
      </c>
      <c r="I846" s="2">
        <v>0</v>
      </c>
      <c r="J846" s="2">
        <v>36</v>
      </c>
      <c r="M846" s="5" t="s">
        <v>3309</v>
      </c>
      <c r="N846" s="0" t="s">
        <v>104</v>
      </c>
      <c r="O846" s="3">
        <v>33925</v>
      </c>
      <c r="P846" s="3">
        <f>IF(O846="","",O846*MAX(I846,J846))</f>
      </c>
      <c r="Q846" s="0" t="s">
        <v>106</v>
      </c>
      <c r="R846" s="0" t="s">
        <v>107</v>
      </c>
    </row>
    <row r="847">
      <c r="A847" s="0">
        <v>1882</v>
      </c>
      <c r="B847" s="0" t="s">
        <v>28</v>
      </c>
      <c r="C847" s="0" t="s">
        <v>33</v>
      </c>
      <c r="D847" s="0" t="s">
        <v>5930</v>
      </c>
      <c r="E847" s="5" t="s">
        <v>3202</v>
      </c>
      <c r="I847" s="2">
        <v>0</v>
      </c>
      <c r="J847" s="2">
        <v>41</v>
      </c>
      <c r="M847" s="5" t="s">
        <v>3304</v>
      </c>
      <c r="N847" s="0" t="s">
        <v>104</v>
      </c>
      <c r="O847" s="3">
        <v>8658.599999999999</v>
      </c>
      <c r="P847" s="3">
        <f>IF(O847="","",O847*MAX(I847,J847))</f>
      </c>
      <c r="Q847" s="0" t="s">
        <v>106</v>
      </c>
      <c r="R847" s="0" t="s">
        <v>107</v>
      </c>
    </row>
    <row r="848">
      <c r="A848" s="0">
        <v>1883</v>
      </c>
      <c r="B848" s="0" t="s">
        <v>28</v>
      </c>
      <c r="C848" s="0" t="s">
        <v>33</v>
      </c>
      <c r="D848" s="0" t="s">
        <v>5932</v>
      </c>
      <c r="E848" s="5" t="s">
        <v>583</v>
      </c>
      <c r="I848" s="2">
        <v>0</v>
      </c>
      <c r="J848" s="2">
        <v>55</v>
      </c>
      <c r="M848" s="5" t="s">
        <v>3309</v>
      </c>
      <c r="N848" s="0" t="s">
        <v>104</v>
      </c>
      <c r="O848" s="3">
        <v>3932.582727272727</v>
      </c>
      <c r="P848" s="3">
        <f>IF(O848="","",O848*MAX(I848,J848))</f>
      </c>
      <c r="Q848" s="0" t="s">
        <v>106</v>
      </c>
      <c r="R848" s="0" t="s">
        <v>107</v>
      </c>
    </row>
    <row r="849">
      <c r="A849" s="0">
        <v>1884</v>
      </c>
      <c r="B849" s="0" t="s">
        <v>28</v>
      </c>
      <c r="C849" s="0" t="s">
        <v>33</v>
      </c>
      <c r="D849" s="0" t="s">
        <v>5934</v>
      </c>
      <c r="E849" s="5" t="s">
        <v>641</v>
      </c>
      <c r="I849" s="2">
        <v>0</v>
      </c>
      <c r="J849" s="2">
        <v>30</v>
      </c>
      <c r="M849" s="5" t="s">
        <v>3304</v>
      </c>
      <c r="N849" s="0" t="s">
        <v>104</v>
      </c>
      <c r="O849" s="3">
        <v>8600</v>
      </c>
      <c r="P849" s="3">
        <f>IF(O849="","",O849*MAX(I849,J849))</f>
      </c>
      <c r="Q849" s="0" t="s">
        <v>106</v>
      </c>
      <c r="R849" s="0" t="s">
        <v>107</v>
      </c>
    </row>
    <row r="850">
      <c r="A850" s="0">
        <v>1885</v>
      </c>
      <c r="B850" s="0" t="s">
        <v>28</v>
      </c>
      <c r="C850" s="0" t="s">
        <v>33</v>
      </c>
      <c r="D850" s="0" t="s">
        <v>5936</v>
      </c>
      <c r="E850" s="5" t="s">
        <v>2479</v>
      </c>
      <c r="I850" s="2">
        <v>0</v>
      </c>
      <c r="J850" s="2">
        <v>30</v>
      </c>
      <c r="M850" s="5" t="s">
        <v>3304</v>
      </c>
      <c r="N850" s="0" t="s">
        <v>104</v>
      </c>
      <c r="O850" s="3">
        <v>5462</v>
      </c>
      <c r="P850" s="3">
        <f>IF(O850="","",O850*MAX(I850,J850))</f>
      </c>
      <c r="Q850" s="0" t="s">
        <v>106</v>
      </c>
      <c r="R850" s="0" t="s">
        <v>107</v>
      </c>
    </row>
    <row r="851">
      <c r="A851" s="0">
        <v>1888</v>
      </c>
      <c r="B851" s="0" t="s">
        <v>28</v>
      </c>
      <c r="C851" s="0" t="s">
        <v>33</v>
      </c>
      <c r="D851" s="0" t="s">
        <v>5944</v>
      </c>
      <c r="E851" s="5" t="s">
        <v>5945</v>
      </c>
      <c r="I851" s="2">
        <v>0</v>
      </c>
      <c r="J851" s="2">
        <v>25</v>
      </c>
      <c r="M851" s="5" t="s">
        <v>3309</v>
      </c>
      <c r="N851" s="0" t="s">
        <v>104</v>
      </c>
      <c r="O851" s="3">
        <v>1815.62</v>
      </c>
      <c r="P851" s="3">
        <f>IF(O851="","",O851*MAX(I851,J851))</f>
      </c>
      <c r="Q851" s="0" t="s">
        <v>106</v>
      </c>
      <c r="R851" s="0" t="s">
        <v>107</v>
      </c>
    </row>
    <row r="852">
      <c r="A852" s="0">
        <v>1889</v>
      </c>
      <c r="B852" s="0" t="s">
        <v>28</v>
      </c>
      <c r="C852" s="0" t="s">
        <v>30</v>
      </c>
      <c r="D852" s="0" t="s">
        <v>5947</v>
      </c>
      <c r="E852" s="5" t="s">
        <v>5948</v>
      </c>
      <c r="I852" s="2">
        <v>0</v>
      </c>
      <c r="J852" s="2">
        <v>24</v>
      </c>
      <c r="M852" s="5" t="s">
        <v>3309</v>
      </c>
      <c r="N852" s="0" t="s">
        <v>104</v>
      </c>
      <c r="O852" s="3">
        <v>656.4941666666667</v>
      </c>
      <c r="P852" s="3">
        <f>IF(O852="","",O852*MAX(I852,J852))</f>
      </c>
      <c r="Q852" s="0" t="s">
        <v>106</v>
      </c>
      <c r="R852" s="0" t="s">
        <v>107</v>
      </c>
    </row>
    <row r="853">
      <c r="A853" s="0">
        <v>1891</v>
      </c>
      <c r="B853" s="0" t="s">
        <v>28</v>
      </c>
      <c r="C853" s="0" t="s">
        <v>33</v>
      </c>
      <c r="D853" s="0" t="s">
        <v>5955</v>
      </c>
      <c r="E853" s="5" t="s">
        <v>5956</v>
      </c>
      <c r="I853" s="2">
        <v>0</v>
      </c>
      <c r="J853" s="2">
        <v>22</v>
      </c>
      <c r="M853" s="5" t="s">
        <v>3309</v>
      </c>
      <c r="N853" s="0" t="s">
        <v>104</v>
      </c>
      <c r="O853" s="3">
        <v>2551.8618181818183</v>
      </c>
      <c r="P853" s="3">
        <f>IF(O853="","",O853*MAX(I853,J853))</f>
      </c>
      <c r="Q853" s="0" t="s">
        <v>106</v>
      </c>
      <c r="R853" s="0" t="s">
        <v>107</v>
      </c>
    </row>
    <row r="854">
      <c r="A854" s="0">
        <v>1892</v>
      </c>
      <c r="B854" s="0" t="s">
        <v>28</v>
      </c>
      <c r="C854" s="0" t="s">
        <v>33</v>
      </c>
      <c r="D854" s="0" t="s">
        <v>5958</v>
      </c>
      <c r="E854" s="5" t="s">
        <v>5959</v>
      </c>
      <c r="I854" s="2">
        <v>0</v>
      </c>
      <c r="J854" s="2">
        <v>20</v>
      </c>
      <c r="M854" s="5" t="s">
        <v>3309</v>
      </c>
      <c r="N854" s="0" t="s">
        <v>104</v>
      </c>
      <c r="O854" s="3">
        <v>11.05</v>
      </c>
      <c r="P854" s="3">
        <f>IF(O854="","",O854*MAX(I854,J854))</f>
      </c>
      <c r="Q854" s="0" t="s">
        <v>106</v>
      </c>
      <c r="R854" s="0" t="s">
        <v>107</v>
      </c>
    </row>
    <row r="855">
      <c r="A855" s="0">
        <v>1893</v>
      </c>
      <c r="B855" s="0" t="s">
        <v>28</v>
      </c>
      <c r="C855" s="0" t="s">
        <v>33</v>
      </c>
      <c r="D855" s="0" t="s">
        <v>5961</v>
      </c>
      <c r="E855" s="5" t="s">
        <v>3042</v>
      </c>
      <c r="I855" s="2">
        <v>0</v>
      </c>
      <c r="J855" s="2">
        <v>20</v>
      </c>
      <c r="M855" s="5" t="s">
        <v>3304</v>
      </c>
      <c r="N855" s="0" t="s">
        <v>104</v>
      </c>
      <c r="O855" s="3">
        <v>15976.929999999998</v>
      </c>
      <c r="P855" s="3">
        <f>IF(O855="","",O855*MAX(I855,J855))</f>
      </c>
      <c r="Q855" s="0" t="s">
        <v>106</v>
      </c>
      <c r="R855" s="0" t="s">
        <v>107</v>
      </c>
    </row>
    <row r="856">
      <c r="A856" s="0">
        <v>1894</v>
      </c>
      <c r="B856" s="0" t="s">
        <v>28</v>
      </c>
      <c r="C856" s="0" t="s">
        <v>30</v>
      </c>
      <c r="D856" s="0" t="s">
        <v>5963</v>
      </c>
      <c r="E856" s="5" t="s">
        <v>5964</v>
      </c>
      <c r="I856" s="2">
        <v>0</v>
      </c>
      <c r="J856" s="2">
        <v>20</v>
      </c>
      <c r="M856" s="5" t="s">
        <v>3309</v>
      </c>
      <c r="N856" s="0" t="s">
        <v>104</v>
      </c>
      <c r="O856" s="3">
        <v>3128.955</v>
      </c>
      <c r="P856" s="3">
        <f>IF(O856="","",O856*MAX(I856,J856))</f>
      </c>
      <c r="Q856" s="0" t="s">
        <v>106</v>
      </c>
      <c r="R856" s="0" t="s">
        <v>107</v>
      </c>
    </row>
    <row r="857">
      <c r="A857" s="0">
        <v>1895</v>
      </c>
      <c r="B857" s="0" t="s">
        <v>28</v>
      </c>
      <c r="C857" s="0" t="s">
        <v>30</v>
      </c>
      <c r="D857" s="0" t="s">
        <v>5966</v>
      </c>
      <c r="E857" s="5" t="s">
        <v>5967</v>
      </c>
      <c r="I857" s="2">
        <v>0</v>
      </c>
      <c r="J857" s="2">
        <v>20</v>
      </c>
      <c r="M857" s="5" t="s">
        <v>3309</v>
      </c>
      <c r="N857" s="0" t="s">
        <v>104</v>
      </c>
      <c r="O857" s="3">
        <v>1137</v>
      </c>
      <c r="P857" s="3">
        <f>IF(O857="","",O857*MAX(I857,J857))</f>
      </c>
      <c r="Q857" s="0" t="s">
        <v>106</v>
      </c>
      <c r="R857" s="0" t="s">
        <v>107</v>
      </c>
    </row>
    <row r="858">
      <c r="A858" s="0">
        <v>1896</v>
      </c>
      <c r="B858" s="0" t="s">
        <v>28</v>
      </c>
      <c r="C858" s="0" t="s">
        <v>30</v>
      </c>
      <c r="D858" s="0" t="s">
        <v>5969</v>
      </c>
      <c r="E858" s="5" t="s">
        <v>5970</v>
      </c>
      <c r="I858" s="2">
        <v>0</v>
      </c>
      <c r="J858" s="2">
        <v>20</v>
      </c>
      <c r="M858" s="5" t="s">
        <v>3309</v>
      </c>
      <c r="N858" s="0" t="s">
        <v>104</v>
      </c>
      <c r="O858" s="3">
        <v>1526.84</v>
      </c>
      <c r="P858" s="3">
        <f>IF(O858="","",O858*MAX(I858,J858))</f>
      </c>
      <c r="Q858" s="0" t="s">
        <v>106</v>
      </c>
      <c r="R858" s="0" t="s">
        <v>107</v>
      </c>
    </row>
    <row r="859">
      <c r="A859" s="0">
        <v>1903</v>
      </c>
      <c r="B859" s="0" t="s">
        <v>28</v>
      </c>
      <c r="C859" s="0" t="s">
        <v>33</v>
      </c>
      <c r="D859" s="0" t="s">
        <v>5990</v>
      </c>
      <c r="E859" s="5" t="s">
        <v>5991</v>
      </c>
      <c r="I859" s="2">
        <v>0</v>
      </c>
      <c r="J859" s="2">
        <v>14</v>
      </c>
      <c r="M859" s="5" t="s">
        <v>3309</v>
      </c>
      <c r="N859" s="0" t="s">
        <v>104</v>
      </c>
      <c r="O859" s="3">
        <v>703.4285714285714</v>
      </c>
      <c r="P859" s="3">
        <f>IF(O859="","",O859*MAX(I859,J859))</f>
      </c>
      <c r="Q859" s="0" t="s">
        <v>106</v>
      </c>
      <c r="R859" s="0" t="s">
        <v>107</v>
      </c>
    </row>
    <row r="860">
      <c r="A860" s="0">
        <v>1904</v>
      </c>
      <c r="B860" s="0" t="s">
        <v>28</v>
      </c>
      <c r="C860" s="0" t="s">
        <v>33</v>
      </c>
      <c r="D860" s="0" t="s">
        <v>5993</v>
      </c>
      <c r="E860" s="5" t="s">
        <v>5994</v>
      </c>
      <c r="I860" s="2">
        <v>0</v>
      </c>
      <c r="J860" s="2">
        <v>12</v>
      </c>
      <c r="M860" s="5" t="s">
        <v>3309</v>
      </c>
      <c r="N860" s="0" t="s">
        <v>104</v>
      </c>
      <c r="O860" s="3">
        <v>13505.800000000001</v>
      </c>
      <c r="P860" s="3">
        <f>IF(O860="","",O860*MAX(I860,J860))</f>
      </c>
      <c r="Q860" s="0" t="s">
        <v>106</v>
      </c>
      <c r="R860" s="0" t="s">
        <v>107</v>
      </c>
    </row>
    <row r="861">
      <c r="A861" s="0">
        <v>1906</v>
      </c>
      <c r="B861" s="0" t="s">
        <v>28</v>
      </c>
      <c r="C861" s="0" t="s">
        <v>33</v>
      </c>
      <c r="D861" s="0" t="s">
        <v>5999</v>
      </c>
      <c r="E861" s="5" t="s">
        <v>6000</v>
      </c>
      <c r="I861" s="2">
        <v>0</v>
      </c>
      <c r="J861" s="2">
        <v>10</v>
      </c>
      <c r="M861" s="5" t="s">
        <v>3309</v>
      </c>
      <c r="N861" s="0" t="s">
        <v>104</v>
      </c>
      <c r="O861" s="3">
        <v>17469.9</v>
      </c>
      <c r="P861" s="3">
        <f>IF(O861="","",O861*MAX(I861,J861))</f>
      </c>
      <c r="Q861" s="0" t="s">
        <v>106</v>
      </c>
      <c r="R861" s="0" t="s">
        <v>107</v>
      </c>
    </row>
    <row r="862">
      <c r="A862" s="0">
        <v>1907</v>
      </c>
      <c r="B862" s="0" t="s">
        <v>28</v>
      </c>
      <c r="C862" s="0" t="s">
        <v>33</v>
      </c>
      <c r="D862" s="0" t="s">
        <v>6002</v>
      </c>
      <c r="E862" s="5" t="s">
        <v>1939</v>
      </c>
      <c r="I862" s="2">
        <v>0</v>
      </c>
      <c r="J862" s="2">
        <v>10</v>
      </c>
      <c r="M862" s="5" t="s">
        <v>3304</v>
      </c>
      <c r="N862" s="0" t="s">
        <v>104</v>
      </c>
      <c r="O862" s="3">
        <v>12075</v>
      </c>
      <c r="P862" s="3">
        <f>IF(O862="","",O862*MAX(I862,J862))</f>
      </c>
      <c r="Q862" s="0" t="s">
        <v>106</v>
      </c>
      <c r="R862" s="0" t="s">
        <v>107</v>
      </c>
    </row>
    <row r="863">
      <c r="A863" s="0">
        <v>1908</v>
      </c>
      <c r="B863" s="0" t="s">
        <v>28</v>
      </c>
      <c r="C863" s="0" t="s">
        <v>33</v>
      </c>
      <c r="D863" s="0" t="s">
        <v>6004</v>
      </c>
      <c r="E863" s="5" t="s">
        <v>4842</v>
      </c>
      <c r="I863" s="2">
        <v>0</v>
      </c>
      <c r="J863" s="2">
        <v>10</v>
      </c>
      <c r="M863" s="5" t="s">
        <v>3309</v>
      </c>
      <c r="N863" s="0" t="s">
        <v>104</v>
      </c>
      <c r="O863" s="3">
        <v>2425.7799999999997</v>
      </c>
      <c r="P863" s="3">
        <f>IF(O863="","",O863*MAX(I863,J863))</f>
      </c>
      <c r="Q863" s="0" t="s">
        <v>106</v>
      </c>
      <c r="R863" s="0" t="s">
        <v>107</v>
      </c>
    </row>
    <row r="864">
      <c r="A864" s="0">
        <v>1909</v>
      </c>
      <c r="B864" s="0" t="s">
        <v>28</v>
      </c>
      <c r="C864" s="0" t="s">
        <v>30</v>
      </c>
      <c r="D864" s="0" t="s">
        <v>6006</v>
      </c>
      <c r="E864" s="5" t="s">
        <v>6007</v>
      </c>
      <c r="I864" s="2">
        <v>0</v>
      </c>
      <c r="J864" s="2">
        <v>10</v>
      </c>
      <c r="M864" s="5" t="s">
        <v>3309</v>
      </c>
      <c r="N864" s="0" t="s">
        <v>104</v>
      </c>
      <c r="O864" s="3">
        <v>8890</v>
      </c>
      <c r="P864" s="3">
        <f>IF(O864="","",O864*MAX(I864,J864))</f>
      </c>
      <c r="Q864" s="0" t="s">
        <v>106</v>
      </c>
      <c r="R864" s="0" t="s">
        <v>107</v>
      </c>
    </row>
    <row r="865">
      <c r="A865" s="0">
        <v>1910</v>
      </c>
      <c r="B865" s="0" t="s">
        <v>28</v>
      </c>
      <c r="C865" s="0" t="s">
        <v>30</v>
      </c>
      <c r="D865" s="0" t="s">
        <v>6009</v>
      </c>
      <c r="E865" s="5" t="s">
        <v>3051</v>
      </c>
      <c r="I865" s="2">
        <v>0</v>
      </c>
      <c r="J865" s="2">
        <v>10</v>
      </c>
      <c r="M865" s="5" t="s">
        <v>3304</v>
      </c>
      <c r="N865" s="0" t="s">
        <v>104</v>
      </c>
      <c r="O865" s="3">
        <v>850.04</v>
      </c>
      <c r="P865" s="3">
        <f>IF(O865="","",O865*MAX(I865,J865))</f>
      </c>
      <c r="Q865" s="0" t="s">
        <v>106</v>
      </c>
      <c r="R865" s="0" t="s">
        <v>107</v>
      </c>
    </row>
    <row r="866">
      <c r="A866" s="0">
        <v>1911</v>
      </c>
      <c r="B866" s="0" t="s">
        <v>28</v>
      </c>
      <c r="C866" s="0" t="s">
        <v>30</v>
      </c>
      <c r="D866" s="0" t="s">
        <v>6011</v>
      </c>
      <c r="E866" s="5" t="s">
        <v>1201</v>
      </c>
      <c r="I866" s="2">
        <v>0</v>
      </c>
      <c r="J866" s="2">
        <v>10</v>
      </c>
      <c r="M866" s="5" t="s">
        <v>3304</v>
      </c>
      <c r="N866" s="0" t="s">
        <v>104</v>
      </c>
      <c r="O866" s="3">
        <v>1284.78</v>
      </c>
      <c r="P866" s="3">
        <f>IF(O866="","",O866*MAX(I866,J866))</f>
      </c>
      <c r="Q866" s="0" t="s">
        <v>106</v>
      </c>
      <c r="R866" s="0" t="s">
        <v>107</v>
      </c>
    </row>
    <row r="867">
      <c r="A867" s="0">
        <v>1920</v>
      </c>
      <c r="B867" s="0" t="s">
        <v>28</v>
      </c>
      <c r="C867" s="0" t="s">
        <v>33</v>
      </c>
      <c r="D867" s="0" t="s">
        <v>6036</v>
      </c>
      <c r="E867" s="5" t="s">
        <v>6037</v>
      </c>
      <c r="I867" s="2">
        <v>0</v>
      </c>
      <c r="J867" s="2">
        <v>8</v>
      </c>
      <c r="M867" s="5" t="s">
        <v>3309</v>
      </c>
      <c r="N867" s="0" t="s">
        <v>104</v>
      </c>
      <c r="O867" s="3">
        <v>4795</v>
      </c>
      <c r="P867" s="3">
        <f>IF(O867="","",O867*MAX(I867,J867))</f>
      </c>
      <c r="Q867" s="0" t="s">
        <v>106</v>
      </c>
      <c r="R867" s="0" t="s">
        <v>107</v>
      </c>
    </row>
    <row r="868">
      <c r="A868" s="0">
        <v>1921</v>
      </c>
      <c r="B868" s="0" t="s">
        <v>28</v>
      </c>
      <c r="C868" s="0" t="s">
        <v>33</v>
      </c>
      <c r="D868" s="0" t="s">
        <v>6039</v>
      </c>
      <c r="E868" s="5" t="s">
        <v>6040</v>
      </c>
      <c r="I868" s="2">
        <v>0</v>
      </c>
      <c r="J868" s="2">
        <v>8</v>
      </c>
      <c r="M868" s="5" t="s">
        <v>3309</v>
      </c>
      <c r="N868" s="0" t="s">
        <v>104</v>
      </c>
      <c r="O868" s="3">
        <v>39631.72</v>
      </c>
      <c r="P868" s="3">
        <f>IF(O868="","",O868*MAX(I868,J868))</f>
      </c>
      <c r="Q868" s="0" t="s">
        <v>106</v>
      </c>
      <c r="R868" s="0" t="s">
        <v>107</v>
      </c>
    </row>
    <row r="869">
      <c r="A869" s="0">
        <v>1922</v>
      </c>
      <c r="B869" s="0" t="s">
        <v>28</v>
      </c>
      <c r="C869" s="0" t="s">
        <v>30</v>
      </c>
      <c r="D869" s="0" t="s">
        <v>6042</v>
      </c>
      <c r="E869" s="5" t="s">
        <v>1226</v>
      </c>
      <c r="I869" s="2">
        <v>0</v>
      </c>
      <c r="J869" s="2">
        <v>8</v>
      </c>
      <c r="M869" s="5" t="s">
        <v>3309</v>
      </c>
      <c r="N869" s="0" t="s">
        <v>104</v>
      </c>
      <c r="O869" s="3">
        <v>510.27</v>
      </c>
      <c r="P869" s="3">
        <f>IF(O869="","",O869*MAX(I869,J869))</f>
      </c>
      <c r="Q869" s="0" t="s">
        <v>106</v>
      </c>
      <c r="R869" s="0" t="s">
        <v>107</v>
      </c>
    </row>
    <row r="870">
      <c r="A870" s="0">
        <v>1923</v>
      </c>
      <c r="B870" s="0" t="s">
        <v>28</v>
      </c>
      <c r="C870" s="0" t="s">
        <v>33</v>
      </c>
      <c r="D870" s="0" t="s">
        <v>6044</v>
      </c>
      <c r="E870" s="5" t="s">
        <v>3237</v>
      </c>
      <c r="I870" s="2">
        <v>0</v>
      </c>
      <c r="J870" s="2">
        <v>7</v>
      </c>
      <c r="M870" s="5" t="s">
        <v>3304</v>
      </c>
      <c r="N870" s="0" t="s">
        <v>104</v>
      </c>
      <c r="O870" s="3">
        <v>19569.260000000002</v>
      </c>
      <c r="P870" s="3">
        <f>IF(O870="","",O870*MAX(I870,J870))</f>
      </c>
      <c r="Q870" s="0" t="s">
        <v>106</v>
      </c>
      <c r="R870" s="0" t="s">
        <v>107</v>
      </c>
    </row>
    <row r="871">
      <c r="A871" s="0">
        <v>1924</v>
      </c>
      <c r="B871" s="0" t="s">
        <v>28</v>
      </c>
      <c r="C871" s="0" t="s">
        <v>30</v>
      </c>
      <c r="D871" s="0" t="s">
        <v>6046</v>
      </c>
      <c r="E871" s="5" t="s">
        <v>295</v>
      </c>
      <c r="I871" s="2">
        <v>0</v>
      </c>
      <c r="J871" s="2">
        <v>7</v>
      </c>
      <c r="M871" s="5" t="s">
        <v>3304</v>
      </c>
      <c r="N871" s="0" t="s">
        <v>104</v>
      </c>
      <c r="O871" s="3">
        <v>29040.737142857142</v>
      </c>
      <c r="P871" s="3">
        <f>IF(O871="","",O871*MAX(I871,J871))</f>
      </c>
      <c r="Q871" s="0" t="s">
        <v>106</v>
      </c>
      <c r="R871" s="0" t="s">
        <v>107</v>
      </c>
    </row>
    <row r="872">
      <c r="A872" s="0">
        <v>1928</v>
      </c>
      <c r="B872" s="0" t="s">
        <v>28</v>
      </c>
      <c r="C872" s="0" t="s">
        <v>30</v>
      </c>
      <c r="D872" s="0" t="s">
        <v>6057</v>
      </c>
      <c r="E872" s="5" t="s">
        <v>6058</v>
      </c>
      <c r="I872" s="2">
        <v>0</v>
      </c>
      <c r="J872" s="2">
        <v>6</v>
      </c>
      <c r="M872" s="5" t="s">
        <v>3309</v>
      </c>
      <c r="N872" s="0" t="s">
        <v>104</v>
      </c>
      <c r="O872" s="3">
        <v>1368.385</v>
      </c>
      <c r="P872" s="3">
        <f>IF(O872="","",O872*MAX(I872,J872))</f>
      </c>
      <c r="Q872" s="0" t="s">
        <v>106</v>
      </c>
      <c r="R872" s="0" t="s">
        <v>107</v>
      </c>
    </row>
    <row r="873">
      <c r="A873" s="0">
        <v>1929</v>
      </c>
      <c r="B873" s="0" t="s">
        <v>28</v>
      </c>
      <c r="C873" s="0" t="s">
        <v>30</v>
      </c>
      <c r="D873" s="0" t="s">
        <v>6060</v>
      </c>
      <c r="E873" s="5" t="s">
        <v>6061</v>
      </c>
      <c r="I873" s="2">
        <v>0</v>
      </c>
      <c r="J873" s="2">
        <v>6</v>
      </c>
      <c r="M873" s="5" t="s">
        <v>3309</v>
      </c>
      <c r="N873" s="0" t="s">
        <v>104</v>
      </c>
      <c r="O873" s="3">
        <v>323.12</v>
      </c>
      <c r="P873" s="3">
        <f>IF(O873="","",O873*MAX(I873,J873))</f>
      </c>
      <c r="Q873" s="0" t="s">
        <v>106</v>
      </c>
      <c r="R873" s="0" t="s">
        <v>107</v>
      </c>
    </row>
    <row r="874">
      <c r="A874" s="0">
        <v>1933</v>
      </c>
      <c r="B874" s="0" t="s">
        <v>28</v>
      </c>
      <c r="C874" s="0" t="s">
        <v>33</v>
      </c>
      <c r="D874" s="0" t="s">
        <v>6072</v>
      </c>
      <c r="E874" s="5" t="s">
        <v>6073</v>
      </c>
      <c r="I874" s="2">
        <v>0</v>
      </c>
      <c r="J874" s="2">
        <v>5</v>
      </c>
      <c r="M874" s="5" t="s">
        <v>3309</v>
      </c>
      <c r="N874" s="0" t="s">
        <v>104</v>
      </c>
      <c r="O874" s="3">
        <v>1489.75</v>
      </c>
      <c r="P874" s="3">
        <f>IF(O874="","",O874*MAX(I874,J874))</f>
      </c>
      <c r="Q874" s="0" t="s">
        <v>106</v>
      </c>
      <c r="R874" s="0" t="s">
        <v>107</v>
      </c>
    </row>
    <row r="875">
      <c r="A875" s="0">
        <v>1934</v>
      </c>
      <c r="B875" s="0" t="s">
        <v>28</v>
      </c>
      <c r="C875" s="0" t="s">
        <v>33</v>
      </c>
      <c r="D875" s="0" t="s">
        <v>6075</v>
      </c>
      <c r="E875" s="5" t="s">
        <v>6076</v>
      </c>
      <c r="I875" s="2">
        <v>0</v>
      </c>
      <c r="J875" s="2">
        <v>5</v>
      </c>
      <c r="M875" s="5" t="s">
        <v>3309</v>
      </c>
      <c r="N875" s="0" t="s">
        <v>104</v>
      </c>
      <c r="O875" s="3">
        <v>73868.89</v>
      </c>
      <c r="P875" s="3">
        <f>IF(O875="","",O875*MAX(I875,J875))</f>
      </c>
      <c r="Q875" s="0" t="s">
        <v>106</v>
      </c>
      <c r="R875" s="0" t="s">
        <v>107</v>
      </c>
    </row>
    <row r="876">
      <c r="A876" s="0">
        <v>1935</v>
      </c>
      <c r="B876" s="0" t="s">
        <v>28</v>
      </c>
      <c r="C876" s="0" t="s">
        <v>33</v>
      </c>
      <c r="D876" s="0" t="s">
        <v>6078</v>
      </c>
      <c r="E876" s="5" t="s">
        <v>2676</v>
      </c>
      <c r="I876" s="2">
        <v>0</v>
      </c>
      <c r="J876" s="2">
        <v>5</v>
      </c>
      <c r="M876" s="5" t="s">
        <v>3309</v>
      </c>
      <c r="N876" s="0" t="s">
        <v>104</v>
      </c>
      <c r="O876" s="3">
        <v>15800</v>
      </c>
      <c r="P876" s="3">
        <f>IF(O876="","",O876*MAX(I876,J876))</f>
      </c>
      <c r="Q876" s="0" t="s">
        <v>106</v>
      </c>
      <c r="R876" s="0" t="s">
        <v>107</v>
      </c>
    </row>
    <row r="877">
      <c r="A877" s="0">
        <v>1936</v>
      </c>
      <c r="B877" s="0" t="s">
        <v>28</v>
      </c>
      <c r="C877" s="0" t="s">
        <v>33</v>
      </c>
      <c r="D877" s="0" t="s">
        <v>6080</v>
      </c>
      <c r="E877" s="5" t="s">
        <v>6081</v>
      </c>
      <c r="I877" s="2">
        <v>0</v>
      </c>
      <c r="J877" s="2">
        <v>5</v>
      </c>
      <c r="M877" s="5" t="s">
        <v>3309</v>
      </c>
      <c r="N877" s="0" t="s">
        <v>104</v>
      </c>
      <c r="O877" s="3">
        <v>16951.55</v>
      </c>
      <c r="P877" s="3">
        <f>IF(O877="","",O877*MAX(I877,J877))</f>
      </c>
      <c r="Q877" s="0" t="s">
        <v>106</v>
      </c>
      <c r="R877" s="0" t="s">
        <v>107</v>
      </c>
    </row>
    <row r="878">
      <c r="A878" s="0">
        <v>1937</v>
      </c>
      <c r="B878" s="0" t="s">
        <v>28</v>
      </c>
      <c r="C878" s="0" t="s">
        <v>33</v>
      </c>
      <c r="D878" s="0" t="s">
        <v>6083</v>
      </c>
      <c r="E878" s="5" t="s">
        <v>2116</v>
      </c>
      <c r="I878" s="2">
        <v>0</v>
      </c>
      <c r="J878" s="2">
        <v>5</v>
      </c>
      <c r="M878" s="5" t="s">
        <v>3309</v>
      </c>
      <c r="N878" s="0" t="s">
        <v>104</v>
      </c>
      <c r="O878" s="3">
        <v>4657.5</v>
      </c>
      <c r="P878" s="3">
        <f>IF(O878="","",O878*MAX(I878,J878))</f>
      </c>
      <c r="Q878" s="0" t="s">
        <v>106</v>
      </c>
      <c r="R878" s="0" t="s">
        <v>107</v>
      </c>
    </row>
    <row r="879">
      <c r="A879" s="0">
        <v>1938</v>
      </c>
      <c r="B879" s="0" t="s">
        <v>28</v>
      </c>
      <c r="C879" s="0" t="s">
        <v>33</v>
      </c>
      <c r="D879" s="0" t="s">
        <v>6085</v>
      </c>
      <c r="E879" s="5" t="s">
        <v>1315</v>
      </c>
      <c r="I879" s="2">
        <v>0</v>
      </c>
      <c r="J879" s="2">
        <v>5</v>
      </c>
      <c r="M879" s="5" t="s">
        <v>3309</v>
      </c>
      <c r="N879" s="0" t="s">
        <v>104</v>
      </c>
      <c r="O879" s="3">
        <v>11171.9</v>
      </c>
      <c r="P879" s="3">
        <f>IF(O879="","",O879*MAX(I879,J879))</f>
      </c>
      <c r="Q879" s="0" t="s">
        <v>106</v>
      </c>
      <c r="R879" s="0" t="s">
        <v>107</v>
      </c>
    </row>
    <row r="880">
      <c r="A880" s="0">
        <v>1942</v>
      </c>
      <c r="B880" s="0" t="s">
        <v>28</v>
      </c>
      <c r="C880" s="0" t="s">
        <v>33</v>
      </c>
      <c r="D880" s="0" t="s">
        <v>6096</v>
      </c>
      <c r="E880" s="5" t="s">
        <v>2435</v>
      </c>
      <c r="I880" s="2">
        <v>0</v>
      </c>
      <c r="J880" s="2">
        <v>4</v>
      </c>
      <c r="M880" s="5" t="s">
        <v>3304</v>
      </c>
      <c r="N880" s="0" t="s">
        <v>104</v>
      </c>
      <c r="O880" s="3">
        <v>10841.88</v>
      </c>
      <c r="P880" s="3">
        <f>IF(O880="","",O880*MAX(I880,J880))</f>
      </c>
      <c r="Q880" s="0" t="s">
        <v>106</v>
      </c>
      <c r="R880" s="0" t="s">
        <v>107</v>
      </c>
    </row>
    <row r="881">
      <c r="A881" s="0">
        <v>1943</v>
      </c>
      <c r="B881" s="0" t="s">
        <v>28</v>
      </c>
      <c r="C881" s="0" t="s">
        <v>33</v>
      </c>
      <c r="D881" s="0" t="s">
        <v>6098</v>
      </c>
      <c r="E881" s="5" t="s">
        <v>6099</v>
      </c>
      <c r="I881" s="2">
        <v>0</v>
      </c>
      <c r="J881" s="2">
        <v>4</v>
      </c>
      <c r="M881" s="5" t="s">
        <v>3309</v>
      </c>
      <c r="N881" s="0" t="s">
        <v>104</v>
      </c>
      <c r="O881" s="3">
        <v>39720.91</v>
      </c>
      <c r="P881" s="3">
        <f>IF(O881="","",O881*MAX(I881,J881))</f>
      </c>
      <c r="Q881" s="0" t="s">
        <v>106</v>
      </c>
      <c r="R881" s="0" t="s">
        <v>107</v>
      </c>
    </row>
    <row r="882">
      <c r="A882" s="0">
        <v>1944</v>
      </c>
      <c r="B882" s="0" t="s">
        <v>28</v>
      </c>
      <c r="C882" s="0" t="s">
        <v>33</v>
      </c>
      <c r="D882" s="0" t="s">
        <v>6101</v>
      </c>
      <c r="E882" s="5" t="s">
        <v>2783</v>
      </c>
      <c r="I882" s="2">
        <v>0</v>
      </c>
      <c r="J882" s="2">
        <v>4</v>
      </c>
      <c r="M882" s="5" t="s">
        <v>3304</v>
      </c>
      <c r="N882" s="0" t="s">
        <v>104</v>
      </c>
      <c r="O882" s="3">
        <v>1260</v>
      </c>
      <c r="P882" s="3">
        <f>IF(O882="","",O882*MAX(I882,J882))</f>
      </c>
      <c r="Q882" s="0" t="s">
        <v>106</v>
      </c>
      <c r="R882" s="0" t="s">
        <v>107</v>
      </c>
    </row>
    <row r="883">
      <c r="A883" s="0">
        <v>1945</v>
      </c>
      <c r="B883" s="0" t="s">
        <v>28</v>
      </c>
      <c r="C883" s="0" t="s">
        <v>30</v>
      </c>
      <c r="D883" s="0" t="s">
        <v>6103</v>
      </c>
      <c r="E883" s="5" t="s">
        <v>6104</v>
      </c>
      <c r="I883" s="2">
        <v>0</v>
      </c>
      <c r="J883" s="2">
        <v>4</v>
      </c>
      <c r="M883" s="5" t="s">
        <v>3309</v>
      </c>
      <c r="N883" s="0" t="s">
        <v>104</v>
      </c>
      <c r="O883" s="3">
        <v>23642.98</v>
      </c>
      <c r="P883" s="3">
        <f>IF(O883="","",O883*MAX(I883,J883))</f>
      </c>
      <c r="Q883" s="0" t="s">
        <v>106</v>
      </c>
      <c r="R883" s="0" t="s">
        <v>107</v>
      </c>
    </row>
    <row r="884">
      <c r="A884" s="0">
        <v>1964</v>
      </c>
      <c r="B884" s="0" t="s">
        <v>28</v>
      </c>
      <c r="C884" s="0" t="s">
        <v>33</v>
      </c>
      <c r="D884" s="0" t="s">
        <v>6159</v>
      </c>
      <c r="E884" s="5" t="s">
        <v>6160</v>
      </c>
      <c r="I884" s="2">
        <v>0</v>
      </c>
      <c r="J884" s="2">
        <v>3</v>
      </c>
      <c r="M884" s="5" t="s">
        <v>3309</v>
      </c>
      <c r="N884" s="0" t="s">
        <v>104</v>
      </c>
      <c r="O884" s="3">
        <v>28565.12</v>
      </c>
      <c r="P884" s="3">
        <f>IF(O884="","",O884*MAX(I884,J884))</f>
      </c>
      <c r="Q884" s="0" t="s">
        <v>106</v>
      </c>
      <c r="R884" s="0" t="s">
        <v>107</v>
      </c>
    </row>
    <row r="885">
      <c r="A885" s="0">
        <v>1966</v>
      </c>
      <c r="B885" s="0" t="s">
        <v>28</v>
      </c>
      <c r="C885" s="0" t="s">
        <v>33</v>
      </c>
      <c r="D885" s="0" t="s">
        <v>6165</v>
      </c>
      <c r="E885" s="5" t="s">
        <v>6166</v>
      </c>
      <c r="I885" s="2">
        <v>0</v>
      </c>
      <c r="J885" s="2">
        <v>2</v>
      </c>
      <c r="M885" s="5" t="s">
        <v>3309</v>
      </c>
      <c r="N885" s="0" t="s">
        <v>104</v>
      </c>
      <c r="O885" s="3">
        <v>22200</v>
      </c>
      <c r="P885" s="3">
        <f>IF(O885="","",O885*MAX(I885,J885))</f>
      </c>
      <c r="Q885" s="0" t="s">
        <v>106</v>
      </c>
      <c r="R885" s="0" t="s">
        <v>107</v>
      </c>
    </row>
    <row r="886">
      <c r="A886" s="0">
        <v>1967</v>
      </c>
      <c r="B886" s="0" t="s">
        <v>28</v>
      </c>
      <c r="C886" s="0" t="s">
        <v>33</v>
      </c>
      <c r="D886" s="0" t="s">
        <v>6168</v>
      </c>
      <c r="E886" s="5" t="s">
        <v>6169</v>
      </c>
      <c r="I886" s="2">
        <v>0</v>
      </c>
      <c r="J886" s="2">
        <v>2</v>
      </c>
      <c r="M886" s="5" t="s">
        <v>3309</v>
      </c>
      <c r="N886" s="0" t="s">
        <v>104</v>
      </c>
      <c r="O886" s="3">
        <v>69840</v>
      </c>
      <c r="P886" s="3">
        <f>IF(O886="","",O886*MAX(I886,J886))</f>
      </c>
      <c r="Q886" s="0" t="s">
        <v>106</v>
      </c>
      <c r="R886" s="0" t="s">
        <v>107</v>
      </c>
    </row>
    <row r="887">
      <c r="A887" s="0">
        <v>1968</v>
      </c>
      <c r="B887" s="0" t="s">
        <v>28</v>
      </c>
      <c r="C887" s="0" t="s">
        <v>33</v>
      </c>
      <c r="D887" s="0" t="s">
        <v>6171</v>
      </c>
      <c r="E887" s="5" t="s">
        <v>6172</v>
      </c>
      <c r="I887" s="2">
        <v>0</v>
      </c>
      <c r="J887" s="2">
        <v>2</v>
      </c>
      <c r="M887" s="5" t="s">
        <v>3309</v>
      </c>
      <c r="N887" s="0" t="s">
        <v>104</v>
      </c>
      <c r="O887" s="3">
        <v>19350</v>
      </c>
      <c r="P887" s="3">
        <f>IF(O887="","",O887*MAX(I887,J887))</f>
      </c>
      <c r="Q887" s="0" t="s">
        <v>106</v>
      </c>
      <c r="R887" s="0" t="s">
        <v>107</v>
      </c>
    </row>
    <row r="888">
      <c r="A888" s="0">
        <v>1969</v>
      </c>
      <c r="B888" s="0" t="s">
        <v>28</v>
      </c>
      <c r="C888" s="0" t="s">
        <v>33</v>
      </c>
      <c r="D888" s="0" t="s">
        <v>6174</v>
      </c>
      <c r="E888" s="5" t="s">
        <v>6175</v>
      </c>
      <c r="I888" s="2">
        <v>0</v>
      </c>
      <c r="J888" s="2">
        <v>2</v>
      </c>
      <c r="M888" s="5" t="s">
        <v>3309</v>
      </c>
      <c r="N888" s="0" t="s">
        <v>104</v>
      </c>
      <c r="O888" s="3">
        <v>51100</v>
      </c>
      <c r="P888" s="3">
        <f>IF(O888="","",O888*MAX(I888,J888))</f>
      </c>
      <c r="Q888" s="0" t="s">
        <v>106</v>
      </c>
      <c r="R888" s="0" t="s">
        <v>107</v>
      </c>
    </row>
    <row r="889">
      <c r="A889" s="0">
        <v>1981</v>
      </c>
      <c r="B889" s="0" t="s">
        <v>28</v>
      </c>
      <c r="C889" s="0" t="s">
        <v>33</v>
      </c>
      <c r="D889" s="0" t="s">
        <v>6210</v>
      </c>
      <c r="E889" s="5" t="s">
        <v>6211</v>
      </c>
      <c r="I889" s="2">
        <v>0</v>
      </c>
      <c r="J889" s="2">
        <v>1</v>
      </c>
      <c r="M889" s="5" t="s">
        <v>3309</v>
      </c>
      <c r="N889" s="0" t="s">
        <v>104</v>
      </c>
      <c r="O889" s="3">
        <v>6525.2</v>
      </c>
      <c r="P889" s="3">
        <f>IF(O889="","",O889*MAX(I889,J889))</f>
      </c>
      <c r="Q889" s="0" t="s">
        <v>106</v>
      </c>
      <c r="R889" s="0" t="s">
        <v>107</v>
      </c>
    </row>
    <row r="890">
      <c r="A890" s="0">
        <v>1982</v>
      </c>
      <c r="B890" s="0" t="s">
        <v>28</v>
      </c>
      <c r="C890" s="0" t="s">
        <v>33</v>
      </c>
      <c r="D890" s="0" t="s">
        <v>6213</v>
      </c>
      <c r="E890" s="5" t="s">
        <v>6214</v>
      </c>
      <c r="I890" s="2">
        <v>0</v>
      </c>
      <c r="J890" s="2">
        <v>1</v>
      </c>
      <c r="M890" s="5" t="s">
        <v>3309</v>
      </c>
      <c r="N890" s="0" t="s">
        <v>104</v>
      </c>
      <c r="O890" s="3">
        <v>9787.8</v>
      </c>
      <c r="P890" s="3">
        <f>IF(O890="","",O890*MAX(I890,J890))</f>
      </c>
      <c r="Q890" s="0" t="s">
        <v>106</v>
      </c>
      <c r="R890" s="0" t="s">
        <v>107</v>
      </c>
    </row>
    <row r="891">
      <c r="A891" s="0">
        <v>1983</v>
      </c>
      <c r="B891" s="0" t="s">
        <v>28</v>
      </c>
      <c r="C891" s="0" t="s">
        <v>33</v>
      </c>
      <c r="D891" s="0" t="s">
        <v>6216</v>
      </c>
      <c r="E891" s="5" t="s">
        <v>6217</v>
      </c>
      <c r="I891" s="2">
        <v>0</v>
      </c>
      <c r="J891" s="2">
        <v>1</v>
      </c>
      <c r="M891" s="5" t="s">
        <v>3309</v>
      </c>
      <c r="N891" s="0" t="s">
        <v>104</v>
      </c>
      <c r="O891" s="3">
        <v>46560</v>
      </c>
      <c r="P891" s="3">
        <f>IF(O891="","",O891*MAX(I891,J891))</f>
      </c>
      <c r="Q891" s="0" t="s">
        <v>106</v>
      </c>
      <c r="R891" s="0" t="s">
        <v>107</v>
      </c>
    </row>
    <row r="892">
      <c r="A892" s="0">
        <v>1984</v>
      </c>
      <c r="B892" s="0" t="s">
        <v>28</v>
      </c>
      <c r="C892" s="0" t="s">
        <v>33</v>
      </c>
      <c r="D892" s="0" t="s">
        <v>6219</v>
      </c>
      <c r="E892" s="5" t="s">
        <v>6220</v>
      </c>
      <c r="I892" s="2">
        <v>0</v>
      </c>
      <c r="J892" s="2">
        <v>1</v>
      </c>
      <c r="M892" s="5" t="s">
        <v>3309</v>
      </c>
      <c r="N892" s="0" t="s">
        <v>104</v>
      </c>
      <c r="O892" s="3">
        <v>21232</v>
      </c>
      <c r="P892" s="3">
        <f>IF(O892="","",O892*MAX(I892,J892))</f>
      </c>
      <c r="Q892" s="0" t="s">
        <v>106</v>
      </c>
      <c r="R892" s="0" t="s">
        <v>107</v>
      </c>
    </row>
    <row r="893">
      <c r="A893" s="0">
        <v>1985</v>
      </c>
      <c r="B893" s="0" t="s">
        <v>28</v>
      </c>
      <c r="C893" s="0" t="s">
        <v>33</v>
      </c>
      <c r="D893" s="0" t="s">
        <v>6222</v>
      </c>
      <c r="E893" s="5" t="s">
        <v>6223</v>
      </c>
      <c r="I893" s="2">
        <v>0</v>
      </c>
      <c r="J893" s="2">
        <v>1</v>
      </c>
      <c r="M893" s="5" t="s">
        <v>3309</v>
      </c>
      <c r="N893" s="0" t="s">
        <v>104</v>
      </c>
      <c r="O893" s="3">
        <v>32048.4</v>
      </c>
      <c r="P893" s="3">
        <f>IF(O893="","",O893*MAX(I893,J893))</f>
      </c>
      <c r="Q893" s="0" t="s">
        <v>106</v>
      </c>
      <c r="R893" s="0" t="s">
        <v>107</v>
      </c>
    </row>
    <row r="894">
      <c r="A894" s="0">
        <v>1986</v>
      </c>
      <c r="B894" s="0" t="s">
        <v>28</v>
      </c>
      <c r="C894" s="0" t="s">
        <v>33</v>
      </c>
      <c r="D894" s="0" t="s">
        <v>6225</v>
      </c>
      <c r="E894" s="5" t="s">
        <v>6226</v>
      </c>
      <c r="I894" s="2">
        <v>0</v>
      </c>
      <c r="J894" s="2">
        <v>1</v>
      </c>
      <c r="M894" s="5" t="s">
        <v>3309</v>
      </c>
      <c r="N894" s="0" t="s">
        <v>104</v>
      </c>
      <c r="O894" s="3">
        <v>19008.5</v>
      </c>
      <c r="P894" s="3">
        <f>IF(O894="","",O894*MAX(I894,J894))</f>
      </c>
      <c r="Q894" s="0" t="s">
        <v>106</v>
      </c>
      <c r="R894" s="0" t="s">
        <v>107</v>
      </c>
    </row>
    <row r="895">
      <c r="A895" s="0">
        <v>1987</v>
      </c>
      <c r="B895" s="0" t="s">
        <v>28</v>
      </c>
      <c r="C895" s="0" t="s">
        <v>33</v>
      </c>
      <c r="D895" s="0" t="s">
        <v>6228</v>
      </c>
      <c r="E895" s="5" t="s">
        <v>6229</v>
      </c>
      <c r="I895" s="2">
        <v>0</v>
      </c>
      <c r="J895" s="2">
        <v>1</v>
      </c>
      <c r="M895" s="5" t="s">
        <v>3309</v>
      </c>
      <c r="N895" s="0" t="s">
        <v>104</v>
      </c>
      <c r="O895" s="3">
        <v>22966.16</v>
      </c>
      <c r="P895" s="3">
        <f>IF(O895="","",O895*MAX(I895,J895))</f>
      </c>
      <c r="Q895" s="0" t="s">
        <v>106</v>
      </c>
      <c r="R895" s="0" t="s">
        <v>107</v>
      </c>
    </row>
    <row r="896">
      <c r="A896" s="0">
        <v>1988</v>
      </c>
      <c r="B896" s="0" t="s">
        <v>28</v>
      </c>
      <c r="C896" s="0" t="s">
        <v>30</v>
      </c>
      <c r="D896" s="0" t="s">
        <v>6231</v>
      </c>
      <c r="E896" s="5" t="s">
        <v>6232</v>
      </c>
      <c r="I896" s="2">
        <v>0</v>
      </c>
      <c r="J896" s="2">
        <v>1</v>
      </c>
      <c r="M896" s="5" t="s">
        <v>3309</v>
      </c>
      <c r="N896" s="0" t="s">
        <v>104</v>
      </c>
      <c r="O896" s="3">
        <v>56156</v>
      </c>
      <c r="P896" s="3">
        <f>IF(O896="","",O896*MAX(I896,J896))</f>
      </c>
      <c r="Q896" s="0" t="s">
        <v>106</v>
      </c>
      <c r="R896" s="0" t="s">
        <v>107</v>
      </c>
    </row>
    <row r="897">
      <c r="A897" s="0">
        <v>1989</v>
      </c>
      <c r="B897" s="0" t="s">
        <v>28</v>
      </c>
      <c r="C897" s="0" t="s">
        <v>30</v>
      </c>
      <c r="D897" s="0" t="s">
        <v>6234</v>
      </c>
      <c r="E897" s="5" t="s">
        <v>1248</v>
      </c>
      <c r="I897" s="2">
        <v>0</v>
      </c>
      <c r="J897" s="2">
        <v>1</v>
      </c>
      <c r="M897" s="5" t="s">
        <v>3309</v>
      </c>
      <c r="N897" s="0" t="s">
        <v>104</v>
      </c>
      <c r="O897" s="3">
        <v>4780.84</v>
      </c>
      <c r="P897" s="3">
        <f>IF(O897="","",O897*MAX(I897,J897))</f>
      </c>
      <c r="Q897" s="0" t="s">
        <v>106</v>
      </c>
      <c r="R897" s="0" t="s">
        <v>107</v>
      </c>
    </row>
    <row r="898">
      <c r="A898" s="0">
        <v>1990</v>
      </c>
      <c r="B898" s="0" t="s">
        <v>28</v>
      </c>
      <c r="C898" s="0" t="s">
        <v>30</v>
      </c>
      <c r="D898" s="0" t="s">
        <v>6236</v>
      </c>
      <c r="E898" s="5" t="s">
        <v>6237</v>
      </c>
      <c r="I898" s="2">
        <v>0</v>
      </c>
      <c r="J898" s="2">
        <v>1</v>
      </c>
      <c r="M898" s="5" t="s">
        <v>3309</v>
      </c>
      <c r="N898" s="0" t="s">
        <v>104</v>
      </c>
      <c r="O898" s="3">
        <v>36756</v>
      </c>
      <c r="P898" s="3">
        <f>IF(O898="","",O898*MAX(I898,J898))</f>
      </c>
      <c r="Q898" s="0" t="s">
        <v>106</v>
      </c>
      <c r="R898" s="0" t="s">
        <v>107</v>
      </c>
    </row>
    <row r="899">
      <c r="A899" s="9" t="s">
        <v>6241</v>
      </c>
      <c r="I899" s="2">
        <f>SUBTOTAL(109,I5:I898)</f>
      </c>
      <c r="J899" s="2">
        <f>SUBTOTAL(109,J5:J898)</f>
      </c>
      <c r="P899" s="3">
        <f>SUBTOTAL(109,P5:P898)</f>
      </c>
    </row>
  </sheetData>
  <autoFilter ref="A4:T898"/>
</worksheet>
</file>

<file path=xl/worksheets/sheet6.xml><?xml version="1.0" encoding="utf-8"?>
<worksheet xmlns="http://schemas.openxmlformats.org/spreadsheetml/2006/main">
  <dimension ref="A1:T407"/>
  <sheetViews>
    <sheetView workbookViewId="0" showGridLines="0">
      <pane xSplit="4" ySplit="4" topLeftCell="E5" activePane="bottomRight" state="frozen"/>
    </sheetView>
  </sheetViews>
  <sheetFormatPr defaultRowHeight="14"/>
  <cols>
    <col min="1" max="1" width="6" customWidth="1"/>
    <col min="2" max="2" width="11" customWidth="1"/>
    <col min="3" max="3" width="14" customWidth="1"/>
    <col min="4" max="4" width="13" customWidth="1"/>
    <col min="5" max="5" width="44" customWidth="1"/>
    <col min="6" max="6" width="15" customWidth="1"/>
    <col min="7" max="7" width="42" customWidth="1"/>
    <col min="8" max="8" width="30" customWidth="1"/>
    <col min="9" max="9" width="13" customWidth="1"/>
    <col min="10" max="10" width="13" customWidth="1"/>
    <col min="11" max="11" width="26" customWidth="1"/>
    <col min="12" max="12" width="10" customWidth="1"/>
    <col min="13" max="13" width="64" customWidth="1"/>
    <col min="14" max="14" width="19" customWidth="1"/>
    <col min="15" max="15" width="14" customWidth="1"/>
    <col min="16" max="16" width="16" customWidth="1"/>
    <col min="17" max="17" width="16" customWidth="1"/>
    <col min="18" max="18" width="20" customWidth="1"/>
    <col min="19" max="19" width="15" customWidth="1"/>
    <col min="20" max="20" width="44" customWidth="1"/>
  </cols>
  <sheetData>
    <row r="1">
      <c r="A1" s="6" t="s">
        <v>6254</v>
      </c>
    </row>
    <row r="2">
      <c r="A2" s="7" t="s">
        <v>6255</v>
      </c>
    </row>
    <row r="4">
      <c r="A4" s="1" t="s">
        <v>53</v>
      </c>
      <c r="B4" s="1" t="s">
        <v>59</v>
      </c>
      <c r="C4" s="1" t="s">
        <v>63</v>
      </c>
      <c r="D4" s="1" t="s">
        <v>6244</v>
      </c>
      <c r="E4" s="1" t="s">
        <v>74</v>
      </c>
      <c r="F4" s="1" t="s">
        <v>6245</v>
      </c>
      <c r="G4" s="1" t="s">
        <v>65</v>
      </c>
      <c r="H4" s="1" t="s">
        <v>6246</v>
      </c>
      <c r="I4" s="1" t="s">
        <v>67</v>
      </c>
      <c r="J4" s="1" t="s">
        <v>6247</v>
      </c>
      <c r="K4" s="1" t="s">
        <v>75</v>
      </c>
      <c r="L4" s="1" t="s">
        <v>6248</v>
      </c>
      <c r="M4" s="1" t="s">
        <v>6249</v>
      </c>
      <c r="N4" s="1" t="s">
        <v>78</v>
      </c>
      <c r="O4" s="1" t="s">
        <v>83</v>
      </c>
      <c r="P4" s="1" t="s">
        <v>84</v>
      </c>
      <c r="Q4" s="1" t="s">
        <v>85</v>
      </c>
      <c r="R4" s="1" t="s">
        <v>86</v>
      </c>
      <c r="S4" s="1" t="s">
        <v>4</v>
      </c>
      <c r="T4" s="1" t="s">
        <v>88</v>
      </c>
    </row>
    <row r="5">
      <c r="A5" s="0">
        <v>5</v>
      </c>
      <c r="B5" s="0" t="s">
        <v>26</v>
      </c>
      <c r="C5" s="0" t="s">
        <v>33</v>
      </c>
      <c r="E5" s="5" t="s">
        <v>136</v>
      </c>
      <c r="F5" s="0" t="s">
        <v>133</v>
      </c>
      <c r="G5" s="5" t="s">
        <v>134</v>
      </c>
      <c r="H5" s="5" t="s">
        <v>135</v>
      </c>
      <c r="I5" s="2">
        <v>100</v>
      </c>
      <c r="J5" s="2">
        <v>0</v>
      </c>
      <c r="K5" s="5" t="s">
        <v>137</v>
      </c>
      <c r="M5" s="5" t="s">
        <v>138</v>
      </c>
      <c r="N5" s="0" t="s">
        <v>104</v>
      </c>
      <c r="P5" s="3">
        <f>IF(O5="","",O5*MAX(I5,J5))</f>
      </c>
      <c r="Q5" s="0" t="s">
        <v>106</v>
      </c>
      <c r="R5" s="0" t="s">
        <v>107</v>
      </c>
    </row>
    <row r="6">
      <c r="A6" s="0">
        <v>20</v>
      </c>
      <c r="B6" s="0" t="s">
        <v>26</v>
      </c>
      <c r="C6" s="0" t="s">
        <v>33</v>
      </c>
      <c r="F6" s="0" t="s">
        <v>245</v>
      </c>
      <c r="G6" s="5" t="s">
        <v>246</v>
      </c>
      <c r="H6" s="5" t="s">
        <v>247</v>
      </c>
      <c r="I6" s="2">
        <v>20</v>
      </c>
      <c r="J6" s="2">
        <v>0</v>
      </c>
      <c r="M6" s="5" t="s">
        <v>248</v>
      </c>
      <c r="N6" s="0" t="s">
        <v>104</v>
      </c>
      <c r="P6" s="3">
        <f>IF(O6="","",O6*MAX(I6,J6))</f>
      </c>
      <c r="Q6" s="0" t="s">
        <v>106</v>
      </c>
      <c r="R6" s="0" t="s">
        <v>107</v>
      </c>
    </row>
    <row r="7">
      <c r="A7" s="0">
        <v>21</v>
      </c>
      <c r="B7" s="0" t="s">
        <v>26</v>
      </c>
      <c r="C7" s="0" t="s">
        <v>33</v>
      </c>
      <c r="F7" s="0" t="s">
        <v>250</v>
      </c>
      <c r="G7" s="5" t="s">
        <v>251</v>
      </c>
      <c r="H7" s="5" t="s">
        <v>252</v>
      </c>
      <c r="I7" s="2">
        <v>371</v>
      </c>
      <c r="J7" s="2">
        <v>0</v>
      </c>
      <c r="M7" s="5" t="s">
        <v>253</v>
      </c>
      <c r="N7" s="0" t="s">
        <v>104</v>
      </c>
      <c r="P7" s="3">
        <f>IF(O7="","",O7*MAX(I7,J7))</f>
      </c>
      <c r="Q7" s="0" t="s">
        <v>106</v>
      </c>
      <c r="R7" s="0" t="s">
        <v>107</v>
      </c>
    </row>
    <row r="8">
      <c r="A8" s="0">
        <v>22</v>
      </c>
      <c r="B8" s="0" t="s">
        <v>26</v>
      </c>
      <c r="C8" s="0" t="s">
        <v>33</v>
      </c>
      <c r="F8" s="0" t="s">
        <v>256</v>
      </c>
      <c r="G8" s="5" t="s">
        <v>257</v>
      </c>
      <c r="H8" s="5" t="s">
        <v>258</v>
      </c>
      <c r="I8" s="2">
        <v>60</v>
      </c>
      <c r="J8" s="2">
        <v>0</v>
      </c>
      <c r="K8" s="5" t="s">
        <v>259</v>
      </c>
      <c r="M8" s="5" t="s">
        <v>260</v>
      </c>
      <c r="N8" s="0" t="s">
        <v>104</v>
      </c>
      <c r="P8" s="3">
        <f>IF(O8="","",O8*MAX(I8,J8))</f>
      </c>
      <c r="Q8" s="0" t="s">
        <v>106</v>
      </c>
      <c r="R8" s="0" t="s">
        <v>107</v>
      </c>
    </row>
    <row r="9">
      <c r="A9" s="0">
        <v>23</v>
      </c>
      <c r="B9" s="0" t="s">
        <v>26</v>
      </c>
      <c r="C9" s="0" t="s">
        <v>30</v>
      </c>
      <c r="E9" s="5" t="s">
        <v>265</v>
      </c>
      <c r="F9" s="0" t="s">
        <v>263</v>
      </c>
      <c r="G9" s="5" t="s">
        <v>264</v>
      </c>
      <c r="I9" s="2">
        <v>160</v>
      </c>
      <c r="J9" s="2">
        <v>0</v>
      </c>
      <c r="M9" s="5" t="s">
        <v>266</v>
      </c>
      <c r="N9" s="0" t="s">
        <v>104</v>
      </c>
      <c r="P9" s="3">
        <f>IF(O9="","",O9*MAX(I9,J9))</f>
      </c>
      <c r="Q9" s="0" t="s">
        <v>106</v>
      </c>
      <c r="R9" s="0" t="s">
        <v>107</v>
      </c>
    </row>
    <row r="10">
      <c r="A10" s="0">
        <v>26</v>
      </c>
      <c r="B10" s="0" t="s">
        <v>26</v>
      </c>
      <c r="C10" s="0" t="s">
        <v>30</v>
      </c>
      <c r="E10" s="5" t="s">
        <v>285</v>
      </c>
      <c r="F10" s="0" t="s">
        <v>283</v>
      </c>
      <c r="G10" s="5" t="s">
        <v>284</v>
      </c>
      <c r="I10" s="2">
        <v>1800</v>
      </c>
      <c r="J10" s="2">
        <v>0</v>
      </c>
      <c r="M10" s="5" t="s">
        <v>286</v>
      </c>
      <c r="N10" s="0" t="s">
        <v>104</v>
      </c>
      <c r="P10" s="3">
        <f>IF(O10="","",O10*MAX(I10,J10))</f>
      </c>
      <c r="Q10" s="0" t="s">
        <v>106</v>
      </c>
      <c r="R10" s="0" t="s">
        <v>107</v>
      </c>
    </row>
    <row r="11">
      <c r="A11" s="0">
        <v>27</v>
      </c>
      <c r="B11" s="0" t="s">
        <v>26</v>
      </c>
      <c r="C11" s="0" t="s">
        <v>30</v>
      </c>
      <c r="E11" s="5" t="s">
        <v>290</v>
      </c>
      <c r="F11" s="0" t="s">
        <v>288</v>
      </c>
      <c r="G11" s="5" t="s">
        <v>289</v>
      </c>
      <c r="I11" s="2">
        <v>10</v>
      </c>
      <c r="J11" s="2">
        <v>0</v>
      </c>
      <c r="M11" s="5" t="s">
        <v>291</v>
      </c>
      <c r="N11" s="0" t="s">
        <v>104</v>
      </c>
      <c r="P11" s="3">
        <f>IF(O11="","",O11*MAX(I11,J11))</f>
      </c>
      <c r="Q11" s="0" t="s">
        <v>106</v>
      </c>
      <c r="R11" s="0" t="s">
        <v>107</v>
      </c>
    </row>
    <row r="12">
      <c r="A12" s="0">
        <v>28</v>
      </c>
      <c r="B12" s="0" t="s">
        <v>26</v>
      </c>
      <c r="C12" s="0" t="s">
        <v>30</v>
      </c>
      <c r="E12" s="5" t="s">
        <v>295</v>
      </c>
      <c r="F12" s="0" t="s">
        <v>293</v>
      </c>
      <c r="G12" s="5" t="s">
        <v>294</v>
      </c>
      <c r="I12" s="2">
        <v>350</v>
      </c>
      <c r="J12" s="2">
        <v>0</v>
      </c>
      <c r="M12" s="5" t="s">
        <v>296</v>
      </c>
      <c r="N12" s="0" t="s">
        <v>104</v>
      </c>
      <c r="P12" s="3">
        <f>IF(O12="","",O12*MAX(I12,J12))</f>
      </c>
      <c r="Q12" s="0" t="s">
        <v>106</v>
      </c>
      <c r="R12" s="0" t="s">
        <v>107</v>
      </c>
    </row>
    <row r="13">
      <c r="A13" s="0">
        <v>29</v>
      </c>
      <c r="B13" s="0" t="s">
        <v>26</v>
      </c>
      <c r="C13" s="0" t="s">
        <v>30</v>
      </c>
      <c r="E13" s="5" t="s">
        <v>301</v>
      </c>
      <c r="F13" s="0" t="s">
        <v>298</v>
      </c>
      <c r="G13" s="5" t="s">
        <v>299</v>
      </c>
      <c r="H13" s="5" t="s">
        <v>300</v>
      </c>
      <c r="I13" s="2">
        <v>3</v>
      </c>
      <c r="J13" s="2">
        <v>0</v>
      </c>
      <c r="M13" s="5" t="s">
        <v>302</v>
      </c>
      <c r="N13" s="0" t="s">
        <v>104</v>
      </c>
      <c r="P13" s="3">
        <f>IF(O13="","",O13*MAX(I13,J13))</f>
      </c>
      <c r="Q13" s="0" t="s">
        <v>106</v>
      </c>
      <c r="R13" s="0" t="s">
        <v>107</v>
      </c>
    </row>
    <row r="14">
      <c r="A14" s="0">
        <v>30</v>
      </c>
      <c r="B14" s="0" t="s">
        <v>26</v>
      </c>
      <c r="C14" s="0" t="s">
        <v>30</v>
      </c>
      <c r="E14" s="5" t="s">
        <v>307</v>
      </c>
      <c r="F14" s="0" t="s">
        <v>304</v>
      </c>
      <c r="G14" s="5" t="s">
        <v>305</v>
      </c>
      <c r="H14" s="5" t="s">
        <v>306</v>
      </c>
      <c r="I14" s="2">
        <v>6</v>
      </c>
      <c r="J14" s="2">
        <v>0</v>
      </c>
      <c r="K14" s="5" t="s">
        <v>308</v>
      </c>
      <c r="M14" s="5" t="s">
        <v>309</v>
      </c>
      <c r="N14" s="0" t="s">
        <v>104</v>
      </c>
      <c r="P14" s="3">
        <f>IF(O14="","",O14*MAX(I14,J14))</f>
      </c>
      <c r="Q14" s="0" t="s">
        <v>106</v>
      </c>
      <c r="R14" s="0" t="s">
        <v>107</v>
      </c>
    </row>
    <row r="15">
      <c r="A15" s="0">
        <v>31</v>
      </c>
      <c r="B15" s="0" t="s">
        <v>26</v>
      </c>
      <c r="C15" s="0" t="s">
        <v>30</v>
      </c>
      <c r="E15" s="5" t="s">
        <v>313</v>
      </c>
      <c r="F15" s="0" t="s">
        <v>311</v>
      </c>
      <c r="G15" s="5" t="s">
        <v>312</v>
      </c>
      <c r="I15" s="2">
        <v>2</v>
      </c>
      <c r="J15" s="2">
        <v>0</v>
      </c>
      <c r="M15" s="5" t="s">
        <v>314</v>
      </c>
      <c r="N15" s="0" t="s">
        <v>104</v>
      </c>
      <c r="P15" s="3">
        <f>IF(O15="","",O15*MAX(I15,J15))</f>
      </c>
      <c r="Q15" s="0" t="s">
        <v>106</v>
      </c>
      <c r="R15" s="0" t="s">
        <v>107</v>
      </c>
    </row>
    <row r="16">
      <c r="A16" s="0">
        <v>34</v>
      </c>
      <c r="B16" s="0" t="s">
        <v>26</v>
      </c>
      <c r="C16" s="0" t="s">
        <v>30</v>
      </c>
      <c r="E16" s="5" t="s">
        <v>331</v>
      </c>
      <c r="F16" s="0" t="s">
        <v>329</v>
      </c>
      <c r="G16" s="5" t="s">
        <v>330</v>
      </c>
      <c r="I16" s="2">
        <v>1316</v>
      </c>
      <c r="J16" s="2">
        <v>0</v>
      </c>
      <c r="M16" s="5" t="s">
        <v>332</v>
      </c>
      <c r="N16" s="0" t="s">
        <v>104</v>
      </c>
      <c r="P16" s="3">
        <f>IF(O16="","",O16*MAX(I16,J16))</f>
      </c>
      <c r="Q16" s="0" t="s">
        <v>106</v>
      </c>
      <c r="R16" s="0" t="s">
        <v>107</v>
      </c>
    </row>
    <row r="17">
      <c r="A17" s="0">
        <v>35</v>
      </c>
      <c r="B17" s="0" t="s">
        <v>26</v>
      </c>
      <c r="C17" s="0" t="s">
        <v>30</v>
      </c>
      <c r="E17" s="5" t="s">
        <v>337</v>
      </c>
      <c r="F17" s="0" t="s">
        <v>334</v>
      </c>
      <c r="G17" s="5" t="s">
        <v>335</v>
      </c>
      <c r="H17" s="5" t="s">
        <v>336</v>
      </c>
      <c r="I17" s="2">
        <v>3</v>
      </c>
      <c r="J17" s="2">
        <v>0</v>
      </c>
      <c r="M17" s="5" t="s">
        <v>338</v>
      </c>
      <c r="N17" s="0" t="s">
        <v>104</v>
      </c>
      <c r="P17" s="3">
        <f>IF(O17="","",O17*MAX(I17,J17))</f>
      </c>
      <c r="Q17" s="0" t="s">
        <v>106</v>
      </c>
      <c r="R17" s="0" t="s">
        <v>107</v>
      </c>
    </row>
    <row r="18">
      <c r="A18" s="0">
        <v>36</v>
      </c>
      <c r="B18" s="0" t="s">
        <v>26</v>
      </c>
      <c r="C18" s="0" t="s">
        <v>33</v>
      </c>
      <c r="E18" s="5" t="s">
        <v>343</v>
      </c>
      <c r="F18" s="0" t="s">
        <v>340</v>
      </c>
      <c r="G18" s="5" t="s">
        <v>341</v>
      </c>
      <c r="H18" s="5" t="s">
        <v>342</v>
      </c>
      <c r="I18" s="2">
        <v>351</v>
      </c>
      <c r="J18" s="2">
        <v>0</v>
      </c>
      <c r="M18" s="5" t="s">
        <v>344</v>
      </c>
      <c r="N18" s="0" t="s">
        <v>104</v>
      </c>
      <c r="P18" s="3">
        <f>IF(O18="","",O18*MAX(I18,J18))</f>
      </c>
      <c r="Q18" s="0" t="s">
        <v>106</v>
      </c>
      <c r="R18" s="0" t="s">
        <v>107</v>
      </c>
    </row>
    <row r="19">
      <c r="A19" s="0">
        <v>37</v>
      </c>
      <c r="B19" s="0" t="s">
        <v>26</v>
      </c>
      <c r="C19" s="0" t="s">
        <v>30</v>
      </c>
      <c r="E19" s="5" t="s">
        <v>348</v>
      </c>
      <c r="F19" s="0" t="s">
        <v>346</v>
      </c>
      <c r="G19" s="5" t="s">
        <v>347</v>
      </c>
      <c r="I19" s="2">
        <v>5</v>
      </c>
      <c r="J19" s="2">
        <v>0</v>
      </c>
      <c r="M19" s="5" t="s">
        <v>349</v>
      </c>
      <c r="N19" s="0" t="s">
        <v>104</v>
      </c>
      <c r="P19" s="3">
        <f>IF(O19="","",O19*MAX(I19,J19))</f>
      </c>
      <c r="Q19" s="0" t="s">
        <v>106</v>
      </c>
      <c r="R19" s="0" t="s">
        <v>107</v>
      </c>
    </row>
    <row r="20">
      <c r="A20" s="0">
        <v>40</v>
      </c>
      <c r="B20" s="0" t="s">
        <v>26</v>
      </c>
      <c r="C20" s="0" t="s">
        <v>33</v>
      </c>
      <c r="E20" s="5" t="s">
        <v>362</v>
      </c>
      <c r="F20" s="0" t="s">
        <v>359</v>
      </c>
      <c r="G20" s="5" t="s">
        <v>360</v>
      </c>
      <c r="H20" s="5" t="s">
        <v>361</v>
      </c>
      <c r="I20" s="2">
        <v>3</v>
      </c>
      <c r="J20" s="2">
        <v>0</v>
      </c>
      <c r="K20" s="5" t="s">
        <v>259</v>
      </c>
      <c r="M20" s="5" t="s">
        <v>363</v>
      </c>
      <c r="N20" s="0" t="s">
        <v>104</v>
      </c>
      <c r="P20" s="3">
        <f>IF(O20="","",O20*MAX(I20,J20))</f>
      </c>
      <c r="Q20" s="0" t="s">
        <v>106</v>
      </c>
      <c r="R20" s="0" t="s">
        <v>107</v>
      </c>
    </row>
    <row r="21">
      <c r="A21" s="0">
        <v>42</v>
      </c>
      <c r="B21" s="0" t="s">
        <v>26</v>
      </c>
      <c r="C21" s="0" t="s">
        <v>33</v>
      </c>
      <c r="F21" s="0" t="s">
        <v>371</v>
      </c>
      <c r="G21" s="5" t="s">
        <v>372</v>
      </c>
      <c r="H21" s="5" t="s">
        <v>373</v>
      </c>
      <c r="I21" s="2">
        <v>4</v>
      </c>
      <c r="J21" s="2">
        <v>0</v>
      </c>
      <c r="M21" s="5" t="s">
        <v>374</v>
      </c>
      <c r="N21" s="0" t="s">
        <v>104</v>
      </c>
      <c r="P21" s="3">
        <f>IF(O21="","",O21*MAX(I21,J21))</f>
      </c>
      <c r="Q21" s="0" t="s">
        <v>106</v>
      </c>
      <c r="R21" s="0" t="s">
        <v>107</v>
      </c>
    </row>
    <row r="22">
      <c r="A22" s="0">
        <v>43</v>
      </c>
      <c r="B22" s="0" t="s">
        <v>26</v>
      </c>
      <c r="C22" s="0" t="s">
        <v>30</v>
      </c>
      <c r="E22" s="5" t="s">
        <v>378</v>
      </c>
      <c r="F22" s="0" t="s">
        <v>376</v>
      </c>
      <c r="G22" s="5" t="s">
        <v>377</v>
      </c>
      <c r="I22" s="2">
        <v>1</v>
      </c>
      <c r="J22" s="2">
        <v>0</v>
      </c>
      <c r="M22" s="5" t="s">
        <v>379</v>
      </c>
      <c r="N22" s="0" t="s">
        <v>104</v>
      </c>
      <c r="P22" s="3">
        <f>IF(O22="","",O22*MAX(I22,J22))</f>
      </c>
      <c r="Q22" s="0" t="s">
        <v>106</v>
      </c>
      <c r="R22" s="0" t="s">
        <v>107</v>
      </c>
    </row>
    <row r="23">
      <c r="A23" s="0">
        <v>44</v>
      </c>
      <c r="B23" s="0" t="s">
        <v>26</v>
      </c>
      <c r="C23" s="0" t="s">
        <v>30</v>
      </c>
      <c r="E23" s="5" t="s">
        <v>383</v>
      </c>
      <c r="F23" s="0" t="s">
        <v>381</v>
      </c>
      <c r="G23" s="5" t="s">
        <v>382</v>
      </c>
      <c r="I23" s="2">
        <v>192</v>
      </c>
      <c r="J23" s="2">
        <v>0</v>
      </c>
      <c r="M23" s="5" t="s">
        <v>384</v>
      </c>
      <c r="N23" s="0" t="s">
        <v>104</v>
      </c>
      <c r="P23" s="3">
        <f>IF(O23="","",O23*MAX(I23,J23))</f>
      </c>
      <c r="Q23" s="0" t="s">
        <v>106</v>
      </c>
      <c r="R23" s="0" t="s">
        <v>107</v>
      </c>
    </row>
    <row r="24">
      <c r="A24" s="0">
        <v>45</v>
      </c>
      <c r="B24" s="0" t="s">
        <v>26</v>
      </c>
      <c r="C24" s="0" t="s">
        <v>30</v>
      </c>
      <c r="E24" s="5" t="s">
        <v>388</v>
      </c>
      <c r="F24" s="0" t="s">
        <v>386</v>
      </c>
      <c r="G24" s="5" t="s">
        <v>387</v>
      </c>
      <c r="I24" s="2">
        <v>4</v>
      </c>
      <c r="J24" s="2">
        <v>0</v>
      </c>
      <c r="M24" s="5" t="s">
        <v>389</v>
      </c>
      <c r="N24" s="0" t="s">
        <v>104</v>
      </c>
      <c r="P24" s="3">
        <f>IF(O24="","",O24*MAX(I24,J24))</f>
      </c>
      <c r="Q24" s="0" t="s">
        <v>106</v>
      </c>
      <c r="R24" s="0" t="s">
        <v>107</v>
      </c>
    </row>
    <row r="25">
      <c r="A25" s="0">
        <v>46</v>
      </c>
      <c r="B25" s="0" t="s">
        <v>26</v>
      </c>
      <c r="C25" s="0" t="s">
        <v>33</v>
      </c>
      <c r="F25" s="0" t="s">
        <v>391</v>
      </c>
      <c r="G25" s="5" t="s">
        <v>392</v>
      </c>
      <c r="H25" s="5" t="s">
        <v>393</v>
      </c>
      <c r="I25" s="2">
        <v>100</v>
      </c>
      <c r="J25" s="2">
        <v>0</v>
      </c>
      <c r="K25" s="5" t="s">
        <v>259</v>
      </c>
      <c r="M25" s="5" t="s">
        <v>394</v>
      </c>
      <c r="N25" s="0" t="s">
        <v>104</v>
      </c>
      <c r="P25" s="3">
        <f>IF(O25="","",O25*MAX(I25,J25))</f>
      </c>
      <c r="Q25" s="0" t="s">
        <v>106</v>
      </c>
      <c r="R25" s="0" t="s">
        <v>107</v>
      </c>
    </row>
    <row r="26">
      <c r="A26" s="0">
        <v>47</v>
      </c>
      <c r="B26" s="0" t="s">
        <v>26</v>
      </c>
      <c r="C26" s="0" t="s">
        <v>33</v>
      </c>
      <c r="F26" s="0" t="s">
        <v>396</v>
      </c>
      <c r="G26" s="5" t="s">
        <v>397</v>
      </c>
      <c r="H26" s="5" t="s">
        <v>398</v>
      </c>
      <c r="I26" s="2">
        <v>36</v>
      </c>
      <c r="J26" s="2">
        <v>0</v>
      </c>
      <c r="K26" s="5" t="s">
        <v>241</v>
      </c>
      <c r="M26" s="5" t="s">
        <v>399</v>
      </c>
      <c r="N26" s="0" t="s">
        <v>104</v>
      </c>
      <c r="P26" s="3">
        <f>IF(O26="","",O26*MAX(I26,J26))</f>
      </c>
      <c r="Q26" s="0" t="s">
        <v>106</v>
      </c>
      <c r="R26" s="0" t="s">
        <v>107</v>
      </c>
    </row>
    <row r="27">
      <c r="A27" s="0">
        <v>49</v>
      </c>
      <c r="B27" s="0" t="s">
        <v>26</v>
      </c>
      <c r="C27" s="0" t="s">
        <v>33</v>
      </c>
      <c r="F27" s="0" t="s">
        <v>408</v>
      </c>
      <c r="G27" s="5" t="s">
        <v>409</v>
      </c>
      <c r="H27" s="5" t="s">
        <v>410</v>
      </c>
      <c r="I27" s="2">
        <v>5</v>
      </c>
      <c r="J27" s="2">
        <v>0</v>
      </c>
      <c r="K27" s="5" t="s">
        <v>137</v>
      </c>
      <c r="M27" s="5" t="s">
        <v>411</v>
      </c>
      <c r="N27" s="0" t="s">
        <v>104</v>
      </c>
      <c r="P27" s="3">
        <f>IF(O27="","",O27*MAX(I27,J27))</f>
      </c>
      <c r="Q27" s="0" t="s">
        <v>106</v>
      </c>
      <c r="R27" s="0" t="s">
        <v>107</v>
      </c>
    </row>
    <row r="28">
      <c r="A28" s="0">
        <v>51</v>
      </c>
      <c r="B28" s="0" t="s">
        <v>26</v>
      </c>
      <c r="C28" s="0" t="s">
        <v>33</v>
      </c>
      <c r="F28" s="0" t="s">
        <v>420</v>
      </c>
      <c r="G28" s="5" t="s">
        <v>421</v>
      </c>
      <c r="H28" s="5" t="s">
        <v>422</v>
      </c>
      <c r="I28" s="2">
        <v>945</v>
      </c>
      <c r="J28" s="2">
        <v>0</v>
      </c>
      <c r="K28" s="5" t="s">
        <v>273</v>
      </c>
      <c r="M28" s="5" t="s">
        <v>423</v>
      </c>
      <c r="N28" s="0" t="s">
        <v>104</v>
      </c>
      <c r="P28" s="3">
        <f>IF(O28="","",O28*MAX(I28,J28))</f>
      </c>
      <c r="Q28" s="0" t="s">
        <v>106</v>
      </c>
      <c r="R28" s="0" t="s">
        <v>107</v>
      </c>
    </row>
    <row r="29">
      <c r="A29" s="0">
        <v>52</v>
      </c>
      <c r="B29" s="0" t="s">
        <v>26</v>
      </c>
      <c r="C29" s="0" t="s">
        <v>33</v>
      </c>
      <c r="F29" s="0" t="s">
        <v>425</v>
      </c>
      <c r="G29" s="5" t="s">
        <v>426</v>
      </c>
      <c r="H29" s="5" t="s">
        <v>427</v>
      </c>
      <c r="I29" s="2">
        <v>11</v>
      </c>
      <c r="J29" s="2">
        <v>0</v>
      </c>
      <c r="K29" s="5" t="s">
        <v>241</v>
      </c>
      <c r="M29" s="5" t="s">
        <v>428</v>
      </c>
      <c r="N29" s="0" t="s">
        <v>104</v>
      </c>
      <c r="P29" s="3">
        <f>IF(O29="","",O29*MAX(I29,J29))</f>
      </c>
      <c r="Q29" s="0" t="s">
        <v>106</v>
      </c>
      <c r="R29" s="0" t="s">
        <v>107</v>
      </c>
    </row>
    <row r="30">
      <c r="A30" s="0">
        <v>56</v>
      </c>
      <c r="B30" s="0" t="s">
        <v>26</v>
      </c>
      <c r="C30" s="0" t="s">
        <v>30</v>
      </c>
      <c r="E30" s="5" t="s">
        <v>452</v>
      </c>
      <c r="F30" s="0" t="s">
        <v>450</v>
      </c>
      <c r="G30" s="5" t="s">
        <v>451</v>
      </c>
      <c r="I30" s="2">
        <v>50</v>
      </c>
      <c r="J30" s="2">
        <v>0</v>
      </c>
      <c r="M30" s="5" t="s">
        <v>453</v>
      </c>
      <c r="N30" s="0" t="s">
        <v>104</v>
      </c>
      <c r="P30" s="3">
        <f>IF(O30="","",O30*MAX(I30,J30))</f>
      </c>
      <c r="Q30" s="0" t="s">
        <v>106</v>
      </c>
      <c r="R30" s="0" t="s">
        <v>107</v>
      </c>
    </row>
    <row r="31">
      <c r="A31" s="0">
        <v>57</v>
      </c>
      <c r="B31" s="0" t="s">
        <v>26</v>
      </c>
      <c r="C31" s="0" t="s">
        <v>33</v>
      </c>
      <c r="F31" s="0" t="s">
        <v>455</v>
      </c>
      <c r="G31" s="5" t="s">
        <v>456</v>
      </c>
      <c r="H31" s="5" t="s">
        <v>457</v>
      </c>
      <c r="I31" s="2">
        <v>86</v>
      </c>
      <c r="J31" s="2">
        <v>0</v>
      </c>
      <c r="K31" s="5" t="s">
        <v>273</v>
      </c>
      <c r="M31" s="5" t="s">
        <v>458</v>
      </c>
      <c r="N31" s="0" t="s">
        <v>104</v>
      </c>
      <c r="P31" s="3">
        <f>IF(O31="","",O31*MAX(I31,J31))</f>
      </c>
      <c r="Q31" s="0" t="s">
        <v>106</v>
      </c>
      <c r="R31" s="0" t="s">
        <v>107</v>
      </c>
    </row>
    <row r="32">
      <c r="A32" s="0">
        <v>58</v>
      </c>
      <c r="B32" s="0" t="s">
        <v>26</v>
      </c>
      <c r="C32" s="0" t="s">
        <v>30</v>
      </c>
      <c r="E32" s="5" t="s">
        <v>462</v>
      </c>
      <c r="F32" s="0" t="s">
        <v>460</v>
      </c>
      <c r="G32" s="5" t="s">
        <v>461</v>
      </c>
      <c r="I32" s="2">
        <v>2</v>
      </c>
      <c r="J32" s="2">
        <v>0</v>
      </c>
      <c r="M32" s="5" t="s">
        <v>463</v>
      </c>
      <c r="N32" s="0" t="s">
        <v>104</v>
      </c>
      <c r="P32" s="3">
        <f>IF(O32="","",O32*MAX(I32,J32))</f>
      </c>
      <c r="Q32" s="0" t="s">
        <v>106</v>
      </c>
      <c r="R32" s="0" t="s">
        <v>107</v>
      </c>
    </row>
    <row r="33">
      <c r="A33" s="0">
        <v>59</v>
      </c>
      <c r="B33" s="0" t="s">
        <v>26</v>
      </c>
      <c r="C33" s="0" t="s">
        <v>30</v>
      </c>
      <c r="E33" s="5" t="s">
        <v>462</v>
      </c>
      <c r="F33" s="0" t="s">
        <v>465</v>
      </c>
      <c r="G33" s="5" t="s">
        <v>466</v>
      </c>
      <c r="I33" s="2">
        <v>1</v>
      </c>
      <c r="J33" s="2">
        <v>0</v>
      </c>
      <c r="M33" s="5" t="s">
        <v>467</v>
      </c>
      <c r="N33" s="0" t="s">
        <v>104</v>
      </c>
      <c r="P33" s="3">
        <f>IF(O33="","",O33*MAX(I33,J33))</f>
      </c>
      <c r="Q33" s="0" t="s">
        <v>106</v>
      </c>
      <c r="R33" s="0" t="s">
        <v>107</v>
      </c>
    </row>
    <row r="34">
      <c r="A34" s="0">
        <v>61</v>
      </c>
      <c r="B34" s="0" t="s">
        <v>26</v>
      </c>
      <c r="C34" s="0" t="s">
        <v>30</v>
      </c>
      <c r="E34" s="5" t="s">
        <v>475</v>
      </c>
      <c r="F34" s="0" t="s">
        <v>473</v>
      </c>
      <c r="G34" s="5" t="s">
        <v>474</v>
      </c>
      <c r="I34" s="2">
        <v>1</v>
      </c>
      <c r="J34" s="2">
        <v>0</v>
      </c>
      <c r="M34" s="5" t="s">
        <v>476</v>
      </c>
      <c r="N34" s="0" t="s">
        <v>104</v>
      </c>
      <c r="P34" s="3">
        <f>IF(O34="","",O34*MAX(I34,J34))</f>
      </c>
      <c r="Q34" s="0" t="s">
        <v>106</v>
      </c>
      <c r="R34" s="0" t="s">
        <v>107</v>
      </c>
    </row>
    <row r="35">
      <c r="A35" s="0">
        <v>62</v>
      </c>
      <c r="B35" s="0" t="s">
        <v>26</v>
      </c>
      <c r="C35" s="0" t="s">
        <v>30</v>
      </c>
      <c r="E35" s="5" t="s">
        <v>480</v>
      </c>
      <c r="F35" s="0" t="s">
        <v>478</v>
      </c>
      <c r="G35" s="5" t="s">
        <v>479</v>
      </c>
      <c r="I35" s="2">
        <v>1</v>
      </c>
      <c r="J35" s="2">
        <v>0</v>
      </c>
      <c r="M35" s="5" t="s">
        <v>481</v>
      </c>
      <c r="N35" s="0" t="s">
        <v>104</v>
      </c>
      <c r="P35" s="3">
        <f>IF(O35="","",O35*MAX(I35,J35))</f>
      </c>
      <c r="Q35" s="0" t="s">
        <v>106</v>
      </c>
      <c r="R35" s="0" t="s">
        <v>107</v>
      </c>
    </row>
    <row r="36">
      <c r="A36" s="0">
        <v>68</v>
      </c>
      <c r="B36" s="0" t="s">
        <v>26</v>
      </c>
      <c r="C36" s="0" t="s">
        <v>33</v>
      </c>
      <c r="E36" s="5" t="s">
        <v>508</v>
      </c>
      <c r="F36" s="0" t="s">
        <v>505</v>
      </c>
      <c r="G36" s="5" t="s">
        <v>506</v>
      </c>
      <c r="H36" s="5" t="s">
        <v>507</v>
      </c>
      <c r="I36" s="2">
        <v>2</v>
      </c>
      <c r="J36" s="2">
        <v>0</v>
      </c>
      <c r="M36" s="5" t="s">
        <v>509</v>
      </c>
      <c r="N36" s="0" t="s">
        <v>104</v>
      </c>
      <c r="P36" s="3">
        <f>IF(O36="","",O36*MAX(I36,J36))</f>
      </c>
      <c r="Q36" s="0" t="s">
        <v>106</v>
      </c>
      <c r="R36" s="0" t="s">
        <v>107</v>
      </c>
    </row>
    <row r="37">
      <c r="A37" s="0">
        <v>69</v>
      </c>
      <c r="B37" s="0" t="s">
        <v>26</v>
      </c>
      <c r="C37" s="0" t="s">
        <v>33</v>
      </c>
      <c r="E37" s="5" t="s">
        <v>514</v>
      </c>
      <c r="F37" s="0" t="s">
        <v>511</v>
      </c>
      <c r="G37" s="5" t="s">
        <v>512</v>
      </c>
      <c r="H37" s="5" t="s">
        <v>513</v>
      </c>
      <c r="I37" s="2">
        <v>2</v>
      </c>
      <c r="J37" s="2">
        <v>0</v>
      </c>
      <c r="M37" s="5" t="s">
        <v>515</v>
      </c>
      <c r="N37" s="0" t="s">
        <v>104</v>
      </c>
      <c r="P37" s="3">
        <f>IF(O37="","",O37*MAX(I37,J37))</f>
      </c>
      <c r="Q37" s="0" t="s">
        <v>106</v>
      </c>
      <c r="R37" s="0" t="s">
        <v>107</v>
      </c>
    </row>
    <row r="38">
      <c r="A38" s="0">
        <v>71</v>
      </c>
      <c r="B38" s="0" t="s">
        <v>26</v>
      </c>
      <c r="C38" s="0" t="s">
        <v>30</v>
      </c>
      <c r="F38" s="0" t="s">
        <v>521</v>
      </c>
      <c r="G38" s="5" t="s">
        <v>522</v>
      </c>
      <c r="I38" s="2">
        <v>1000</v>
      </c>
      <c r="J38" s="2">
        <v>0</v>
      </c>
      <c r="M38" s="5" t="s">
        <v>523</v>
      </c>
      <c r="N38" s="0" t="s">
        <v>104</v>
      </c>
      <c r="P38" s="3">
        <f>IF(O38="","",O38*MAX(I38,J38))</f>
      </c>
      <c r="Q38" s="0" t="s">
        <v>106</v>
      </c>
      <c r="R38" s="0" t="s">
        <v>107</v>
      </c>
    </row>
    <row r="39">
      <c r="A39" s="0">
        <v>72</v>
      </c>
      <c r="B39" s="0" t="s">
        <v>26</v>
      </c>
      <c r="C39" s="0" t="s">
        <v>30</v>
      </c>
      <c r="F39" s="0" t="s">
        <v>525</v>
      </c>
      <c r="G39" s="5" t="s">
        <v>526</v>
      </c>
      <c r="I39" s="2">
        <v>1800</v>
      </c>
      <c r="J39" s="2">
        <v>0</v>
      </c>
      <c r="M39" s="5" t="s">
        <v>523</v>
      </c>
      <c r="N39" s="0" t="s">
        <v>104</v>
      </c>
      <c r="P39" s="3">
        <f>IF(O39="","",O39*MAX(I39,J39))</f>
      </c>
      <c r="Q39" s="0" t="s">
        <v>106</v>
      </c>
      <c r="R39" s="0" t="s">
        <v>107</v>
      </c>
    </row>
    <row r="40">
      <c r="A40" s="0">
        <v>73</v>
      </c>
      <c r="B40" s="0" t="s">
        <v>26</v>
      </c>
      <c r="C40" s="0" t="s">
        <v>30</v>
      </c>
      <c r="F40" s="0" t="s">
        <v>528</v>
      </c>
      <c r="G40" s="5" t="s">
        <v>529</v>
      </c>
      <c r="I40" s="2">
        <v>2000</v>
      </c>
      <c r="J40" s="2">
        <v>0</v>
      </c>
      <c r="M40" s="5" t="s">
        <v>523</v>
      </c>
      <c r="N40" s="0" t="s">
        <v>104</v>
      </c>
      <c r="P40" s="3">
        <f>IF(O40="","",O40*MAX(I40,J40))</f>
      </c>
      <c r="Q40" s="0" t="s">
        <v>106</v>
      </c>
      <c r="R40" s="0" t="s">
        <v>107</v>
      </c>
    </row>
    <row r="41">
      <c r="A41" s="0">
        <v>75</v>
      </c>
      <c r="B41" s="0" t="s">
        <v>26</v>
      </c>
      <c r="C41" s="0" t="s">
        <v>30</v>
      </c>
      <c r="E41" s="5" t="s">
        <v>541</v>
      </c>
      <c r="F41" s="0" t="s">
        <v>539</v>
      </c>
      <c r="G41" s="5" t="s">
        <v>540</v>
      </c>
      <c r="I41" s="2">
        <v>40</v>
      </c>
      <c r="J41" s="2">
        <v>0</v>
      </c>
      <c r="M41" s="5" t="s">
        <v>542</v>
      </c>
      <c r="N41" s="0" t="s">
        <v>104</v>
      </c>
      <c r="P41" s="3">
        <f>IF(O41="","",O41*MAX(I41,J41))</f>
      </c>
      <c r="Q41" s="0" t="s">
        <v>106</v>
      </c>
      <c r="R41" s="0" t="s">
        <v>107</v>
      </c>
    </row>
    <row r="42">
      <c r="A42" s="0">
        <v>76</v>
      </c>
      <c r="B42" s="0" t="s">
        <v>26</v>
      </c>
      <c r="C42" s="0" t="s">
        <v>30</v>
      </c>
      <c r="E42" s="5" t="s">
        <v>541</v>
      </c>
      <c r="F42" s="0" t="s">
        <v>544</v>
      </c>
      <c r="G42" s="5" t="s">
        <v>545</v>
      </c>
      <c r="I42" s="2">
        <v>38</v>
      </c>
      <c r="J42" s="2">
        <v>0</v>
      </c>
      <c r="M42" s="5" t="s">
        <v>542</v>
      </c>
      <c r="N42" s="0" t="s">
        <v>104</v>
      </c>
      <c r="P42" s="3">
        <f>IF(O42="","",O42*MAX(I42,J42))</f>
      </c>
      <c r="Q42" s="0" t="s">
        <v>106</v>
      </c>
      <c r="R42" s="0" t="s">
        <v>107</v>
      </c>
    </row>
    <row r="43">
      <c r="A43" s="0">
        <v>77</v>
      </c>
      <c r="B43" s="0" t="s">
        <v>26</v>
      </c>
      <c r="C43" s="0" t="s">
        <v>30</v>
      </c>
      <c r="E43" s="5" t="s">
        <v>541</v>
      </c>
      <c r="F43" s="0" t="s">
        <v>547</v>
      </c>
      <c r="G43" s="5" t="s">
        <v>548</v>
      </c>
      <c r="H43" s="5" t="s">
        <v>549</v>
      </c>
      <c r="I43" s="2">
        <v>38</v>
      </c>
      <c r="J43" s="2">
        <v>0</v>
      </c>
      <c r="M43" s="5" t="s">
        <v>550</v>
      </c>
      <c r="N43" s="0" t="s">
        <v>104</v>
      </c>
      <c r="P43" s="3">
        <f>IF(O43="","",O43*MAX(I43,J43))</f>
      </c>
      <c r="Q43" s="0" t="s">
        <v>106</v>
      </c>
      <c r="R43" s="0" t="s">
        <v>107</v>
      </c>
    </row>
    <row r="44">
      <c r="A44" s="0">
        <v>78</v>
      </c>
      <c r="B44" s="0" t="s">
        <v>26</v>
      </c>
      <c r="C44" s="0" t="s">
        <v>30</v>
      </c>
      <c r="E44" s="5" t="s">
        <v>554</v>
      </c>
      <c r="F44" s="0" t="s">
        <v>552</v>
      </c>
      <c r="G44" s="5" t="s">
        <v>553</v>
      </c>
      <c r="I44" s="2">
        <v>1090</v>
      </c>
      <c r="J44" s="2">
        <v>0</v>
      </c>
      <c r="M44" s="5" t="s">
        <v>555</v>
      </c>
      <c r="N44" s="0" t="s">
        <v>104</v>
      </c>
      <c r="P44" s="3">
        <f>IF(O44="","",O44*MAX(I44,J44))</f>
      </c>
      <c r="Q44" s="0" t="s">
        <v>106</v>
      </c>
      <c r="R44" s="0" t="s">
        <v>107</v>
      </c>
    </row>
    <row r="45">
      <c r="A45" s="0">
        <v>80</v>
      </c>
      <c r="B45" s="0" t="s">
        <v>26</v>
      </c>
      <c r="C45" s="0" t="s">
        <v>33</v>
      </c>
      <c r="E45" s="5" t="s">
        <v>566</v>
      </c>
      <c r="F45" s="0" t="s">
        <v>563</v>
      </c>
      <c r="G45" s="5" t="s">
        <v>564</v>
      </c>
      <c r="H45" s="5" t="s">
        <v>565</v>
      </c>
      <c r="I45" s="2">
        <v>4</v>
      </c>
      <c r="J45" s="2">
        <v>0</v>
      </c>
      <c r="K45" s="5" t="s">
        <v>273</v>
      </c>
      <c r="M45" s="5" t="s">
        <v>567</v>
      </c>
      <c r="N45" s="0" t="s">
        <v>104</v>
      </c>
      <c r="P45" s="3">
        <f>IF(O45="","",O45*MAX(I45,J45))</f>
      </c>
      <c r="Q45" s="0" t="s">
        <v>106</v>
      </c>
      <c r="R45" s="0" t="s">
        <v>107</v>
      </c>
    </row>
    <row r="46">
      <c r="A46" s="0">
        <v>81</v>
      </c>
      <c r="B46" s="0" t="s">
        <v>26</v>
      </c>
      <c r="C46" s="0" t="s">
        <v>33</v>
      </c>
      <c r="F46" s="0" t="s">
        <v>569</v>
      </c>
      <c r="G46" s="5" t="s">
        <v>570</v>
      </c>
      <c r="H46" s="5" t="s">
        <v>571</v>
      </c>
      <c r="I46" s="2">
        <v>117</v>
      </c>
      <c r="J46" s="2">
        <v>0</v>
      </c>
      <c r="K46" s="5" t="s">
        <v>273</v>
      </c>
      <c r="M46" s="5" t="s">
        <v>572</v>
      </c>
      <c r="N46" s="0" t="s">
        <v>104</v>
      </c>
      <c r="P46" s="3">
        <f>IF(O46="","",O46*MAX(I46,J46))</f>
      </c>
      <c r="Q46" s="0" t="s">
        <v>106</v>
      </c>
      <c r="R46" s="0" t="s">
        <v>107</v>
      </c>
    </row>
    <row r="47">
      <c r="A47" s="0">
        <v>83</v>
      </c>
      <c r="B47" s="0" t="s">
        <v>26</v>
      </c>
      <c r="C47" s="0" t="s">
        <v>33</v>
      </c>
      <c r="E47" s="5" t="s">
        <v>583</v>
      </c>
      <c r="F47" s="0" t="s">
        <v>581</v>
      </c>
      <c r="G47" s="5" t="s">
        <v>582</v>
      </c>
      <c r="H47" s="5" t="s">
        <v>166</v>
      </c>
      <c r="I47" s="2">
        <v>6</v>
      </c>
      <c r="J47" s="2">
        <v>0</v>
      </c>
      <c r="K47" s="5" t="s">
        <v>169</v>
      </c>
      <c r="M47" s="5" t="s">
        <v>584</v>
      </c>
      <c r="N47" s="0" t="s">
        <v>104</v>
      </c>
      <c r="P47" s="3">
        <f>IF(O47="","",O47*MAX(I47,J47))</f>
      </c>
      <c r="Q47" s="0" t="s">
        <v>106</v>
      </c>
      <c r="R47" s="0" t="s">
        <v>107</v>
      </c>
    </row>
    <row r="48">
      <c r="A48" s="0">
        <v>85</v>
      </c>
      <c r="B48" s="0" t="s">
        <v>26</v>
      </c>
      <c r="C48" s="0" t="s">
        <v>30</v>
      </c>
      <c r="F48" s="0" t="s">
        <v>590</v>
      </c>
      <c r="G48" s="5" t="s">
        <v>591</v>
      </c>
      <c r="H48" s="5" t="s">
        <v>592</v>
      </c>
      <c r="I48" s="2">
        <v>22</v>
      </c>
      <c r="J48" s="2">
        <v>0</v>
      </c>
      <c r="K48" s="5" t="s">
        <v>169</v>
      </c>
      <c r="M48" s="5" t="s">
        <v>593</v>
      </c>
      <c r="N48" s="0" t="s">
        <v>104</v>
      </c>
      <c r="P48" s="3">
        <f>IF(O48="","",O48*MAX(I48,J48))</f>
      </c>
      <c r="Q48" s="0" t="s">
        <v>106</v>
      </c>
      <c r="R48" s="0" t="s">
        <v>107</v>
      </c>
    </row>
    <row r="49">
      <c r="A49" s="0">
        <v>89</v>
      </c>
      <c r="B49" s="0" t="s">
        <v>26</v>
      </c>
      <c r="C49" s="0" t="s">
        <v>33</v>
      </c>
      <c r="F49" s="0" t="s">
        <v>616</v>
      </c>
      <c r="G49" s="5" t="s">
        <v>617</v>
      </c>
      <c r="H49" s="5" t="s">
        <v>618</v>
      </c>
      <c r="I49" s="2">
        <v>83</v>
      </c>
      <c r="J49" s="2">
        <v>0</v>
      </c>
      <c r="K49" s="5" t="s">
        <v>259</v>
      </c>
      <c r="M49" s="5" t="s">
        <v>619</v>
      </c>
      <c r="N49" s="0" t="s">
        <v>104</v>
      </c>
      <c r="P49" s="3">
        <f>IF(O49="","",O49*MAX(I49,J49))</f>
      </c>
      <c r="Q49" s="0" t="s">
        <v>106</v>
      </c>
      <c r="R49" s="0" t="s">
        <v>107</v>
      </c>
    </row>
    <row r="50">
      <c r="A50" s="0">
        <v>92</v>
      </c>
      <c r="B50" s="0" t="s">
        <v>26</v>
      </c>
      <c r="C50" s="0" t="s">
        <v>33</v>
      </c>
      <c r="F50" s="0" t="s">
        <v>633</v>
      </c>
      <c r="G50" s="5" t="s">
        <v>634</v>
      </c>
      <c r="H50" s="5" t="s">
        <v>635</v>
      </c>
      <c r="I50" s="2">
        <v>2</v>
      </c>
      <c r="J50" s="2">
        <v>0</v>
      </c>
      <c r="K50" s="5" t="s">
        <v>259</v>
      </c>
      <c r="M50" s="5" t="s">
        <v>636</v>
      </c>
      <c r="N50" s="0" t="s">
        <v>104</v>
      </c>
      <c r="P50" s="3">
        <f>IF(O50="","",O50*MAX(I50,J50))</f>
      </c>
      <c r="Q50" s="0" t="s">
        <v>106</v>
      </c>
      <c r="R50" s="0" t="s">
        <v>107</v>
      </c>
    </row>
    <row r="51">
      <c r="A51" s="0">
        <v>93</v>
      </c>
      <c r="B51" s="0" t="s">
        <v>26</v>
      </c>
      <c r="C51" s="0" t="s">
        <v>33</v>
      </c>
      <c r="E51" s="5" t="s">
        <v>641</v>
      </c>
      <c r="F51" s="0" t="s">
        <v>638</v>
      </c>
      <c r="G51" s="5" t="s">
        <v>639</v>
      </c>
      <c r="H51" s="5" t="s">
        <v>640</v>
      </c>
      <c r="I51" s="2">
        <v>2</v>
      </c>
      <c r="J51" s="2">
        <v>0</v>
      </c>
      <c r="K51" s="5" t="s">
        <v>145</v>
      </c>
      <c r="M51" s="5" t="s">
        <v>642</v>
      </c>
      <c r="N51" s="0" t="s">
        <v>104</v>
      </c>
      <c r="P51" s="3">
        <f>IF(O51="","",O51*MAX(I51,J51))</f>
      </c>
      <c r="Q51" s="0" t="s">
        <v>106</v>
      </c>
      <c r="R51" s="0" t="s">
        <v>107</v>
      </c>
    </row>
    <row r="52">
      <c r="A52" s="0">
        <v>95</v>
      </c>
      <c r="B52" s="0" t="s">
        <v>26</v>
      </c>
      <c r="C52" s="0" t="s">
        <v>30</v>
      </c>
      <c r="E52" s="5" t="s">
        <v>652</v>
      </c>
      <c r="F52" s="0" t="s">
        <v>650</v>
      </c>
      <c r="G52" s="5" t="s">
        <v>651</v>
      </c>
      <c r="I52" s="2">
        <v>2</v>
      </c>
      <c r="J52" s="2">
        <v>0</v>
      </c>
      <c r="M52" s="5" t="s">
        <v>653</v>
      </c>
      <c r="N52" s="0" t="s">
        <v>104</v>
      </c>
      <c r="P52" s="3">
        <f>IF(O52="","",O52*MAX(I52,J52))</f>
      </c>
      <c r="Q52" s="0" t="s">
        <v>106</v>
      </c>
      <c r="R52" s="0" t="s">
        <v>107</v>
      </c>
    </row>
    <row r="53">
      <c r="A53" s="0">
        <v>98</v>
      </c>
      <c r="B53" s="0" t="s">
        <v>26</v>
      </c>
      <c r="C53" s="0" t="s">
        <v>33</v>
      </c>
      <c r="E53" s="5" t="s">
        <v>673</v>
      </c>
      <c r="F53" s="0" t="s">
        <v>670</v>
      </c>
      <c r="G53" s="5" t="s">
        <v>671</v>
      </c>
      <c r="H53" s="5" t="s">
        <v>672</v>
      </c>
      <c r="I53" s="2">
        <v>20</v>
      </c>
      <c r="J53" s="2">
        <v>0</v>
      </c>
      <c r="K53" s="5" t="s">
        <v>660</v>
      </c>
      <c r="M53" s="5" t="s">
        <v>674</v>
      </c>
      <c r="N53" s="0" t="s">
        <v>104</v>
      </c>
      <c r="P53" s="3">
        <f>IF(O53="","",O53*MAX(I53,J53))</f>
      </c>
      <c r="Q53" s="0" t="s">
        <v>106</v>
      </c>
      <c r="R53" s="0" t="s">
        <v>107</v>
      </c>
    </row>
    <row r="54">
      <c r="A54" s="0">
        <v>100</v>
      </c>
      <c r="B54" s="0" t="s">
        <v>26</v>
      </c>
      <c r="C54" s="0" t="s">
        <v>30</v>
      </c>
      <c r="E54" s="5" t="s">
        <v>684</v>
      </c>
      <c r="F54" s="0" t="s">
        <v>682</v>
      </c>
      <c r="G54" s="5" t="s">
        <v>683</v>
      </c>
      <c r="I54" s="2">
        <v>4</v>
      </c>
      <c r="J54" s="2">
        <v>0</v>
      </c>
      <c r="M54" s="5" t="s">
        <v>685</v>
      </c>
      <c r="N54" s="0" t="s">
        <v>104</v>
      </c>
      <c r="P54" s="3">
        <f>IF(O54="","",O54*MAX(I54,J54))</f>
      </c>
      <c r="Q54" s="0" t="s">
        <v>106</v>
      </c>
      <c r="R54" s="0" t="s">
        <v>107</v>
      </c>
    </row>
    <row r="55">
      <c r="A55" s="0">
        <v>102</v>
      </c>
      <c r="B55" s="0" t="s">
        <v>26</v>
      </c>
      <c r="C55" s="0" t="s">
        <v>30</v>
      </c>
      <c r="F55" s="0" t="s">
        <v>690</v>
      </c>
      <c r="G55" s="5" t="s">
        <v>691</v>
      </c>
      <c r="H55" s="5" t="s">
        <v>499</v>
      </c>
      <c r="I55" s="2">
        <v>53</v>
      </c>
      <c r="J55" s="2">
        <v>0</v>
      </c>
      <c r="K55" s="5" t="s">
        <v>259</v>
      </c>
      <c r="M55" s="5" t="s">
        <v>692</v>
      </c>
      <c r="N55" s="0" t="s">
        <v>104</v>
      </c>
      <c r="P55" s="3">
        <f>IF(O55="","",O55*MAX(I55,J55))</f>
      </c>
      <c r="Q55" s="0" t="s">
        <v>106</v>
      </c>
      <c r="R55" s="0" t="s">
        <v>107</v>
      </c>
    </row>
    <row r="56">
      <c r="A56" s="0">
        <v>103</v>
      </c>
      <c r="B56" s="0" t="s">
        <v>26</v>
      </c>
      <c r="C56" s="0" t="s">
        <v>30</v>
      </c>
      <c r="E56" s="5" t="s">
        <v>307</v>
      </c>
      <c r="F56" s="0" t="s">
        <v>694</v>
      </c>
      <c r="G56" s="5" t="s">
        <v>695</v>
      </c>
      <c r="I56" s="2">
        <v>50</v>
      </c>
      <c r="J56" s="2">
        <v>0</v>
      </c>
      <c r="M56" s="5" t="s">
        <v>696</v>
      </c>
      <c r="N56" s="0" t="s">
        <v>104</v>
      </c>
      <c r="P56" s="3">
        <f>IF(O56="","",O56*MAX(I56,J56))</f>
      </c>
      <c r="Q56" s="0" t="s">
        <v>106</v>
      </c>
      <c r="R56" s="0" t="s">
        <v>107</v>
      </c>
    </row>
    <row r="57">
      <c r="A57" s="0">
        <v>104</v>
      </c>
      <c r="B57" s="0" t="s">
        <v>26</v>
      </c>
      <c r="C57" s="0" t="s">
        <v>33</v>
      </c>
      <c r="F57" s="0" t="s">
        <v>698</v>
      </c>
      <c r="G57" s="5" t="s">
        <v>699</v>
      </c>
      <c r="H57" s="5" t="s">
        <v>403</v>
      </c>
      <c r="I57" s="2">
        <v>451</v>
      </c>
      <c r="J57" s="2">
        <v>0</v>
      </c>
      <c r="K57" s="5" t="s">
        <v>259</v>
      </c>
      <c r="M57" s="5" t="s">
        <v>700</v>
      </c>
      <c r="N57" s="0" t="s">
        <v>104</v>
      </c>
      <c r="P57" s="3">
        <f>IF(O57="","",O57*MAX(I57,J57))</f>
      </c>
      <c r="Q57" s="0" t="s">
        <v>106</v>
      </c>
      <c r="R57" s="0" t="s">
        <v>107</v>
      </c>
    </row>
    <row r="58">
      <c r="A58" s="0">
        <v>105</v>
      </c>
      <c r="B58" s="0" t="s">
        <v>26</v>
      </c>
      <c r="C58" s="0" t="s">
        <v>33</v>
      </c>
      <c r="F58" s="0" t="s">
        <v>702</v>
      </c>
      <c r="G58" s="5" t="s">
        <v>703</v>
      </c>
      <c r="H58" s="5" t="s">
        <v>457</v>
      </c>
      <c r="I58" s="2">
        <v>130</v>
      </c>
      <c r="J58" s="2">
        <v>0</v>
      </c>
      <c r="K58" s="5" t="s">
        <v>259</v>
      </c>
      <c r="M58" s="5" t="s">
        <v>704</v>
      </c>
      <c r="N58" s="0" t="s">
        <v>104</v>
      </c>
      <c r="P58" s="3">
        <f>IF(O58="","",O58*MAX(I58,J58))</f>
      </c>
      <c r="Q58" s="0" t="s">
        <v>106</v>
      </c>
      <c r="R58" s="0" t="s">
        <v>107</v>
      </c>
    </row>
    <row r="59">
      <c r="A59" s="0">
        <v>108</v>
      </c>
      <c r="B59" s="0" t="s">
        <v>26</v>
      </c>
      <c r="C59" s="0" t="s">
        <v>33</v>
      </c>
      <c r="F59" s="0" t="s">
        <v>718</v>
      </c>
      <c r="G59" s="5" t="s">
        <v>719</v>
      </c>
      <c r="H59" s="5" t="s">
        <v>720</v>
      </c>
      <c r="I59" s="2">
        <v>100</v>
      </c>
      <c r="J59" s="2">
        <v>0</v>
      </c>
      <c r="M59" s="5" t="s">
        <v>721</v>
      </c>
      <c r="N59" s="0" t="s">
        <v>104</v>
      </c>
      <c r="P59" s="3">
        <f>IF(O59="","",O59*MAX(I59,J59))</f>
      </c>
      <c r="Q59" s="0" t="s">
        <v>106</v>
      </c>
      <c r="R59" s="0" t="s">
        <v>107</v>
      </c>
    </row>
    <row r="60">
      <c r="A60" s="0">
        <v>109</v>
      </c>
      <c r="B60" s="0" t="s">
        <v>26</v>
      </c>
      <c r="C60" s="0" t="s">
        <v>33</v>
      </c>
      <c r="E60" s="5" t="s">
        <v>726</v>
      </c>
      <c r="F60" s="0" t="s">
        <v>723</v>
      </c>
      <c r="G60" s="5" t="s">
        <v>724</v>
      </c>
      <c r="H60" s="5" t="s">
        <v>725</v>
      </c>
      <c r="I60" s="2">
        <v>9</v>
      </c>
      <c r="J60" s="2">
        <v>0</v>
      </c>
      <c r="K60" s="5" t="s">
        <v>259</v>
      </c>
      <c r="M60" s="5" t="s">
        <v>727</v>
      </c>
      <c r="N60" s="0" t="s">
        <v>104</v>
      </c>
      <c r="P60" s="3">
        <f>IF(O60="","",O60*MAX(I60,J60))</f>
      </c>
      <c r="Q60" s="0" t="s">
        <v>106</v>
      </c>
      <c r="R60" s="0" t="s">
        <v>107</v>
      </c>
    </row>
    <row r="61">
      <c r="A61" s="0">
        <v>112</v>
      </c>
      <c r="B61" s="0" t="s">
        <v>26</v>
      </c>
      <c r="C61" s="0" t="s">
        <v>33</v>
      </c>
      <c r="E61" s="5" t="s">
        <v>746</v>
      </c>
      <c r="F61" s="0" t="s">
        <v>743</v>
      </c>
      <c r="G61" s="5" t="s">
        <v>744</v>
      </c>
      <c r="H61" s="5" t="s">
        <v>745</v>
      </c>
      <c r="I61" s="2">
        <v>17</v>
      </c>
      <c r="J61" s="2">
        <v>0</v>
      </c>
      <c r="K61" s="5" t="s">
        <v>273</v>
      </c>
      <c r="M61" s="5" t="s">
        <v>747</v>
      </c>
      <c r="N61" s="0" t="s">
        <v>104</v>
      </c>
      <c r="P61" s="3">
        <f>IF(O61="","",O61*MAX(I61,J61))</f>
      </c>
      <c r="Q61" s="0" t="s">
        <v>106</v>
      </c>
      <c r="R61" s="0" t="s">
        <v>107</v>
      </c>
    </row>
    <row r="62">
      <c r="A62" s="0">
        <v>114</v>
      </c>
      <c r="B62" s="0" t="s">
        <v>26</v>
      </c>
      <c r="C62" s="0" t="s">
        <v>30</v>
      </c>
      <c r="E62" s="5" t="s">
        <v>757</v>
      </c>
      <c r="F62" s="0" t="s">
        <v>755</v>
      </c>
      <c r="G62" s="5" t="s">
        <v>756</v>
      </c>
      <c r="I62" s="2">
        <v>6</v>
      </c>
      <c r="J62" s="2">
        <v>0</v>
      </c>
      <c r="M62" s="5" t="s">
        <v>758</v>
      </c>
      <c r="N62" s="0" t="s">
        <v>104</v>
      </c>
      <c r="P62" s="3">
        <f>IF(O62="","",O62*MAX(I62,J62))</f>
      </c>
      <c r="Q62" s="0" t="s">
        <v>106</v>
      </c>
      <c r="R62" s="0" t="s">
        <v>107</v>
      </c>
    </row>
    <row r="63">
      <c r="A63" s="0">
        <v>119</v>
      </c>
      <c r="B63" s="0" t="s">
        <v>26</v>
      </c>
      <c r="C63" s="0" t="s">
        <v>30</v>
      </c>
      <c r="E63" s="5" t="s">
        <v>781</v>
      </c>
      <c r="F63" s="0" t="s">
        <v>779</v>
      </c>
      <c r="G63" s="5" t="s">
        <v>780</v>
      </c>
      <c r="I63" s="2">
        <v>216</v>
      </c>
      <c r="J63" s="2">
        <v>0</v>
      </c>
      <c r="M63" s="5" t="s">
        <v>782</v>
      </c>
      <c r="N63" s="0" t="s">
        <v>104</v>
      </c>
      <c r="P63" s="3">
        <f>IF(O63="","",O63*MAX(I63,J63))</f>
      </c>
      <c r="Q63" s="0" t="s">
        <v>106</v>
      </c>
      <c r="R63" s="0" t="s">
        <v>107</v>
      </c>
    </row>
    <row r="64">
      <c r="A64" s="0">
        <v>120</v>
      </c>
      <c r="B64" s="0" t="s">
        <v>26</v>
      </c>
      <c r="C64" s="0" t="s">
        <v>30</v>
      </c>
      <c r="E64" s="5" t="s">
        <v>786</v>
      </c>
      <c r="F64" s="0" t="s">
        <v>784</v>
      </c>
      <c r="G64" s="5" t="s">
        <v>785</v>
      </c>
      <c r="I64" s="2">
        <v>9</v>
      </c>
      <c r="J64" s="2">
        <v>0</v>
      </c>
      <c r="M64" s="5" t="s">
        <v>787</v>
      </c>
      <c r="N64" s="0" t="s">
        <v>104</v>
      </c>
      <c r="P64" s="3">
        <f>IF(O64="","",O64*MAX(I64,J64))</f>
      </c>
      <c r="Q64" s="0" t="s">
        <v>106</v>
      </c>
      <c r="R64" s="0" t="s">
        <v>107</v>
      </c>
    </row>
    <row r="65">
      <c r="A65" s="0">
        <v>121</v>
      </c>
      <c r="B65" s="0" t="s">
        <v>26</v>
      </c>
      <c r="C65" s="0" t="s">
        <v>33</v>
      </c>
      <c r="F65" s="0" t="s">
        <v>789</v>
      </c>
      <c r="G65" s="5" t="s">
        <v>790</v>
      </c>
      <c r="H65" s="5" t="s">
        <v>791</v>
      </c>
      <c r="I65" s="2">
        <v>3</v>
      </c>
      <c r="J65" s="2">
        <v>0</v>
      </c>
      <c r="K65" s="5" t="s">
        <v>273</v>
      </c>
      <c r="M65" s="5" t="s">
        <v>792</v>
      </c>
      <c r="N65" s="0" t="s">
        <v>104</v>
      </c>
      <c r="P65" s="3">
        <f>IF(O65="","",O65*MAX(I65,J65))</f>
      </c>
      <c r="Q65" s="0" t="s">
        <v>106</v>
      </c>
      <c r="R65" s="0" t="s">
        <v>107</v>
      </c>
    </row>
    <row r="66">
      <c r="A66" s="0">
        <v>123</v>
      </c>
      <c r="B66" s="0" t="s">
        <v>26</v>
      </c>
      <c r="C66" s="0" t="s">
        <v>30</v>
      </c>
      <c r="E66" s="5" t="s">
        <v>804</v>
      </c>
      <c r="F66" s="0" t="s">
        <v>801</v>
      </c>
      <c r="G66" s="5" t="s">
        <v>802</v>
      </c>
      <c r="H66" s="5" t="s">
        <v>803</v>
      </c>
      <c r="I66" s="2">
        <v>13</v>
      </c>
      <c r="J66" s="2">
        <v>0</v>
      </c>
      <c r="M66" s="5" t="s">
        <v>805</v>
      </c>
      <c r="N66" s="0" t="s">
        <v>104</v>
      </c>
      <c r="P66" s="3">
        <f>IF(O66="","",O66*MAX(I66,J66))</f>
      </c>
      <c r="Q66" s="0" t="s">
        <v>106</v>
      </c>
      <c r="R66" s="0" t="s">
        <v>107</v>
      </c>
    </row>
    <row r="67">
      <c r="A67" s="0">
        <v>124</v>
      </c>
      <c r="B67" s="0" t="s">
        <v>26</v>
      </c>
      <c r="C67" s="0" t="s">
        <v>30</v>
      </c>
      <c r="E67" s="5" t="s">
        <v>804</v>
      </c>
      <c r="F67" s="0" t="s">
        <v>807</v>
      </c>
      <c r="G67" s="5" t="s">
        <v>808</v>
      </c>
      <c r="H67" s="5" t="s">
        <v>809</v>
      </c>
      <c r="I67" s="2">
        <v>12</v>
      </c>
      <c r="J67" s="2">
        <v>0</v>
      </c>
      <c r="M67" s="5" t="s">
        <v>805</v>
      </c>
      <c r="N67" s="0" t="s">
        <v>104</v>
      </c>
      <c r="P67" s="3">
        <f>IF(O67="","",O67*MAX(I67,J67))</f>
      </c>
      <c r="Q67" s="0" t="s">
        <v>106</v>
      </c>
      <c r="R67" s="0" t="s">
        <v>107</v>
      </c>
    </row>
    <row r="68">
      <c r="A68" s="0">
        <v>125</v>
      </c>
      <c r="B68" s="0" t="s">
        <v>26</v>
      </c>
      <c r="C68" s="0" t="s">
        <v>30</v>
      </c>
      <c r="E68" s="5" t="s">
        <v>813</v>
      </c>
      <c r="F68" s="0" t="s">
        <v>811</v>
      </c>
      <c r="G68" s="5" t="s">
        <v>812</v>
      </c>
      <c r="I68" s="2">
        <v>100</v>
      </c>
      <c r="J68" s="2">
        <v>0</v>
      </c>
      <c r="M68" s="5" t="s">
        <v>814</v>
      </c>
      <c r="N68" s="0" t="s">
        <v>104</v>
      </c>
      <c r="P68" s="3">
        <f>IF(O68="","",O68*MAX(I68,J68))</f>
      </c>
      <c r="Q68" s="0" t="s">
        <v>106</v>
      </c>
      <c r="R68" s="0" t="s">
        <v>107</v>
      </c>
    </row>
    <row r="69">
      <c r="A69" s="0">
        <v>126</v>
      </c>
      <c r="B69" s="0" t="s">
        <v>26</v>
      </c>
      <c r="C69" s="0" t="s">
        <v>33</v>
      </c>
      <c r="F69" s="0" t="s">
        <v>816</v>
      </c>
      <c r="G69" s="5" t="s">
        <v>817</v>
      </c>
      <c r="H69" s="5" t="s">
        <v>818</v>
      </c>
      <c r="I69" s="2">
        <v>5</v>
      </c>
      <c r="J69" s="2">
        <v>0</v>
      </c>
      <c r="M69" s="5" t="s">
        <v>819</v>
      </c>
      <c r="N69" s="0" t="s">
        <v>104</v>
      </c>
      <c r="P69" s="3">
        <f>IF(O69="","",O69*MAX(I69,J69))</f>
      </c>
      <c r="Q69" s="0" t="s">
        <v>106</v>
      </c>
      <c r="R69" s="0" t="s">
        <v>107</v>
      </c>
    </row>
    <row r="70">
      <c r="A70" s="0">
        <v>127</v>
      </c>
      <c r="B70" s="0" t="s">
        <v>26</v>
      </c>
      <c r="C70" s="0" t="s">
        <v>33</v>
      </c>
      <c r="E70" s="5" t="s">
        <v>824</v>
      </c>
      <c r="F70" s="0" t="s">
        <v>821</v>
      </c>
      <c r="G70" s="5" t="s">
        <v>822</v>
      </c>
      <c r="H70" s="5" t="s">
        <v>823</v>
      </c>
      <c r="I70" s="2">
        <v>3</v>
      </c>
      <c r="J70" s="2">
        <v>0</v>
      </c>
      <c r="K70" s="5" t="s">
        <v>145</v>
      </c>
      <c r="M70" s="5" t="s">
        <v>825</v>
      </c>
      <c r="N70" s="0" t="s">
        <v>104</v>
      </c>
      <c r="P70" s="3">
        <f>IF(O70="","",O70*MAX(I70,J70))</f>
      </c>
      <c r="Q70" s="0" t="s">
        <v>106</v>
      </c>
      <c r="R70" s="0" t="s">
        <v>107</v>
      </c>
    </row>
    <row r="71">
      <c r="A71" s="0">
        <v>130</v>
      </c>
      <c r="B71" s="0" t="s">
        <v>26</v>
      </c>
      <c r="C71" s="0" t="s">
        <v>33</v>
      </c>
      <c r="E71" s="5" t="s">
        <v>840</v>
      </c>
      <c r="F71" s="0" t="s">
        <v>837</v>
      </c>
      <c r="G71" s="5" t="s">
        <v>838</v>
      </c>
      <c r="H71" s="5" t="s">
        <v>839</v>
      </c>
      <c r="I71" s="2">
        <v>2</v>
      </c>
      <c r="J71" s="2">
        <v>0</v>
      </c>
      <c r="K71" s="5" t="s">
        <v>259</v>
      </c>
      <c r="M71" s="5" t="s">
        <v>841</v>
      </c>
      <c r="N71" s="0" t="s">
        <v>104</v>
      </c>
      <c r="P71" s="3">
        <f>IF(O71="","",O71*MAX(I71,J71))</f>
      </c>
      <c r="Q71" s="0" t="s">
        <v>106</v>
      </c>
      <c r="R71" s="0" t="s">
        <v>107</v>
      </c>
    </row>
    <row r="72">
      <c r="A72" s="0">
        <v>131</v>
      </c>
      <c r="B72" s="0" t="s">
        <v>26</v>
      </c>
      <c r="C72" s="0" t="s">
        <v>33</v>
      </c>
      <c r="E72" s="5" t="s">
        <v>846</v>
      </c>
      <c r="F72" s="0" t="s">
        <v>843</v>
      </c>
      <c r="G72" s="5" t="s">
        <v>844</v>
      </c>
      <c r="H72" s="5" t="s">
        <v>845</v>
      </c>
      <c r="I72" s="2">
        <v>4</v>
      </c>
      <c r="J72" s="2">
        <v>0</v>
      </c>
      <c r="K72" s="5" t="s">
        <v>145</v>
      </c>
      <c r="M72" s="5" t="s">
        <v>847</v>
      </c>
      <c r="N72" s="0" t="s">
        <v>104</v>
      </c>
      <c r="P72" s="3">
        <f>IF(O72="","",O72*MAX(I72,J72))</f>
      </c>
      <c r="Q72" s="0" t="s">
        <v>106</v>
      </c>
      <c r="R72" s="0" t="s">
        <v>107</v>
      </c>
    </row>
    <row r="73">
      <c r="A73" s="0">
        <v>134</v>
      </c>
      <c r="B73" s="0" t="s">
        <v>26</v>
      </c>
      <c r="C73" s="0" t="s">
        <v>30</v>
      </c>
      <c r="E73" s="5" t="s">
        <v>864</v>
      </c>
      <c r="F73" s="0" t="s">
        <v>862</v>
      </c>
      <c r="G73" s="5" t="s">
        <v>863</v>
      </c>
      <c r="H73" s="5" t="s">
        <v>97</v>
      </c>
      <c r="I73" s="2">
        <v>4</v>
      </c>
      <c r="J73" s="2">
        <v>0</v>
      </c>
      <c r="M73" s="5" t="s">
        <v>865</v>
      </c>
      <c r="N73" s="0" t="s">
        <v>104</v>
      </c>
      <c r="P73" s="3">
        <f>IF(O73="","",O73*MAX(I73,J73))</f>
      </c>
      <c r="Q73" s="0" t="s">
        <v>106</v>
      </c>
      <c r="R73" s="0" t="s">
        <v>107</v>
      </c>
    </row>
    <row r="74">
      <c r="A74" s="0">
        <v>135</v>
      </c>
      <c r="B74" s="0" t="s">
        <v>26</v>
      </c>
      <c r="C74" s="0" t="s">
        <v>30</v>
      </c>
      <c r="F74" s="0" t="s">
        <v>867</v>
      </c>
      <c r="G74" s="5" t="s">
        <v>868</v>
      </c>
      <c r="H74" s="5" t="s">
        <v>869</v>
      </c>
      <c r="I74" s="2">
        <v>3</v>
      </c>
      <c r="J74" s="2">
        <v>0</v>
      </c>
      <c r="M74" s="5" t="s">
        <v>870</v>
      </c>
      <c r="N74" s="0" t="s">
        <v>104</v>
      </c>
      <c r="P74" s="3">
        <f>IF(O74="","",O74*MAX(I74,J74))</f>
      </c>
      <c r="Q74" s="0" t="s">
        <v>106</v>
      </c>
      <c r="R74" s="0" t="s">
        <v>107</v>
      </c>
    </row>
    <row r="75">
      <c r="A75" s="0">
        <v>140</v>
      </c>
      <c r="B75" s="0" t="s">
        <v>26</v>
      </c>
      <c r="C75" s="0" t="s">
        <v>33</v>
      </c>
      <c r="E75" s="5" t="s">
        <v>902</v>
      </c>
      <c r="F75" s="0" t="s">
        <v>900</v>
      </c>
      <c r="G75" s="5" t="s">
        <v>901</v>
      </c>
      <c r="H75" s="5" t="s">
        <v>142</v>
      </c>
      <c r="I75" s="2">
        <v>1</v>
      </c>
      <c r="J75" s="2">
        <v>0</v>
      </c>
      <c r="M75" s="5" t="s">
        <v>903</v>
      </c>
      <c r="N75" s="0" t="s">
        <v>104</v>
      </c>
      <c r="P75" s="3">
        <f>IF(O75="","",O75*MAX(I75,J75))</f>
      </c>
      <c r="Q75" s="0" t="s">
        <v>106</v>
      </c>
      <c r="R75" s="0" t="s">
        <v>107</v>
      </c>
    </row>
    <row r="76">
      <c r="A76" s="0">
        <v>141</v>
      </c>
      <c r="B76" s="0" t="s">
        <v>26</v>
      </c>
      <c r="C76" s="0" t="s">
        <v>30</v>
      </c>
      <c r="E76" s="5" t="s">
        <v>907</v>
      </c>
      <c r="F76" s="0" t="s">
        <v>905</v>
      </c>
      <c r="G76" s="5" t="s">
        <v>906</v>
      </c>
      <c r="I76" s="2">
        <v>9</v>
      </c>
      <c r="J76" s="2">
        <v>0</v>
      </c>
      <c r="M76" s="5" t="s">
        <v>908</v>
      </c>
      <c r="N76" s="0" t="s">
        <v>104</v>
      </c>
      <c r="P76" s="3">
        <f>IF(O76="","",O76*MAX(I76,J76))</f>
      </c>
      <c r="Q76" s="0" t="s">
        <v>106</v>
      </c>
      <c r="R76" s="0" t="s">
        <v>107</v>
      </c>
    </row>
    <row r="77">
      <c r="A77" s="0">
        <v>142</v>
      </c>
      <c r="B77" s="0" t="s">
        <v>26</v>
      </c>
      <c r="C77" s="0" t="s">
        <v>33</v>
      </c>
      <c r="E77" s="5" t="s">
        <v>913</v>
      </c>
      <c r="F77" s="0" t="s">
        <v>910</v>
      </c>
      <c r="G77" s="5" t="s">
        <v>911</v>
      </c>
      <c r="H77" s="5" t="s">
        <v>912</v>
      </c>
      <c r="I77" s="2">
        <v>4</v>
      </c>
      <c r="J77" s="2">
        <v>0</v>
      </c>
      <c r="K77" s="5" t="s">
        <v>241</v>
      </c>
      <c r="M77" s="5" t="s">
        <v>914</v>
      </c>
      <c r="N77" s="0" t="s">
        <v>104</v>
      </c>
      <c r="P77" s="3">
        <f>IF(O77="","",O77*MAX(I77,J77))</f>
      </c>
      <c r="Q77" s="0" t="s">
        <v>106</v>
      </c>
      <c r="R77" s="0" t="s">
        <v>107</v>
      </c>
    </row>
    <row r="78">
      <c r="A78" s="0">
        <v>147</v>
      </c>
      <c r="B78" s="0" t="s">
        <v>26</v>
      </c>
      <c r="C78" s="0" t="s">
        <v>33</v>
      </c>
      <c r="E78" s="5" t="s">
        <v>939</v>
      </c>
      <c r="F78" s="0" t="s">
        <v>936</v>
      </c>
      <c r="G78" s="5" t="s">
        <v>937</v>
      </c>
      <c r="H78" s="5" t="s">
        <v>938</v>
      </c>
      <c r="I78" s="2">
        <v>72</v>
      </c>
      <c r="J78" s="2">
        <v>0</v>
      </c>
      <c r="M78" s="5" t="s">
        <v>940</v>
      </c>
      <c r="N78" s="0" t="s">
        <v>104</v>
      </c>
      <c r="P78" s="3">
        <f>IF(O78="","",O78*MAX(I78,J78))</f>
      </c>
      <c r="Q78" s="0" t="s">
        <v>106</v>
      </c>
      <c r="R78" s="0" t="s">
        <v>107</v>
      </c>
    </row>
    <row r="79">
      <c r="A79" s="0">
        <v>149</v>
      </c>
      <c r="B79" s="0" t="s">
        <v>26</v>
      </c>
      <c r="C79" s="0" t="s">
        <v>30</v>
      </c>
      <c r="F79" s="0" t="s">
        <v>950</v>
      </c>
      <c r="G79" s="5" t="s">
        <v>951</v>
      </c>
      <c r="H79" s="5" t="s">
        <v>944</v>
      </c>
      <c r="I79" s="2">
        <v>22</v>
      </c>
      <c r="J79" s="2">
        <v>0</v>
      </c>
      <c r="K79" s="5" t="s">
        <v>947</v>
      </c>
      <c r="M79" s="5" t="s">
        <v>952</v>
      </c>
      <c r="N79" s="0" t="s">
        <v>104</v>
      </c>
      <c r="P79" s="3">
        <f>IF(O79="","",O79*MAX(I79,J79))</f>
      </c>
      <c r="Q79" s="0" t="s">
        <v>106</v>
      </c>
      <c r="R79" s="0" t="s">
        <v>107</v>
      </c>
    </row>
    <row r="80">
      <c r="A80" s="0">
        <v>150</v>
      </c>
      <c r="B80" s="0" t="s">
        <v>26</v>
      </c>
      <c r="C80" s="0" t="s">
        <v>30</v>
      </c>
      <c r="F80" s="0" t="s">
        <v>954</v>
      </c>
      <c r="G80" s="5" t="s">
        <v>955</v>
      </c>
      <c r="H80" s="5" t="s">
        <v>956</v>
      </c>
      <c r="I80" s="2">
        <v>10</v>
      </c>
      <c r="J80" s="2">
        <v>0</v>
      </c>
      <c r="K80" s="5" t="s">
        <v>947</v>
      </c>
      <c r="M80" s="5" t="s">
        <v>957</v>
      </c>
      <c r="N80" s="0" t="s">
        <v>104</v>
      </c>
      <c r="P80" s="3">
        <f>IF(O80="","",O80*MAX(I80,J80))</f>
      </c>
      <c r="Q80" s="0" t="s">
        <v>106</v>
      </c>
      <c r="R80" s="0" t="s">
        <v>107</v>
      </c>
    </row>
    <row r="81">
      <c r="A81" s="0">
        <v>151</v>
      </c>
      <c r="B81" s="0" t="s">
        <v>26</v>
      </c>
      <c r="C81" s="0" t="s">
        <v>30</v>
      </c>
      <c r="E81" s="5" t="s">
        <v>961</v>
      </c>
      <c r="F81" s="0" t="s">
        <v>959</v>
      </c>
      <c r="G81" s="5" t="s">
        <v>960</v>
      </c>
      <c r="H81" s="5" t="s">
        <v>306</v>
      </c>
      <c r="I81" s="2">
        <v>1</v>
      </c>
      <c r="J81" s="2">
        <v>0</v>
      </c>
      <c r="K81" s="5" t="s">
        <v>308</v>
      </c>
      <c r="M81" s="5" t="s">
        <v>962</v>
      </c>
      <c r="N81" s="0" t="s">
        <v>104</v>
      </c>
      <c r="P81" s="3">
        <f>IF(O81="","",O81*MAX(I81,J81))</f>
      </c>
      <c r="Q81" s="0" t="s">
        <v>106</v>
      </c>
      <c r="R81" s="0" t="s">
        <v>107</v>
      </c>
    </row>
    <row r="82">
      <c r="A82" s="0">
        <v>153</v>
      </c>
      <c r="B82" s="0" t="s">
        <v>26</v>
      </c>
      <c r="C82" s="0" t="s">
        <v>30</v>
      </c>
      <c r="E82" s="5" t="s">
        <v>972</v>
      </c>
      <c r="F82" s="0" t="s">
        <v>970</v>
      </c>
      <c r="G82" s="5" t="s">
        <v>971</v>
      </c>
      <c r="I82" s="2">
        <v>19</v>
      </c>
      <c r="J82" s="2">
        <v>0</v>
      </c>
      <c r="M82" s="5" t="s">
        <v>973</v>
      </c>
      <c r="N82" s="0" t="s">
        <v>104</v>
      </c>
      <c r="P82" s="3">
        <f>IF(O82="","",O82*MAX(I82,J82))</f>
      </c>
      <c r="Q82" s="0" t="s">
        <v>106</v>
      </c>
      <c r="R82" s="0" t="s">
        <v>107</v>
      </c>
    </row>
    <row r="83">
      <c r="A83" s="0">
        <v>154</v>
      </c>
      <c r="B83" s="0" t="s">
        <v>26</v>
      </c>
      <c r="C83" s="0" t="s">
        <v>33</v>
      </c>
      <c r="E83" s="5" t="s">
        <v>978</v>
      </c>
      <c r="F83" s="0" t="s">
        <v>975</v>
      </c>
      <c r="G83" s="5" t="s">
        <v>976</v>
      </c>
      <c r="H83" s="5" t="s">
        <v>977</v>
      </c>
      <c r="I83" s="2">
        <v>3</v>
      </c>
      <c r="J83" s="2">
        <v>0</v>
      </c>
      <c r="K83" s="5" t="s">
        <v>259</v>
      </c>
      <c r="M83" s="5" t="s">
        <v>979</v>
      </c>
      <c r="N83" s="0" t="s">
        <v>104</v>
      </c>
      <c r="P83" s="3">
        <f>IF(O83="","",O83*MAX(I83,J83))</f>
      </c>
      <c r="Q83" s="0" t="s">
        <v>106</v>
      </c>
      <c r="R83" s="0" t="s">
        <v>107</v>
      </c>
    </row>
    <row r="84">
      <c r="A84" s="0">
        <v>155</v>
      </c>
      <c r="B84" s="0" t="s">
        <v>26</v>
      </c>
      <c r="C84" s="0" t="s">
        <v>33</v>
      </c>
      <c r="F84" s="0" t="s">
        <v>981</v>
      </c>
      <c r="G84" s="5" t="s">
        <v>982</v>
      </c>
      <c r="H84" s="5" t="s">
        <v>983</v>
      </c>
      <c r="I84" s="2">
        <v>50</v>
      </c>
      <c r="J84" s="2">
        <v>0</v>
      </c>
      <c r="K84" s="5" t="s">
        <v>259</v>
      </c>
      <c r="M84" s="5" t="s">
        <v>984</v>
      </c>
      <c r="N84" s="0" t="s">
        <v>104</v>
      </c>
      <c r="P84" s="3">
        <f>IF(O84="","",O84*MAX(I84,J84))</f>
      </c>
      <c r="Q84" s="0" t="s">
        <v>106</v>
      </c>
      <c r="R84" s="0" t="s">
        <v>107</v>
      </c>
    </row>
    <row r="85">
      <c r="A85" s="0">
        <v>156</v>
      </c>
      <c r="B85" s="0" t="s">
        <v>26</v>
      </c>
      <c r="C85" s="0" t="s">
        <v>30</v>
      </c>
      <c r="E85" s="5" t="s">
        <v>988</v>
      </c>
      <c r="F85" s="0" t="s">
        <v>986</v>
      </c>
      <c r="G85" s="5" t="s">
        <v>987</v>
      </c>
      <c r="H85" s="5" t="s">
        <v>258</v>
      </c>
      <c r="I85" s="2">
        <v>10</v>
      </c>
      <c r="J85" s="2">
        <v>0</v>
      </c>
      <c r="K85" s="5" t="s">
        <v>259</v>
      </c>
      <c r="M85" s="5" t="s">
        <v>989</v>
      </c>
      <c r="N85" s="0" t="s">
        <v>104</v>
      </c>
      <c r="P85" s="3">
        <f>IF(O85="","",O85*MAX(I85,J85))</f>
      </c>
      <c r="Q85" s="0" t="s">
        <v>106</v>
      </c>
      <c r="R85" s="0" t="s">
        <v>107</v>
      </c>
    </row>
    <row r="86">
      <c r="A86" s="0">
        <v>157</v>
      </c>
      <c r="B86" s="0" t="s">
        <v>26</v>
      </c>
      <c r="C86" s="0" t="s">
        <v>30</v>
      </c>
      <c r="E86" s="5" t="s">
        <v>907</v>
      </c>
      <c r="F86" s="0" t="s">
        <v>991</v>
      </c>
      <c r="G86" s="5" t="s">
        <v>992</v>
      </c>
      <c r="I86" s="2">
        <v>2</v>
      </c>
      <c r="J86" s="2">
        <v>0</v>
      </c>
      <c r="M86" s="5" t="s">
        <v>993</v>
      </c>
      <c r="N86" s="0" t="s">
        <v>104</v>
      </c>
      <c r="P86" s="3">
        <f>IF(O86="","",O86*MAX(I86,J86))</f>
      </c>
      <c r="Q86" s="0" t="s">
        <v>106</v>
      </c>
      <c r="R86" s="0" t="s">
        <v>107</v>
      </c>
    </row>
    <row r="87">
      <c r="A87" s="0">
        <v>158</v>
      </c>
      <c r="B87" s="0" t="s">
        <v>26</v>
      </c>
      <c r="C87" s="0" t="s">
        <v>30</v>
      </c>
      <c r="E87" s="5" t="s">
        <v>907</v>
      </c>
      <c r="F87" s="0" t="s">
        <v>995</v>
      </c>
      <c r="G87" s="5" t="s">
        <v>996</v>
      </c>
      <c r="I87" s="2">
        <v>4</v>
      </c>
      <c r="J87" s="2">
        <v>0</v>
      </c>
      <c r="M87" s="5" t="s">
        <v>993</v>
      </c>
      <c r="N87" s="0" t="s">
        <v>104</v>
      </c>
      <c r="P87" s="3">
        <f>IF(O87="","",O87*MAX(I87,J87))</f>
      </c>
      <c r="Q87" s="0" t="s">
        <v>106</v>
      </c>
      <c r="R87" s="0" t="s">
        <v>107</v>
      </c>
    </row>
    <row r="88">
      <c r="A88" s="0">
        <v>159</v>
      </c>
      <c r="B88" s="0" t="s">
        <v>26</v>
      </c>
      <c r="C88" s="0" t="s">
        <v>30</v>
      </c>
      <c r="E88" s="5" t="s">
        <v>907</v>
      </c>
      <c r="F88" s="0" t="s">
        <v>998</v>
      </c>
      <c r="G88" s="5" t="s">
        <v>999</v>
      </c>
      <c r="I88" s="2">
        <v>3</v>
      </c>
      <c r="J88" s="2">
        <v>0</v>
      </c>
      <c r="M88" s="5" t="s">
        <v>993</v>
      </c>
      <c r="N88" s="0" t="s">
        <v>104</v>
      </c>
      <c r="P88" s="3">
        <f>IF(O88="","",O88*MAX(I88,J88))</f>
      </c>
      <c r="Q88" s="0" t="s">
        <v>106</v>
      </c>
      <c r="R88" s="0" t="s">
        <v>107</v>
      </c>
    </row>
    <row r="89">
      <c r="A89" s="0">
        <v>160</v>
      </c>
      <c r="B89" s="0" t="s">
        <v>26</v>
      </c>
      <c r="C89" s="0" t="s">
        <v>30</v>
      </c>
      <c r="E89" s="5" t="s">
        <v>907</v>
      </c>
      <c r="F89" s="0" t="s">
        <v>1001</v>
      </c>
      <c r="G89" s="5" t="s">
        <v>1002</v>
      </c>
      <c r="I89" s="2">
        <v>7</v>
      </c>
      <c r="J89" s="2">
        <v>0</v>
      </c>
      <c r="M89" s="5" t="s">
        <v>993</v>
      </c>
      <c r="N89" s="0" t="s">
        <v>104</v>
      </c>
      <c r="P89" s="3">
        <f>IF(O89="","",O89*MAX(I89,J89))</f>
      </c>
      <c r="Q89" s="0" t="s">
        <v>106</v>
      </c>
      <c r="R89" s="0" t="s">
        <v>107</v>
      </c>
    </row>
    <row r="90">
      <c r="A90" s="0">
        <v>161</v>
      </c>
      <c r="B90" s="0" t="s">
        <v>26</v>
      </c>
      <c r="C90" s="0" t="s">
        <v>30</v>
      </c>
      <c r="E90" s="5" t="s">
        <v>907</v>
      </c>
      <c r="F90" s="0" t="s">
        <v>1004</v>
      </c>
      <c r="G90" s="5" t="s">
        <v>1005</v>
      </c>
      <c r="I90" s="2">
        <v>13</v>
      </c>
      <c r="J90" s="2">
        <v>0</v>
      </c>
      <c r="M90" s="5" t="s">
        <v>993</v>
      </c>
      <c r="N90" s="0" t="s">
        <v>104</v>
      </c>
      <c r="P90" s="3">
        <f>IF(O90="","",O90*MAX(I90,J90))</f>
      </c>
      <c r="Q90" s="0" t="s">
        <v>106</v>
      </c>
      <c r="R90" s="0" t="s">
        <v>107</v>
      </c>
    </row>
    <row r="91">
      <c r="A91" s="0">
        <v>162</v>
      </c>
      <c r="B91" s="0" t="s">
        <v>26</v>
      </c>
      <c r="C91" s="0" t="s">
        <v>30</v>
      </c>
      <c r="E91" s="5" t="s">
        <v>1010</v>
      </c>
      <c r="F91" s="0" t="s">
        <v>1007</v>
      </c>
      <c r="G91" s="5" t="s">
        <v>1008</v>
      </c>
      <c r="H91" s="5" t="s">
        <v>1009</v>
      </c>
      <c r="I91" s="2">
        <v>2</v>
      </c>
      <c r="J91" s="2">
        <v>0</v>
      </c>
      <c r="M91" s="5" t="s">
        <v>1011</v>
      </c>
      <c r="N91" s="0" t="s">
        <v>104</v>
      </c>
      <c r="P91" s="3">
        <f>IF(O91="","",O91*MAX(I91,J91))</f>
      </c>
      <c r="Q91" s="0" t="s">
        <v>106</v>
      </c>
      <c r="R91" s="0" t="s">
        <v>107</v>
      </c>
    </row>
    <row r="92">
      <c r="A92" s="0">
        <v>169</v>
      </c>
      <c r="B92" s="0" t="s">
        <v>27</v>
      </c>
      <c r="C92" s="0" t="s">
        <v>33</v>
      </c>
      <c r="E92" s="5" t="s">
        <v>153</v>
      </c>
      <c r="F92" s="0" t="s">
        <v>1040</v>
      </c>
      <c r="G92" s="5" t="s">
        <v>1041</v>
      </c>
      <c r="H92" s="5" t="s">
        <v>1042</v>
      </c>
      <c r="I92" s="2">
        <v>324</v>
      </c>
      <c r="J92" s="2">
        <v>0</v>
      </c>
      <c r="M92" s="5" t="s">
        <v>1043</v>
      </c>
      <c r="N92" s="0" t="s">
        <v>104</v>
      </c>
      <c r="P92" s="3">
        <f>IF(O92="","",O92*MAX(I92,J92))</f>
      </c>
      <c r="Q92" s="0" t="s">
        <v>106</v>
      </c>
      <c r="R92" s="0" t="s">
        <v>107</v>
      </c>
    </row>
    <row r="93">
      <c r="A93" s="0">
        <v>171</v>
      </c>
      <c r="B93" s="0" t="s">
        <v>27</v>
      </c>
      <c r="C93" s="0" t="s">
        <v>33</v>
      </c>
      <c r="E93" s="5" t="s">
        <v>1052</v>
      </c>
      <c r="F93" s="0" t="s">
        <v>1050</v>
      </c>
      <c r="G93" s="5" t="s">
        <v>1051</v>
      </c>
      <c r="H93" s="5" t="s">
        <v>1047</v>
      </c>
      <c r="I93" s="2">
        <v>31</v>
      </c>
      <c r="J93" s="2">
        <v>0</v>
      </c>
      <c r="M93" s="5" t="s">
        <v>1053</v>
      </c>
      <c r="N93" s="0" t="s">
        <v>104</v>
      </c>
      <c r="P93" s="3">
        <f>IF(O93="","",O93*MAX(I93,J93))</f>
      </c>
      <c r="Q93" s="0" t="s">
        <v>106</v>
      </c>
      <c r="R93" s="0" t="s">
        <v>107</v>
      </c>
    </row>
    <row r="94">
      <c r="A94" s="0">
        <v>172</v>
      </c>
      <c r="B94" s="0" t="s">
        <v>27</v>
      </c>
      <c r="C94" s="0" t="s">
        <v>30</v>
      </c>
      <c r="E94" s="5" t="s">
        <v>1058</v>
      </c>
      <c r="F94" s="0" t="s">
        <v>1055</v>
      </c>
      <c r="G94" s="5" t="s">
        <v>1056</v>
      </c>
      <c r="H94" s="5" t="s">
        <v>1057</v>
      </c>
      <c r="I94" s="2">
        <v>20</v>
      </c>
      <c r="J94" s="2">
        <v>0</v>
      </c>
      <c r="K94" s="5" t="s">
        <v>169</v>
      </c>
      <c r="M94" s="5" t="s">
        <v>1059</v>
      </c>
      <c r="N94" s="0" t="s">
        <v>104</v>
      </c>
      <c r="P94" s="3">
        <f>IF(O94="","",O94*MAX(I94,J94))</f>
      </c>
      <c r="Q94" s="0" t="s">
        <v>106</v>
      </c>
      <c r="R94" s="0" t="s">
        <v>107</v>
      </c>
    </row>
    <row r="95">
      <c r="A95" s="0">
        <v>173</v>
      </c>
      <c r="B95" s="0" t="s">
        <v>27</v>
      </c>
      <c r="C95" s="0" t="s">
        <v>30</v>
      </c>
      <c r="E95" s="5" t="s">
        <v>1064</v>
      </c>
      <c r="F95" s="0" t="s">
        <v>1061</v>
      </c>
      <c r="G95" s="5" t="s">
        <v>1062</v>
      </c>
      <c r="H95" s="5" t="s">
        <v>1063</v>
      </c>
      <c r="I95" s="2">
        <v>18</v>
      </c>
      <c r="J95" s="2">
        <v>0</v>
      </c>
      <c r="M95" s="5" t="s">
        <v>1065</v>
      </c>
      <c r="N95" s="0" t="s">
        <v>104</v>
      </c>
      <c r="P95" s="3">
        <f>IF(O95="","",O95*MAX(I95,J95))</f>
      </c>
      <c r="Q95" s="0" t="s">
        <v>106</v>
      </c>
      <c r="R95" s="0" t="s">
        <v>107</v>
      </c>
    </row>
    <row r="96">
      <c r="A96" s="0">
        <v>174</v>
      </c>
      <c r="B96" s="0" t="s">
        <v>27</v>
      </c>
      <c r="C96" s="0" t="s">
        <v>30</v>
      </c>
      <c r="E96" s="5" t="s">
        <v>1064</v>
      </c>
      <c r="F96" s="0" t="s">
        <v>1067</v>
      </c>
      <c r="G96" s="5" t="s">
        <v>1068</v>
      </c>
      <c r="H96" s="5" t="s">
        <v>181</v>
      </c>
      <c r="I96" s="2">
        <v>895</v>
      </c>
      <c r="J96" s="2">
        <v>0</v>
      </c>
      <c r="M96" s="5" t="s">
        <v>1069</v>
      </c>
      <c r="N96" s="0" t="s">
        <v>104</v>
      </c>
      <c r="P96" s="3">
        <f>IF(O96="","",O96*MAX(I96,J96))</f>
      </c>
      <c r="Q96" s="0" t="s">
        <v>106</v>
      </c>
      <c r="R96" s="0" t="s">
        <v>107</v>
      </c>
    </row>
    <row r="97">
      <c r="A97" s="0">
        <v>177</v>
      </c>
      <c r="B97" s="0" t="s">
        <v>27</v>
      </c>
      <c r="C97" s="0" t="s">
        <v>33</v>
      </c>
      <c r="E97" s="5" t="s">
        <v>176</v>
      </c>
      <c r="F97" s="0" t="s">
        <v>1079</v>
      </c>
      <c r="G97" s="5" t="s">
        <v>1080</v>
      </c>
      <c r="H97" s="5" t="s">
        <v>1081</v>
      </c>
      <c r="I97" s="2">
        <v>80</v>
      </c>
      <c r="J97" s="2">
        <v>0</v>
      </c>
      <c r="M97" s="5" t="s">
        <v>1082</v>
      </c>
      <c r="N97" s="0" t="s">
        <v>104</v>
      </c>
      <c r="P97" s="3">
        <f>IF(O97="","",O97*MAX(I97,J97))</f>
      </c>
      <c r="Q97" s="0" t="s">
        <v>106</v>
      </c>
      <c r="R97" s="0" t="s">
        <v>107</v>
      </c>
    </row>
    <row r="98">
      <c r="A98" s="0">
        <v>178</v>
      </c>
      <c r="B98" s="0" t="s">
        <v>27</v>
      </c>
      <c r="C98" s="0" t="s">
        <v>33</v>
      </c>
      <c r="E98" s="5" t="s">
        <v>226</v>
      </c>
      <c r="F98" s="0" t="s">
        <v>1084</v>
      </c>
      <c r="G98" s="5" t="s">
        <v>1085</v>
      </c>
      <c r="H98" s="5" t="s">
        <v>224</v>
      </c>
      <c r="I98" s="2">
        <v>1</v>
      </c>
      <c r="J98" s="2">
        <v>0</v>
      </c>
      <c r="K98" s="5" t="s">
        <v>145</v>
      </c>
      <c r="M98" s="5" t="s">
        <v>1086</v>
      </c>
      <c r="N98" s="0" t="s">
        <v>104</v>
      </c>
      <c r="P98" s="3">
        <f>IF(O98="","",O98*MAX(I98,J98))</f>
      </c>
      <c r="Q98" s="0" t="s">
        <v>106</v>
      </c>
      <c r="R98" s="0" t="s">
        <v>107</v>
      </c>
    </row>
    <row r="99">
      <c r="A99" s="0">
        <v>179</v>
      </c>
      <c r="B99" s="0" t="s">
        <v>27</v>
      </c>
      <c r="C99" s="0" t="s">
        <v>33</v>
      </c>
      <c r="E99" s="5" t="s">
        <v>212</v>
      </c>
      <c r="F99" s="0" t="s">
        <v>1088</v>
      </c>
      <c r="G99" s="5" t="s">
        <v>1089</v>
      </c>
      <c r="H99" s="5" t="s">
        <v>210</v>
      </c>
      <c r="I99" s="2">
        <v>4</v>
      </c>
      <c r="J99" s="2">
        <v>0</v>
      </c>
      <c r="K99" s="5" t="s">
        <v>205</v>
      </c>
      <c r="M99" s="5" t="s">
        <v>1090</v>
      </c>
      <c r="N99" s="0" t="s">
        <v>104</v>
      </c>
      <c r="P99" s="3">
        <f>IF(O99="","",O99*MAX(I99,J99))</f>
      </c>
      <c r="Q99" s="0" t="s">
        <v>106</v>
      </c>
      <c r="R99" s="0" t="s">
        <v>107</v>
      </c>
    </row>
    <row r="100">
      <c r="A100" s="0">
        <v>180</v>
      </c>
      <c r="B100" s="0" t="s">
        <v>27</v>
      </c>
      <c r="C100" s="0" t="s">
        <v>30</v>
      </c>
      <c r="E100" s="5" t="s">
        <v>233</v>
      </c>
      <c r="F100" s="0" t="s">
        <v>1092</v>
      </c>
      <c r="G100" s="5" t="s">
        <v>1093</v>
      </c>
      <c r="I100" s="2">
        <v>29</v>
      </c>
      <c r="J100" s="2">
        <v>0</v>
      </c>
      <c r="M100" s="5" t="s">
        <v>1094</v>
      </c>
      <c r="N100" s="0" t="s">
        <v>104</v>
      </c>
      <c r="P100" s="3">
        <f>IF(O100="","",O100*MAX(I100,J100))</f>
      </c>
      <c r="Q100" s="0" t="s">
        <v>106</v>
      </c>
      <c r="R100" s="0" t="s">
        <v>107</v>
      </c>
    </row>
    <row r="101">
      <c r="A101" s="0">
        <v>182</v>
      </c>
      <c r="B101" s="0" t="s">
        <v>27</v>
      </c>
      <c r="C101" s="0" t="s">
        <v>30</v>
      </c>
      <c r="E101" s="5" t="s">
        <v>1102</v>
      </c>
      <c r="F101" s="0" t="s">
        <v>1099</v>
      </c>
      <c r="G101" s="5" t="s">
        <v>1100</v>
      </c>
      <c r="H101" s="5" t="s">
        <v>1101</v>
      </c>
      <c r="I101" s="2">
        <v>2</v>
      </c>
      <c r="J101" s="2">
        <v>0</v>
      </c>
      <c r="K101" s="5" t="s">
        <v>308</v>
      </c>
      <c r="M101" s="5" t="s">
        <v>1103</v>
      </c>
      <c r="N101" s="0" t="s">
        <v>104</v>
      </c>
      <c r="P101" s="3">
        <f>IF(O101="","",O101*MAX(I101,J101))</f>
      </c>
      <c r="Q101" s="0" t="s">
        <v>106</v>
      </c>
      <c r="R101" s="0" t="s">
        <v>107</v>
      </c>
    </row>
    <row r="102">
      <c r="A102" s="0">
        <v>185</v>
      </c>
      <c r="B102" s="0" t="s">
        <v>27</v>
      </c>
      <c r="C102" s="0" t="s">
        <v>30</v>
      </c>
      <c r="F102" s="0" t="s">
        <v>1115</v>
      </c>
      <c r="G102" s="5" t="s">
        <v>1116</v>
      </c>
      <c r="I102" s="2">
        <v>51</v>
      </c>
      <c r="J102" s="2">
        <v>0</v>
      </c>
      <c r="M102" s="5" t="s">
        <v>1117</v>
      </c>
      <c r="N102" s="0" t="s">
        <v>104</v>
      </c>
      <c r="P102" s="3">
        <f>IF(O102="","",O102*MAX(I102,J102))</f>
      </c>
      <c r="Q102" s="0" t="s">
        <v>106</v>
      </c>
      <c r="R102" s="0" t="s">
        <v>107</v>
      </c>
    </row>
    <row r="103">
      <c r="A103" s="0">
        <v>186</v>
      </c>
      <c r="B103" s="0" t="s">
        <v>27</v>
      </c>
      <c r="C103" s="0" t="s">
        <v>30</v>
      </c>
      <c r="F103" s="0" t="s">
        <v>1119</v>
      </c>
      <c r="G103" s="5" t="s">
        <v>1120</v>
      </c>
      <c r="I103" s="2">
        <v>91</v>
      </c>
      <c r="J103" s="2">
        <v>0</v>
      </c>
      <c r="M103" s="5" t="s">
        <v>1121</v>
      </c>
      <c r="N103" s="0" t="s">
        <v>104</v>
      </c>
      <c r="P103" s="3">
        <f>IF(O103="","",O103*MAX(I103,J103))</f>
      </c>
      <c r="Q103" s="0" t="s">
        <v>106</v>
      </c>
      <c r="R103" s="0" t="s">
        <v>107</v>
      </c>
    </row>
    <row r="104">
      <c r="A104" s="0">
        <v>187</v>
      </c>
      <c r="B104" s="0" t="s">
        <v>27</v>
      </c>
      <c r="C104" s="0" t="s">
        <v>33</v>
      </c>
      <c r="F104" s="0" t="s">
        <v>1123</v>
      </c>
      <c r="G104" s="5" t="s">
        <v>1124</v>
      </c>
      <c r="H104" s="5" t="s">
        <v>1125</v>
      </c>
      <c r="I104" s="2">
        <v>30</v>
      </c>
      <c r="J104" s="2">
        <v>0</v>
      </c>
      <c r="K104" s="5" t="s">
        <v>137</v>
      </c>
      <c r="M104" s="5" t="s">
        <v>1126</v>
      </c>
      <c r="N104" s="0" t="s">
        <v>104</v>
      </c>
      <c r="P104" s="3">
        <f>IF(O104="","",O104*MAX(I104,J104))</f>
      </c>
      <c r="Q104" s="0" t="s">
        <v>106</v>
      </c>
      <c r="R104" s="0" t="s">
        <v>107</v>
      </c>
    </row>
    <row r="105">
      <c r="A105" s="0">
        <v>188</v>
      </c>
      <c r="B105" s="0" t="s">
        <v>27</v>
      </c>
      <c r="C105" s="0" t="s">
        <v>30</v>
      </c>
      <c r="E105" s="5" t="s">
        <v>265</v>
      </c>
      <c r="F105" s="0" t="s">
        <v>1128</v>
      </c>
      <c r="G105" s="5" t="s">
        <v>1129</v>
      </c>
      <c r="I105" s="2">
        <v>293</v>
      </c>
      <c r="J105" s="2">
        <v>0</v>
      </c>
      <c r="M105" s="5" t="s">
        <v>1130</v>
      </c>
      <c r="N105" s="0" t="s">
        <v>104</v>
      </c>
      <c r="P105" s="3">
        <f>IF(O105="","",O105*MAX(I105,J105))</f>
      </c>
      <c r="Q105" s="0" t="s">
        <v>106</v>
      </c>
      <c r="R105" s="0" t="s">
        <v>107</v>
      </c>
    </row>
    <row r="106">
      <c r="A106" s="0">
        <v>189</v>
      </c>
      <c r="B106" s="0" t="s">
        <v>27</v>
      </c>
      <c r="C106" s="0" t="s">
        <v>30</v>
      </c>
      <c r="E106" s="5" t="s">
        <v>1134</v>
      </c>
      <c r="F106" s="0" t="s">
        <v>1132</v>
      </c>
      <c r="G106" s="5" t="s">
        <v>1133</v>
      </c>
      <c r="I106" s="2">
        <v>8</v>
      </c>
      <c r="J106" s="2">
        <v>0</v>
      </c>
      <c r="M106" s="5" t="s">
        <v>1135</v>
      </c>
      <c r="N106" s="0" t="s">
        <v>104</v>
      </c>
      <c r="P106" s="3">
        <f>IF(O106="","",O106*MAX(I106,J106))</f>
      </c>
      <c r="Q106" s="0" t="s">
        <v>106</v>
      </c>
      <c r="R106" s="0" t="s">
        <v>107</v>
      </c>
    </row>
    <row r="107">
      <c r="A107" s="0">
        <v>190</v>
      </c>
      <c r="B107" s="0" t="s">
        <v>27</v>
      </c>
      <c r="C107" s="0" t="s">
        <v>30</v>
      </c>
      <c r="E107" s="5" t="s">
        <v>1139</v>
      </c>
      <c r="F107" s="0" t="s">
        <v>1137</v>
      </c>
      <c r="G107" s="5" t="s">
        <v>1138</v>
      </c>
      <c r="I107" s="2">
        <v>570</v>
      </c>
      <c r="J107" s="2">
        <v>0</v>
      </c>
      <c r="M107" s="5" t="s">
        <v>1140</v>
      </c>
      <c r="N107" s="0" t="s">
        <v>104</v>
      </c>
      <c r="P107" s="3">
        <f>IF(O107="","",O107*MAX(I107,J107))</f>
      </c>
      <c r="Q107" s="0" t="s">
        <v>106</v>
      </c>
      <c r="R107" s="0" t="s">
        <v>107</v>
      </c>
    </row>
    <row r="108">
      <c r="A108" s="0">
        <v>194</v>
      </c>
      <c r="B108" s="0" t="s">
        <v>27</v>
      </c>
      <c r="C108" s="0" t="s">
        <v>30</v>
      </c>
      <c r="E108" s="5" t="s">
        <v>1158</v>
      </c>
      <c r="F108" s="0" t="s">
        <v>1156</v>
      </c>
      <c r="G108" s="5" t="s">
        <v>1157</v>
      </c>
      <c r="I108" s="2">
        <v>310</v>
      </c>
      <c r="J108" s="2">
        <v>0</v>
      </c>
      <c r="M108" s="5" t="s">
        <v>1159</v>
      </c>
      <c r="N108" s="0" t="s">
        <v>104</v>
      </c>
      <c r="P108" s="3">
        <f>IF(O108="","",O108*MAX(I108,J108))</f>
      </c>
      <c r="Q108" s="0" t="s">
        <v>106</v>
      </c>
      <c r="R108" s="0" t="s">
        <v>107</v>
      </c>
    </row>
    <row r="109">
      <c r="A109" s="0">
        <v>197</v>
      </c>
      <c r="B109" s="0" t="s">
        <v>27</v>
      </c>
      <c r="C109" s="0" t="s">
        <v>30</v>
      </c>
      <c r="E109" s="5" t="s">
        <v>301</v>
      </c>
      <c r="F109" s="0" t="s">
        <v>1170</v>
      </c>
      <c r="G109" s="5" t="s">
        <v>1171</v>
      </c>
      <c r="I109" s="2">
        <v>273</v>
      </c>
      <c r="J109" s="2">
        <v>0</v>
      </c>
      <c r="M109" s="5" t="s">
        <v>1172</v>
      </c>
      <c r="N109" s="0" t="s">
        <v>104</v>
      </c>
      <c r="P109" s="3">
        <f>IF(O109="","",O109*MAX(I109,J109))</f>
      </c>
      <c r="Q109" s="0" t="s">
        <v>106</v>
      </c>
      <c r="R109" s="0" t="s">
        <v>107</v>
      </c>
    </row>
    <row r="110">
      <c r="A110" s="0">
        <v>198</v>
      </c>
      <c r="B110" s="0" t="s">
        <v>27</v>
      </c>
      <c r="C110" s="0" t="s">
        <v>30</v>
      </c>
      <c r="E110" s="5" t="s">
        <v>1176</v>
      </c>
      <c r="F110" s="0" t="s">
        <v>1174</v>
      </c>
      <c r="G110" s="5" t="s">
        <v>1175</v>
      </c>
      <c r="I110" s="2">
        <v>7</v>
      </c>
      <c r="J110" s="2">
        <v>0</v>
      </c>
      <c r="M110" s="5" t="s">
        <v>1177</v>
      </c>
      <c r="N110" s="0" t="s">
        <v>104</v>
      </c>
      <c r="P110" s="3">
        <f>IF(O110="","",O110*MAX(I110,J110))</f>
      </c>
      <c r="Q110" s="0" t="s">
        <v>106</v>
      </c>
      <c r="R110" s="0" t="s">
        <v>107</v>
      </c>
    </row>
    <row r="111">
      <c r="A111" s="0">
        <v>199</v>
      </c>
      <c r="B111" s="0" t="s">
        <v>27</v>
      </c>
      <c r="C111" s="0" t="s">
        <v>30</v>
      </c>
      <c r="E111" s="5" t="s">
        <v>1181</v>
      </c>
      <c r="F111" s="0" t="s">
        <v>1179</v>
      </c>
      <c r="G111" s="5" t="s">
        <v>1180</v>
      </c>
      <c r="I111" s="2">
        <v>34</v>
      </c>
      <c r="J111" s="2">
        <v>0</v>
      </c>
      <c r="M111" s="5" t="s">
        <v>1182</v>
      </c>
      <c r="N111" s="0" t="s">
        <v>104</v>
      </c>
      <c r="P111" s="3">
        <f>IF(O111="","",O111*MAX(I111,J111))</f>
      </c>
      <c r="Q111" s="0" t="s">
        <v>106</v>
      </c>
      <c r="R111" s="0" t="s">
        <v>107</v>
      </c>
    </row>
    <row r="112">
      <c r="A112" s="0">
        <v>201</v>
      </c>
      <c r="B112" s="0" t="s">
        <v>27</v>
      </c>
      <c r="C112" s="0" t="s">
        <v>30</v>
      </c>
      <c r="E112" s="5" t="s">
        <v>475</v>
      </c>
      <c r="F112" s="0" t="s">
        <v>1190</v>
      </c>
      <c r="G112" s="5" t="s">
        <v>1191</v>
      </c>
      <c r="I112" s="2">
        <v>16</v>
      </c>
      <c r="J112" s="2">
        <v>0</v>
      </c>
      <c r="M112" s="5" t="s">
        <v>1192</v>
      </c>
      <c r="N112" s="0" t="s">
        <v>104</v>
      </c>
      <c r="P112" s="3">
        <f>IF(O112="","",O112*MAX(I112,J112))</f>
      </c>
      <c r="Q112" s="0" t="s">
        <v>106</v>
      </c>
      <c r="R112" s="0" t="s">
        <v>107</v>
      </c>
    </row>
    <row r="113">
      <c r="A113" s="0">
        <v>202</v>
      </c>
      <c r="B113" s="0" t="s">
        <v>27</v>
      </c>
      <c r="C113" s="0" t="s">
        <v>30</v>
      </c>
      <c r="E113" s="5" t="s">
        <v>1196</v>
      </c>
      <c r="F113" s="0" t="s">
        <v>1194</v>
      </c>
      <c r="G113" s="5" t="s">
        <v>1195</v>
      </c>
      <c r="I113" s="2">
        <v>60</v>
      </c>
      <c r="J113" s="2">
        <v>0</v>
      </c>
      <c r="M113" s="5" t="s">
        <v>1197</v>
      </c>
      <c r="N113" s="0" t="s">
        <v>104</v>
      </c>
      <c r="P113" s="3">
        <f>IF(O113="","",O113*MAX(I113,J113))</f>
      </c>
      <c r="Q113" s="0" t="s">
        <v>106</v>
      </c>
      <c r="R113" s="0" t="s">
        <v>107</v>
      </c>
    </row>
    <row r="114">
      <c r="A114" s="0">
        <v>203</v>
      </c>
      <c r="B114" s="0" t="s">
        <v>27</v>
      </c>
      <c r="C114" s="0" t="s">
        <v>30</v>
      </c>
      <c r="E114" s="5" t="s">
        <v>1201</v>
      </c>
      <c r="F114" s="0" t="s">
        <v>1199</v>
      </c>
      <c r="G114" s="5" t="s">
        <v>1200</v>
      </c>
      <c r="I114" s="2">
        <v>29</v>
      </c>
      <c r="J114" s="2">
        <v>0</v>
      </c>
      <c r="M114" s="5" t="s">
        <v>1202</v>
      </c>
      <c r="N114" s="0" t="s">
        <v>104</v>
      </c>
      <c r="P114" s="3">
        <f>IF(O114="","",O114*MAX(I114,J114))</f>
      </c>
      <c r="Q114" s="0" t="s">
        <v>106</v>
      </c>
      <c r="R114" s="0" t="s">
        <v>107</v>
      </c>
    </row>
    <row r="115">
      <c r="A115" s="0">
        <v>204</v>
      </c>
      <c r="B115" s="0" t="s">
        <v>27</v>
      </c>
      <c r="C115" s="0" t="s">
        <v>30</v>
      </c>
      <c r="E115" s="5" t="s">
        <v>1204</v>
      </c>
      <c r="F115" s="0" t="s">
        <v>1174</v>
      </c>
      <c r="G115" s="5" t="s">
        <v>1203</v>
      </c>
      <c r="I115" s="2">
        <v>16</v>
      </c>
      <c r="J115" s="2">
        <v>0</v>
      </c>
      <c r="M115" s="5" t="s">
        <v>1205</v>
      </c>
      <c r="N115" s="0" t="s">
        <v>104</v>
      </c>
      <c r="P115" s="3">
        <f>IF(O115="","",O115*MAX(I115,J115))</f>
      </c>
      <c r="Q115" s="0" t="s">
        <v>106</v>
      </c>
      <c r="R115" s="0" t="s">
        <v>107</v>
      </c>
    </row>
    <row r="116">
      <c r="A116" s="0">
        <v>205</v>
      </c>
      <c r="B116" s="0" t="s">
        <v>27</v>
      </c>
      <c r="C116" s="0" t="s">
        <v>30</v>
      </c>
      <c r="E116" s="5" t="s">
        <v>1204</v>
      </c>
      <c r="F116" s="0" t="s">
        <v>1207</v>
      </c>
      <c r="G116" s="5" t="s">
        <v>1208</v>
      </c>
      <c r="I116" s="2">
        <v>16</v>
      </c>
      <c r="J116" s="2">
        <v>0</v>
      </c>
      <c r="M116" s="5" t="s">
        <v>1209</v>
      </c>
      <c r="N116" s="0" t="s">
        <v>104</v>
      </c>
      <c r="P116" s="3">
        <f>IF(O116="","",O116*MAX(I116,J116))</f>
      </c>
      <c r="Q116" s="0" t="s">
        <v>106</v>
      </c>
      <c r="R116" s="0" t="s">
        <v>107</v>
      </c>
    </row>
    <row r="117">
      <c r="A117" s="0">
        <v>206</v>
      </c>
      <c r="B117" s="0" t="s">
        <v>27</v>
      </c>
      <c r="C117" s="0" t="s">
        <v>30</v>
      </c>
      <c r="E117" s="5" t="s">
        <v>1214</v>
      </c>
      <c r="F117" s="0" t="s">
        <v>1211</v>
      </c>
      <c r="G117" s="5" t="s">
        <v>1212</v>
      </c>
      <c r="H117" s="5" t="s">
        <v>1213</v>
      </c>
      <c r="I117" s="2">
        <v>78</v>
      </c>
      <c r="J117" s="2">
        <v>0</v>
      </c>
      <c r="K117" s="5" t="s">
        <v>101</v>
      </c>
      <c r="M117" s="5" t="s">
        <v>1215</v>
      </c>
      <c r="N117" s="0" t="s">
        <v>104</v>
      </c>
      <c r="P117" s="3">
        <f>IF(O117="","",O117*MAX(I117,J117))</f>
      </c>
      <c r="Q117" s="0" t="s">
        <v>106</v>
      </c>
      <c r="R117" s="0" t="s">
        <v>107</v>
      </c>
    </row>
    <row r="118">
      <c r="A118" s="0">
        <v>207</v>
      </c>
      <c r="B118" s="0" t="s">
        <v>27</v>
      </c>
      <c r="C118" s="0" t="s">
        <v>30</v>
      </c>
      <c r="E118" s="5" t="s">
        <v>1220</v>
      </c>
      <c r="F118" s="0" t="s">
        <v>1217</v>
      </c>
      <c r="G118" s="5" t="s">
        <v>1218</v>
      </c>
      <c r="H118" s="5" t="s">
        <v>1219</v>
      </c>
      <c r="I118" s="2">
        <v>61</v>
      </c>
      <c r="J118" s="2">
        <v>0</v>
      </c>
      <c r="K118" s="5" t="s">
        <v>101</v>
      </c>
      <c r="M118" s="5" t="s">
        <v>1221</v>
      </c>
      <c r="N118" s="0" t="s">
        <v>104</v>
      </c>
      <c r="P118" s="3">
        <f>IF(O118="","",O118*MAX(I118,J118))</f>
      </c>
      <c r="Q118" s="0" t="s">
        <v>106</v>
      </c>
      <c r="R118" s="0" t="s">
        <v>107</v>
      </c>
    </row>
    <row r="119">
      <c r="A119" s="0">
        <v>208</v>
      </c>
      <c r="B119" s="0" t="s">
        <v>27</v>
      </c>
      <c r="C119" s="0" t="s">
        <v>30</v>
      </c>
      <c r="E119" s="5" t="s">
        <v>1226</v>
      </c>
      <c r="F119" s="0" t="s">
        <v>1223</v>
      </c>
      <c r="G119" s="5" t="s">
        <v>1224</v>
      </c>
      <c r="H119" s="5" t="s">
        <v>1225</v>
      </c>
      <c r="I119" s="2">
        <v>42</v>
      </c>
      <c r="J119" s="2">
        <v>0</v>
      </c>
      <c r="K119" s="5" t="s">
        <v>101</v>
      </c>
      <c r="M119" s="5" t="s">
        <v>1227</v>
      </c>
      <c r="N119" s="0" t="s">
        <v>104</v>
      </c>
      <c r="P119" s="3">
        <f>IF(O119="","",O119*MAX(I119,J119))</f>
      </c>
      <c r="Q119" s="0" t="s">
        <v>106</v>
      </c>
      <c r="R119" s="0" t="s">
        <v>107</v>
      </c>
    </row>
    <row r="120">
      <c r="A120" s="0">
        <v>209</v>
      </c>
      <c r="B120" s="0" t="s">
        <v>27</v>
      </c>
      <c r="C120" s="0" t="s">
        <v>30</v>
      </c>
      <c r="E120" s="5" t="s">
        <v>337</v>
      </c>
      <c r="F120" s="0" t="s">
        <v>1099</v>
      </c>
      <c r="G120" s="5" t="s">
        <v>1228</v>
      </c>
      <c r="H120" s="5" t="s">
        <v>1229</v>
      </c>
      <c r="I120" s="2">
        <v>13</v>
      </c>
      <c r="J120" s="2">
        <v>0</v>
      </c>
      <c r="M120" s="5" t="s">
        <v>1230</v>
      </c>
      <c r="N120" s="0" t="s">
        <v>104</v>
      </c>
      <c r="P120" s="3">
        <f>IF(O120="","",O120*MAX(I120,J120))</f>
      </c>
      <c r="Q120" s="0" t="s">
        <v>106</v>
      </c>
      <c r="R120" s="0" t="s">
        <v>107</v>
      </c>
    </row>
    <row r="121">
      <c r="A121" s="0">
        <v>210</v>
      </c>
      <c r="B121" s="0" t="s">
        <v>27</v>
      </c>
      <c r="C121" s="0" t="s">
        <v>30</v>
      </c>
      <c r="E121" s="5" t="s">
        <v>1234</v>
      </c>
      <c r="F121" s="0" t="s">
        <v>1232</v>
      </c>
      <c r="G121" s="5" t="s">
        <v>1233</v>
      </c>
      <c r="I121" s="2">
        <v>632</v>
      </c>
      <c r="J121" s="2">
        <v>0</v>
      </c>
      <c r="M121" s="5" t="s">
        <v>1235</v>
      </c>
      <c r="N121" s="0" t="s">
        <v>104</v>
      </c>
      <c r="P121" s="3">
        <f>IF(O121="","",O121*MAX(I121,J121))</f>
      </c>
      <c r="Q121" s="0" t="s">
        <v>106</v>
      </c>
      <c r="R121" s="0" t="s">
        <v>107</v>
      </c>
    </row>
    <row r="122">
      <c r="A122" s="0">
        <v>211</v>
      </c>
      <c r="B122" s="0" t="s">
        <v>27</v>
      </c>
      <c r="C122" s="0" t="s">
        <v>30</v>
      </c>
      <c r="E122" s="5" t="s">
        <v>1240</v>
      </c>
      <c r="F122" s="0" t="s">
        <v>1238</v>
      </c>
      <c r="G122" s="5" t="s">
        <v>1239</v>
      </c>
      <c r="I122" s="2">
        <v>17</v>
      </c>
      <c r="J122" s="2">
        <v>0</v>
      </c>
      <c r="M122" s="5" t="s">
        <v>1241</v>
      </c>
      <c r="N122" s="0" t="s">
        <v>104</v>
      </c>
      <c r="P122" s="3">
        <f>IF(O122="","",O122*MAX(I122,J122))</f>
      </c>
      <c r="Q122" s="0" t="s">
        <v>106</v>
      </c>
      <c r="R122" s="0" t="s">
        <v>107</v>
      </c>
    </row>
    <row r="123">
      <c r="A123" s="0">
        <v>213</v>
      </c>
      <c r="B123" s="0" t="s">
        <v>27</v>
      </c>
      <c r="C123" s="0" t="s">
        <v>30</v>
      </c>
      <c r="E123" s="5" t="s">
        <v>1248</v>
      </c>
      <c r="F123" s="0" t="s">
        <v>1246</v>
      </c>
      <c r="G123" s="5" t="s">
        <v>1247</v>
      </c>
      <c r="I123" s="2">
        <v>11</v>
      </c>
      <c r="J123" s="2">
        <v>0</v>
      </c>
      <c r="M123" s="5" t="s">
        <v>1249</v>
      </c>
      <c r="N123" s="0" t="s">
        <v>104</v>
      </c>
      <c r="P123" s="3">
        <f>IF(O123="","",O123*MAX(I123,J123))</f>
      </c>
      <c r="Q123" s="0" t="s">
        <v>106</v>
      </c>
      <c r="R123" s="0" t="s">
        <v>107</v>
      </c>
    </row>
    <row r="124">
      <c r="A124" s="0">
        <v>214</v>
      </c>
      <c r="B124" s="0" t="s">
        <v>27</v>
      </c>
      <c r="C124" s="0" t="s">
        <v>30</v>
      </c>
      <c r="E124" s="5" t="s">
        <v>1253</v>
      </c>
      <c r="F124" s="0" t="s">
        <v>1251</v>
      </c>
      <c r="G124" s="5" t="s">
        <v>1252</v>
      </c>
      <c r="I124" s="2">
        <v>230</v>
      </c>
      <c r="J124" s="2">
        <v>0</v>
      </c>
      <c r="M124" s="5" t="s">
        <v>1254</v>
      </c>
      <c r="N124" s="0" t="s">
        <v>104</v>
      </c>
      <c r="P124" s="3">
        <f>IF(O124="","",O124*MAX(I124,J124))</f>
      </c>
      <c r="Q124" s="0" t="s">
        <v>106</v>
      </c>
      <c r="R124" s="0" t="s">
        <v>107</v>
      </c>
    </row>
    <row r="125">
      <c r="A125" s="0">
        <v>215</v>
      </c>
      <c r="B125" s="0" t="s">
        <v>27</v>
      </c>
      <c r="C125" s="0" t="s">
        <v>33</v>
      </c>
      <c r="E125" s="5" t="s">
        <v>1259</v>
      </c>
      <c r="F125" s="0" t="s">
        <v>1256</v>
      </c>
      <c r="G125" s="5" t="s">
        <v>1257</v>
      </c>
      <c r="H125" s="5" t="s">
        <v>1258</v>
      </c>
      <c r="I125" s="2">
        <v>92</v>
      </c>
      <c r="J125" s="2">
        <v>0</v>
      </c>
      <c r="M125" s="5" t="s">
        <v>1260</v>
      </c>
      <c r="N125" s="0" t="s">
        <v>104</v>
      </c>
      <c r="P125" s="3">
        <f>IF(O125="","",O125*MAX(I125,J125))</f>
      </c>
      <c r="Q125" s="0" t="s">
        <v>106</v>
      </c>
      <c r="R125" s="0" t="s">
        <v>107</v>
      </c>
    </row>
    <row r="126">
      <c r="A126" s="0">
        <v>216</v>
      </c>
      <c r="B126" s="0" t="s">
        <v>27</v>
      </c>
      <c r="C126" s="0" t="s">
        <v>30</v>
      </c>
      <c r="E126" s="5" t="s">
        <v>1264</v>
      </c>
      <c r="F126" s="0" t="s">
        <v>1262</v>
      </c>
      <c r="G126" s="5" t="s">
        <v>1263</v>
      </c>
      <c r="I126" s="2">
        <v>45</v>
      </c>
      <c r="J126" s="2">
        <v>0</v>
      </c>
      <c r="M126" s="5" t="s">
        <v>1265</v>
      </c>
      <c r="N126" s="0" t="s">
        <v>104</v>
      </c>
      <c r="P126" s="3">
        <f>IF(O126="","",O126*MAX(I126,J126))</f>
      </c>
      <c r="Q126" s="0" t="s">
        <v>106</v>
      </c>
      <c r="R126" s="0" t="s">
        <v>107</v>
      </c>
    </row>
    <row r="127">
      <c r="A127" s="0">
        <v>217</v>
      </c>
      <c r="B127" s="0" t="s">
        <v>27</v>
      </c>
      <c r="C127" s="0" t="s">
        <v>30</v>
      </c>
      <c r="E127" s="5" t="s">
        <v>1269</v>
      </c>
      <c r="F127" s="0" t="s">
        <v>1267</v>
      </c>
      <c r="G127" s="5" t="s">
        <v>1268</v>
      </c>
      <c r="I127" s="2">
        <v>41</v>
      </c>
      <c r="J127" s="2">
        <v>0</v>
      </c>
      <c r="M127" s="5" t="s">
        <v>1270</v>
      </c>
      <c r="N127" s="0" t="s">
        <v>104</v>
      </c>
      <c r="P127" s="3">
        <f>IF(O127="","",O127*MAX(I127,J127))</f>
      </c>
      <c r="Q127" s="0" t="s">
        <v>106</v>
      </c>
      <c r="R127" s="0" t="s">
        <v>107</v>
      </c>
    </row>
    <row r="128">
      <c r="A128" s="0">
        <v>219</v>
      </c>
      <c r="B128" s="0" t="s">
        <v>27</v>
      </c>
      <c r="C128" s="0" t="s">
        <v>30</v>
      </c>
      <c r="E128" s="5" t="s">
        <v>1102</v>
      </c>
      <c r="F128" s="0" t="s">
        <v>1275</v>
      </c>
      <c r="G128" s="5" t="s">
        <v>1276</v>
      </c>
      <c r="H128" s="5" t="s">
        <v>1101</v>
      </c>
      <c r="I128" s="2">
        <v>16</v>
      </c>
      <c r="J128" s="2">
        <v>0</v>
      </c>
      <c r="K128" s="5" t="s">
        <v>308</v>
      </c>
      <c r="M128" s="5" t="s">
        <v>1277</v>
      </c>
      <c r="N128" s="0" t="s">
        <v>104</v>
      </c>
      <c r="P128" s="3">
        <f>IF(O128="","",O128*MAX(I128,J128))</f>
      </c>
      <c r="Q128" s="0" t="s">
        <v>106</v>
      </c>
      <c r="R128" s="0" t="s">
        <v>107</v>
      </c>
    </row>
    <row r="129">
      <c r="A129" s="0">
        <v>220</v>
      </c>
      <c r="B129" s="0" t="s">
        <v>27</v>
      </c>
      <c r="C129" s="0" t="s">
        <v>30</v>
      </c>
      <c r="E129" s="5" t="s">
        <v>1281</v>
      </c>
      <c r="F129" s="0" t="s">
        <v>1279</v>
      </c>
      <c r="G129" s="5" t="s">
        <v>1280</v>
      </c>
      <c r="H129" s="5" t="s">
        <v>672</v>
      </c>
      <c r="I129" s="2">
        <v>9</v>
      </c>
      <c r="J129" s="2">
        <v>0</v>
      </c>
      <c r="M129" s="5" t="s">
        <v>1282</v>
      </c>
      <c r="N129" s="0" t="s">
        <v>104</v>
      </c>
      <c r="P129" s="3">
        <f>IF(O129="","",O129*MAX(I129,J129))</f>
      </c>
      <c r="Q129" s="0" t="s">
        <v>106</v>
      </c>
      <c r="R129" s="0" t="s">
        <v>107</v>
      </c>
    </row>
    <row r="130">
      <c r="A130" s="0">
        <v>221</v>
      </c>
      <c r="B130" s="0" t="s">
        <v>27</v>
      </c>
      <c r="C130" s="0" t="s">
        <v>30</v>
      </c>
      <c r="E130" s="5" t="s">
        <v>383</v>
      </c>
      <c r="F130" s="0" t="s">
        <v>1284</v>
      </c>
      <c r="G130" s="5" t="s">
        <v>1285</v>
      </c>
      <c r="I130" s="2">
        <v>380</v>
      </c>
      <c r="J130" s="2">
        <v>0</v>
      </c>
      <c r="M130" s="5" t="s">
        <v>1286</v>
      </c>
      <c r="N130" s="0" t="s">
        <v>104</v>
      </c>
      <c r="P130" s="3">
        <f>IF(O130="","",O130*MAX(I130,J130))</f>
      </c>
      <c r="Q130" s="0" t="s">
        <v>106</v>
      </c>
      <c r="R130" s="0" t="s">
        <v>107</v>
      </c>
    </row>
    <row r="131">
      <c r="A131" s="0">
        <v>222</v>
      </c>
      <c r="B131" s="0" t="s">
        <v>27</v>
      </c>
      <c r="C131" s="0" t="s">
        <v>30</v>
      </c>
      <c r="E131" s="5" t="s">
        <v>1290</v>
      </c>
      <c r="F131" s="0" t="s">
        <v>1288</v>
      </c>
      <c r="G131" s="5" t="s">
        <v>1289</v>
      </c>
      <c r="I131" s="2">
        <v>16</v>
      </c>
      <c r="J131" s="2">
        <v>0</v>
      </c>
      <c r="M131" s="5" t="s">
        <v>1291</v>
      </c>
      <c r="N131" s="0" t="s">
        <v>104</v>
      </c>
      <c r="P131" s="3">
        <f>IF(O131="","",O131*MAX(I131,J131))</f>
      </c>
      <c r="Q131" s="0" t="s">
        <v>106</v>
      </c>
      <c r="R131" s="0" t="s">
        <v>107</v>
      </c>
    </row>
    <row r="132">
      <c r="A132" s="0">
        <v>223</v>
      </c>
      <c r="B132" s="0" t="s">
        <v>27</v>
      </c>
      <c r="C132" s="0" t="s">
        <v>30</v>
      </c>
      <c r="E132" s="5" t="s">
        <v>1296</v>
      </c>
      <c r="F132" s="0" t="s">
        <v>1293</v>
      </c>
      <c r="G132" s="5" t="s">
        <v>1294</v>
      </c>
      <c r="H132" s="5" t="s">
        <v>1295</v>
      </c>
      <c r="I132" s="2">
        <v>39</v>
      </c>
      <c r="J132" s="2">
        <v>0</v>
      </c>
      <c r="K132" s="5" t="s">
        <v>169</v>
      </c>
      <c r="M132" s="5" t="s">
        <v>1297</v>
      </c>
      <c r="N132" s="0" t="s">
        <v>104</v>
      </c>
      <c r="P132" s="3">
        <f>IF(O132="","",O132*MAX(I132,J132))</f>
      </c>
      <c r="Q132" s="0" t="s">
        <v>106</v>
      </c>
      <c r="R132" s="0" t="s">
        <v>107</v>
      </c>
    </row>
    <row r="133">
      <c r="A133" s="0">
        <v>224</v>
      </c>
      <c r="B133" s="0" t="s">
        <v>27</v>
      </c>
      <c r="C133" s="0" t="s">
        <v>30</v>
      </c>
      <c r="E133" s="5" t="s">
        <v>1302</v>
      </c>
      <c r="F133" s="0" t="s">
        <v>1299</v>
      </c>
      <c r="G133" s="5" t="s">
        <v>1300</v>
      </c>
      <c r="H133" s="5" t="s">
        <v>1301</v>
      </c>
      <c r="I133" s="2">
        <v>1</v>
      </c>
      <c r="J133" s="2">
        <v>0</v>
      </c>
      <c r="M133" s="5" t="s">
        <v>1303</v>
      </c>
      <c r="N133" s="0" t="s">
        <v>104</v>
      </c>
      <c r="P133" s="3">
        <f>IF(O133="","",O133*MAX(I133,J133))</f>
      </c>
      <c r="Q133" s="0" t="s">
        <v>106</v>
      </c>
      <c r="R133" s="0" t="s">
        <v>107</v>
      </c>
    </row>
    <row r="134">
      <c r="A134" s="0">
        <v>227</v>
      </c>
      <c r="B134" s="0" t="s">
        <v>27</v>
      </c>
      <c r="C134" s="0" t="s">
        <v>30</v>
      </c>
      <c r="E134" s="5" t="s">
        <v>1315</v>
      </c>
      <c r="F134" s="0" t="s">
        <v>1313</v>
      </c>
      <c r="G134" s="5" t="s">
        <v>1314</v>
      </c>
      <c r="I134" s="2">
        <v>30</v>
      </c>
      <c r="J134" s="2">
        <v>0</v>
      </c>
      <c r="M134" s="5" t="s">
        <v>1316</v>
      </c>
      <c r="N134" s="0" t="s">
        <v>104</v>
      </c>
      <c r="P134" s="3">
        <f>IF(O134="","",O134*MAX(I134,J134))</f>
      </c>
      <c r="Q134" s="0" t="s">
        <v>106</v>
      </c>
      <c r="R134" s="0" t="s">
        <v>107</v>
      </c>
    </row>
    <row r="135">
      <c r="A135" s="0">
        <v>228</v>
      </c>
      <c r="B135" s="0" t="s">
        <v>27</v>
      </c>
      <c r="C135" s="0" t="s">
        <v>33</v>
      </c>
      <c r="F135" s="0" t="s">
        <v>1318</v>
      </c>
      <c r="G135" s="5" t="s">
        <v>1319</v>
      </c>
      <c r="H135" s="5" t="s">
        <v>1047</v>
      </c>
      <c r="I135" s="2">
        <v>193</v>
      </c>
      <c r="J135" s="2">
        <v>0</v>
      </c>
      <c r="K135" s="5" t="s">
        <v>259</v>
      </c>
      <c r="M135" s="5" t="s">
        <v>394</v>
      </c>
      <c r="N135" s="0" t="s">
        <v>104</v>
      </c>
      <c r="P135" s="3">
        <f>IF(O135="","",O135*MAX(I135,J135))</f>
      </c>
      <c r="Q135" s="0" t="s">
        <v>106</v>
      </c>
      <c r="R135" s="0" t="s">
        <v>107</v>
      </c>
    </row>
    <row r="136">
      <c r="A136" s="0">
        <v>230</v>
      </c>
      <c r="B136" s="0" t="s">
        <v>27</v>
      </c>
      <c r="C136" s="0" t="s">
        <v>33</v>
      </c>
      <c r="F136" s="0" t="s">
        <v>1325</v>
      </c>
      <c r="G136" s="5" t="s">
        <v>1326</v>
      </c>
      <c r="H136" s="5" t="s">
        <v>1327</v>
      </c>
      <c r="I136" s="2">
        <v>9</v>
      </c>
      <c r="J136" s="2">
        <v>0</v>
      </c>
      <c r="K136" s="5" t="s">
        <v>259</v>
      </c>
      <c r="M136" s="5" t="s">
        <v>1328</v>
      </c>
      <c r="N136" s="0" t="s">
        <v>104</v>
      </c>
      <c r="P136" s="3">
        <f>IF(O136="","",O136*MAX(I136,J136))</f>
      </c>
      <c r="Q136" s="0" t="s">
        <v>106</v>
      </c>
      <c r="R136" s="0" t="s">
        <v>107</v>
      </c>
    </row>
    <row r="137">
      <c r="A137" s="0">
        <v>232</v>
      </c>
      <c r="B137" s="0" t="s">
        <v>27</v>
      </c>
      <c r="C137" s="0" t="s">
        <v>30</v>
      </c>
      <c r="E137" s="5" t="s">
        <v>440</v>
      </c>
      <c r="F137" s="0" t="s">
        <v>1334</v>
      </c>
      <c r="G137" s="5" t="s">
        <v>1335</v>
      </c>
      <c r="I137" s="2">
        <v>23</v>
      </c>
      <c r="J137" s="2">
        <v>0</v>
      </c>
      <c r="M137" s="5" t="s">
        <v>1336</v>
      </c>
      <c r="N137" s="0" t="s">
        <v>104</v>
      </c>
      <c r="P137" s="3">
        <f>IF(O137="","",O137*MAX(I137,J137))</f>
      </c>
      <c r="Q137" s="0" t="s">
        <v>106</v>
      </c>
      <c r="R137" s="0" t="s">
        <v>107</v>
      </c>
    </row>
    <row r="138">
      <c r="A138" s="0">
        <v>233</v>
      </c>
      <c r="B138" s="0" t="s">
        <v>27</v>
      </c>
      <c r="C138" s="0" t="s">
        <v>33</v>
      </c>
      <c r="F138" s="0" t="s">
        <v>1338</v>
      </c>
      <c r="G138" s="5" t="s">
        <v>1339</v>
      </c>
      <c r="H138" s="5" t="s">
        <v>1047</v>
      </c>
      <c r="I138" s="2">
        <v>110</v>
      </c>
      <c r="J138" s="2">
        <v>0</v>
      </c>
      <c r="K138" s="5" t="s">
        <v>259</v>
      </c>
      <c r="M138" s="5" t="s">
        <v>1340</v>
      </c>
      <c r="N138" s="0" t="s">
        <v>104</v>
      </c>
      <c r="P138" s="3">
        <f>IF(O138="","",O138*MAX(I138,J138))</f>
      </c>
      <c r="Q138" s="0" t="s">
        <v>106</v>
      </c>
      <c r="R138" s="0" t="s">
        <v>107</v>
      </c>
    </row>
    <row r="139">
      <c r="A139" s="0">
        <v>234</v>
      </c>
      <c r="B139" s="0" t="s">
        <v>27</v>
      </c>
      <c r="C139" s="0" t="s">
        <v>33</v>
      </c>
      <c r="F139" s="0" t="s">
        <v>1342</v>
      </c>
      <c r="G139" s="5" t="s">
        <v>1343</v>
      </c>
      <c r="H139" s="5" t="s">
        <v>258</v>
      </c>
      <c r="I139" s="2">
        <v>260</v>
      </c>
      <c r="J139" s="2">
        <v>0</v>
      </c>
      <c r="K139" s="5" t="s">
        <v>259</v>
      </c>
      <c r="M139" s="5" t="s">
        <v>1344</v>
      </c>
      <c r="N139" s="0" t="s">
        <v>104</v>
      </c>
      <c r="P139" s="3">
        <f>IF(O139="","",O139*MAX(I139,J139))</f>
      </c>
      <c r="Q139" s="0" t="s">
        <v>106</v>
      </c>
      <c r="R139" s="0" t="s">
        <v>107</v>
      </c>
    </row>
    <row r="140">
      <c r="A140" s="0">
        <v>235</v>
      </c>
      <c r="B140" s="0" t="s">
        <v>27</v>
      </c>
      <c r="C140" s="0" t="s">
        <v>30</v>
      </c>
      <c r="E140" s="5" t="s">
        <v>452</v>
      </c>
      <c r="F140" s="0" t="s">
        <v>1346</v>
      </c>
      <c r="G140" s="5" t="s">
        <v>1347</v>
      </c>
      <c r="I140" s="2">
        <v>1465</v>
      </c>
      <c r="J140" s="2">
        <v>0</v>
      </c>
      <c r="M140" s="5" t="s">
        <v>1348</v>
      </c>
      <c r="N140" s="0" t="s">
        <v>104</v>
      </c>
      <c r="P140" s="3">
        <f>IF(O140="","",O140*MAX(I140,J140))</f>
      </c>
      <c r="Q140" s="0" t="s">
        <v>106</v>
      </c>
      <c r="R140" s="0" t="s">
        <v>107</v>
      </c>
    </row>
    <row r="141">
      <c r="A141" s="0">
        <v>236</v>
      </c>
      <c r="B141" s="0" t="s">
        <v>27</v>
      </c>
      <c r="C141" s="0" t="s">
        <v>33</v>
      </c>
      <c r="F141" s="0" t="s">
        <v>1350</v>
      </c>
      <c r="G141" s="5" t="s">
        <v>1351</v>
      </c>
      <c r="H141" s="5" t="s">
        <v>258</v>
      </c>
      <c r="I141" s="2">
        <v>580</v>
      </c>
      <c r="J141" s="2">
        <v>0</v>
      </c>
      <c r="K141" s="5" t="s">
        <v>259</v>
      </c>
      <c r="M141" s="5" t="s">
        <v>1352</v>
      </c>
      <c r="N141" s="0" t="s">
        <v>104</v>
      </c>
      <c r="P141" s="3">
        <f>IF(O141="","",O141*MAX(I141,J141))</f>
      </c>
      <c r="Q141" s="0" t="s">
        <v>106</v>
      </c>
      <c r="R141" s="0" t="s">
        <v>107</v>
      </c>
    </row>
    <row r="142">
      <c r="A142" s="0">
        <v>237</v>
      </c>
      <c r="B142" s="0" t="s">
        <v>27</v>
      </c>
      <c r="C142" s="0" t="s">
        <v>30</v>
      </c>
      <c r="E142" s="5" t="s">
        <v>1356</v>
      </c>
      <c r="F142" s="0" t="s">
        <v>1354</v>
      </c>
      <c r="G142" s="5" t="s">
        <v>1355</v>
      </c>
      <c r="I142" s="2">
        <v>252</v>
      </c>
      <c r="J142" s="2">
        <v>0</v>
      </c>
      <c r="M142" s="5" t="s">
        <v>1357</v>
      </c>
      <c r="N142" s="0" t="s">
        <v>104</v>
      </c>
      <c r="P142" s="3">
        <f>IF(O142="","",O142*MAX(I142,J142))</f>
      </c>
      <c r="Q142" s="0" t="s">
        <v>106</v>
      </c>
      <c r="R142" s="0" t="s">
        <v>107</v>
      </c>
    </row>
    <row r="143">
      <c r="A143" s="0">
        <v>238</v>
      </c>
      <c r="B143" s="0" t="s">
        <v>27</v>
      </c>
      <c r="C143" s="0" t="s">
        <v>30</v>
      </c>
      <c r="E143" s="5" t="s">
        <v>462</v>
      </c>
      <c r="F143" s="0" t="s">
        <v>1023</v>
      </c>
      <c r="G143" s="5" t="s">
        <v>1358</v>
      </c>
      <c r="I143" s="2">
        <v>21</v>
      </c>
      <c r="J143" s="2">
        <v>0</v>
      </c>
      <c r="M143" s="5" t="s">
        <v>1359</v>
      </c>
      <c r="N143" s="0" t="s">
        <v>104</v>
      </c>
      <c r="P143" s="3">
        <f>IF(O143="","",O143*MAX(I143,J143))</f>
      </c>
      <c r="Q143" s="0" t="s">
        <v>106</v>
      </c>
      <c r="R143" s="0" t="s">
        <v>107</v>
      </c>
    </row>
    <row r="144">
      <c r="A144" s="0">
        <v>239</v>
      </c>
      <c r="B144" s="0" t="s">
        <v>27</v>
      </c>
      <c r="C144" s="0" t="s">
        <v>33</v>
      </c>
      <c r="F144" s="0" t="s">
        <v>1361</v>
      </c>
      <c r="G144" s="5" t="s">
        <v>1362</v>
      </c>
      <c r="H144" s="5" t="s">
        <v>1047</v>
      </c>
      <c r="I144" s="2">
        <v>92</v>
      </c>
      <c r="J144" s="2">
        <v>0</v>
      </c>
      <c r="K144" s="5" t="s">
        <v>259</v>
      </c>
      <c r="M144" s="5" t="s">
        <v>1363</v>
      </c>
      <c r="N144" s="0" t="s">
        <v>104</v>
      </c>
      <c r="P144" s="3">
        <f>IF(O144="","",O144*MAX(I144,J144))</f>
      </c>
      <c r="Q144" s="0" t="s">
        <v>106</v>
      </c>
      <c r="R144" s="0" t="s">
        <v>107</v>
      </c>
    </row>
    <row r="145">
      <c r="A145" s="0">
        <v>241</v>
      </c>
      <c r="B145" s="0" t="s">
        <v>27</v>
      </c>
      <c r="C145" s="0" t="s">
        <v>30</v>
      </c>
      <c r="E145" s="5" t="s">
        <v>1373</v>
      </c>
      <c r="F145" s="0" t="s">
        <v>1371</v>
      </c>
      <c r="G145" s="5" t="s">
        <v>1372</v>
      </c>
      <c r="I145" s="2">
        <v>46</v>
      </c>
      <c r="J145" s="2">
        <v>0</v>
      </c>
      <c r="M145" s="5" t="s">
        <v>1374</v>
      </c>
      <c r="N145" s="0" t="s">
        <v>104</v>
      </c>
      <c r="P145" s="3">
        <f>IF(O145="","",O145*MAX(I145,J145))</f>
      </c>
      <c r="Q145" s="0" t="s">
        <v>106</v>
      </c>
      <c r="R145" s="0" t="s">
        <v>107</v>
      </c>
    </row>
    <row r="146">
      <c r="A146" s="0">
        <v>242</v>
      </c>
      <c r="B146" s="0" t="s">
        <v>27</v>
      </c>
      <c r="C146" s="0" t="s">
        <v>30</v>
      </c>
      <c r="E146" s="5" t="s">
        <v>907</v>
      </c>
      <c r="F146" s="0" t="s">
        <v>1376</v>
      </c>
      <c r="G146" s="5" t="s">
        <v>1377</v>
      </c>
      <c r="I146" s="2">
        <v>11</v>
      </c>
      <c r="J146" s="2">
        <v>0</v>
      </c>
      <c r="M146" s="5" t="s">
        <v>1378</v>
      </c>
      <c r="N146" s="0" t="s">
        <v>104</v>
      </c>
      <c r="P146" s="3">
        <f>IF(O146="","",O146*MAX(I146,J146))</f>
      </c>
      <c r="Q146" s="0" t="s">
        <v>106</v>
      </c>
      <c r="R146" s="0" t="s">
        <v>107</v>
      </c>
    </row>
    <row r="147">
      <c r="A147" s="0">
        <v>245</v>
      </c>
      <c r="B147" s="0" t="s">
        <v>27</v>
      </c>
      <c r="C147" s="0" t="s">
        <v>30</v>
      </c>
      <c r="E147" s="5" t="s">
        <v>1394</v>
      </c>
      <c r="F147" s="0" t="s">
        <v>1392</v>
      </c>
      <c r="G147" s="5" t="s">
        <v>1393</v>
      </c>
      <c r="H147" s="5" t="s">
        <v>519</v>
      </c>
      <c r="I147" s="2">
        <v>220</v>
      </c>
      <c r="J147" s="2">
        <v>0</v>
      </c>
      <c r="K147" s="5" t="s">
        <v>1395</v>
      </c>
      <c r="M147" s="5" t="s">
        <v>1396</v>
      </c>
      <c r="N147" s="0" t="s">
        <v>104</v>
      </c>
      <c r="P147" s="3">
        <f>IF(O147="","",O147*MAX(I147,J147))</f>
      </c>
      <c r="Q147" s="0" t="s">
        <v>106</v>
      </c>
      <c r="R147" s="0" t="s">
        <v>107</v>
      </c>
    </row>
    <row r="148">
      <c r="A148" s="0">
        <v>248</v>
      </c>
      <c r="B148" s="0" t="s">
        <v>27</v>
      </c>
      <c r="C148" s="0" t="s">
        <v>30</v>
      </c>
      <c r="E148" s="5" t="s">
        <v>1411</v>
      </c>
      <c r="F148" s="0" t="s">
        <v>1409</v>
      </c>
      <c r="G148" s="5" t="s">
        <v>1410</v>
      </c>
      <c r="I148" s="2">
        <v>49</v>
      </c>
      <c r="J148" s="2">
        <v>0</v>
      </c>
      <c r="M148" s="5" t="s">
        <v>1412</v>
      </c>
      <c r="N148" s="0" t="s">
        <v>104</v>
      </c>
      <c r="P148" s="3">
        <f>IF(O148="","",O148*MAX(I148,J148))</f>
      </c>
      <c r="Q148" s="0" t="s">
        <v>106</v>
      </c>
      <c r="R148" s="0" t="s">
        <v>107</v>
      </c>
    </row>
    <row r="149">
      <c r="A149" s="0">
        <v>250</v>
      </c>
      <c r="B149" s="0" t="s">
        <v>27</v>
      </c>
      <c r="C149" s="0" t="s">
        <v>30</v>
      </c>
      <c r="F149" s="0" t="s">
        <v>1421</v>
      </c>
      <c r="G149" s="5" t="s">
        <v>1422</v>
      </c>
      <c r="H149" s="5" t="s">
        <v>1423</v>
      </c>
      <c r="I149" s="2">
        <v>59</v>
      </c>
      <c r="J149" s="2">
        <v>0</v>
      </c>
      <c r="K149" s="5" t="s">
        <v>101</v>
      </c>
      <c r="M149" s="5" t="s">
        <v>1424</v>
      </c>
      <c r="N149" s="0" t="s">
        <v>104</v>
      </c>
      <c r="P149" s="3">
        <f>IF(O149="","",O149*MAX(I149,J149))</f>
      </c>
      <c r="Q149" s="0" t="s">
        <v>106</v>
      </c>
      <c r="R149" s="0" t="s">
        <v>107</v>
      </c>
    </row>
    <row r="150">
      <c r="A150" s="0">
        <v>251</v>
      </c>
      <c r="B150" s="0" t="s">
        <v>27</v>
      </c>
      <c r="C150" s="0" t="s">
        <v>30</v>
      </c>
      <c r="F150" s="0" t="s">
        <v>1426</v>
      </c>
      <c r="G150" s="5" t="s">
        <v>1427</v>
      </c>
      <c r="H150" s="5" t="s">
        <v>1423</v>
      </c>
      <c r="I150" s="2">
        <v>94</v>
      </c>
      <c r="J150" s="2">
        <v>0</v>
      </c>
      <c r="K150" s="5" t="s">
        <v>101</v>
      </c>
      <c r="M150" s="5" t="s">
        <v>1424</v>
      </c>
      <c r="N150" s="0" t="s">
        <v>104</v>
      </c>
      <c r="P150" s="3">
        <f>IF(O150="","",O150*MAX(I150,J150))</f>
      </c>
      <c r="Q150" s="0" t="s">
        <v>106</v>
      </c>
      <c r="R150" s="0" t="s">
        <v>107</v>
      </c>
    </row>
    <row r="151">
      <c r="A151" s="0">
        <v>252</v>
      </c>
      <c r="B151" s="0" t="s">
        <v>27</v>
      </c>
      <c r="C151" s="0" t="s">
        <v>30</v>
      </c>
      <c r="F151" s="0" t="s">
        <v>1429</v>
      </c>
      <c r="G151" s="5" t="s">
        <v>1430</v>
      </c>
      <c r="H151" s="5" t="s">
        <v>336</v>
      </c>
      <c r="I151" s="2">
        <v>96</v>
      </c>
      <c r="J151" s="2">
        <v>0</v>
      </c>
      <c r="K151" s="5" t="s">
        <v>101</v>
      </c>
      <c r="M151" s="5" t="s">
        <v>1431</v>
      </c>
      <c r="N151" s="0" t="s">
        <v>104</v>
      </c>
      <c r="P151" s="3">
        <f>IF(O151="","",O151*MAX(I151,J151))</f>
      </c>
      <c r="Q151" s="0" t="s">
        <v>106</v>
      </c>
      <c r="R151" s="0" t="s">
        <v>107</v>
      </c>
    </row>
    <row r="152">
      <c r="A152" s="0">
        <v>253</v>
      </c>
      <c r="B152" s="0" t="s">
        <v>27</v>
      </c>
      <c r="C152" s="0" t="s">
        <v>30</v>
      </c>
      <c r="F152" s="0" t="s">
        <v>1433</v>
      </c>
      <c r="G152" s="5" t="s">
        <v>1434</v>
      </c>
      <c r="H152" s="5" t="s">
        <v>336</v>
      </c>
      <c r="I152" s="2">
        <v>136</v>
      </c>
      <c r="J152" s="2">
        <v>0</v>
      </c>
      <c r="K152" s="5" t="s">
        <v>101</v>
      </c>
      <c r="M152" s="5" t="s">
        <v>1431</v>
      </c>
      <c r="N152" s="0" t="s">
        <v>104</v>
      </c>
      <c r="P152" s="3">
        <f>IF(O152="","",O152*MAX(I152,J152))</f>
      </c>
      <c r="Q152" s="0" t="s">
        <v>106</v>
      </c>
      <c r="R152" s="0" t="s">
        <v>107</v>
      </c>
    </row>
    <row r="153">
      <c r="A153" s="0">
        <v>254</v>
      </c>
      <c r="B153" s="0" t="s">
        <v>27</v>
      </c>
      <c r="C153" s="0" t="s">
        <v>30</v>
      </c>
      <c r="E153" s="5" t="s">
        <v>541</v>
      </c>
      <c r="F153" s="0" t="s">
        <v>1436</v>
      </c>
      <c r="G153" s="5" t="s">
        <v>1437</v>
      </c>
      <c r="I153" s="2">
        <v>4</v>
      </c>
      <c r="J153" s="2">
        <v>0</v>
      </c>
      <c r="M153" s="5" t="s">
        <v>1438</v>
      </c>
      <c r="N153" s="0" t="s">
        <v>104</v>
      </c>
      <c r="P153" s="3">
        <f>IF(O153="","",O153*MAX(I153,J153))</f>
      </c>
      <c r="Q153" s="0" t="s">
        <v>106</v>
      </c>
      <c r="R153" s="0" t="s">
        <v>107</v>
      </c>
    </row>
    <row r="154">
      <c r="A154" s="0">
        <v>255</v>
      </c>
      <c r="B154" s="0" t="s">
        <v>27</v>
      </c>
      <c r="C154" s="0" t="s">
        <v>30</v>
      </c>
      <c r="E154" s="5" t="s">
        <v>541</v>
      </c>
      <c r="F154" s="0" t="s">
        <v>1440</v>
      </c>
      <c r="G154" s="5" t="s">
        <v>1441</v>
      </c>
      <c r="I154" s="2">
        <v>4</v>
      </c>
      <c r="J154" s="2">
        <v>0</v>
      </c>
      <c r="M154" s="5" t="s">
        <v>1438</v>
      </c>
      <c r="N154" s="0" t="s">
        <v>104</v>
      </c>
      <c r="P154" s="3">
        <f>IF(O154="","",O154*MAX(I154,J154))</f>
      </c>
      <c r="Q154" s="0" t="s">
        <v>106</v>
      </c>
      <c r="R154" s="0" t="s">
        <v>107</v>
      </c>
    </row>
    <row r="155">
      <c r="A155" s="0">
        <v>256</v>
      </c>
      <c r="B155" s="0" t="s">
        <v>27</v>
      </c>
      <c r="C155" s="0" t="s">
        <v>30</v>
      </c>
      <c r="E155" s="5" t="s">
        <v>554</v>
      </c>
      <c r="F155" s="0" t="s">
        <v>1443</v>
      </c>
      <c r="G155" s="5" t="s">
        <v>1444</v>
      </c>
      <c r="H155" s="5" t="s">
        <v>1445</v>
      </c>
      <c r="I155" s="2">
        <v>809</v>
      </c>
      <c r="J155" s="2">
        <v>0</v>
      </c>
      <c r="M155" s="5" t="s">
        <v>1446</v>
      </c>
      <c r="N155" s="0" t="s">
        <v>104</v>
      </c>
      <c r="P155" s="3">
        <f>IF(O155="","",O155*MAX(I155,J155))</f>
      </c>
      <c r="Q155" s="0" t="s">
        <v>106</v>
      </c>
      <c r="R155" s="0" t="s">
        <v>107</v>
      </c>
    </row>
    <row r="156">
      <c r="A156" s="0">
        <v>257</v>
      </c>
      <c r="B156" s="0" t="s">
        <v>27</v>
      </c>
      <c r="C156" s="0" t="s">
        <v>30</v>
      </c>
      <c r="E156" s="5" t="s">
        <v>1451</v>
      </c>
      <c r="F156" s="0" t="s">
        <v>1448</v>
      </c>
      <c r="G156" s="5" t="s">
        <v>1449</v>
      </c>
      <c r="H156" s="5" t="s">
        <v>1450</v>
      </c>
      <c r="I156" s="2">
        <v>181</v>
      </c>
      <c r="J156" s="2">
        <v>0</v>
      </c>
      <c r="M156" s="5" t="s">
        <v>1452</v>
      </c>
      <c r="N156" s="0" t="s">
        <v>104</v>
      </c>
      <c r="P156" s="3">
        <f>IF(O156="","",O156*MAX(I156,J156))</f>
      </c>
      <c r="Q156" s="0" t="s">
        <v>106</v>
      </c>
      <c r="R156" s="0" t="s">
        <v>107</v>
      </c>
    </row>
    <row r="157">
      <c r="A157" s="0">
        <v>259</v>
      </c>
      <c r="B157" s="0" t="s">
        <v>27</v>
      </c>
      <c r="C157" s="0" t="s">
        <v>30</v>
      </c>
      <c r="E157" s="5" t="s">
        <v>1460</v>
      </c>
      <c r="F157" s="0" t="s">
        <v>1132</v>
      </c>
      <c r="G157" s="5" t="s">
        <v>1459</v>
      </c>
      <c r="I157" s="2">
        <v>80</v>
      </c>
      <c r="J157" s="2">
        <v>0</v>
      </c>
      <c r="M157" s="5" t="s">
        <v>1461</v>
      </c>
      <c r="N157" s="0" t="s">
        <v>104</v>
      </c>
      <c r="P157" s="3">
        <f>IF(O157="","",O157*MAX(I157,J157))</f>
      </c>
      <c r="Q157" s="0" t="s">
        <v>106</v>
      </c>
      <c r="R157" s="0" t="s">
        <v>107</v>
      </c>
    </row>
    <row r="158">
      <c r="A158" s="0">
        <v>261</v>
      </c>
      <c r="B158" s="0" t="s">
        <v>27</v>
      </c>
      <c r="C158" s="0" t="s">
        <v>33</v>
      </c>
      <c r="E158" s="5" t="s">
        <v>1471</v>
      </c>
      <c r="F158" s="0" t="s">
        <v>1469</v>
      </c>
      <c r="G158" s="5" t="s">
        <v>1470</v>
      </c>
      <c r="H158" s="5" t="s">
        <v>1047</v>
      </c>
      <c r="I158" s="2">
        <v>131</v>
      </c>
      <c r="J158" s="2">
        <v>0</v>
      </c>
      <c r="K158" s="5" t="s">
        <v>259</v>
      </c>
      <c r="M158" s="5" t="s">
        <v>1472</v>
      </c>
      <c r="N158" s="0" t="s">
        <v>104</v>
      </c>
      <c r="P158" s="3">
        <f>IF(O158="","",O158*MAX(I158,J158))</f>
      </c>
      <c r="Q158" s="0" t="s">
        <v>106</v>
      </c>
      <c r="R158" s="0" t="s">
        <v>107</v>
      </c>
    </row>
    <row r="159">
      <c r="A159" s="0">
        <v>262</v>
      </c>
      <c r="B159" s="0" t="s">
        <v>27</v>
      </c>
      <c r="C159" s="0" t="s">
        <v>33</v>
      </c>
      <c r="E159" s="5" t="s">
        <v>1476</v>
      </c>
      <c r="F159" s="0" t="s">
        <v>1474</v>
      </c>
      <c r="G159" s="5" t="s">
        <v>1475</v>
      </c>
      <c r="H159" s="5" t="s">
        <v>258</v>
      </c>
      <c r="I159" s="2">
        <v>380</v>
      </c>
      <c r="J159" s="2">
        <v>0</v>
      </c>
      <c r="K159" s="5" t="s">
        <v>259</v>
      </c>
      <c r="M159" s="5" t="s">
        <v>1477</v>
      </c>
      <c r="N159" s="0" t="s">
        <v>104</v>
      </c>
      <c r="P159" s="3">
        <f>IF(O159="","",O159*MAX(I159,J159))</f>
      </c>
      <c r="Q159" s="0" t="s">
        <v>106</v>
      </c>
      <c r="R159" s="0" t="s">
        <v>107</v>
      </c>
    </row>
    <row r="160">
      <c r="A160" s="0">
        <v>263</v>
      </c>
      <c r="B160" s="0" t="s">
        <v>27</v>
      </c>
      <c r="C160" s="0" t="s">
        <v>30</v>
      </c>
      <c r="E160" s="5" t="s">
        <v>1481</v>
      </c>
      <c r="F160" s="0" t="s">
        <v>1479</v>
      </c>
      <c r="G160" s="5" t="s">
        <v>1480</v>
      </c>
      <c r="I160" s="2">
        <v>250</v>
      </c>
      <c r="J160" s="2">
        <v>0</v>
      </c>
      <c r="M160" s="5" t="s">
        <v>1482</v>
      </c>
      <c r="N160" s="0" t="s">
        <v>104</v>
      </c>
      <c r="P160" s="3">
        <f>IF(O160="","",O160*MAX(I160,J160))</f>
      </c>
      <c r="Q160" s="0" t="s">
        <v>106</v>
      </c>
      <c r="R160" s="0" t="s">
        <v>107</v>
      </c>
    </row>
    <row r="161">
      <c r="A161" s="0">
        <v>264</v>
      </c>
      <c r="B161" s="0" t="s">
        <v>27</v>
      </c>
      <c r="C161" s="0" t="s">
        <v>30</v>
      </c>
      <c r="F161" s="0" t="s">
        <v>1484</v>
      </c>
      <c r="G161" s="5" t="s">
        <v>1485</v>
      </c>
      <c r="H161" s="5" t="s">
        <v>1486</v>
      </c>
      <c r="I161" s="2">
        <v>50</v>
      </c>
      <c r="J161" s="2">
        <v>0</v>
      </c>
      <c r="M161" s="5" t="s">
        <v>1487</v>
      </c>
      <c r="N161" s="0" t="s">
        <v>104</v>
      </c>
      <c r="P161" s="3">
        <f>IF(O161="","",O161*MAX(I161,J161))</f>
      </c>
      <c r="Q161" s="0" t="s">
        <v>106</v>
      </c>
      <c r="R161" s="0" t="s">
        <v>107</v>
      </c>
    </row>
    <row r="162">
      <c r="A162" s="0">
        <v>265</v>
      </c>
      <c r="B162" s="0" t="s">
        <v>27</v>
      </c>
      <c r="C162" s="0" t="s">
        <v>30</v>
      </c>
      <c r="F162" s="0" t="s">
        <v>1489</v>
      </c>
      <c r="G162" s="5" t="s">
        <v>1490</v>
      </c>
      <c r="H162" s="5" t="s">
        <v>1491</v>
      </c>
      <c r="I162" s="2">
        <v>74</v>
      </c>
      <c r="J162" s="2">
        <v>0</v>
      </c>
      <c r="M162" s="5" t="s">
        <v>1487</v>
      </c>
      <c r="N162" s="0" t="s">
        <v>104</v>
      </c>
      <c r="P162" s="3">
        <f>IF(O162="","",O162*MAX(I162,J162))</f>
      </c>
      <c r="Q162" s="0" t="s">
        <v>106</v>
      </c>
      <c r="R162" s="0" t="s">
        <v>107</v>
      </c>
    </row>
    <row r="163">
      <c r="A163" s="0">
        <v>268</v>
      </c>
      <c r="B163" s="0" t="s">
        <v>27</v>
      </c>
      <c r="C163" s="0" t="s">
        <v>33</v>
      </c>
      <c r="E163" s="5" t="s">
        <v>578</v>
      </c>
      <c r="F163" s="0" t="s">
        <v>1507</v>
      </c>
      <c r="G163" s="5" t="s">
        <v>1508</v>
      </c>
      <c r="H163" s="5" t="s">
        <v>576</v>
      </c>
      <c r="I163" s="2">
        <v>690</v>
      </c>
      <c r="J163" s="2">
        <v>0</v>
      </c>
      <c r="K163" s="5" t="s">
        <v>273</v>
      </c>
      <c r="M163" s="5" t="s">
        <v>1509</v>
      </c>
      <c r="N163" s="0" t="s">
        <v>104</v>
      </c>
      <c r="P163" s="3">
        <f>IF(O163="","",O163*MAX(I163,J163))</f>
      </c>
      <c r="Q163" s="0" t="s">
        <v>106</v>
      </c>
      <c r="R163" s="0" t="s">
        <v>107</v>
      </c>
    </row>
    <row r="164">
      <c r="A164" s="0">
        <v>272</v>
      </c>
      <c r="B164" s="0" t="s">
        <v>27</v>
      </c>
      <c r="C164" s="0" t="s">
        <v>33</v>
      </c>
      <c r="E164" s="5" t="s">
        <v>1530</v>
      </c>
      <c r="F164" s="0" t="s">
        <v>1528</v>
      </c>
      <c r="G164" s="5" t="s">
        <v>1529</v>
      </c>
      <c r="H164" s="5" t="s">
        <v>258</v>
      </c>
      <c r="I164" s="2">
        <v>375</v>
      </c>
      <c r="J164" s="2">
        <v>0</v>
      </c>
      <c r="K164" s="5" t="s">
        <v>259</v>
      </c>
      <c r="M164" s="5" t="s">
        <v>1531</v>
      </c>
      <c r="N164" s="0" t="s">
        <v>104</v>
      </c>
      <c r="P164" s="3">
        <f>IF(O164="","",O164*MAX(I164,J164))</f>
      </c>
      <c r="Q164" s="0" t="s">
        <v>106</v>
      </c>
      <c r="R164" s="0" t="s">
        <v>107</v>
      </c>
    </row>
    <row r="165">
      <c r="A165" s="0">
        <v>273</v>
      </c>
      <c r="B165" s="0" t="s">
        <v>27</v>
      </c>
      <c r="C165" s="0" t="s">
        <v>30</v>
      </c>
      <c r="F165" s="0" t="s">
        <v>1533</v>
      </c>
      <c r="G165" s="5" t="s">
        <v>1534</v>
      </c>
      <c r="H165" s="5" t="s">
        <v>592</v>
      </c>
      <c r="I165" s="2">
        <v>523</v>
      </c>
      <c r="J165" s="2">
        <v>0</v>
      </c>
      <c r="K165" s="5" t="s">
        <v>169</v>
      </c>
      <c r="M165" s="5" t="s">
        <v>1535</v>
      </c>
      <c r="N165" s="0" t="s">
        <v>104</v>
      </c>
      <c r="P165" s="3">
        <f>IF(O165="","",O165*MAX(I165,J165))</f>
      </c>
      <c r="Q165" s="0" t="s">
        <v>106</v>
      </c>
      <c r="R165" s="0" t="s">
        <v>107</v>
      </c>
    </row>
    <row r="166">
      <c r="A166" s="0">
        <v>277</v>
      </c>
      <c r="B166" s="0" t="s">
        <v>27</v>
      </c>
      <c r="C166" s="0" t="s">
        <v>30</v>
      </c>
      <c r="F166" s="0" t="s">
        <v>1546</v>
      </c>
      <c r="G166" s="5" t="s">
        <v>1547</v>
      </c>
      <c r="I166" s="2">
        <v>61</v>
      </c>
      <c r="J166" s="2">
        <v>0</v>
      </c>
      <c r="M166" s="5" t="s">
        <v>1548</v>
      </c>
      <c r="N166" s="0" t="s">
        <v>104</v>
      </c>
      <c r="P166" s="3">
        <f>IF(O166="","",O166*MAX(I166,J166))</f>
      </c>
      <c r="Q166" s="0" t="s">
        <v>106</v>
      </c>
      <c r="R166" s="0" t="s">
        <v>107</v>
      </c>
    </row>
    <row r="167">
      <c r="A167" s="0">
        <v>278</v>
      </c>
      <c r="B167" s="0" t="s">
        <v>27</v>
      </c>
      <c r="C167" s="0" t="s">
        <v>30</v>
      </c>
      <c r="E167" s="5" t="s">
        <v>1552</v>
      </c>
      <c r="F167" s="0" t="s">
        <v>1550</v>
      </c>
      <c r="G167" s="5" t="s">
        <v>1551</v>
      </c>
      <c r="I167" s="2">
        <v>2</v>
      </c>
      <c r="J167" s="2">
        <v>0</v>
      </c>
      <c r="M167" s="5" t="s">
        <v>1553</v>
      </c>
      <c r="N167" s="0" t="s">
        <v>104</v>
      </c>
      <c r="P167" s="3">
        <f>IF(O167="","",O167*MAX(I167,J167))</f>
      </c>
      <c r="Q167" s="0" t="s">
        <v>106</v>
      </c>
      <c r="R167" s="0" t="s">
        <v>107</v>
      </c>
    </row>
    <row r="168">
      <c r="A168" s="0">
        <v>280</v>
      </c>
      <c r="B168" s="0" t="s">
        <v>27</v>
      </c>
      <c r="C168" s="0" t="s">
        <v>30</v>
      </c>
      <c r="E168" s="5" t="s">
        <v>1563</v>
      </c>
      <c r="F168" s="0" t="s">
        <v>1561</v>
      </c>
      <c r="G168" s="5" t="s">
        <v>1562</v>
      </c>
      <c r="I168" s="2">
        <v>8</v>
      </c>
      <c r="J168" s="2">
        <v>0</v>
      </c>
      <c r="M168" s="5" t="s">
        <v>1564</v>
      </c>
      <c r="N168" s="0" t="s">
        <v>104</v>
      </c>
      <c r="P168" s="3">
        <f>IF(O168="","",O168*MAX(I168,J168))</f>
      </c>
      <c r="Q168" s="0" t="s">
        <v>106</v>
      </c>
      <c r="R168" s="0" t="s">
        <v>107</v>
      </c>
    </row>
    <row r="169">
      <c r="A169" s="0">
        <v>281</v>
      </c>
      <c r="B169" s="0" t="s">
        <v>27</v>
      </c>
      <c r="C169" s="0" t="s">
        <v>33</v>
      </c>
      <c r="F169" s="0" t="s">
        <v>1566</v>
      </c>
      <c r="G169" s="5" t="s">
        <v>1567</v>
      </c>
      <c r="H169" s="5" t="s">
        <v>1568</v>
      </c>
      <c r="I169" s="2">
        <v>126</v>
      </c>
      <c r="J169" s="2">
        <v>0</v>
      </c>
      <c r="K169" s="5" t="s">
        <v>137</v>
      </c>
      <c r="M169" s="5" t="s">
        <v>1569</v>
      </c>
      <c r="N169" s="0" t="s">
        <v>104</v>
      </c>
      <c r="P169" s="3">
        <f>IF(O169="","",O169*MAX(I169,J169))</f>
      </c>
      <c r="Q169" s="0" t="s">
        <v>106</v>
      </c>
      <c r="R169" s="0" t="s">
        <v>107</v>
      </c>
    </row>
    <row r="170">
      <c r="A170" s="0">
        <v>282</v>
      </c>
      <c r="B170" s="0" t="s">
        <v>27</v>
      </c>
      <c r="C170" s="0" t="s">
        <v>30</v>
      </c>
      <c r="E170" s="5" t="s">
        <v>1573</v>
      </c>
      <c r="F170" s="0" t="s">
        <v>1571</v>
      </c>
      <c r="G170" s="5" t="s">
        <v>1572</v>
      </c>
      <c r="I170" s="2">
        <v>61</v>
      </c>
      <c r="J170" s="2">
        <v>0</v>
      </c>
      <c r="M170" s="5" t="s">
        <v>1574</v>
      </c>
      <c r="N170" s="0" t="s">
        <v>104</v>
      </c>
      <c r="P170" s="3">
        <f>IF(O170="","",O170*MAX(I170,J170))</f>
      </c>
      <c r="Q170" s="0" t="s">
        <v>106</v>
      </c>
      <c r="R170" s="0" t="s">
        <v>107</v>
      </c>
    </row>
    <row r="171">
      <c r="A171" s="0">
        <v>283</v>
      </c>
      <c r="B171" s="0" t="s">
        <v>27</v>
      </c>
      <c r="C171" s="0" t="s">
        <v>30</v>
      </c>
      <c r="E171" s="5" t="s">
        <v>652</v>
      </c>
      <c r="F171" s="0" t="s">
        <v>1576</v>
      </c>
      <c r="G171" s="5" t="s">
        <v>1577</v>
      </c>
      <c r="I171" s="2">
        <v>7</v>
      </c>
      <c r="J171" s="2">
        <v>0</v>
      </c>
      <c r="M171" s="5" t="s">
        <v>1578</v>
      </c>
      <c r="N171" s="0" t="s">
        <v>104</v>
      </c>
      <c r="P171" s="3">
        <f>IF(O171="","",O171*MAX(I171,J171))</f>
      </c>
      <c r="Q171" s="0" t="s">
        <v>106</v>
      </c>
      <c r="R171" s="0" t="s">
        <v>107</v>
      </c>
    </row>
    <row r="172">
      <c r="A172" s="0">
        <v>284</v>
      </c>
      <c r="B172" s="0" t="s">
        <v>27</v>
      </c>
      <c r="C172" s="0" t="s">
        <v>33</v>
      </c>
      <c r="F172" s="0" t="s">
        <v>1580</v>
      </c>
      <c r="G172" s="5" t="s">
        <v>1581</v>
      </c>
      <c r="H172" s="5" t="s">
        <v>258</v>
      </c>
      <c r="I172" s="2">
        <v>150</v>
      </c>
      <c r="J172" s="2">
        <v>0</v>
      </c>
      <c r="K172" s="5" t="s">
        <v>259</v>
      </c>
      <c r="M172" s="5" t="s">
        <v>1582</v>
      </c>
      <c r="N172" s="0" t="s">
        <v>104</v>
      </c>
      <c r="P172" s="3">
        <f>IF(O172="","",O172*MAX(I172,J172))</f>
      </c>
      <c r="Q172" s="0" t="s">
        <v>106</v>
      </c>
      <c r="R172" s="0" t="s">
        <v>107</v>
      </c>
    </row>
    <row r="173">
      <c r="A173" s="0">
        <v>286</v>
      </c>
      <c r="B173" s="0" t="s">
        <v>27</v>
      </c>
      <c r="C173" s="0" t="s">
        <v>30</v>
      </c>
      <c r="E173" s="5" t="s">
        <v>1592</v>
      </c>
      <c r="F173" s="0" t="s">
        <v>1590</v>
      </c>
      <c r="G173" s="5" t="s">
        <v>1591</v>
      </c>
      <c r="I173" s="2">
        <v>2</v>
      </c>
      <c r="J173" s="2">
        <v>0</v>
      </c>
      <c r="M173" s="5" t="s">
        <v>1593</v>
      </c>
      <c r="N173" s="0" t="s">
        <v>104</v>
      </c>
      <c r="P173" s="3">
        <f>IF(O173="","",O173*MAX(I173,J173))</f>
      </c>
      <c r="Q173" s="0" t="s">
        <v>106</v>
      </c>
      <c r="R173" s="0" t="s">
        <v>107</v>
      </c>
    </row>
    <row r="174">
      <c r="A174" s="0">
        <v>290</v>
      </c>
      <c r="B174" s="0" t="s">
        <v>27</v>
      </c>
      <c r="C174" s="0" t="s">
        <v>30</v>
      </c>
      <c r="E174" s="5" t="s">
        <v>307</v>
      </c>
      <c r="F174" s="0" t="s">
        <v>1604</v>
      </c>
      <c r="G174" s="5" t="s">
        <v>1605</v>
      </c>
      <c r="I174" s="2">
        <v>642</v>
      </c>
      <c r="J174" s="2">
        <v>0</v>
      </c>
      <c r="M174" s="5" t="s">
        <v>1606</v>
      </c>
      <c r="N174" s="0" t="s">
        <v>104</v>
      </c>
      <c r="P174" s="3">
        <f>IF(O174="","",O174*MAX(I174,J174))</f>
      </c>
      <c r="Q174" s="0" t="s">
        <v>106</v>
      </c>
      <c r="R174" s="0" t="s">
        <v>107</v>
      </c>
    </row>
    <row r="175">
      <c r="A175" s="0">
        <v>291</v>
      </c>
      <c r="B175" s="0" t="s">
        <v>27</v>
      </c>
      <c r="C175" s="0" t="s">
        <v>30</v>
      </c>
      <c r="F175" s="0" t="s">
        <v>1608</v>
      </c>
      <c r="G175" s="5" t="s">
        <v>1609</v>
      </c>
      <c r="I175" s="2">
        <v>38</v>
      </c>
      <c r="J175" s="2">
        <v>0</v>
      </c>
      <c r="M175" s="5" t="s">
        <v>1610</v>
      </c>
      <c r="N175" s="0" t="s">
        <v>104</v>
      </c>
      <c r="P175" s="3">
        <f>IF(O175="","",O175*MAX(I175,J175))</f>
      </c>
      <c r="Q175" s="0" t="s">
        <v>106</v>
      </c>
      <c r="R175" s="0" t="s">
        <v>107</v>
      </c>
    </row>
    <row r="176">
      <c r="A176" s="0">
        <v>292</v>
      </c>
      <c r="B176" s="0" t="s">
        <v>27</v>
      </c>
      <c r="C176" s="0" t="s">
        <v>30</v>
      </c>
      <c r="E176" s="5" t="s">
        <v>1615</v>
      </c>
      <c r="F176" s="0" t="s">
        <v>1612</v>
      </c>
      <c r="G176" s="5" t="s">
        <v>1613</v>
      </c>
      <c r="H176" s="5" t="s">
        <v>1614</v>
      </c>
      <c r="I176" s="2">
        <v>26</v>
      </c>
      <c r="J176" s="2">
        <v>0</v>
      </c>
      <c r="M176" s="5" t="s">
        <v>1616</v>
      </c>
      <c r="N176" s="0" t="s">
        <v>104</v>
      </c>
      <c r="P176" s="3">
        <f>IF(O176="","",O176*MAX(I176,J176))</f>
      </c>
      <c r="Q176" s="0" t="s">
        <v>106</v>
      </c>
      <c r="R176" s="0" t="s">
        <v>107</v>
      </c>
    </row>
    <row r="177">
      <c r="A177" s="0">
        <v>293</v>
      </c>
      <c r="B177" s="0" t="s">
        <v>27</v>
      </c>
      <c r="C177" s="0" t="s">
        <v>30</v>
      </c>
      <c r="E177" s="5" t="s">
        <v>1615</v>
      </c>
      <c r="F177" s="0" t="s">
        <v>1618</v>
      </c>
      <c r="G177" s="5" t="s">
        <v>1619</v>
      </c>
      <c r="I177" s="2">
        <v>49</v>
      </c>
      <c r="J177" s="2">
        <v>0</v>
      </c>
      <c r="M177" s="5" t="s">
        <v>1620</v>
      </c>
      <c r="N177" s="0" t="s">
        <v>104</v>
      </c>
      <c r="P177" s="3">
        <f>IF(O177="","",O177*MAX(I177,J177))</f>
      </c>
      <c r="Q177" s="0" t="s">
        <v>106</v>
      </c>
      <c r="R177" s="0" t="s">
        <v>107</v>
      </c>
    </row>
    <row r="178">
      <c r="A178" s="0">
        <v>294</v>
      </c>
      <c r="B178" s="0" t="s">
        <v>27</v>
      </c>
      <c r="C178" s="0" t="s">
        <v>33</v>
      </c>
      <c r="F178" s="0" t="s">
        <v>1622</v>
      </c>
      <c r="G178" s="5" t="s">
        <v>1623</v>
      </c>
      <c r="H178" s="5" t="s">
        <v>499</v>
      </c>
      <c r="I178" s="2">
        <v>16</v>
      </c>
      <c r="J178" s="2">
        <v>0</v>
      </c>
      <c r="K178" s="5" t="s">
        <v>259</v>
      </c>
      <c r="M178" s="5" t="s">
        <v>1624</v>
      </c>
      <c r="N178" s="0" t="s">
        <v>104</v>
      </c>
      <c r="P178" s="3">
        <f>IF(O178="","",O178*MAX(I178,J178))</f>
      </c>
      <c r="Q178" s="0" t="s">
        <v>106</v>
      </c>
      <c r="R178" s="0" t="s">
        <v>107</v>
      </c>
    </row>
    <row r="179">
      <c r="A179" s="0">
        <v>295</v>
      </c>
      <c r="B179" s="0" t="s">
        <v>27</v>
      </c>
      <c r="C179" s="0" t="s">
        <v>30</v>
      </c>
      <c r="E179" s="5" t="s">
        <v>1615</v>
      </c>
      <c r="F179" s="0" t="s">
        <v>1626</v>
      </c>
      <c r="G179" s="5" t="s">
        <v>1627</v>
      </c>
      <c r="I179" s="2">
        <v>42</v>
      </c>
      <c r="J179" s="2">
        <v>0</v>
      </c>
      <c r="M179" s="5" t="s">
        <v>1628</v>
      </c>
      <c r="N179" s="0" t="s">
        <v>104</v>
      </c>
      <c r="P179" s="3">
        <f>IF(O179="","",O179*MAX(I179,J179))</f>
      </c>
      <c r="Q179" s="0" t="s">
        <v>106</v>
      </c>
      <c r="R179" s="0" t="s">
        <v>107</v>
      </c>
    </row>
    <row r="180">
      <c r="A180" s="0">
        <v>297</v>
      </c>
      <c r="B180" s="0" t="s">
        <v>27</v>
      </c>
      <c r="C180" s="0" t="s">
        <v>33</v>
      </c>
      <c r="E180" s="5" t="s">
        <v>709</v>
      </c>
      <c r="F180" s="0" t="s">
        <v>1636</v>
      </c>
      <c r="G180" s="5" t="s">
        <v>1637</v>
      </c>
      <c r="H180" s="5" t="s">
        <v>258</v>
      </c>
      <c r="I180" s="2">
        <v>60</v>
      </c>
      <c r="J180" s="2">
        <v>0</v>
      </c>
      <c r="K180" s="5" t="s">
        <v>259</v>
      </c>
      <c r="M180" s="5" t="s">
        <v>1638</v>
      </c>
      <c r="N180" s="0" t="s">
        <v>104</v>
      </c>
      <c r="P180" s="3">
        <f>IF(O180="","",O180*MAX(I180,J180))</f>
      </c>
      <c r="Q180" s="0" t="s">
        <v>106</v>
      </c>
      <c r="R180" s="0" t="s">
        <v>107</v>
      </c>
    </row>
    <row r="181">
      <c r="A181" s="0">
        <v>302</v>
      </c>
      <c r="B181" s="0" t="s">
        <v>27</v>
      </c>
      <c r="C181" s="0" t="s">
        <v>30</v>
      </c>
      <c r="E181" s="5" t="s">
        <v>1663</v>
      </c>
      <c r="F181" s="0" t="s">
        <v>1661</v>
      </c>
      <c r="G181" s="5" t="s">
        <v>1662</v>
      </c>
      <c r="I181" s="2">
        <v>4</v>
      </c>
      <c r="J181" s="2">
        <v>0</v>
      </c>
      <c r="M181" s="5" t="s">
        <v>1664</v>
      </c>
      <c r="N181" s="0" t="s">
        <v>104</v>
      </c>
      <c r="P181" s="3">
        <f>IF(O181="","",O181*MAX(I181,J181))</f>
      </c>
      <c r="Q181" s="0" t="s">
        <v>106</v>
      </c>
      <c r="R181" s="0" t="s">
        <v>107</v>
      </c>
    </row>
    <row r="182">
      <c r="A182" s="0">
        <v>304</v>
      </c>
      <c r="B182" s="0" t="s">
        <v>27</v>
      </c>
      <c r="C182" s="0" t="s">
        <v>30</v>
      </c>
      <c r="E182" s="5" t="s">
        <v>1673</v>
      </c>
      <c r="F182" s="0" t="s">
        <v>1671</v>
      </c>
      <c r="G182" s="5" t="s">
        <v>1672</v>
      </c>
      <c r="I182" s="2">
        <v>69</v>
      </c>
      <c r="J182" s="2">
        <v>0</v>
      </c>
      <c r="M182" s="5" t="s">
        <v>1674</v>
      </c>
      <c r="N182" s="0" t="s">
        <v>104</v>
      </c>
      <c r="P182" s="3">
        <f>IF(O182="","",O182*MAX(I182,J182))</f>
      </c>
      <c r="Q182" s="0" t="s">
        <v>106</v>
      </c>
      <c r="R182" s="0" t="s">
        <v>107</v>
      </c>
    </row>
    <row r="183">
      <c r="A183" s="0">
        <v>312</v>
      </c>
      <c r="B183" s="0" t="s">
        <v>27</v>
      </c>
      <c r="C183" s="0" t="s">
        <v>30</v>
      </c>
      <c r="E183" s="5" t="s">
        <v>1707</v>
      </c>
      <c r="F183" s="0" t="s">
        <v>1705</v>
      </c>
      <c r="G183" s="5" t="s">
        <v>1706</v>
      </c>
      <c r="I183" s="2">
        <v>40</v>
      </c>
      <c r="J183" s="2">
        <v>0</v>
      </c>
      <c r="M183" s="5" t="s">
        <v>1708</v>
      </c>
      <c r="N183" s="0" t="s">
        <v>104</v>
      </c>
      <c r="P183" s="3">
        <f>IF(O183="","",O183*MAX(I183,J183))</f>
      </c>
      <c r="Q183" s="0" t="s">
        <v>106</v>
      </c>
      <c r="R183" s="0" t="s">
        <v>107</v>
      </c>
    </row>
    <row r="184">
      <c r="A184" s="0">
        <v>313</v>
      </c>
      <c r="B184" s="0" t="s">
        <v>27</v>
      </c>
      <c r="C184" s="0" t="s">
        <v>30</v>
      </c>
      <c r="F184" s="0" t="s">
        <v>1710</v>
      </c>
      <c r="G184" s="5" t="s">
        <v>1711</v>
      </c>
      <c r="I184" s="2">
        <v>41</v>
      </c>
      <c r="J184" s="2">
        <v>0</v>
      </c>
      <c r="M184" s="5" t="s">
        <v>1712</v>
      </c>
      <c r="N184" s="0" t="s">
        <v>104</v>
      </c>
      <c r="P184" s="3">
        <f>IF(O184="","",O184*MAX(I184,J184))</f>
      </c>
      <c r="Q184" s="0" t="s">
        <v>106</v>
      </c>
      <c r="R184" s="0" t="s">
        <v>107</v>
      </c>
    </row>
    <row r="185">
      <c r="A185" s="0">
        <v>318</v>
      </c>
      <c r="B185" s="0" t="s">
        <v>27</v>
      </c>
      <c r="C185" s="0" t="s">
        <v>30</v>
      </c>
      <c r="E185" s="5" t="s">
        <v>1730</v>
      </c>
      <c r="F185" s="0" t="s">
        <v>1728</v>
      </c>
      <c r="G185" s="5" t="s">
        <v>1729</v>
      </c>
      <c r="I185" s="2">
        <v>4</v>
      </c>
      <c r="J185" s="2">
        <v>0</v>
      </c>
      <c r="M185" s="5" t="s">
        <v>1731</v>
      </c>
      <c r="N185" s="0" t="s">
        <v>104</v>
      </c>
      <c r="P185" s="3">
        <f>IF(O185="","",O185*MAX(I185,J185))</f>
      </c>
      <c r="Q185" s="0" t="s">
        <v>106</v>
      </c>
      <c r="R185" s="0" t="s">
        <v>107</v>
      </c>
    </row>
    <row r="186">
      <c r="A186" s="0">
        <v>320</v>
      </c>
      <c r="B186" s="0" t="s">
        <v>27</v>
      </c>
      <c r="C186" s="0" t="s">
        <v>30</v>
      </c>
      <c r="E186" s="5" t="s">
        <v>1734</v>
      </c>
      <c r="F186" s="0" t="s">
        <v>1313</v>
      </c>
      <c r="G186" s="5" t="s">
        <v>1733</v>
      </c>
      <c r="I186" s="2">
        <v>51</v>
      </c>
      <c r="J186" s="2">
        <v>0</v>
      </c>
      <c r="M186" s="5" t="s">
        <v>1735</v>
      </c>
      <c r="N186" s="0" t="s">
        <v>104</v>
      </c>
      <c r="P186" s="3">
        <f>IF(O186="","",O186*MAX(I186,J186))</f>
      </c>
      <c r="Q186" s="0" t="s">
        <v>106</v>
      </c>
      <c r="R186" s="0" t="s">
        <v>107</v>
      </c>
    </row>
    <row r="187">
      <c r="A187" s="0">
        <v>321</v>
      </c>
      <c r="B187" s="0" t="s">
        <v>27</v>
      </c>
      <c r="C187" s="0" t="s">
        <v>30</v>
      </c>
      <c r="E187" s="5" t="s">
        <v>1739</v>
      </c>
      <c r="F187" s="0" t="s">
        <v>1737</v>
      </c>
      <c r="G187" s="5" t="s">
        <v>1738</v>
      </c>
      <c r="I187" s="2">
        <v>12</v>
      </c>
      <c r="J187" s="2">
        <v>0</v>
      </c>
      <c r="M187" s="5" t="s">
        <v>1740</v>
      </c>
      <c r="N187" s="0" t="s">
        <v>104</v>
      </c>
      <c r="P187" s="3">
        <f>IF(O187="","",O187*MAX(I187,J187))</f>
      </c>
      <c r="Q187" s="0" t="s">
        <v>106</v>
      </c>
      <c r="R187" s="0" t="s">
        <v>107</v>
      </c>
    </row>
    <row r="188">
      <c r="A188" s="0">
        <v>322</v>
      </c>
      <c r="B188" s="0" t="s">
        <v>27</v>
      </c>
      <c r="C188" s="0" t="s">
        <v>30</v>
      </c>
      <c r="F188" s="0" t="s">
        <v>1742</v>
      </c>
      <c r="G188" s="5" t="s">
        <v>1743</v>
      </c>
      <c r="I188" s="2">
        <v>11</v>
      </c>
      <c r="J188" s="2">
        <v>0</v>
      </c>
      <c r="M188" s="5" t="s">
        <v>1744</v>
      </c>
      <c r="N188" s="0" t="s">
        <v>104</v>
      </c>
      <c r="P188" s="3">
        <f>IF(O188="","",O188*MAX(I188,J188))</f>
      </c>
      <c r="Q188" s="0" t="s">
        <v>106</v>
      </c>
      <c r="R188" s="0" t="s">
        <v>107</v>
      </c>
    </row>
    <row r="189">
      <c r="A189" s="0">
        <v>324</v>
      </c>
      <c r="B189" s="0" t="s">
        <v>27</v>
      </c>
      <c r="C189" s="0" t="s">
        <v>33</v>
      </c>
      <c r="E189" s="5" t="s">
        <v>1754</v>
      </c>
      <c r="F189" s="0" t="s">
        <v>1752</v>
      </c>
      <c r="G189" s="5" t="s">
        <v>1753</v>
      </c>
      <c r="H189" s="5" t="s">
        <v>839</v>
      </c>
      <c r="I189" s="2">
        <v>20</v>
      </c>
      <c r="J189" s="2">
        <v>0</v>
      </c>
      <c r="K189" s="5" t="s">
        <v>259</v>
      </c>
      <c r="M189" s="5" t="s">
        <v>1755</v>
      </c>
      <c r="N189" s="0" t="s">
        <v>104</v>
      </c>
      <c r="P189" s="3">
        <f>IF(O189="","",O189*MAX(I189,J189))</f>
      </c>
      <c r="Q189" s="0" t="s">
        <v>106</v>
      </c>
      <c r="R189" s="0" t="s">
        <v>107</v>
      </c>
    </row>
    <row r="190">
      <c r="A190" s="0">
        <v>325</v>
      </c>
      <c r="B190" s="0" t="s">
        <v>27</v>
      </c>
      <c r="C190" s="0" t="s">
        <v>33</v>
      </c>
      <c r="F190" s="0" t="s">
        <v>1757</v>
      </c>
      <c r="G190" s="5" t="s">
        <v>1758</v>
      </c>
      <c r="H190" s="5" t="s">
        <v>1047</v>
      </c>
      <c r="I190" s="2">
        <v>211</v>
      </c>
      <c r="J190" s="2">
        <v>0</v>
      </c>
      <c r="K190" s="5" t="s">
        <v>259</v>
      </c>
      <c r="M190" s="5" t="s">
        <v>1759</v>
      </c>
      <c r="N190" s="0" t="s">
        <v>104</v>
      </c>
      <c r="P190" s="3">
        <f>IF(O190="","",O190*MAX(I190,J190))</f>
      </c>
      <c r="Q190" s="0" t="s">
        <v>106</v>
      </c>
      <c r="R190" s="0" t="s">
        <v>107</v>
      </c>
    </row>
    <row r="191">
      <c r="A191" s="0">
        <v>327</v>
      </c>
      <c r="B191" s="0" t="s">
        <v>27</v>
      </c>
      <c r="C191" s="0" t="s">
        <v>30</v>
      </c>
      <c r="E191" s="5" t="s">
        <v>1766</v>
      </c>
      <c r="F191" s="0" t="s">
        <v>1540</v>
      </c>
      <c r="G191" s="5" t="s">
        <v>1765</v>
      </c>
      <c r="I191" s="2">
        <v>4</v>
      </c>
      <c r="J191" s="2">
        <v>0</v>
      </c>
      <c r="M191" s="5" t="s">
        <v>1767</v>
      </c>
      <c r="N191" s="0" t="s">
        <v>104</v>
      </c>
      <c r="P191" s="3">
        <f>IF(O191="","",O191*MAX(I191,J191))</f>
      </c>
      <c r="Q191" s="0" t="s">
        <v>106</v>
      </c>
      <c r="R191" s="0" t="s">
        <v>107</v>
      </c>
    </row>
    <row r="192">
      <c r="A192" s="0">
        <v>328</v>
      </c>
      <c r="B192" s="0" t="s">
        <v>27</v>
      </c>
      <c r="C192" s="0" t="s">
        <v>30</v>
      </c>
      <c r="E192" s="5" t="s">
        <v>813</v>
      </c>
      <c r="F192" s="0" t="s">
        <v>1769</v>
      </c>
      <c r="G192" s="5" t="s">
        <v>1770</v>
      </c>
      <c r="I192" s="2">
        <v>41</v>
      </c>
      <c r="J192" s="2">
        <v>0</v>
      </c>
      <c r="M192" s="5" t="s">
        <v>1771</v>
      </c>
      <c r="N192" s="0" t="s">
        <v>104</v>
      </c>
      <c r="P192" s="3">
        <f>IF(O192="","",O192*MAX(I192,J192))</f>
      </c>
      <c r="Q192" s="0" t="s">
        <v>106</v>
      </c>
      <c r="R192" s="0" t="s">
        <v>107</v>
      </c>
    </row>
    <row r="193">
      <c r="A193" s="0">
        <v>329</v>
      </c>
      <c r="B193" s="0" t="s">
        <v>27</v>
      </c>
      <c r="C193" s="0" t="s">
        <v>30</v>
      </c>
      <c r="E193" s="5" t="s">
        <v>824</v>
      </c>
      <c r="F193" s="0" t="s">
        <v>1773</v>
      </c>
      <c r="G193" s="5" t="s">
        <v>1774</v>
      </c>
      <c r="I193" s="2">
        <v>29</v>
      </c>
      <c r="J193" s="2">
        <v>0</v>
      </c>
      <c r="M193" s="5" t="s">
        <v>1775</v>
      </c>
      <c r="N193" s="0" t="s">
        <v>104</v>
      </c>
      <c r="P193" s="3">
        <f>IF(O193="","",O193*MAX(I193,J193))</f>
      </c>
      <c r="Q193" s="0" t="s">
        <v>106</v>
      </c>
      <c r="R193" s="0" t="s">
        <v>107</v>
      </c>
    </row>
    <row r="194">
      <c r="A194" s="0">
        <v>332</v>
      </c>
      <c r="B194" s="0" t="s">
        <v>27</v>
      </c>
      <c r="C194" s="0" t="s">
        <v>30</v>
      </c>
      <c r="E194" s="5" t="s">
        <v>1784</v>
      </c>
      <c r="F194" s="0" t="s">
        <v>1782</v>
      </c>
      <c r="G194" s="5" t="s">
        <v>1783</v>
      </c>
      <c r="I194" s="2">
        <v>220</v>
      </c>
      <c r="J194" s="2">
        <v>0</v>
      </c>
      <c r="M194" s="5" t="s">
        <v>1785</v>
      </c>
      <c r="N194" s="0" t="s">
        <v>104</v>
      </c>
      <c r="P194" s="3">
        <f>IF(O194="","",O194*MAX(I194,J194))</f>
      </c>
      <c r="Q194" s="0" t="s">
        <v>106</v>
      </c>
      <c r="R194" s="0" t="s">
        <v>107</v>
      </c>
    </row>
    <row r="195">
      <c r="A195" s="0">
        <v>333</v>
      </c>
      <c r="B195" s="0" t="s">
        <v>27</v>
      </c>
      <c r="C195" s="0" t="s">
        <v>30</v>
      </c>
      <c r="F195" s="0" t="s">
        <v>1787</v>
      </c>
      <c r="G195" s="5" t="s">
        <v>1788</v>
      </c>
      <c r="H195" s="5" t="s">
        <v>1789</v>
      </c>
      <c r="I195" s="2">
        <v>273</v>
      </c>
      <c r="J195" s="2">
        <v>0</v>
      </c>
      <c r="K195" s="5" t="s">
        <v>259</v>
      </c>
      <c r="M195" s="5" t="s">
        <v>1790</v>
      </c>
      <c r="N195" s="0" t="s">
        <v>104</v>
      </c>
      <c r="P195" s="3">
        <f>IF(O195="","",O195*MAX(I195,J195))</f>
      </c>
      <c r="Q195" s="0" t="s">
        <v>106</v>
      </c>
      <c r="R195" s="0" t="s">
        <v>107</v>
      </c>
    </row>
    <row r="196">
      <c r="A196" s="0">
        <v>335</v>
      </c>
      <c r="B196" s="0" t="s">
        <v>27</v>
      </c>
      <c r="C196" s="0" t="s">
        <v>30</v>
      </c>
      <c r="E196" s="5" t="s">
        <v>864</v>
      </c>
      <c r="F196" s="0" t="s">
        <v>1796</v>
      </c>
      <c r="G196" s="5" t="s">
        <v>1797</v>
      </c>
      <c r="H196" s="5" t="s">
        <v>1798</v>
      </c>
      <c r="I196" s="2">
        <v>141</v>
      </c>
      <c r="J196" s="2">
        <v>0</v>
      </c>
      <c r="M196" s="5" t="s">
        <v>865</v>
      </c>
      <c r="N196" s="0" t="s">
        <v>104</v>
      </c>
      <c r="P196" s="3">
        <f>IF(O196="","",O196*MAX(I196,J196))</f>
      </c>
      <c r="Q196" s="0" t="s">
        <v>106</v>
      </c>
      <c r="R196" s="0" t="s">
        <v>107</v>
      </c>
    </row>
    <row r="197">
      <c r="A197" s="0">
        <v>336</v>
      </c>
      <c r="B197" s="0" t="s">
        <v>27</v>
      </c>
      <c r="C197" s="0" t="s">
        <v>30</v>
      </c>
      <c r="E197" s="5" t="s">
        <v>864</v>
      </c>
      <c r="F197" s="0" t="s">
        <v>1800</v>
      </c>
      <c r="G197" s="5" t="s">
        <v>1801</v>
      </c>
      <c r="H197" s="5" t="s">
        <v>1802</v>
      </c>
      <c r="I197" s="2">
        <v>40</v>
      </c>
      <c r="J197" s="2">
        <v>0</v>
      </c>
      <c r="M197" s="5" t="s">
        <v>865</v>
      </c>
      <c r="N197" s="0" t="s">
        <v>104</v>
      </c>
      <c r="P197" s="3">
        <f>IF(O197="","",O197*MAX(I197,J197))</f>
      </c>
      <c r="Q197" s="0" t="s">
        <v>106</v>
      </c>
      <c r="R197" s="0" t="s">
        <v>107</v>
      </c>
    </row>
    <row r="198">
      <c r="A198" s="0">
        <v>338</v>
      </c>
      <c r="B198" s="0" t="s">
        <v>27</v>
      </c>
      <c r="C198" s="0" t="s">
        <v>30</v>
      </c>
      <c r="E198" s="5" t="s">
        <v>876</v>
      </c>
      <c r="F198" s="0" t="s">
        <v>1810</v>
      </c>
      <c r="G198" s="5" t="s">
        <v>1811</v>
      </c>
      <c r="H198" s="5" t="s">
        <v>1812</v>
      </c>
      <c r="I198" s="2">
        <v>106</v>
      </c>
      <c r="J198" s="2">
        <v>0</v>
      </c>
      <c r="M198" s="5" t="s">
        <v>1813</v>
      </c>
      <c r="N198" s="0" t="s">
        <v>104</v>
      </c>
      <c r="P198" s="3">
        <f>IF(O198="","",O198*MAX(I198,J198))</f>
      </c>
      <c r="Q198" s="0" t="s">
        <v>106</v>
      </c>
      <c r="R198" s="0" t="s">
        <v>107</v>
      </c>
    </row>
    <row r="199">
      <c r="A199" s="0">
        <v>339</v>
      </c>
      <c r="B199" s="0" t="s">
        <v>27</v>
      </c>
      <c r="C199" s="0" t="s">
        <v>30</v>
      </c>
      <c r="E199" s="5" t="s">
        <v>876</v>
      </c>
      <c r="F199" s="0" t="s">
        <v>1815</v>
      </c>
      <c r="G199" s="5" t="s">
        <v>1816</v>
      </c>
      <c r="H199" s="5" t="s">
        <v>1817</v>
      </c>
      <c r="I199" s="2">
        <v>136</v>
      </c>
      <c r="J199" s="2">
        <v>0</v>
      </c>
      <c r="M199" s="5" t="s">
        <v>1813</v>
      </c>
      <c r="N199" s="0" t="s">
        <v>104</v>
      </c>
      <c r="P199" s="3">
        <f>IF(O199="","",O199*MAX(I199,J199))</f>
      </c>
      <c r="Q199" s="0" t="s">
        <v>106</v>
      </c>
      <c r="R199" s="0" t="s">
        <v>107</v>
      </c>
    </row>
    <row r="200">
      <c r="A200" s="0">
        <v>340</v>
      </c>
      <c r="B200" s="0" t="s">
        <v>27</v>
      </c>
      <c r="C200" s="0" t="s">
        <v>30</v>
      </c>
      <c r="E200" s="5" t="s">
        <v>876</v>
      </c>
      <c r="F200" s="0" t="s">
        <v>1819</v>
      </c>
      <c r="G200" s="5" t="s">
        <v>1820</v>
      </c>
      <c r="H200" s="5" t="s">
        <v>1821</v>
      </c>
      <c r="I200" s="2">
        <v>87</v>
      </c>
      <c r="J200" s="2">
        <v>0</v>
      </c>
      <c r="M200" s="5" t="s">
        <v>1813</v>
      </c>
      <c r="N200" s="0" t="s">
        <v>104</v>
      </c>
      <c r="P200" s="3">
        <f>IF(O200="","",O200*MAX(I200,J200))</f>
      </c>
      <c r="Q200" s="0" t="s">
        <v>106</v>
      </c>
      <c r="R200" s="0" t="s">
        <v>107</v>
      </c>
    </row>
    <row r="201">
      <c r="A201" s="0">
        <v>341</v>
      </c>
      <c r="B201" s="0" t="s">
        <v>27</v>
      </c>
      <c r="C201" s="0" t="s">
        <v>30</v>
      </c>
      <c r="E201" s="5" t="s">
        <v>902</v>
      </c>
      <c r="F201" s="0" t="s">
        <v>1823</v>
      </c>
      <c r="G201" s="5" t="s">
        <v>1824</v>
      </c>
      <c r="H201" s="5" t="s">
        <v>1825</v>
      </c>
      <c r="I201" s="2">
        <v>179</v>
      </c>
      <c r="J201" s="2">
        <v>0</v>
      </c>
      <c r="M201" s="5" t="s">
        <v>1826</v>
      </c>
      <c r="N201" s="0" t="s">
        <v>104</v>
      </c>
      <c r="P201" s="3">
        <f>IF(O201="","",O201*MAX(I201,J201))</f>
      </c>
      <c r="Q201" s="0" t="s">
        <v>106</v>
      </c>
      <c r="R201" s="0" t="s">
        <v>107</v>
      </c>
    </row>
    <row r="202">
      <c r="A202" s="0">
        <v>342</v>
      </c>
      <c r="B202" s="0" t="s">
        <v>27</v>
      </c>
      <c r="C202" s="0" t="s">
        <v>33</v>
      </c>
      <c r="F202" s="0" t="s">
        <v>1828</v>
      </c>
      <c r="G202" s="5" t="s">
        <v>1829</v>
      </c>
      <c r="H202" s="5" t="s">
        <v>1125</v>
      </c>
      <c r="I202" s="2">
        <v>76</v>
      </c>
      <c r="J202" s="2">
        <v>0</v>
      </c>
      <c r="M202" s="5" t="s">
        <v>1830</v>
      </c>
      <c r="N202" s="0" t="s">
        <v>104</v>
      </c>
      <c r="P202" s="3">
        <f>IF(O202="","",O202*MAX(I202,J202))</f>
      </c>
      <c r="Q202" s="0" t="s">
        <v>106</v>
      </c>
      <c r="R202" s="0" t="s">
        <v>107</v>
      </c>
    </row>
    <row r="203">
      <c r="A203" s="0">
        <v>344</v>
      </c>
      <c r="B203" s="0" t="s">
        <v>27</v>
      </c>
      <c r="C203" s="0" t="s">
        <v>30</v>
      </c>
      <c r="E203" s="5" t="s">
        <v>961</v>
      </c>
      <c r="F203" s="0" t="s">
        <v>1837</v>
      </c>
      <c r="G203" s="5" t="s">
        <v>1838</v>
      </c>
      <c r="I203" s="2">
        <v>1</v>
      </c>
      <c r="J203" s="2">
        <v>0</v>
      </c>
      <c r="M203" s="5" t="s">
        <v>1839</v>
      </c>
      <c r="N203" s="0" t="s">
        <v>104</v>
      </c>
      <c r="P203" s="3">
        <f>IF(O203="","",O203*MAX(I203,J203))</f>
      </c>
      <c r="Q203" s="0" t="s">
        <v>106</v>
      </c>
      <c r="R203" s="0" t="s">
        <v>107</v>
      </c>
    </row>
    <row r="204">
      <c r="A204" s="0">
        <v>348</v>
      </c>
      <c r="B204" s="0" t="s">
        <v>27</v>
      </c>
      <c r="C204" s="0" t="s">
        <v>30</v>
      </c>
      <c r="F204" s="0" t="s">
        <v>1851</v>
      </c>
      <c r="G204" s="5" t="s">
        <v>1852</v>
      </c>
      <c r="H204" s="5" t="s">
        <v>1853</v>
      </c>
      <c r="I204" s="2">
        <v>8</v>
      </c>
      <c r="J204" s="2">
        <v>0</v>
      </c>
      <c r="M204" s="5" t="s">
        <v>1854</v>
      </c>
      <c r="N204" s="0" t="s">
        <v>104</v>
      </c>
      <c r="P204" s="3">
        <f>IF(O204="","",O204*MAX(I204,J204))</f>
      </c>
      <c r="Q204" s="0" t="s">
        <v>106</v>
      </c>
      <c r="R204" s="0" t="s">
        <v>107</v>
      </c>
    </row>
    <row r="205">
      <c r="A205" s="0">
        <v>349</v>
      </c>
      <c r="B205" s="0" t="s">
        <v>27</v>
      </c>
      <c r="C205" s="0" t="s">
        <v>30</v>
      </c>
      <c r="E205" s="5" t="s">
        <v>295</v>
      </c>
      <c r="F205" s="0" t="s">
        <v>1448</v>
      </c>
      <c r="G205" s="5" t="s">
        <v>1855</v>
      </c>
      <c r="I205" s="2">
        <v>27</v>
      </c>
      <c r="J205" s="2">
        <v>0</v>
      </c>
      <c r="M205" s="5" t="s">
        <v>1856</v>
      </c>
      <c r="N205" s="0" t="s">
        <v>104</v>
      </c>
      <c r="P205" s="3">
        <f>IF(O205="","",O205*MAX(I205,J205))</f>
      </c>
      <c r="Q205" s="0" t="s">
        <v>106</v>
      </c>
      <c r="R205" s="0" t="s">
        <v>107</v>
      </c>
    </row>
    <row r="206">
      <c r="A206" s="0">
        <v>350</v>
      </c>
      <c r="B206" s="0" t="s">
        <v>27</v>
      </c>
      <c r="C206" s="0" t="s">
        <v>30</v>
      </c>
      <c r="E206" s="5" t="s">
        <v>295</v>
      </c>
      <c r="F206" s="0" t="s">
        <v>1858</v>
      </c>
      <c r="G206" s="5" t="s">
        <v>1859</v>
      </c>
      <c r="I206" s="2">
        <v>22</v>
      </c>
      <c r="J206" s="2">
        <v>0</v>
      </c>
      <c r="M206" s="5" t="s">
        <v>1860</v>
      </c>
      <c r="N206" s="0" t="s">
        <v>104</v>
      </c>
      <c r="P206" s="3">
        <f>IF(O206="","",O206*MAX(I206,J206))</f>
      </c>
      <c r="Q206" s="0" t="s">
        <v>106</v>
      </c>
      <c r="R206" s="0" t="s">
        <v>107</v>
      </c>
    </row>
    <row r="207">
      <c r="A207" s="0">
        <v>351</v>
      </c>
      <c r="B207" s="0" t="s">
        <v>27</v>
      </c>
      <c r="C207" s="0" t="s">
        <v>30</v>
      </c>
      <c r="E207" s="5" t="s">
        <v>1864</v>
      </c>
      <c r="F207" s="0" t="s">
        <v>1862</v>
      </c>
      <c r="G207" s="5" t="s">
        <v>1863</v>
      </c>
      <c r="I207" s="2">
        <v>19</v>
      </c>
      <c r="J207" s="2">
        <v>0</v>
      </c>
      <c r="M207" s="5" t="s">
        <v>1865</v>
      </c>
      <c r="N207" s="0" t="s">
        <v>104</v>
      </c>
      <c r="P207" s="3">
        <f>IF(O207="","",O207*MAX(I207,J207))</f>
      </c>
      <c r="Q207" s="0" t="s">
        <v>106</v>
      </c>
      <c r="R207" s="0" t="s">
        <v>107</v>
      </c>
    </row>
    <row r="208">
      <c r="A208" s="0">
        <v>354</v>
      </c>
      <c r="B208" s="0" t="s">
        <v>27</v>
      </c>
      <c r="C208" s="0" t="s">
        <v>30</v>
      </c>
      <c r="E208" s="5" t="s">
        <v>907</v>
      </c>
      <c r="F208" s="0" t="s">
        <v>1878</v>
      </c>
      <c r="G208" s="5" t="s">
        <v>1879</v>
      </c>
      <c r="I208" s="2">
        <v>42</v>
      </c>
      <c r="J208" s="2">
        <v>0</v>
      </c>
      <c r="M208" s="5" t="s">
        <v>993</v>
      </c>
      <c r="N208" s="0" t="s">
        <v>104</v>
      </c>
      <c r="P208" s="3">
        <f>IF(O208="","",O208*MAX(I208,J208))</f>
      </c>
      <c r="Q208" s="0" t="s">
        <v>106</v>
      </c>
      <c r="R208" s="0" t="s">
        <v>107</v>
      </c>
    </row>
    <row r="209">
      <c r="A209" s="0">
        <v>355</v>
      </c>
      <c r="B209" s="0" t="s">
        <v>27</v>
      </c>
      <c r="C209" s="0" t="s">
        <v>30</v>
      </c>
      <c r="F209" s="0" t="s">
        <v>1881</v>
      </c>
      <c r="G209" s="5" t="s">
        <v>1882</v>
      </c>
      <c r="H209" s="5" t="s">
        <v>1219</v>
      </c>
      <c r="I209" s="2">
        <v>1</v>
      </c>
      <c r="J209" s="2">
        <v>0</v>
      </c>
      <c r="K209" s="5" t="s">
        <v>101</v>
      </c>
      <c r="M209" s="5" t="s">
        <v>1883</v>
      </c>
      <c r="N209" s="0" t="s">
        <v>104</v>
      </c>
      <c r="P209" s="3">
        <f>IF(O209="","",O209*MAX(I209,J209))</f>
      </c>
      <c r="Q209" s="0" t="s">
        <v>106</v>
      </c>
      <c r="R209" s="0" t="s">
        <v>107</v>
      </c>
    </row>
    <row r="210">
      <c r="A210" s="0">
        <v>356</v>
      </c>
      <c r="B210" s="0" t="s">
        <v>27</v>
      </c>
      <c r="C210" s="0" t="s">
        <v>30</v>
      </c>
      <c r="F210" s="0" t="s">
        <v>1885</v>
      </c>
      <c r="G210" s="5" t="s">
        <v>1886</v>
      </c>
      <c r="H210" s="5" t="s">
        <v>1225</v>
      </c>
      <c r="I210" s="2">
        <v>1</v>
      </c>
      <c r="J210" s="2">
        <v>0</v>
      </c>
      <c r="K210" s="5" t="s">
        <v>101</v>
      </c>
      <c r="M210" s="5" t="s">
        <v>1887</v>
      </c>
      <c r="N210" s="0" t="s">
        <v>104</v>
      </c>
      <c r="P210" s="3">
        <f>IF(O210="","",O210*MAX(I210,J210))</f>
      </c>
      <c r="Q210" s="0" t="s">
        <v>106</v>
      </c>
      <c r="R210" s="0" t="s">
        <v>107</v>
      </c>
    </row>
    <row r="211">
      <c r="A211" s="0">
        <v>357</v>
      </c>
      <c r="B211" s="0" t="s">
        <v>27</v>
      </c>
      <c r="C211" s="0" t="s">
        <v>30</v>
      </c>
      <c r="F211" s="0" t="s">
        <v>1576</v>
      </c>
      <c r="G211" s="5" t="s">
        <v>1888</v>
      </c>
      <c r="H211" s="5" t="s">
        <v>1416</v>
      </c>
      <c r="I211" s="2">
        <v>1</v>
      </c>
      <c r="J211" s="2">
        <v>0</v>
      </c>
      <c r="K211" s="5" t="s">
        <v>101</v>
      </c>
      <c r="M211" s="5" t="s">
        <v>1889</v>
      </c>
      <c r="N211" s="0" t="s">
        <v>104</v>
      </c>
      <c r="P211" s="3">
        <f>IF(O211="","",O211*MAX(I211,J211))</f>
      </c>
      <c r="Q211" s="0" t="s">
        <v>106</v>
      </c>
      <c r="R211" s="0" t="s">
        <v>107</v>
      </c>
    </row>
    <row r="212">
      <c r="A212" s="0">
        <v>358</v>
      </c>
      <c r="B212" s="0" t="s">
        <v>27</v>
      </c>
      <c r="C212" s="0" t="s">
        <v>30</v>
      </c>
      <c r="F212" s="0" t="s">
        <v>1891</v>
      </c>
      <c r="G212" s="5" t="s">
        <v>1892</v>
      </c>
      <c r="H212" s="5" t="s">
        <v>1416</v>
      </c>
      <c r="I212" s="2">
        <v>36</v>
      </c>
      <c r="J212" s="2">
        <v>0</v>
      </c>
      <c r="K212" s="5" t="s">
        <v>101</v>
      </c>
      <c r="M212" s="5" t="s">
        <v>1889</v>
      </c>
      <c r="N212" s="0" t="s">
        <v>104</v>
      </c>
      <c r="P212" s="3">
        <f>IF(O212="","",O212*MAX(I212,J212))</f>
      </c>
      <c r="Q212" s="0" t="s">
        <v>106</v>
      </c>
      <c r="R212" s="0" t="s">
        <v>107</v>
      </c>
    </row>
    <row r="213">
      <c r="A213" s="0">
        <v>359</v>
      </c>
      <c r="B213" s="0" t="s">
        <v>27</v>
      </c>
      <c r="C213" s="0" t="s">
        <v>30</v>
      </c>
      <c r="F213" s="0" t="s">
        <v>1894</v>
      </c>
      <c r="G213" s="5" t="s">
        <v>1895</v>
      </c>
      <c r="H213" s="5" t="s">
        <v>1423</v>
      </c>
      <c r="I213" s="2">
        <v>96</v>
      </c>
      <c r="J213" s="2">
        <v>0</v>
      </c>
      <c r="K213" s="5" t="s">
        <v>101</v>
      </c>
      <c r="M213" s="5" t="s">
        <v>1896</v>
      </c>
      <c r="N213" s="0" t="s">
        <v>104</v>
      </c>
      <c r="P213" s="3">
        <f>IF(O213="","",O213*MAX(I213,J213))</f>
      </c>
      <c r="Q213" s="0" t="s">
        <v>106</v>
      </c>
      <c r="R213" s="0" t="s">
        <v>107</v>
      </c>
    </row>
    <row r="214">
      <c r="A214" s="0">
        <v>363</v>
      </c>
      <c r="B214" s="0" t="s">
        <v>27</v>
      </c>
      <c r="C214" s="0" t="s">
        <v>30</v>
      </c>
      <c r="F214" s="0" t="s">
        <v>1915</v>
      </c>
      <c r="G214" s="5" t="s">
        <v>1916</v>
      </c>
      <c r="H214" s="5" t="s">
        <v>956</v>
      </c>
      <c r="I214" s="2">
        <v>40</v>
      </c>
      <c r="J214" s="2">
        <v>0</v>
      </c>
      <c r="K214" s="5" t="s">
        <v>947</v>
      </c>
      <c r="M214" s="5" t="s">
        <v>1917</v>
      </c>
      <c r="N214" s="0" t="s">
        <v>104</v>
      </c>
      <c r="P214" s="3">
        <f>IF(O214="","",O214*MAX(I214,J214))</f>
      </c>
      <c r="Q214" s="0" t="s">
        <v>106</v>
      </c>
      <c r="R214" s="0" t="s">
        <v>107</v>
      </c>
    </row>
    <row r="215">
      <c r="A215" s="0">
        <v>368</v>
      </c>
      <c r="B215" s="0" t="s">
        <v>27</v>
      </c>
      <c r="C215" s="0" t="s">
        <v>30</v>
      </c>
      <c r="E215" s="5" t="s">
        <v>1939</v>
      </c>
      <c r="F215" s="0" t="s">
        <v>1937</v>
      </c>
      <c r="G215" s="5" t="s">
        <v>1938</v>
      </c>
      <c r="I215" s="2">
        <v>0</v>
      </c>
      <c r="J215" s="2">
        <v>0</v>
      </c>
      <c r="M215" s="5" t="s">
        <v>1940</v>
      </c>
      <c r="N215" s="0" t="s">
        <v>104</v>
      </c>
      <c r="P215" s="3">
        <f>IF(O215="","",O215*MAX(I215,J215))</f>
      </c>
      <c r="Q215" s="0" t="s">
        <v>106</v>
      </c>
      <c r="R215" s="0" t="s">
        <v>107</v>
      </c>
    </row>
    <row r="216">
      <c r="A216" s="0">
        <v>370</v>
      </c>
      <c r="B216" s="0" t="s">
        <v>27</v>
      </c>
      <c r="C216" s="0" t="s">
        <v>30</v>
      </c>
      <c r="E216" s="5" t="s">
        <v>1950</v>
      </c>
      <c r="F216" s="0" t="s">
        <v>1948</v>
      </c>
      <c r="G216" s="5" t="s">
        <v>1949</v>
      </c>
      <c r="I216" s="2">
        <v>0</v>
      </c>
      <c r="J216" s="2">
        <v>0</v>
      </c>
      <c r="M216" s="5" t="s">
        <v>1951</v>
      </c>
      <c r="N216" s="0" t="s">
        <v>104</v>
      </c>
      <c r="P216" s="3">
        <f>IF(O216="","",O216*MAX(I216,J216))</f>
      </c>
      <c r="Q216" s="0" t="s">
        <v>106</v>
      </c>
      <c r="R216" s="0" t="s">
        <v>107</v>
      </c>
    </row>
    <row r="217">
      <c r="A217" s="0">
        <v>371</v>
      </c>
      <c r="B217" s="0" t="s">
        <v>27</v>
      </c>
      <c r="C217" s="0" t="s">
        <v>30</v>
      </c>
      <c r="E217" s="5" t="s">
        <v>1955</v>
      </c>
      <c r="F217" s="0" t="s">
        <v>1953</v>
      </c>
      <c r="G217" s="5" t="s">
        <v>1954</v>
      </c>
      <c r="H217" s="5" t="s">
        <v>956</v>
      </c>
      <c r="I217" s="2">
        <v>0</v>
      </c>
      <c r="J217" s="2">
        <v>0</v>
      </c>
      <c r="K217" s="5" t="s">
        <v>947</v>
      </c>
      <c r="M217" s="5" t="s">
        <v>1956</v>
      </c>
      <c r="N217" s="0" t="s">
        <v>104</v>
      </c>
      <c r="P217" s="3">
        <f>IF(O217="","",O217*MAX(I217,J217))</f>
      </c>
      <c r="Q217" s="0" t="s">
        <v>106</v>
      </c>
      <c r="R217" s="0" t="s">
        <v>107</v>
      </c>
    </row>
    <row r="218">
      <c r="A218" s="0">
        <v>373</v>
      </c>
      <c r="B218" s="0" t="s">
        <v>27</v>
      </c>
      <c r="C218" s="0" t="s">
        <v>30</v>
      </c>
      <c r="E218" s="5" t="s">
        <v>1963</v>
      </c>
      <c r="F218" s="0" t="s">
        <v>1858</v>
      </c>
      <c r="G218" s="5" t="s">
        <v>1962</v>
      </c>
      <c r="I218" s="2">
        <v>0</v>
      </c>
      <c r="J218" s="2">
        <v>0</v>
      </c>
      <c r="M218" s="5" t="s">
        <v>1964</v>
      </c>
      <c r="N218" s="0" t="s">
        <v>104</v>
      </c>
      <c r="P218" s="3">
        <f>IF(O218="","",O218*MAX(I218,J218))</f>
      </c>
      <c r="Q218" s="0" t="s">
        <v>106</v>
      </c>
      <c r="R218" s="0" t="s">
        <v>107</v>
      </c>
    </row>
    <row r="219">
      <c r="A219" s="0">
        <v>375</v>
      </c>
      <c r="B219" s="0" t="s">
        <v>27</v>
      </c>
      <c r="C219" s="0" t="s">
        <v>33</v>
      </c>
      <c r="F219" s="0" t="s">
        <v>1973</v>
      </c>
      <c r="G219" s="5" t="s">
        <v>1974</v>
      </c>
      <c r="H219" s="5" t="s">
        <v>427</v>
      </c>
      <c r="I219" s="2">
        <v>0</v>
      </c>
      <c r="J219" s="2">
        <v>0</v>
      </c>
      <c r="K219" s="5" t="s">
        <v>241</v>
      </c>
      <c r="M219" s="5" t="s">
        <v>428</v>
      </c>
      <c r="N219" s="0" t="s">
        <v>104</v>
      </c>
      <c r="P219" s="3">
        <f>IF(O219="","",O219*MAX(I219,J219))</f>
      </c>
      <c r="Q219" s="0" t="s">
        <v>106</v>
      </c>
      <c r="R219" s="0" t="s">
        <v>107</v>
      </c>
    </row>
    <row r="220">
      <c r="A220" s="0">
        <v>376</v>
      </c>
      <c r="B220" s="0" t="s">
        <v>27</v>
      </c>
      <c r="C220" s="0" t="s">
        <v>33</v>
      </c>
      <c r="E220" s="5" t="s">
        <v>1979</v>
      </c>
      <c r="F220" s="0" t="s">
        <v>1976</v>
      </c>
      <c r="G220" s="5" t="s">
        <v>1977</v>
      </c>
      <c r="H220" s="5" t="s">
        <v>1978</v>
      </c>
      <c r="I220" s="2">
        <v>0</v>
      </c>
      <c r="J220" s="2">
        <v>0</v>
      </c>
      <c r="K220" s="5" t="s">
        <v>259</v>
      </c>
      <c r="M220" s="5" t="s">
        <v>1980</v>
      </c>
      <c r="N220" s="0" t="s">
        <v>104</v>
      </c>
      <c r="P220" s="3">
        <f>IF(O220="","",O220*MAX(I220,J220))</f>
      </c>
      <c r="Q220" s="0" t="s">
        <v>106</v>
      </c>
      <c r="R220" s="0" t="s">
        <v>107</v>
      </c>
    </row>
    <row r="221">
      <c r="A221" s="0">
        <v>379</v>
      </c>
      <c r="B221" s="0" t="s">
        <v>27</v>
      </c>
      <c r="C221" s="0" t="s">
        <v>30</v>
      </c>
      <c r="E221" s="5" t="s">
        <v>541</v>
      </c>
      <c r="F221" s="0" t="s">
        <v>1993</v>
      </c>
      <c r="G221" s="5" t="s">
        <v>1994</v>
      </c>
      <c r="I221" s="2">
        <v>0</v>
      </c>
      <c r="J221" s="2">
        <v>0</v>
      </c>
      <c r="M221" s="5" t="s">
        <v>1438</v>
      </c>
      <c r="N221" s="0" t="s">
        <v>104</v>
      </c>
      <c r="P221" s="3">
        <f>IF(O221="","",O221*MAX(I221,J221))</f>
      </c>
      <c r="Q221" s="0" t="s">
        <v>106</v>
      </c>
      <c r="R221" s="0" t="s">
        <v>107</v>
      </c>
    </row>
    <row r="222">
      <c r="A222" s="0">
        <v>381</v>
      </c>
      <c r="B222" s="0" t="s">
        <v>27</v>
      </c>
      <c r="C222" s="0" t="s">
        <v>30</v>
      </c>
      <c r="E222" s="5" t="s">
        <v>641</v>
      </c>
      <c r="F222" s="0" t="s">
        <v>2003</v>
      </c>
      <c r="G222" s="5" t="s">
        <v>2004</v>
      </c>
      <c r="I222" s="2">
        <v>0</v>
      </c>
      <c r="J222" s="2">
        <v>0</v>
      </c>
      <c r="M222" s="5" t="s">
        <v>2005</v>
      </c>
      <c r="N222" s="0" t="s">
        <v>104</v>
      </c>
      <c r="P222" s="3">
        <f>IF(O222="","",O222*MAX(I222,J222))</f>
      </c>
      <c r="Q222" s="0" t="s">
        <v>106</v>
      </c>
      <c r="R222" s="0" t="s">
        <v>107</v>
      </c>
    </row>
    <row r="223">
      <c r="A223" s="0">
        <v>382</v>
      </c>
      <c r="B223" s="0" t="s">
        <v>27</v>
      </c>
      <c r="C223" s="0" t="s">
        <v>30</v>
      </c>
      <c r="F223" s="0" t="s">
        <v>2007</v>
      </c>
      <c r="G223" s="5" t="s">
        <v>2008</v>
      </c>
      <c r="I223" s="2">
        <v>0</v>
      </c>
      <c r="J223" s="2">
        <v>0</v>
      </c>
      <c r="M223" s="5" t="s">
        <v>1548</v>
      </c>
      <c r="N223" s="0" t="s">
        <v>104</v>
      </c>
      <c r="P223" s="3">
        <f>IF(O223="","",O223*MAX(I223,J223))</f>
      </c>
      <c r="Q223" s="0" t="s">
        <v>106</v>
      </c>
      <c r="R223" s="0" t="s">
        <v>107</v>
      </c>
    </row>
    <row r="224">
      <c r="A224" s="0">
        <v>384</v>
      </c>
      <c r="B224" s="0" t="s">
        <v>27</v>
      </c>
      <c r="C224" s="0" t="s">
        <v>33</v>
      </c>
      <c r="E224" s="5" t="s">
        <v>2020</v>
      </c>
      <c r="F224" s="0" t="s">
        <v>2017</v>
      </c>
      <c r="G224" s="5" t="s">
        <v>2018</v>
      </c>
      <c r="H224" s="5" t="s">
        <v>2019</v>
      </c>
      <c r="I224" s="2">
        <v>0</v>
      </c>
      <c r="J224" s="2">
        <v>0</v>
      </c>
      <c r="K224" s="5" t="s">
        <v>273</v>
      </c>
      <c r="M224" s="5" t="s">
        <v>2021</v>
      </c>
      <c r="N224" s="0" t="s">
        <v>104</v>
      </c>
      <c r="P224" s="3">
        <f>IF(O224="","",O224*MAX(I224,J224))</f>
      </c>
      <c r="Q224" s="0" t="s">
        <v>106</v>
      </c>
      <c r="R224" s="0" t="s">
        <v>107</v>
      </c>
    </row>
    <row r="225">
      <c r="A225" s="0">
        <v>385</v>
      </c>
      <c r="B225" s="0" t="s">
        <v>27</v>
      </c>
      <c r="C225" s="0" t="s">
        <v>33</v>
      </c>
      <c r="F225" s="0" t="s">
        <v>2023</v>
      </c>
      <c r="G225" s="5" t="s">
        <v>2024</v>
      </c>
      <c r="H225" s="5" t="s">
        <v>258</v>
      </c>
      <c r="I225" s="2">
        <v>0</v>
      </c>
      <c r="J225" s="2">
        <v>0</v>
      </c>
      <c r="K225" s="5" t="s">
        <v>259</v>
      </c>
      <c r="M225" s="5" t="s">
        <v>2025</v>
      </c>
      <c r="N225" s="0" t="s">
        <v>104</v>
      </c>
      <c r="P225" s="3">
        <f>IF(O225="","",O225*MAX(I225,J225))</f>
      </c>
      <c r="Q225" s="0" t="s">
        <v>106</v>
      </c>
      <c r="R225" s="0" t="s">
        <v>107</v>
      </c>
    </row>
    <row r="226">
      <c r="A226" s="0">
        <v>386</v>
      </c>
      <c r="B226" s="0" t="s">
        <v>27</v>
      </c>
      <c r="C226" s="0" t="s">
        <v>30</v>
      </c>
      <c r="E226" s="5" t="s">
        <v>2029</v>
      </c>
      <c r="F226" s="0" t="s">
        <v>2027</v>
      </c>
      <c r="G226" s="5" t="s">
        <v>2028</v>
      </c>
      <c r="I226" s="2">
        <v>0</v>
      </c>
      <c r="J226" s="2">
        <v>0</v>
      </c>
      <c r="M226" s="5" t="s">
        <v>2030</v>
      </c>
      <c r="N226" s="0" t="s">
        <v>104</v>
      </c>
      <c r="P226" s="3">
        <f>IF(O226="","",O226*MAX(I226,J226))</f>
      </c>
      <c r="Q226" s="0" t="s">
        <v>106</v>
      </c>
      <c r="R226" s="0" t="s">
        <v>107</v>
      </c>
    </row>
    <row r="227">
      <c r="A227" s="0">
        <v>389</v>
      </c>
      <c r="B227" s="0" t="s">
        <v>27</v>
      </c>
      <c r="C227" s="0" t="s">
        <v>30</v>
      </c>
      <c r="F227" s="0" t="s">
        <v>2043</v>
      </c>
      <c r="G227" s="5" t="s">
        <v>2044</v>
      </c>
      <c r="I227" s="2">
        <v>0</v>
      </c>
      <c r="J227" s="2">
        <v>0</v>
      </c>
      <c r="M227" s="5" t="s">
        <v>2045</v>
      </c>
      <c r="N227" s="0" t="s">
        <v>104</v>
      </c>
      <c r="P227" s="3">
        <f>IF(O227="","",O227*MAX(I227,J227))</f>
      </c>
      <c r="Q227" s="0" t="s">
        <v>106</v>
      </c>
      <c r="R227" s="0" t="s">
        <v>107</v>
      </c>
    </row>
    <row r="228">
      <c r="A228" s="0">
        <v>392</v>
      </c>
      <c r="B228" s="0" t="s">
        <v>27</v>
      </c>
      <c r="C228" s="0" t="s">
        <v>33</v>
      </c>
      <c r="E228" s="5" t="s">
        <v>2060</v>
      </c>
      <c r="F228" s="0" t="s">
        <v>2058</v>
      </c>
      <c r="G228" s="5" t="s">
        <v>2059</v>
      </c>
      <c r="H228" s="5" t="s">
        <v>1125</v>
      </c>
      <c r="I228" s="2">
        <v>0</v>
      </c>
      <c r="J228" s="2">
        <v>0</v>
      </c>
      <c r="M228" s="5" t="s">
        <v>2061</v>
      </c>
      <c r="N228" s="0" t="s">
        <v>104</v>
      </c>
      <c r="P228" s="3">
        <f>IF(O228="","",O228*MAX(I228,J228))</f>
      </c>
      <c r="Q228" s="0" t="s">
        <v>106</v>
      </c>
      <c r="R228" s="0" t="s">
        <v>107</v>
      </c>
    </row>
    <row r="229">
      <c r="A229" s="0">
        <v>394</v>
      </c>
      <c r="B229" s="0" t="s">
        <v>27</v>
      </c>
      <c r="C229" s="0" t="s">
        <v>30</v>
      </c>
      <c r="E229" s="5" t="s">
        <v>831</v>
      </c>
      <c r="F229" s="0" t="s">
        <v>2068</v>
      </c>
      <c r="G229" s="5" t="s">
        <v>2069</v>
      </c>
      <c r="H229" s="5" t="s">
        <v>2070</v>
      </c>
      <c r="I229" s="2">
        <v>0</v>
      </c>
      <c r="J229" s="2">
        <v>0</v>
      </c>
      <c r="M229" s="5" t="s">
        <v>2071</v>
      </c>
      <c r="N229" s="0" t="s">
        <v>104</v>
      </c>
      <c r="P229" s="3">
        <f>IF(O229="","",O229*MAX(I229,J229))</f>
      </c>
      <c r="Q229" s="0" t="s">
        <v>106</v>
      </c>
      <c r="R229" s="0" t="s">
        <v>107</v>
      </c>
    </row>
    <row r="230">
      <c r="A230" s="0">
        <v>395</v>
      </c>
      <c r="B230" s="0" t="s">
        <v>27</v>
      </c>
      <c r="C230" s="0" t="s">
        <v>30</v>
      </c>
      <c r="F230" s="0" t="s">
        <v>2073</v>
      </c>
      <c r="G230" s="5" t="s">
        <v>2074</v>
      </c>
      <c r="H230" s="5" t="s">
        <v>1789</v>
      </c>
      <c r="I230" s="2">
        <v>0</v>
      </c>
      <c r="J230" s="2">
        <v>0</v>
      </c>
      <c r="K230" s="5" t="s">
        <v>259</v>
      </c>
      <c r="M230" s="5" t="s">
        <v>2075</v>
      </c>
      <c r="N230" s="0" t="s">
        <v>104</v>
      </c>
      <c r="P230" s="3">
        <f>IF(O230="","",O230*MAX(I230,J230))</f>
      </c>
      <c r="Q230" s="0" t="s">
        <v>106</v>
      </c>
      <c r="R230" s="0" t="s">
        <v>107</v>
      </c>
    </row>
    <row r="231">
      <c r="A231" s="0">
        <v>396</v>
      </c>
      <c r="B231" s="0" t="s">
        <v>27</v>
      </c>
      <c r="C231" s="0" t="s">
        <v>30</v>
      </c>
      <c r="E231" s="5" t="s">
        <v>2079</v>
      </c>
      <c r="F231" s="0" t="s">
        <v>2077</v>
      </c>
      <c r="G231" s="5" t="s">
        <v>2078</v>
      </c>
      <c r="H231" s="5" t="s">
        <v>845</v>
      </c>
      <c r="I231" s="2">
        <v>0</v>
      </c>
      <c r="J231" s="2">
        <v>0</v>
      </c>
      <c r="K231" s="5" t="s">
        <v>169</v>
      </c>
      <c r="M231" s="5" t="s">
        <v>2080</v>
      </c>
      <c r="N231" s="0" t="s">
        <v>104</v>
      </c>
      <c r="P231" s="3">
        <f>IF(O231="","",O231*MAX(I231,J231))</f>
      </c>
      <c r="Q231" s="0" t="s">
        <v>106</v>
      </c>
      <c r="R231" s="0" t="s">
        <v>107</v>
      </c>
    </row>
    <row r="232">
      <c r="A232" s="0">
        <v>397</v>
      </c>
      <c r="B232" s="0" t="s">
        <v>27</v>
      </c>
      <c r="C232" s="0" t="s">
        <v>30</v>
      </c>
      <c r="E232" s="5" t="s">
        <v>902</v>
      </c>
      <c r="F232" s="0" t="s">
        <v>2082</v>
      </c>
      <c r="G232" s="5" t="s">
        <v>2083</v>
      </c>
      <c r="H232" s="5" t="s">
        <v>889</v>
      </c>
      <c r="I232" s="2">
        <v>0</v>
      </c>
      <c r="J232" s="2">
        <v>0</v>
      </c>
      <c r="M232" s="5" t="s">
        <v>2084</v>
      </c>
      <c r="N232" s="0" t="s">
        <v>104</v>
      </c>
      <c r="P232" s="3">
        <f>IF(O232="","",O232*MAX(I232,J232))</f>
      </c>
      <c r="Q232" s="0" t="s">
        <v>106</v>
      </c>
      <c r="R232" s="0" t="s">
        <v>107</v>
      </c>
    </row>
    <row r="233">
      <c r="A233" s="0">
        <v>399</v>
      </c>
      <c r="B233" s="0" t="s">
        <v>27</v>
      </c>
      <c r="C233" s="0" t="s">
        <v>30</v>
      </c>
      <c r="E233" s="5" t="s">
        <v>2089</v>
      </c>
      <c r="F233" s="0" t="s">
        <v>2087</v>
      </c>
      <c r="G233" s="5" t="s">
        <v>2088</v>
      </c>
      <c r="I233" s="2">
        <v>0</v>
      </c>
      <c r="J233" s="2">
        <v>0</v>
      </c>
      <c r="M233" s="5" t="s">
        <v>2090</v>
      </c>
      <c r="N233" s="0" t="s">
        <v>104</v>
      </c>
      <c r="P233" s="3">
        <f>IF(O233="","",O233*MAX(I233,J233))</f>
      </c>
      <c r="Q233" s="0" t="s">
        <v>106</v>
      </c>
      <c r="R233" s="0" t="s">
        <v>107</v>
      </c>
    </row>
    <row r="234">
      <c r="A234" s="0">
        <v>401</v>
      </c>
      <c r="B234" s="0" t="s">
        <v>27</v>
      </c>
      <c r="C234" s="0" t="s">
        <v>30</v>
      </c>
      <c r="E234" s="5" t="s">
        <v>2101</v>
      </c>
      <c r="F234" s="0" t="s">
        <v>2099</v>
      </c>
      <c r="G234" s="5" t="s">
        <v>2100</v>
      </c>
      <c r="I234" s="2">
        <v>0</v>
      </c>
      <c r="J234" s="2">
        <v>0</v>
      </c>
      <c r="M234" s="5" t="s">
        <v>2102</v>
      </c>
      <c r="N234" s="0" t="s">
        <v>104</v>
      </c>
      <c r="P234" s="3">
        <f>IF(O234="","",O234*MAX(I234,J234))</f>
      </c>
      <c r="Q234" s="0" t="s">
        <v>106</v>
      </c>
      <c r="R234" s="0" t="s">
        <v>107</v>
      </c>
    </row>
    <row r="235">
      <c r="A235" s="0">
        <v>402</v>
      </c>
      <c r="B235" s="0" t="s">
        <v>27</v>
      </c>
      <c r="C235" s="0" t="s">
        <v>30</v>
      </c>
      <c r="E235" s="5" t="s">
        <v>907</v>
      </c>
      <c r="F235" s="0" t="s">
        <v>2104</v>
      </c>
      <c r="G235" s="5" t="s">
        <v>2105</v>
      </c>
      <c r="I235" s="2">
        <v>0</v>
      </c>
      <c r="J235" s="2">
        <v>0</v>
      </c>
      <c r="M235" s="5" t="s">
        <v>993</v>
      </c>
      <c r="N235" s="0" t="s">
        <v>104</v>
      </c>
      <c r="P235" s="3">
        <f>IF(O235="","",O235*MAX(I235,J235))</f>
      </c>
      <c r="Q235" s="0" t="s">
        <v>106</v>
      </c>
      <c r="R235" s="0" t="s">
        <v>107</v>
      </c>
    </row>
    <row r="236">
      <c r="A236" s="0">
        <v>404</v>
      </c>
      <c r="B236" s="0" t="s">
        <v>27</v>
      </c>
      <c r="C236" s="0" t="s">
        <v>30</v>
      </c>
      <c r="E236" s="5" t="s">
        <v>2116</v>
      </c>
      <c r="F236" s="0" t="s">
        <v>2114</v>
      </c>
      <c r="G236" s="5" t="s">
        <v>2115</v>
      </c>
      <c r="I236" s="2">
        <v>0</v>
      </c>
      <c r="J236" s="2">
        <v>0</v>
      </c>
      <c r="M236" s="5" t="s">
        <v>2117</v>
      </c>
      <c r="N236" s="0" t="s">
        <v>104</v>
      </c>
      <c r="P236" s="3">
        <f>IF(O236="","",O236*MAX(I236,J236))</f>
      </c>
      <c r="Q236" s="0" t="s">
        <v>106</v>
      </c>
      <c r="R236" s="0" t="s">
        <v>107</v>
      </c>
    </row>
    <row r="237">
      <c r="A237" s="0">
        <v>406</v>
      </c>
      <c r="B237" s="0" t="s">
        <v>27</v>
      </c>
      <c r="C237" s="0" t="s">
        <v>30</v>
      </c>
      <c r="E237" s="5" t="s">
        <v>2128</v>
      </c>
      <c r="F237" s="0" t="s">
        <v>2126</v>
      </c>
      <c r="G237" s="5" t="s">
        <v>2127</v>
      </c>
      <c r="I237" s="2">
        <v>0</v>
      </c>
      <c r="J237" s="2">
        <v>0</v>
      </c>
      <c r="M237" s="5" t="s">
        <v>2129</v>
      </c>
      <c r="N237" s="0" t="s">
        <v>104</v>
      </c>
      <c r="P237" s="3">
        <f>IF(O237="","",O237*MAX(I237,J237))</f>
      </c>
      <c r="Q237" s="0" t="s">
        <v>106</v>
      </c>
      <c r="R237" s="0" t="s">
        <v>107</v>
      </c>
    </row>
    <row r="238">
      <c r="A238" s="0">
        <v>412</v>
      </c>
      <c r="B238" s="0" t="s">
        <v>28</v>
      </c>
      <c r="C238" s="0" t="s">
        <v>30</v>
      </c>
      <c r="F238" s="0" t="s">
        <v>2149</v>
      </c>
      <c r="G238" s="5" t="s">
        <v>2150</v>
      </c>
      <c r="H238" s="5" t="s">
        <v>2151</v>
      </c>
      <c r="I238" s="2">
        <v>26</v>
      </c>
      <c r="J238" s="2">
        <v>0</v>
      </c>
      <c r="M238" s="5" t="s">
        <v>2152</v>
      </c>
      <c r="N238" s="0" t="s">
        <v>104</v>
      </c>
      <c r="P238" s="3">
        <f>IF(O238="","",O238*MAX(I238,J238))</f>
      </c>
      <c r="Q238" s="0" t="s">
        <v>106</v>
      </c>
      <c r="R238" s="0" t="s">
        <v>107</v>
      </c>
    </row>
    <row r="239">
      <c r="A239" s="0">
        <v>413</v>
      </c>
      <c r="B239" s="0" t="s">
        <v>28</v>
      </c>
      <c r="C239" s="0" t="s">
        <v>33</v>
      </c>
      <c r="E239" s="5" t="s">
        <v>2157</v>
      </c>
      <c r="F239" s="0" t="s">
        <v>2154</v>
      </c>
      <c r="G239" s="5" t="s">
        <v>2155</v>
      </c>
      <c r="H239" s="5" t="s">
        <v>2156</v>
      </c>
      <c r="I239" s="2">
        <v>30</v>
      </c>
      <c r="J239" s="2">
        <v>0</v>
      </c>
      <c r="M239" s="5" t="s">
        <v>2158</v>
      </c>
      <c r="N239" s="0" t="s">
        <v>104</v>
      </c>
      <c r="P239" s="3">
        <f>IF(O239="","",O239*MAX(I239,J239))</f>
      </c>
      <c r="Q239" s="0" t="s">
        <v>106</v>
      </c>
      <c r="R239" s="0" t="s">
        <v>107</v>
      </c>
    </row>
    <row r="240">
      <c r="A240" s="0">
        <v>415</v>
      </c>
      <c r="B240" s="0" t="s">
        <v>28</v>
      </c>
      <c r="C240" s="0" t="s">
        <v>33</v>
      </c>
      <c r="E240" s="5" t="s">
        <v>2170</v>
      </c>
      <c r="F240" s="0" t="s">
        <v>2167</v>
      </c>
      <c r="G240" s="5" t="s">
        <v>2168</v>
      </c>
      <c r="H240" s="5" t="s">
        <v>2169</v>
      </c>
      <c r="I240" s="2">
        <v>15</v>
      </c>
      <c r="J240" s="2">
        <v>0</v>
      </c>
      <c r="K240" s="5" t="s">
        <v>273</v>
      </c>
      <c r="M240" s="5" t="s">
        <v>2171</v>
      </c>
      <c r="N240" s="0" t="s">
        <v>104</v>
      </c>
      <c r="P240" s="3">
        <f>IF(O240="","",O240*MAX(I240,J240))</f>
      </c>
      <c r="Q240" s="0" t="s">
        <v>106</v>
      </c>
      <c r="R240" s="0" t="s">
        <v>107</v>
      </c>
    </row>
    <row r="241">
      <c r="A241" s="0">
        <v>416</v>
      </c>
      <c r="B241" s="0" t="s">
        <v>28</v>
      </c>
      <c r="C241" s="0" t="s">
        <v>33</v>
      </c>
      <c r="E241" s="5" t="s">
        <v>2176</v>
      </c>
      <c r="F241" s="0" t="s">
        <v>2173</v>
      </c>
      <c r="G241" s="5" t="s">
        <v>2174</v>
      </c>
      <c r="H241" s="5" t="s">
        <v>2175</v>
      </c>
      <c r="I241" s="2">
        <v>150</v>
      </c>
      <c r="J241" s="2">
        <v>0</v>
      </c>
      <c r="K241" s="5" t="s">
        <v>273</v>
      </c>
      <c r="M241" s="5" t="s">
        <v>2177</v>
      </c>
      <c r="N241" s="0" t="s">
        <v>104</v>
      </c>
      <c r="P241" s="3">
        <f>IF(O241="","",O241*MAX(I241,J241))</f>
      </c>
      <c r="Q241" s="0" t="s">
        <v>106</v>
      </c>
      <c r="R241" s="0" t="s">
        <v>107</v>
      </c>
    </row>
    <row r="242">
      <c r="A242" s="0">
        <v>417</v>
      </c>
      <c r="B242" s="0" t="s">
        <v>28</v>
      </c>
      <c r="C242" s="0" t="s">
        <v>33</v>
      </c>
      <c r="E242" s="5" t="s">
        <v>2181</v>
      </c>
      <c r="F242" s="0" t="s">
        <v>1092</v>
      </c>
      <c r="G242" s="5" t="s">
        <v>2179</v>
      </c>
      <c r="H242" s="5" t="s">
        <v>2180</v>
      </c>
      <c r="I242" s="2">
        <v>16</v>
      </c>
      <c r="J242" s="2">
        <v>0</v>
      </c>
      <c r="M242" s="5" t="s">
        <v>2182</v>
      </c>
      <c r="N242" s="0" t="s">
        <v>104</v>
      </c>
      <c r="P242" s="3">
        <f>IF(O242="","",O242*MAX(I242,J242))</f>
      </c>
      <c r="Q242" s="0" t="s">
        <v>106</v>
      </c>
      <c r="R242" s="0" t="s">
        <v>107</v>
      </c>
    </row>
    <row r="243">
      <c r="A243" s="0">
        <v>422</v>
      </c>
      <c r="B243" s="0" t="s">
        <v>28</v>
      </c>
      <c r="C243" s="0" t="s">
        <v>30</v>
      </c>
      <c r="E243" s="5" t="s">
        <v>168</v>
      </c>
      <c r="F243" s="0" t="s">
        <v>1119</v>
      </c>
      <c r="G243" s="5" t="s">
        <v>2201</v>
      </c>
      <c r="H243" s="5" t="s">
        <v>166</v>
      </c>
      <c r="I243" s="2">
        <v>24</v>
      </c>
      <c r="J243" s="2">
        <v>0</v>
      </c>
      <c r="K243" s="5" t="s">
        <v>169</v>
      </c>
      <c r="M243" s="5" t="s">
        <v>2202</v>
      </c>
      <c r="N243" s="0" t="s">
        <v>104</v>
      </c>
      <c r="P243" s="3">
        <f>IF(O243="","",O243*MAX(I243,J243))</f>
      </c>
      <c r="Q243" s="0" t="s">
        <v>106</v>
      </c>
      <c r="R243" s="0" t="s">
        <v>107</v>
      </c>
    </row>
    <row r="244">
      <c r="A244" s="0">
        <v>428</v>
      </c>
      <c r="B244" s="0" t="s">
        <v>28</v>
      </c>
      <c r="C244" s="0" t="s">
        <v>30</v>
      </c>
      <c r="E244" s="5" t="s">
        <v>176</v>
      </c>
      <c r="F244" s="0" t="s">
        <v>1075</v>
      </c>
      <c r="G244" s="5" t="s">
        <v>2220</v>
      </c>
      <c r="H244" s="5" t="s">
        <v>2221</v>
      </c>
      <c r="I244" s="2">
        <v>13</v>
      </c>
      <c r="J244" s="2">
        <v>0</v>
      </c>
      <c r="M244" s="5" t="s">
        <v>2222</v>
      </c>
      <c r="N244" s="0" t="s">
        <v>104</v>
      </c>
      <c r="P244" s="3">
        <f>IF(O244="","",O244*MAX(I244,J244))</f>
      </c>
      <c r="Q244" s="0" t="s">
        <v>106</v>
      </c>
      <c r="R244" s="0" t="s">
        <v>107</v>
      </c>
    </row>
    <row r="245">
      <c r="A245" s="0">
        <v>430</v>
      </c>
      <c r="B245" s="0" t="s">
        <v>28</v>
      </c>
      <c r="C245" s="0" t="s">
        <v>33</v>
      </c>
      <c r="E245" s="5" t="s">
        <v>212</v>
      </c>
      <c r="F245" s="0" t="s">
        <v>2230</v>
      </c>
      <c r="G245" s="5" t="s">
        <v>2231</v>
      </c>
      <c r="H245" s="5" t="s">
        <v>210</v>
      </c>
      <c r="I245" s="2">
        <v>21</v>
      </c>
      <c r="J245" s="2">
        <v>0</v>
      </c>
      <c r="K245" s="5" t="s">
        <v>205</v>
      </c>
      <c r="M245" s="5" t="s">
        <v>2232</v>
      </c>
      <c r="N245" s="0" t="s">
        <v>104</v>
      </c>
      <c r="P245" s="3">
        <f>IF(O245="","",O245*MAX(I245,J245))</f>
      </c>
      <c r="Q245" s="0" t="s">
        <v>106</v>
      </c>
      <c r="R245" s="0" t="s">
        <v>107</v>
      </c>
    </row>
    <row r="246">
      <c r="A246" s="0">
        <v>431</v>
      </c>
      <c r="B246" s="0" t="s">
        <v>28</v>
      </c>
      <c r="C246" s="0" t="s">
        <v>33</v>
      </c>
      <c r="E246" s="5" t="s">
        <v>219</v>
      </c>
      <c r="F246" s="0" t="s">
        <v>1148</v>
      </c>
      <c r="G246" s="5" t="s">
        <v>2234</v>
      </c>
      <c r="H246" s="5" t="s">
        <v>217</v>
      </c>
      <c r="I246" s="2">
        <v>32</v>
      </c>
      <c r="J246" s="2">
        <v>0</v>
      </c>
      <c r="K246" s="5" t="s">
        <v>205</v>
      </c>
      <c r="M246" s="5" t="s">
        <v>2235</v>
      </c>
      <c r="N246" s="0" t="s">
        <v>104</v>
      </c>
      <c r="P246" s="3">
        <f>IF(O246="","",O246*MAX(I246,J246))</f>
      </c>
      <c r="Q246" s="0" t="s">
        <v>106</v>
      </c>
      <c r="R246" s="0" t="s">
        <v>107</v>
      </c>
    </row>
    <row r="247">
      <c r="A247" s="0">
        <v>432</v>
      </c>
      <c r="B247" s="0" t="s">
        <v>28</v>
      </c>
      <c r="C247" s="0" t="s">
        <v>33</v>
      </c>
      <c r="F247" s="0" t="s">
        <v>2237</v>
      </c>
      <c r="G247" s="5" t="s">
        <v>2238</v>
      </c>
      <c r="H247" s="5" t="s">
        <v>2239</v>
      </c>
      <c r="I247" s="2">
        <v>1</v>
      </c>
      <c r="J247" s="2">
        <v>0</v>
      </c>
      <c r="K247" s="5" t="s">
        <v>169</v>
      </c>
      <c r="M247" s="5" t="s">
        <v>2240</v>
      </c>
      <c r="N247" s="0" t="s">
        <v>104</v>
      </c>
      <c r="P247" s="3">
        <f>IF(O247="","",O247*MAX(I247,J247))</f>
      </c>
      <c r="Q247" s="0" t="s">
        <v>106</v>
      </c>
      <c r="R247" s="0" t="s">
        <v>107</v>
      </c>
    </row>
    <row r="248">
      <c r="A248" s="0">
        <v>435</v>
      </c>
      <c r="B248" s="0" t="s">
        <v>28</v>
      </c>
      <c r="C248" s="0" t="s">
        <v>33</v>
      </c>
      <c r="E248" s="5" t="s">
        <v>204</v>
      </c>
      <c r="F248" s="0" t="s">
        <v>2047</v>
      </c>
      <c r="G248" s="5" t="s">
        <v>2252</v>
      </c>
      <c r="H248" s="5" t="s">
        <v>202</v>
      </c>
      <c r="I248" s="2">
        <v>1</v>
      </c>
      <c r="J248" s="2">
        <v>0</v>
      </c>
      <c r="K248" s="5" t="s">
        <v>205</v>
      </c>
      <c r="M248" s="5" t="s">
        <v>2253</v>
      </c>
      <c r="N248" s="0" t="s">
        <v>104</v>
      </c>
      <c r="P248" s="3">
        <f>IF(O248="","",O248*MAX(I248,J248))</f>
      </c>
      <c r="Q248" s="0" t="s">
        <v>106</v>
      </c>
      <c r="R248" s="0" t="s">
        <v>107</v>
      </c>
    </row>
    <row r="249">
      <c r="A249" s="0">
        <v>436</v>
      </c>
      <c r="B249" s="0" t="s">
        <v>28</v>
      </c>
      <c r="C249" s="0" t="s">
        <v>30</v>
      </c>
      <c r="E249" s="5" t="s">
        <v>233</v>
      </c>
      <c r="F249" s="0" t="s">
        <v>2255</v>
      </c>
      <c r="G249" s="5" t="s">
        <v>2256</v>
      </c>
      <c r="I249" s="2">
        <v>15</v>
      </c>
      <c r="J249" s="2">
        <v>0</v>
      </c>
      <c r="M249" s="5" t="s">
        <v>1094</v>
      </c>
      <c r="N249" s="0" t="s">
        <v>104</v>
      </c>
      <c r="P249" s="3">
        <f>IF(O249="","",O249*MAX(I249,J249))</f>
      </c>
      <c r="Q249" s="0" t="s">
        <v>106</v>
      </c>
      <c r="R249" s="0" t="s">
        <v>107</v>
      </c>
    </row>
    <row r="250">
      <c r="A250" s="0">
        <v>438</v>
      </c>
      <c r="B250" s="0" t="s">
        <v>28</v>
      </c>
      <c r="C250" s="0" t="s">
        <v>30</v>
      </c>
      <c r="E250" s="5" t="s">
        <v>2264</v>
      </c>
      <c r="F250" s="0" t="s">
        <v>2262</v>
      </c>
      <c r="G250" s="5" t="s">
        <v>2263</v>
      </c>
      <c r="I250" s="2">
        <v>3</v>
      </c>
      <c r="J250" s="2">
        <v>0</v>
      </c>
      <c r="M250" s="5" t="s">
        <v>2265</v>
      </c>
      <c r="N250" s="0" t="s">
        <v>104</v>
      </c>
      <c r="P250" s="3">
        <f>IF(O250="","",O250*MAX(I250,J250))</f>
      </c>
      <c r="Q250" s="0" t="s">
        <v>106</v>
      </c>
      <c r="R250" s="0" t="s">
        <v>107</v>
      </c>
    </row>
    <row r="251">
      <c r="A251" s="0">
        <v>439</v>
      </c>
      <c r="B251" s="0" t="s">
        <v>28</v>
      </c>
      <c r="C251" s="0" t="s">
        <v>33</v>
      </c>
      <c r="E251" s="5" t="s">
        <v>2264</v>
      </c>
      <c r="F251" s="0" t="s">
        <v>2267</v>
      </c>
      <c r="G251" s="5" t="s">
        <v>2268</v>
      </c>
      <c r="H251" s="5" t="s">
        <v>2269</v>
      </c>
      <c r="I251" s="2">
        <v>14</v>
      </c>
      <c r="J251" s="2">
        <v>0</v>
      </c>
      <c r="K251" s="5" t="s">
        <v>259</v>
      </c>
      <c r="M251" s="5" t="s">
        <v>2270</v>
      </c>
      <c r="N251" s="0" t="s">
        <v>104</v>
      </c>
      <c r="P251" s="3">
        <f>IF(O251="","",O251*MAX(I251,J251))</f>
      </c>
      <c r="Q251" s="0" t="s">
        <v>106</v>
      </c>
      <c r="R251" s="0" t="s">
        <v>107</v>
      </c>
    </row>
    <row r="252">
      <c r="A252" s="0">
        <v>444</v>
      </c>
      <c r="B252" s="0" t="s">
        <v>28</v>
      </c>
      <c r="C252" s="0" t="s">
        <v>33</v>
      </c>
      <c r="F252" s="0" t="s">
        <v>1279</v>
      </c>
      <c r="G252" s="5" t="s">
        <v>2294</v>
      </c>
      <c r="H252" s="5" t="s">
        <v>1125</v>
      </c>
      <c r="I252" s="2">
        <v>397</v>
      </c>
      <c r="J252" s="2">
        <v>0</v>
      </c>
      <c r="K252" s="5" t="s">
        <v>137</v>
      </c>
      <c r="M252" s="5" t="s">
        <v>2295</v>
      </c>
      <c r="N252" s="0" t="s">
        <v>104</v>
      </c>
      <c r="P252" s="3">
        <f>IF(O252="","",O252*MAX(I252,J252))</f>
      </c>
      <c r="Q252" s="0" t="s">
        <v>106</v>
      </c>
      <c r="R252" s="0" t="s">
        <v>107</v>
      </c>
    </row>
    <row r="253">
      <c r="A253" s="0">
        <v>445</v>
      </c>
      <c r="B253" s="0" t="s">
        <v>28</v>
      </c>
      <c r="C253" s="0" t="s">
        <v>33</v>
      </c>
      <c r="E253" s="5" t="s">
        <v>2299</v>
      </c>
      <c r="F253" s="0" t="s">
        <v>2297</v>
      </c>
      <c r="G253" s="5" t="s">
        <v>2298</v>
      </c>
      <c r="H253" s="5" t="s">
        <v>768</v>
      </c>
      <c r="I253" s="2">
        <v>10</v>
      </c>
      <c r="J253" s="2">
        <v>0</v>
      </c>
      <c r="K253" s="5" t="s">
        <v>137</v>
      </c>
      <c r="M253" s="5" t="s">
        <v>2300</v>
      </c>
      <c r="N253" s="0" t="s">
        <v>104</v>
      </c>
      <c r="P253" s="3">
        <f>IF(O253="","",O253*MAX(I253,J253))</f>
      </c>
      <c r="Q253" s="0" t="s">
        <v>106</v>
      </c>
      <c r="R253" s="0" t="s">
        <v>107</v>
      </c>
    </row>
    <row r="254">
      <c r="A254" s="0">
        <v>446</v>
      </c>
      <c r="B254" s="0" t="s">
        <v>28</v>
      </c>
      <c r="C254" s="0" t="s">
        <v>30</v>
      </c>
      <c r="E254" s="5" t="s">
        <v>2303</v>
      </c>
      <c r="F254" s="0" t="s">
        <v>1071</v>
      </c>
      <c r="G254" s="5" t="s">
        <v>2302</v>
      </c>
      <c r="I254" s="2">
        <v>2</v>
      </c>
      <c r="J254" s="2">
        <v>0</v>
      </c>
      <c r="M254" s="5" t="s">
        <v>2304</v>
      </c>
      <c r="N254" s="0" t="s">
        <v>104</v>
      </c>
      <c r="P254" s="3">
        <f>IF(O254="","",O254*MAX(I254,J254))</f>
      </c>
      <c r="Q254" s="0" t="s">
        <v>106</v>
      </c>
      <c r="R254" s="0" t="s">
        <v>107</v>
      </c>
    </row>
    <row r="255">
      <c r="A255" s="0">
        <v>447</v>
      </c>
      <c r="B255" s="0" t="s">
        <v>28</v>
      </c>
      <c r="C255" s="0" t="s">
        <v>30</v>
      </c>
      <c r="E255" s="5" t="s">
        <v>265</v>
      </c>
      <c r="F255" s="0" t="s">
        <v>2306</v>
      </c>
      <c r="G255" s="5" t="s">
        <v>2307</v>
      </c>
      <c r="I255" s="2">
        <v>294</v>
      </c>
      <c r="J255" s="2">
        <v>0</v>
      </c>
      <c r="M255" s="5" t="s">
        <v>2308</v>
      </c>
      <c r="N255" s="0" t="s">
        <v>104</v>
      </c>
      <c r="P255" s="3">
        <f>IF(O255="","",O255*MAX(I255,J255))</f>
      </c>
      <c r="Q255" s="0" t="s">
        <v>106</v>
      </c>
      <c r="R255" s="0" t="s">
        <v>107</v>
      </c>
    </row>
    <row r="256">
      <c r="A256" s="0">
        <v>449</v>
      </c>
      <c r="B256" s="0" t="s">
        <v>28</v>
      </c>
      <c r="C256" s="0" t="s">
        <v>33</v>
      </c>
      <c r="E256" s="5" t="s">
        <v>2317</v>
      </c>
      <c r="F256" s="0" t="s">
        <v>2315</v>
      </c>
      <c r="G256" s="5" t="s">
        <v>2316</v>
      </c>
      <c r="H256" s="5" t="s">
        <v>278</v>
      </c>
      <c r="I256" s="2">
        <v>50</v>
      </c>
      <c r="J256" s="2">
        <v>0</v>
      </c>
      <c r="M256" s="5" t="s">
        <v>2318</v>
      </c>
      <c r="N256" s="0" t="s">
        <v>104</v>
      </c>
      <c r="P256" s="3">
        <f>IF(O256="","",O256*MAX(I256,J256))</f>
      </c>
      <c r="Q256" s="0" t="s">
        <v>106</v>
      </c>
      <c r="R256" s="0" t="s">
        <v>107</v>
      </c>
    </row>
    <row r="257">
      <c r="A257" s="0">
        <v>450</v>
      </c>
      <c r="B257" s="0" t="s">
        <v>28</v>
      </c>
      <c r="C257" s="0" t="s">
        <v>33</v>
      </c>
      <c r="F257" s="0" t="s">
        <v>2320</v>
      </c>
      <c r="G257" s="5" t="s">
        <v>2321</v>
      </c>
      <c r="H257" s="5" t="s">
        <v>2322</v>
      </c>
      <c r="I257" s="2">
        <v>14</v>
      </c>
      <c r="J257" s="2">
        <v>0</v>
      </c>
      <c r="M257" s="5" t="s">
        <v>2323</v>
      </c>
      <c r="N257" s="0" t="s">
        <v>104</v>
      </c>
      <c r="P257" s="3">
        <f>IF(O257="","",O257*MAX(I257,J257))</f>
      </c>
      <c r="Q257" s="0" t="s">
        <v>106</v>
      </c>
      <c r="R257" s="0" t="s">
        <v>107</v>
      </c>
    </row>
    <row r="258">
      <c r="A258" s="0">
        <v>452</v>
      </c>
      <c r="B258" s="0" t="s">
        <v>28</v>
      </c>
      <c r="C258" s="0" t="s">
        <v>30</v>
      </c>
      <c r="E258" s="5" t="s">
        <v>285</v>
      </c>
      <c r="F258" s="0" t="s">
        <v>2328</v>
      </c>
      <c r="G258" s="5" t="s">
        <v>2329</v>
      </c>
      <c r="I258" s="2">
        <v>680</v>
      </c>
      <c r="J258" s="2">
        <v>0</v>
      </c>
      <c r="M258" s="5" t="s">
        <v>286</v>
      </c>
      <c r="N258" s="0" t="s">
        <v>104</v>
      </c>
      <c r="P258" s="3">
        <f>IF(O258="","",O258*MAX(I258,J258))</f>
      </c>
      <c r="Q258" s="0" t="s">
        <v>106</v>
      </c>
      <c r="R258" s="0" t="s">
        <v>107</v>
      </c>
    </row>
    <row r="259">
      <c r="A259" s="0">
        <v>453</v>
      </c>
      <c r="B259" s="0" t="s">
        <v>28</v>
      </c>
      <c r="C259" s="0" t="s">
        <v>30</v>
      </c>
      <c r="E259" s="5" t="s">
        <v>1158</v>
      </c>
      <c r="F259" s="0" t="s">
        <v>2331</v>
      </c>
      <c r="G259" s="5" t="s">
        <v>2332</v>
      </c>
      <c r="I259" s="2">
        <v>30</v>
      </c>
      <c r="J259" s="2">
        <v>0</v>
      </c>
      <c r="M259" s="5" t="s">
        <v>2333</v>
      </c>
      <c r="N259" s="0" t="s">
        <v>104</v>
      </c>
      <c r="P259" s="3">
        <f>IF(O259="","",O259*MAX(I259,J259))</f>
      </c>
      <c r="Q259" s="0" t="s">
        <v>106</v>
      </c>
      <c r="R259" s="0" t="s">
        <v>107</v>
      </c>
    </row>
    <row r="260">
      <c r="A260" s="0">
        <v>454</v>
      </c>
      <c r="B260" s="0" t="s">
        <v>28</v>
      </c>
      <c r="C260" s="0" t="s">
        <v>30</v>
      </c>
      <c r="E260" s="5" t="s">
        <v>295</v>
      </c>
      <c r="F260" s="0" t="s">
        <v>2335</v>
      </c>
      <c r="G260" s="5" t="s">
        <v>2336</v>
      </c>
      <c r="H260" s="5" t="s">
        <v>2337</v>
      </c>
      <c r="I260" s="2">
        <v>17</v>
      </c>
      <c r="J260" s="2">
        <v>0</v>
      </c>
      <c r="M260" s="5" t="s">
        <v>2338</v>
      </c>
      <c r="N260" s="0" t="s">
        <v>104</v>
      </c>
      <c r="P260" s="3">
        <f>IF(O260="","",O260*MAX(I260,J260))</f>
      </c>
      <c r="Q260" s="0" t="s">
        <v>106</v>
      </c>
      <c r="R260" s="0" t="s">
        <v>107</v>
      </c>
    </row>
    <row r="261">
      <c r="A261" s="0">
        <v>458</v>
      </c>
      <c r="B261" s="0" t="s">
        <v>28</v>
      </c>
      <c r="C261" s="0" t="s">
        <v>30</v>
      </c>
      <c r="E261" s="5" t="s">
        <v>2000</v>
      </c>
      <c r="F261" s="0" t="s">
        <v>2360</v>
      </c>
      <c r="G261" s="5" t="s">
        <v>2361</v>
      </c>
      <c r="I261" s="2">
        <v>342</v>
      </c>
      <c r="J261" s="2">
        <v>0</v>
      </c>
      <c r="M261" s="5" t="s">
        <v>2362</v>
      </c>
      <c r="N261" s="0" t="s">
        <v>104</v>
      </c>
      <c r="P261" s="3">
        <f>IF(O261="","",O261*MAX(I261,J261))</f>
      </c>
      <c r="Q261" s="0" t="s">
        <v>106</v>
      </c>
      <c r="R261" s="0" t="s">
        <v>107</v>
      </c>
    </row>
    <row r="262">
      <c r="A262" s="0">
        <v>459</v>
      </c>
      <c r="B262" s="0" t="s">
        <v>28</v>
      </c>
      <c r="C262" s="0" t="s">
        <v>30</v>
      </c>
      <c r="E262" s="5" t="s">
        <v>301</v>
      </c>
      <c r="F262" s="0" t="s">
        <v>2364</v>
      </c>
      <c r="G262" s="5" t="s">
        <v>2365</v>
      </c>
      <c r="I262" s="2">
        <v>66</v>
      </c>
      <c r="J262" s="2">
        <v>0</v>
      </c>
      <c r="M262" s="5" t="s">
        <v>1172</v>
      </c>
      <c r="N262" s="0" t="s">
        <v>104</v>
      </c>
      <c r="P262" s="3">
        <f>IF(O262="","",O262*MAX(I262,J262))</f>
      </c>
      <c r="Q262" s="0" t="s">
        <v>106</v>
      </c>
      <c r="R262" s="0" t="s">
        <v>107</v>
      </c>
    </row>
    <row r="263">
      <c r="A263" s="0">
        <v>461</v>
      </c>
      <c r="B263" s="0" t="s">
        <v>28</v>
      </c>
      <c r="C263" s="0" t="s">
        <v>30</v>
      </c>
      <c r="E263" s="5" t="s">
        <v>1939</v>
      </c>
      <c r="F263" s="0" t="s">
        <v>1398</v>
      </c>
      <c r="G263" s="5" t="s">
        <v>2373</v>
      </c>
      <c r="H263" s="5" t="s">
        <v>604</v>
      </c>
      <c r="I263" s="2">
        <v>13</v>
      </c>
      <c r="J263" s="2">
        <v>0</v>
      </c>
      <c r="M263" s="5" t="s">
        <v>2374</v>
      </c>
      <c r="N263" s="0" t="s">
        <v>104</v>
      </c>
      <c r="P263" s="3">
        <f>IF(O263="","",O263*MAX(I263,J263))</f>
      </c>
      <c r="Q263" s="0" t="s">
        <v>106</v>
      </c>
      <c r="R263" s="0" t="s">
        <v>107</v>
      </c>
    </row>
    <row r="264">
      <c r="A264" s="0">
        <v>462</v>
      </c>
      <c r="B264" s="0" t="s">
        <v>28</v>
      </c>
      <c r="C264" s="0" t="s">
        <v>33</v>
      </c>
      <c r="E264" s="5" t="s">
        <v>1939</v>
      </c>
      <c r="F264" s="0" t="s">
        <v>2376</v>
      </c>
      <c r="G264" s="5" t="s">
        <v>2377</v>
      </c>
      <c r="H264" s="5" t="s">
        <v>2378</v>
      </c>
      <c r="I264" s="2">
        <v>7</v>
      </c>
      <c r="J264" s="2">
        <v>0</v>
      </c>
      <c r="K264" s="5" t="s">
        <v>2379</v>
      </c>
      <c r="M264" s="5" t="s">
        <v>2380</v>
      </c>
      <c r="N264" s="0" t="s">
        <v>104</v>
      </c>
      <c r="P264" s="3">
        <f>IF(O264="","",O264*MAX(I264,J264))</f>
      </c>
      <c r="Q264" s="0" t="s">
        <v>106</v>
      </c>
      <c r="R264" s="0" t="s">
        <v>107</v>
      </c>
    </row>
    <row r="265">
      <c r="A265" s="0">
        <v>463</v>
      </c>
      <c r="B265" s="0" t="s">
        <v>28</v>
      </c>
      <c r="C265" s="0" t="s">
        <v>30</v>
      </c>
      <c r="E265" s="5" t="s">
        <v>295</v>
      </c>
      <c r="F265" s="0" t="s">
        <v>2382</v>
      </c>
      <c r="G265" s="5" t="s">
        <v>2383</v>
      </c>
      <c r="I265" s="2">
        <v>4</v>
      </c>
      <c r="J265" s="2">
        <v>0</v>
      </c>
      <c r="M265" s="5" t="s">
        <v>2384</v>
      </c>
      <c r="N265" s="0" t="s">
        <v>104</v>
      </c>
      <c r="P265" s="3">
        <f>IF(O265="","",O265*MAX(I265,J265))</f>
      </c>
      <c r="Q265" s="0" t="s">
        <v>106</v>
      </c>
      <c r="R265" s="0" t="s">
        <v>107</v>
      </c>
    </row>
    <row r="266">
      <c r="A266" s="0">
        <v>464</v>
      </c>
      <c r="B266" s="0" t="s">
        <v>28</v>
      </c>
      <c r="C266" s="0" t="s">
        <v>30</v>
      </c>
      <c r="E266" s="5" t="s">
        <v>1201</v>
      </c>
      <c r="F266" s="0" t="s">
        <v>2386</v>
      </c>
      <c r="G266" s="5" t="s">
        <v>2387</v>
      </c>
      <c r="I266" s="2">
        <v>12</v>
      </c>
      <c r="J266" s="2">
        <v>0</v>
      </c>
      <c r="M266" s="5" t="s">
        <v>2388</v>
      </c>
      <c r="N266" s="0" t="s">
        <v>104</v>
      </c>
      <c r="P266" s="3">
        <f>IF(O266="","",O266*MAX(I266,J266))</f>
      </c>
      <c r="Q266" s="0" t="s">
        <v>106</v>
      </c>
      <c r="R266" s="0" t="s">
        <v>107</v>
      </c>
    </row>
    <row r="267">
      <c r="A267" s="0">
        <v>467</v>
      </c>
      <c r="B267" s="0" t="s">
        <v>28</v>
      </c>
      <c r="C267" s="0" t="s">
        <v>30</v>
      </c>
      <c r="E267" s="5" t="s">
        <v>2404</v>
      </c>
      <c r="F267" s="0" t="s">
        <v>1105</v>
      </c>
      <c r="G267" s="5" t="s">
        <v>2402</v>
      </c>
      <c r="H267" s="5" t="s">
        <v>2403</v>
      </c>
      <c r="I267" s="2">
        <v>3</v>
      </c>
      <c r="J267" s="2">
        <v>0</v>
      </c>
      <c r="M267" s="5" t="s">
        <v>2405</v>
      </c>
      <c r="N267" s="0" t="s">
        <v>104</v>
      </c>
      <c r="P267" s="3">
        <f>IF(O267="","",O267*MAX(I267,J267))</f>
      </c>
      <c r="Q267" s="0" t="s">
        <v>106</v>
      </c>
      <c r="R267" s="0" t="s">
        <v>107</v>
      </c>
    </row>
    <row r="268">
      <c r="A268" s="0">
        <v>468</v>
      </c>
      <c r="B268" s="0" t="s">
        <v>28</v>
      </c>
      <c r="C268" s="0" t="s">
        <v>30</v>
      </c>
      <c r="E268" s="5" t="s">
        <v>2404</v>
      </c>
      <c r="F268" s="0" t="s">
        <v>2407</v>
      </c>
      <c r="G268" s="5" t="s">
        <v>2408</v>
      </c>
      <c r="H268" s="5" t="s">
        <v>2409</v>
      </c>
      <c r="I268" s="2">
        <v>14</v>
      </c>
      <c r="J268" s="2">
        <v>0</v>
      </c>
      <c r="M268" s="5" t="s">
        <v>2405</v>
      </c>
      <c r="N268" s="0" t="s">
        <v>104</v>
      </c>
      <c r="P268" s="3">
        <f>IF(O268="","",O268*MAX(I268,J268))</f>
      </c>
      <c r="Q268" s="0" t="s">
        <v>106</v>
      </c>
      <c r="R268" s="0" t="s">
        <v>107</v>
      </c>
    </row>
    <row r="269">
      <c r="A269" s="0">
        <v>469</v>
      </c>
      <c r="B269" s="0" t="s">
        <v>28</v>
      </c>
      <c r="C269" s="0" t="s">
        <v>30</v>
      </c>
      <c r="E269" s="5" t="s">
        <v>331</v>
      </c>
      <c r="F269" s="0" t="s">
        <v>2411</v>
      </c>
      <c r="G269" s="5" t="s">
        <v>2412</v>
      </c>
      <c r="I269" s="2">
        <v>57</v>
      </c>
      <c r="J269" s="2">
        <v>0</v>
      </c>
      <c r="M269" s="5" t="s">
        <v>2413</v>
      </c>
      <c r="N269" s="0" t="s">
        <v>104</v>
      </c>
      <c r="P269" s="3">
        <f>IF(O269="","",O269*MAX(I269,J269))</f>
      </c>
      <c r="Q269" s="0" t="s">
        <v>106</v>
      </c>
      <c r="R269" s="0" t="s">
        <v>107</v>
      </c>
    </row>
    <row r="270">
      <c r="A270" s="0">
        <v>470</v>
      </c>
      <c r="B270" s="0" t="s">
        <v>28</v>
      </c>
      <c r="C270" s="0" t="s">
        <v>30</v>
      </c>
      <c r="E270" s="5" t="s">
        <v>2418</v>
      </c>
      <c r="F270" s="0" t="s">
        <v>2415</v>
      </c>
      <c r="G270" s="5" t="s">
        <v>2416</v>
      </c>
      <c r="H270" s="5" t="s">
        <v>2417</v>
      </c>
      <c r="I270" s="2">
        <v>1</v>
      </c>
      <c r="J270" s="2">
        <v>0</v>
      </c>
      <c r="M270" s="5" t="s">
        <v>2419</v>
      </c>
      <c r="N270" s="0" t="s">
        <v>104</v>
      </c>
      <c r="P270" s="3">
        <f>IF(O270="","",O270*MAX(I270,J270))</f>
      </c>
      <c r="Q270" s="0" t="s">
        <v>106</v>
      </c>
      <c r="R270" s="0" t="s">
        <v>107</v>
      </c>
    </row>
    <row r="271">
      <c r="A271" s="0">
        <v>471</v>
      </c>
      <c r="B271" s="0" t="s">
        <v>28</v>
      </c>
      <c r="C271" s="0" t="s">
        <v>30</v>
      </c>
      <c r="E271" s="5" t="s">
        <v>2418</v>
      </c>
      <c r="F271" s="0" t="s">
        <v>2421</v>
      </c>
      <c r="G271" s="5" t="s">
        <v>2422</v>
      </c>
      <c r="H271" s="5" t="s">
        <v>2070</v>
      </c>
      <c r="I271" s="2">
        <v>1</v>
      </c>
      <c r="J271" s="2">
        <v>0</v>
      </c>
      <c r="M271" s="5" t="s">
        <v>2419</v>
      </c>
      <c r="N271" s="0" t="s">
        <v>104</v>
      </c>
      <c r="P271" s="3">
        <f>IF(O271="","",O271*MAX(I271,J271))</f>
      </c>
      <c r="Q271" s="0" t="s">
        <v>106</v>
      </c>
      <c r="R271" s="0" t="s">
        <v>107</v>
      </c>
    </row>
    <row r="272">
      <c r="A272" s="0">
        <v>472</v>
      </c>
      <c r="B272" s="0" t="s">
        <v>28</v>
      </c>
      <c r="C272" s="0" t="s">
        <v>30</v>
      </c>
      <c r="E272" s="5" t="s">
        <v>2418</v>
      </c>
      <c r="F272" s="0" t="s">
        <v>2424</v>
      </c>
      <c r="G272" s="5" t="s">
        <v>2425</v>
      </c>
      <c r="H272" s="5" t="s">
        <v>1825</v>
      </c>
      <c r="I272" s="2">
        <v>1</v>
      </c>
      <c r="J272" s="2">
        <v>0</v>
      </c>
      <c r="M272" s="5" t="s">
        <v>2419</v>
      </c>
      <c r="N272" s="0" t="s">
        <v>104</v>
      </c>
      <c r="P272" s="3">
        <f>IF(O272="","",O272*MAX(I272,J272))</f>
      </c>
      <c r="Q272" s="0" t="s">
        <v>106</v>
      </c>
      <c r="R272" s="0" t="s">
        <v>107</v>
      </c>
    </row>
    <row r="273">
      <c r="A273" s="0">
        <v>473</v>
      </c>
      <c r="B273" s="0" t="s">
        <v>28</v>
      </c>
      <c r="C273" s="0" t="s">
        <v>30</v>
      </c>
      <c r="E273" s="5" t="s">
        <v>2418</v>
      </c>
      <c r="F273" s="0" t="s">
        <v>1561</v>
      </c>
      <c r="G273" s="5" t="s">
        <v>2427</v>
      </c>
      <c r="I273" s="2">
        <v>1</v>
      </c>
      <c r="J273" s="2">
        <v>0</v>
      </c>
      <c r="M273" s="5" t="s">
        <v>2428</v>
      </c>
      <c r="N273" s="0" t="s">
        <v>104</v>
      </c>
      <c r="P273" s="3">
        <f>IF(O273="","",O273*MAX(I273,J273))</f>
      </c>
      <c r="Q273" s="0" t="s">
        <v>106</v>
      </c>
      <c r="R273" s="0" t="s">
        <v>107</v>
      </c>
    </row>
    <row r="274">
      <c r="A274" s="0">
        <v>475</v>
      </c>
      <c r="B274" s="0" t="s">
        <v>28</v>
      </c>
      <c r="C274" s="0" t="s">
        <v>30</v>
      </c>
      <c r="E274" s="5" t="s">
        <v>2435</v>
      </c>
      <c r="F274" s="0" t="s">
        <v>2433</v>
      </c>
      <c r="G274" s="5" t="s">
        <v>2434</v>
      </c>
      <c r="I274" s="2">
        <v>529</v>
      </c>
      <c r="J274" s="2">
        <v>0</v>
      </c>
      <c r="M274" s="5" t="s">
        <v>2436</v>
      </c>
      <c r="N274" s="0" t="s">
        <v>104</v>
      </c>
      <c r="P274" s="3">
        <f>IF(O274="","",O274*MAX(I274,J274))</f>
      </c>
      <c r="Q274" s="0" t="s">
        <v>106</v>
      </c>
      <c r="R274" s="0" t="s">
        <v>107</v>
      </c>
    </row>
    <row r="275">
      <c r="A275" s="0">
        <v>476</v>
      </c>
      <c r="B275" s="0" t="s">
        <v>28</v>
      </c>
      <c r="C275" s="0" t="s">
        <v>30</v>
      </c>
      <c r="E275" s="5" t="s">
        <v>2440</v>
      </c>
      <c r="F275" s="0" t="s">
        <v>2438</v>
      </c>
      <c r="G275" s="5" t="s">
        <v>2439</v>
      </c>
      <c r="I275" s="2">
        <v>100</v>
      </c>
      <c r="J275" s="2">
        <v>0</v>
      </c>
      <c r="M275" s="5" t="s">
        <v>2441</v>
      </c>
      <c r="N275" s="0" t="s">
        <v>104</v>
      </c>
      <c r="P275" s="3">
        <f>IF(O275="","",O275*MAX(I275,J275))</f>
      </c>
      <c r="Q275" s="0" t="s">
        <v>106</v>
      </c>
      <c r="R275" s="0" t="s">
        <v>107</v>
      </c>
    </row>
    <row r="276">
      <c r="A276" s="0">
        <v>477</v>
      </c>
      <c r="B276" s="0" t="s">
        <v>28</v>
      </c>
      <c r="C276" s="0" t="s">
        <v>33</v>
      </c>
      <c r="F276" s="0" t="s">
        <v>2443</v>
      </c>
      <c r="G276" s="5" t="s">
        <v>2444</v>
      </c>
      <c r="H276" s="5" t="s">
        <v>2445</v>
      </c>
      <c r="I276" s="2">
        <v>35</v>
      </c>
      <c r="J276" s="2">
        <v>0</v>
      </c>
      <c r="M276" s="5" t="s">
        <v>2446</v>
      </c>
      <c r="N276" s="0" t="s">
        <v>104</v>
      </c>
      <c r="P276" s="3">
        <f>IF(O276="","",O276*MAX(I276,J276))</f>
      </c>
      <c r="Q276" s="0" t="s">
        <v>106</v>
      </c>
      <c r="R276" s="0" t="s">
        <v>107</v>
      </c>
    </row>
    <row r="277">
      <c r="A277" s="0">
        <v>479</v>
      </c>
      <c r="B277" s="0" t="s">
        <v>28</v>
      </c>
      <c r="C277" s="0" t="s">
        <v>33</v>
      </c>
      <c r="E277" s="5" t="s">
        <v>2458</v>
      </c>
      <c r="F277" s="0" t="s">
        <v>2455</v>
      </c>
      <c r="G277" s="5" t="s">
        <v>2456</v>
      </c>
      <c r="H277" s="5" t="s">
        <v>2457</v>
      </c>
      <c r="I277" s="2">
        <v>10</v>
      </c>
      <c r="J277" s="2">
        <v>0</v>
      </c>
      <c r="M277" s="5" t="s">
        <v>2459</v>
      </c>
      <c r="N277" s="0" t="s">
        <v>104</v>
      </c>
      <c r="P277" s="3">
        <f>IF(O277="","",O277*MAX(I277,J277))</f>
      </c>
      <c r="Q277" s="0" t="s">
        <v>106</v>
      </c>
      <c r="R277" s="0" t="s">
        <v>107</v>
      </c>
    </row>
    <row r="278">
      <c r="A278" s="0">
        <v>483</v>
      </c>
      <c r="B278" s="0" t="s">
        <v>28</v>
      </c>
      <c r="C278" s="0" t="s">
        <v>33</v>
      </c>
      <c r="E278" s="5" t="s">
        <v>362</v>
      </c>
      <c r="F278" s="0" t="s">
        <v>2470</v>
      </c>
      <c r="G278" s="5" t="s">
        <v>2471</v>
      </c>
      <c r="H278" s="5" t="s">
        <v>839</v>
      </c>
      <c r="I278" s="2">
        <v>15</v>
      </c>
      <c r="J278" s="2">
        <v>0</v>
      </c>
      <c r="K278" s="5" t="s">
        <v>259</v>
      </c>
      <c r="M278" s="5" t="s">
        <v>2472</v>
      </c>
      <c r="N278" s="0" t="s">
        <v>104</v>
      </c>
      <c r="P278" s="3">
        <f>IF(O278="","",O278*MAX(I278,J278))</f>
      </c>
      <c r="Q278" s="0" t="s">
        <v>106</v>
      </c>
      <c r="R278" s="0" t="s">
        <v>107</v>
      </c>
    </row>
    <row r="279">
      <c r="A279" s="0">
        <v>485</v>
      </c>
      <c r="B279" s="0" t="s">
        <v>28</v>
      </c>
      <c r="C279" s="0" t="s">
        <v>30</v>
      </c>
      <c r="E279" s="5" t="s">
        <v>2479</v>
      </c>
      <c r="F279" s="0" t="s">
        <v>2477</v>
      </c>
      <c r="G279" s="5" t="s">
        <v>2478</v>
      </c>
      <c r="I279" s="2">
        <v>24</v>
      </c>
      <c r="J279" s="2">
        <v>0</v>
      </c>
      <c r="M279" s="5" t="s">
        <v>2480</v>
      </c>
      <c r="N279" s="0" t="s">
        <v>104</v>
      </c>
      <c r="P279" s="3">
        <f>IF(O279="","",O279*MAX(I279,J279))</f>
      </c>
      <c r="Q279" s="0" t="s">
        <v>106</v>
      </c>
      <c r="R279" s="0" t="s">
        <v>107</v>
      </c>
    </row>
    <row r="280">
      <c r="A280" s="0">
        <v>486</v>
      </c>
      <c r="B280" s="0" t="s">
        <v>28</v>
      </c>
      <c r="C280" s="0" t="s">
        <v>30</v>
      </c>
      <c r="E280" s="5" t="s">
        <v>290</v>
      </c>
      <c r="F280" s="0" t="s">
        <v>1618</v>
      </c>
      <c r="G280" s="5" t="s">
        <v>2482</v>
      </c>
      <c r="I280" s="2">
        <v>10</v>
      </c>
      <c r="J280" s="2">
        <v>0</v>
      </c>
      <c r="M280" s="5" t="s">
        <v>2483</v>
      </c>
      <c r="N280" s="0" t="s">
        <v>104</v>
      </c>
      <c r="P280" s="3">
        <f>IF(O280="","",O280*MAX(I280,J280))</f>
      </c>
      <c r="Q280" s="0" t="s">
        <v>106</v>
      </c>
      <c r="R280" s="0" t="s">
        <v>107</v>
      </c>
    </row>
    <row r="281">
      <c r="A281" s="0">
        <v>493</v>
      </c>
      <c r="B281" s="0" t="s">
        <v>28</v>
      </c>
      <c r="C281" s="0" t="s">
        <v>33</v>
      </c>
      <c r="E281" s="5" t="s">
        <v>2518</v>
      </c>
      <c r="F281" s="0" t="s">
        <v>2515</v>
      </c>
      <c r="G281" s="5" t="s">
        <v>2516</v>
      </c>
      <c r="H281" s="5" t="s">
        <v>2517</v>
      </c>
      <c r="I281" s="2">
        <v>11</v>
      </c>
      <c r="J281" s="2">
        <v>0</v>
      </c>
      <c r="K281" s="5" t="s">
        <v>137</v>
      </c>
      <c r="M281" s="5" t="s">
        <v>2519</v>
      </c>
      <c r="N281" s="0" t="s">
        <v>104</v>
      </c>
      <c r="P281" s="3">
        <f>IF(O281="","",O281*MAX(I281,J281))</f>
      </c>
      <c r="Q281" s="0" t="s">
        <v>106</v>
      </c>
      <c r="R281" s="0" t="s">
        <v>107</v>
      </c>
    </row>
    <row r="282">
      <c r="A282" s="0">
        <v>494</v>
      </c>
      <c r="B282" s="0" t="s">
        <v>28</v>
      </c>
      <c r="C282" s="0" t="s">
        <v>33</v>
      </c>
      <c r="E282" s="5" t="s">
        <v>1259</v>
      </c>
      <c r="F282" s="0" t="s">
        <v>2521</v>
      </c>
      <c r="G282" s="5" t="s">
        <v>2522</v>
      </c>
      <c r="H282" s="5" t="s">
        <v>2523</v>
      </c>
      <c r="I282" s="2">
        <v>34</v>
      </c>
      <c r="J282" s="2">
        <v>0</v>
      </c>
      <c r="K282" s="5" t="s">
        <v>145</v>
      </c>
      <c r="M282" s="5" t="s">
        <v>2524</v>
      </c>
      <c r="N282" s="0" t="s">
        <v>104</v>
      </c>
      <c r="P282" s="3">
        <f>IF(O282="","",O282*MAX(I282,J282))</f>
      </c>
      <c r="Q282" s="0" t="s">
        <v>106</v>
      </c>
      <c r="R282" s="0" t="s">
        <v>107</v>
      </c>
    </row>
    <row r="283">
      <c r="A283" s="0">
        <v>496</v>
      </c>
      <c r="B283" s="0" t="s">
        <v>28</v>
      </c>
      <c r="C283" s="0" t="s">
        <v>30</v>
      </c>
      <c r="E283" s="5" t="s">
        <v>1264</v>
      </c>
      <c r="F283" s="0" t="s">
        <v>2532</v>
      </c>
      <c r="G283" s="5" t="s">
        <v>2533</v>
      </c>
      <c r="I283" s="2">
        <v>90</v>
      </c>
      <c r="J283" s="2">
        <v>0</v>
      </c>
      <c r="M283" s="5" t="s">
        <v>2534</v>
      </c>
      <c r="N283" s="0" t="s">
        <v>104</v>
      </c>
      <c r="P283" s="3">
        <f>IF(O283="","",O283*MAX(I283,J283))</f>
      </c>
      <c r="Q283" s="0" t="s">
        <v>106</v>
      </c>
      <c r="R283" s="0" t="s">
        <v>107</v>
      </c>
    </row>
    <row r="284">
      <c r="A284" s="0">
        <v>498</v>
      </c>
      <c r="B284" s="0" t="s">
        <v>28</v>
      </c>
      <c r="C284" s="0" t="s">
        <v>30</v>
      </c>
      <c r="E284" s="5" t="s">
        <v>1269</v>
      </c>
      <c r="F284" s="0" t="s">
        <v>1584</v>
      </c>
      <c r="G284" s="5" t="s">
        <v>2540</v>
      </c>
      <c r="I284" s="2">
        <v>4</v>
      </c>
      <c r="J284" s="2">
        <v>0</v>
      </c>
      <c r="M284" s="5" t="s">
        <v>2541</v>
      </c>
      <c r="N284" s="0" t="s">
        <v>104</v>
      </c>
      <c r="P284" s="3">
        <f>IF(O284="","",O284*MAX(I284,J284))</f>
      </c>
      <c r="Q284" s="0" t="s">
        <v>106</v>
      </c>
      <c r="R284" s="0" t="s">
        <v>107</v>
      </c>
    </row>
    <row r="285">
      <c r="A285" s="0">
        <v>499</v>
      </c>
      <c r="B285" s="0" t="s">
        <v>28</v>
      </c>
      <c r="C285" s="0" t="s">
        <v>30</v>
      </c>
      <c r="E285" s="5" t="s">
        <v>1269</v>
      </c>
      <c r="F285" s="0" t="s">
        <v>2543</v>
      </c>
      <c r="G285" s="5" t="s">
        <v>2544</v>
      </c>
      <c r="I285" s="2">
        <v>16</v>
      </c>
      <c r="J285" s="2">
        <v>0</v>
      </c>
      <c r="M285" s="5" t="s">
        <v>2545</v>
      </c>
      <c r="N285" s="0" t="s">
        <v>104</v>
      </c>
      <c r="P285" s="3">
        <f>IF(O285="","",O285*MAX(I285,J285))</f>
      </c>
      <c r="Q285" s="0" t="s">
        <v>106</v>
      </c>
      <c r="R285" s="0" t="s">
        <v>107</v>
      </c>
    </row>
    <row r="286">
      <c r="A286" s="0">
        <v>500</v>
      </c>
      <c r="B286" s="0" t="s">
        <v>28</v>
      </c>
      <c r="C286" s="0" t="s">
        <v>30</v>
      </c>
      <c r="E286" s="5" t="s">
        <v>1269</v>
      </c>
      <c r="F286" s="0" t="s">
        <v>2547</v>
      </c>
      <c r="G286" s="5" t="s">
        <v>2548</v>
      </c>
      <c r="I286" s="2">
        <v>6</v>
      </c>
      <c r="J286" s="2">
        <v>0</v>
      </c>
      <c r="M286" s="5" t="s">
        <v>2549</v>
      </c>
      <c r="N286" s="0" t="s">
        <v>104</v>
      </c>
      <c r="P286" s="3">
        <f>IF(O286="","",O286*MAX(I286,J286))</f>
      </c>
      <c r="Q286" s="0" t="s">
        <v>106</v>
      </c>
      <c r="R286" s="0" t="s">
        <v>107</v>
      </c>
    </row>
    <row r="287">
      <c r="A287" s="0">
        <v>501</v>
      </c>
      <c r="B287" s="0" t="s">
        <v>28</v>
      </c>
      <c r="C287" s="0" t="s">
        <v>30</v>
      </c>
      <c r="E287" s="5" t="s">
        <v>1269</v>
      </c>
      <c r="F287" s="0" t="s">
        <v>1325</v>
      </c>
      <c r="G287" s="5" t="s">
        <v>2551</v>
      </c>
      <c r="I287" s="2">
        <v>8</v>
      </c>
      <c r="J287" s="2">
        <v>0</v>
      </c>
      <c r="M287" s="5" t="s">
        <v>2549</v>
      </c>
      <c r="N287" s="0" t="s">
        <v>104</v>
      </c>
      <c r="P287" s="3">
        <f>IF(O287="","",O287*MAX(I287,J287))</f>
      </c>
      <c r="Q287" s="0" t="s">
        <v>106</v>
      </c>
      <c r="R287" s="0" t="s">
        <v>107</v>
      </c>
    </row>
    <row r="288">
      <c r="A288" s="0">
        <v>503</v>
      </c>
      <c r="B288" s="0" t="s">
        <v>28</v>
      </c>
      <c r="C288" s="0" t="s">
        <v>33</v>
      </c>
      <c r="E288" s="5" t="s">
        <v>2561</v>
      </c>
      <c r="F288" s="0" t="s">
        <v>2559</v>
      </c>
      <c r="G288" s="5" t="s">
        <v>2560</v>
      </c>
      <c r="H288" s="5" t="s">
        <v>2342</v>
      </c>
      <c r="I288" s="2">
        <v>6</v>
      </c>
      <c r="J288" s="2">
        <v>0</v>
      </c>
      <c r="M288" s="5" t="s">
        <v>2562</v>
      </c>
      <c r="N288" s="0" t="s">
        <v>104</v>
      </c>
      <c r="P288" s="3">
        <f>IF(O288="","",O288*MAX(I288,J288))</f>
      </c>
      <c r="Q288" s="0" t="s">
        <v>106</v>
      </c>
      <c r="R288" s="0" t="s">
        <v>107</v>
      </c>
    </row>
    <row r="289">
      <c r="A289" s="0">
        <v>504</v>
      </c>
      <c r="B289" s="0" t="s">
        <v>28</v>
      </c>
      <c r="C289" s="0" t="s">
        <v>33</v>
      </c>
      <c r="F289" s="0" t="s">
        <v>2564</v>
      </c>
      <c r="G289" s="5" t="s">
        <v>2565</v>
      </c>
      <c r="H289" s="5" t="s">
        <v>2450</v>
      </c>
      <c r="I289" s="2">
        <v>8</v>
      </c>
      <c r="J289" s="2">
        <v>0</v>
      </c>
      <c r="M289" s="5" t="s">
        <v>2566</v>
      </c>
      <c r="N289" s="0" t="s">
        <v>104</v>
      </c>
      <c r="P289" s="3">
        <f>IF(O289="","",O289*MAX(I289,J289))</f>
      </c>
      <c r="Q289" s="0" t="s">
        <v>106</v>
      </c>
      <c r="R289" s="0" t="s">
        <v>107</v>
      </c>
    </row>
    <row r="290">
      <c r="A290" s="0">
        <v>507</v>
      </c>
      <c r="B290" s="0" t="s">
        <v>28</v>
      </c>
      <c r="C290" s="0" t="s">
        <v>30</v>
      </c>
      <c r="E290" s="5" t="s">
        <v>383</v>
      </c>
      <c r="F290" s="0" t="s">
        <v>2576</v>
      </c>
      <c r="G290" s="5" t="s">
        <v>2577</v>
      </c>
      <c r="I290" s="2">
        <v>230</v>
      </c>
      <c r="J290" s="2">
        <v>0</v>
      </c>
      <c r="M290" s="5" t="s">
        <v>384</v>
      </c>
      <c r="N290" s="0" t="s">
        <v>104</v>
      </c>
      <c r="P290" s="3">
        <f>IF(O290="","",O290*MAX(I290,J290))</f>
      </c>
      <c r="Q290" s="0" t="s">
        <v>106</v>
      </c>
      <c r="R290" s="0" t="s">
        <v>107</v>
      </c>
    </row>
    <row r="291">
      <c r="A291" s="0">
        <v>510</v>
      </c>
      <c r="B291" s="0" t="s">
        <v>28</v>
      </c>
      <c r="C291" s="0" t="s">
        <v>33</v>
      </c>
      <c r="E291" s="5" t="s">
        <v>2590</v>
      </c>
      <c r="F291" s="0" t="s">
        <v>2588</v>
      </c>
      <c r="G291" s="5" t="s">
        <v>2589</v>
      </c>
      <c r="H291" s="5" t="s">
        <v>2260</v>
      </c>
      <c r="I291" s="2">
        <v>10</v>
      </c>
      <c r="J291" s="2">
        <v>0</v>
      </c>
      <c r="K291" s="5" t="s">
        <v>273</v>
      </c>
      <c r="M291" s="5" t="s">
        <v>2591</v>
      </c>
      <c r="N291" s="0" t="s">
        <v>104</v>
      </c>
      <c r="P291" s="3">
        <f>IF(O291="","",O291*MAX(I291,J291))</f>
      </c>
      <c r="Q291" s="0" t="s">
        <v>106</v>
      </c>
      <c r="R291" s="0" t="s">
        <v>107</v>
      </c>
    </row>
    <row r="292">
      <c r="A292" s="0">
        <v>511</v>
      </c>
      <c r="B292" s="0" t="s">
        <v>28</v>
      </c>
      <c r="C292" s="0" t="s">
        <v>33</v>
      </c>
      <c r="E292" s="5" t="s">
        <v>362</v>
      </c>
      <c r="F292" s="0" t="s">
        <v>2593</v>
      </c>
      <c r="G292" s="5" t="s">
        <v>2594</v>
      </c>
      <c r="H292" s="5" t="s">
        <v>393</v>
      </c>
      <c r="I292" s="2">
        <v>403</v>
      </c>
      <c r="J292" s="2">
        <v>0</v>
      </c>
      <c r="K292" s="5" t="s">
        <v>259</v>
      </c>
      <c r="M292" s="5" t="s">
        <v>2595</v>
      </c>
      <c r="N292" s="0" t="s">
        <v>104</v>
      </c>
      <c r="P292" s="3">
        <f>IF(O292="","",O292*MAX(I292,J292))</f>
      </c>
      <c r="Q292" s="0" t="s">
        <v>106</v>
      </c>
      <c r="R292" s="0" t="s">
        <v>107</v>
      </c>
    </row>
    <row r="293">
      <c r="A293" s="0">
        <v>512</v>
      </c>
      <c r="B293" s="0" t="s">
        <v>28</v>
      </c>
      <c r="C293" s="0" t="s">
        <v>33</v>
      </c>
      <c r="E293" s="5" t="s">
        <v>2600</v>
      </c>
      <c r="F293" s="0" t="s">
        <v>2597</v>
      </c>
      <c r="G293" s="5" t="s">
        <v>2598</v>
      </c>
      <c r="H293" s="5" t="s">
        <v>2599</v>
      </c>
      <c r="I293" s="2">
        <v>119</v>
      </c>
      <c r="J293" s="2">
        <v>0</v>
      </c>
      <c r="K293" s="5" t="s">
        <v>205</v>
      </c>
      <c r="M293" s="5" t="s">
        <v>2601</v>
      </c>
      <c r="N293" s="0" t="s">
        <v>104</v>
      </c>
      <c r="P293" s="3">
        <f>IF(O293="","",O293*MAX(I293,J293))</f>
      </c>
      <c r="Q293" s="0" t="s">
        <v>106</v>
      </c>
      <c r="R293" s="0" t="s">
        <v>107</v>
      </c>
    </row>
    <row r="294">
      <c r="A294" s="0">
        <v>513</v>
      </c>
      <c r="B294" s="0" t="s">
        <v>28</v>
      </c>
      <c r="C294" s="0" t="s">
        <v>33</v>
      </c>
      <c r="E294" s="5" t="s">
        <v>405</v>
      </c>
      <c r="F294" s="0" t="s">
        <v>2603</v>
      </c>
      <c r="G294" s="5" t="s">
        <v>2604</v>
      </c>
      <c r="H294" s="5" t="s">
        <v>403</v>
      </c>
      <c r="I294" s="2">
        <v>58</v>
      </c>
      <c r="J294" s="2">
        <v>0</v>
      </c>
      <c r="K294" s="5" t="s">
        <v>241</v>
      </c>
      <c r="M294" s="5" t="s">
        <v>2605</v>
      </c>
      <c r="N294" s="0" t="s">
        <v>104</v>
      </c>
      <c r="P294" s="3">
        <f>IF(O294="","",O294*MAX(I294,J294))</f>
      </c>
      <c r="Q294" s="0" t="s">
        <v>106</v>
      </c>
      <c r="R294" s="0" t="s">
        <v>107</v>
      </c>
    </row>
    <row r="295">
      <c r="A295" s="0">
        <v>514</v>
      </c>
      <c r="B295" s="0" t="s">
        <v>28</v>
      </c>
      <c r="C295" s="0" t="s">
        <v>33</v>
      </c>
      <c r="E295" s="5" t="s">
        <v>2608</v>
      </c>
      <c r="F295" s="0" t="s">
        <v>1752</v>
      </c>
      <c r="G295" s="5" t="s">
        <v>2607</v>
      </c>
      <c r="H295" s="5" t="s">
        <v>258</v>
      </c>
      <c r="I295" s="2">
        <v>135</v>
      </c>
      <c r="J295" s="2">
        <v>0</v>
      </c>
      <c r="K295" s="5" t="s">
        <v>259</v>
      </c>
      <c r="M295" s="5" t="s">
        <v>2609</v>
      </c>
      <c r="N295" s="0" t="s">
        <v>104</v>
      </c>
      <c r="P295" s="3">
        <f>IF(O295="","",O295*MAX(I295,J295))</f>
      </c>
      <c r="Q295" s="0" t="s">
        <v>106</v>
      </c>
      <c r="R295" s="0" t="s">
        <v>107</v>
      </c>
    </row>
    <row r="296">
      <c r="A296" s="0">
        <v>515</v>
      </c>
      <c r="B296" s="0" t="s">
        <v>28</v>
      </c>
      <c r="C296" s="0" t="s">
        <v>33</v>
      </c>
      <c r="E296" s="5" t="s">
        <v>2613</v>
      </c>
      <c r="F296" s="0" t="s">
        <v>2611</v>
      </c>
      <c r="G296" s="5" t="s">
        <v>2612</v>
      </c>
      <c r="H296" s="5" t="s">
        <v>1968</v>
      </c>
      <c r="I296" s="2">
        <v>1018</v>
      </c>
      <c r="J296" s="2">
        <v>0</v>
      </c>
      <c r="K296" s="5" t="s">
        <v>137</v>
      </c>
      <c r="M296" s="5" t="s">
        <v>2614</v>
      </c>
      <c r="N296" s="0" t="s">
        <v>104</v>
      </c>
      <c r="P296" s="3">
        <f>IF(O296="","",O296*MAX(I296,J296))</f>
      </c>
      <c r="Q296" s="0" t="s">
        <v>106</v>
      </c>
      <c r="R296" s="0" t="s">
        <v>107</v>
      </c>
    </row>
    <row r="297">
      <c r="A297" s="0">
        <v>518</v>
      </c>
      <c r="B297" s="0" t="s">
        <v>28</v>
      </c>
      <c r="C297" s="0" t="s">
        <v>33</v>
      </c>
      <c r="F297" s="0" t="s">
        <v>2625</v>
      </c>
      <c r="G297" s="5" t="s">
        <v>2626</v>
      </c>
      <c r="H297" s="5" t="s">
        <v>135</v>
      </c>
      <c r="I297" s="2">
        <v>30</v>
      </c>
      <c r="J297" s="2">
        <v>0</v>
      </c>
      <c r="M297" s="5" t="s">
        <v>2627</v>
      </c>
      <c r="N297" s="0" t="s">
        <v>104</v>
      </c>
      <c r="P297" s="3">
        <f>IF(O297="","",O297*MAX(I297,J297))</f>
      </c>
      <c r="Q297" s="0" t="s">
        <v>106</v>
      </c>
      <c r="R297" s="0" t="s">
        <v>107</v>
      </c>
    </row>
    <row r="298">
      <c r="A298" s="0">
        <v>519</v>
      </c>
      <c r="B298" s="0" t="s">
        <v>28</v>
      </c>
      <c r="C298" s="0" t="s">
        <v>33</v>
      </c>
      <c r="E298" s="5" t="s">
        <v>2631</v>
      </c>
      <c r="F298" s="0" t="s">
        <v>2629</v>
      </c>
      <c r="G298" s="5" t="s">
        <v>2630</v>
      </c>
      <c r="H298" s="5" t="s">
        <v>422</v>
      </c>
      <c r="I298" s="2">
        <v>510</v>
      </c>
      <c r="J298" s="2">
        <v>0</v>
      </c>
      <c r="K298" s="5" t="s">
        <v>273</v>
      </c>
      <c r="M298" s="5" t="s">
        <v>2632</v>
      </c>
      <c r="N298" s="0" t="s">
        <v>104</v>
      </c>
      <c r="P298" s="3">
        <f>IF(O298="","",O298*MAX(I298,J298))</f>
      </c>
      <c r="Q298" s="0" t="s">
        <v>106</v>
      </c>
      <c r="R298" s="0" t="s">
        <v>107</v>
      </c>
    </row>
    <row r="299">
      <c r="A299" s="0">
        <v>520</v>
      </c>
      <c r="B299" s="0" t="s">
        <v>28</v>
      </c>
      <c r="C299" s="0" t="s">
        <v>33</v>
      </c>
      <c r="F299" s="0" t="s">
        <v>1350</v>
      </c>
      <c r="G299" s="5" t="s">
        <v>2634</v>
      </c>
      <c r="H299" s="5" t="s">
        <v>1653</v>
      </c>
      <c r="I299" s="2">
        <v>317</v>
      </c>
      <c r="J299" s="2">
        <v>0</v>
      </c>
      <c r="K299" s="5" t="s">
        <v>273</v>
      </c>
      <c r="M299" s="5" t="s">
        <v>2635</v>
      </c>
      <c r="N299" s="0" t="s">
        <v>104</v>
      </c>
      <c r="P299" s="3">
        <f>IF(O299="","",O299*MAX(I299,J299))</f>
      </c>
      <c r="Q299" s="0" t="s">
        <v>106</v>
      </c>
      <c r="R299" s="0" t="s">
        <v>107</v>
      </c>
    </row>
    <row r="300">
      <c r="A300" s="0">
        <v>524</v>
      </c>
      <c r="B300" s="0" t="s">
        <v>28</v>
      </c>
      <c r="C300" s="0" t="s">
        <v>33</v>
      </c>
      <c r="E300" s="5" t="s">
        <v>2651</v>
      </c>
      <c r="F300" s="0" t="s">
        <v>1810</v>
      </c>
      <c r="G300" s="5" t="s">
        <v>2650</v>
      </c>
      <c r="H300" s="5" t="s">
        <v>2283</v>
      </c>
      <c r="I300" s="2">
        <v>150</v>
      </c>
      <c r="J300" s="2">
        <v>0</v>
      </c>
      <c r="K300" s="5" t="s">
        <v>273</v>
      </c>
      <c r="M300" s="5" t="s">
        <v>2652</v>
      </c>
      <c r="N300" s="0" t="s">
        <v>104</v>
      </c>
      <c r="P300" s="3">
        <f>IF(O300="","",O300*MAX(I300,J300))</f>
      </c>
      <c r="Q300" s="0" t="s">
        <v>106</v>
      </c>
      <c r="R300" s="0" t="s">
        <v>107</v>
      </c>
    </row>
    <row r="301">
      <c r="A301" s="0">
        <v>525</v>
      </c>
      <c r="B301" s="0" t="s">
        <v>28</v>
      </c>
      <c r="C301" s="0" t="s">
        <v>33</v>
      </c>
      <c r="E301" s="5" t="s">
        <v>2656</v>
      </c>
      <c r="F301" s="0" t="s">
        <v>2654</v>
      </c>
      <c r="G301" s="5" t="s">
        <v>2655</v>
      </c>
      <c r="H301" s="5" t="s">
        <v>278</v>
      </c>
      <c r="I301" s="2">
        <v>210</v>
      </c>
      <c r="J301" s="2">
        <v>0</v>
      </c>
      <c r="K301" s="5" t="s">
        <v>273</v>
      </c>
      <c r="M301" s="5" t="s">
        <v>2657</v>
      </c>
      <c r="N301" s="0" t="s">
        <v>104</v>
      </c>
      <c r="P301" s="3">
        <f>IF(O301="","",O301*MAX(I301,J301))</f>
      </c>
      <c r="Q301" s="0" t="s">
        <v>106</v>
      </c>
      <c r="R301" s="0" t="s">
        <v>107</v>
      </c>
    </row>
    <row r="302">
      <c r="A302" s="0">
        <v>526</v>
      </c>
      <c r="B302" s="0" t="s">
        <v>28</v>
      </c>
      <c r="C302" s="0" t="s">
        <v>33</v>
      </c>
      <c r="E302" s="5" t="s">
        <v>447</v>
      </c>
      <c r="F302" s="0" t="s">
        <v>2659</v>
      </c>
      <c r="G302" s="5" t="s">
        <v>2660</v>
      </c>
      <c r="H302" s="5" t="s">
        <v>445</v>
      </c>
      <c r="I302" s="2">
        <v>157</v>
      </c>
      <c r="J302" s="2">
        <v>0</v>
      </c>
      <c r="K302" s="5" t="s">
        <v>241</v>
      </c>
      <c r="M302" s="5" t="s">
        <v>2661</v>
      </c>
      <c r="N302" s="0" t="s">
        <v>104</v>
      </c>
      <c r="P302" s="3">
        <f>IF(O302="","",O302*MAX(I302,J302))</f>
      </c>
      <c r="Q302" s="0" t="s">
        <v>106</v>
      </c>
      <c r="R302" s="0" t="s">
        <v>107</v>
      </c>
    </row>
    <row r="303">
      <c r="A303" s="0">
        <v>527</v>
      </c>
      <c r="B303" s="0" t="s">
        <v>28</v>
      </c>
      <c r="C303" s="0" t="s">
        <v>33</v>
      </c>
      <c r="E303" s="5" t="s">
        <v>2666</v>
      </c>
      <c r="F303" s="0" t="s">
        <v>2663</v>
      </c>
      <c r="G303" s="5" t="s">
        <v>2664</v>
      </c>
      <c r="H303" s="5" t="s">
        <v>2665</v>
      </c>
      <c r="I303" s="2">
        <v>28</v>
      </c>
      <c r="J303" s="2">
        <v>0</v>
      </c>
      <c r="K303" s="5" t="s">
        <v>241</v>
      </c>
      <c r="M303" s="5" t="s">
        <v>2667</v>
      </c>
      <c r="N303" s="0" t="s">
        <v>104</v>
      </c>
      <c r="P303" s="3">
        <f>IF(O303="","",O303*MAX(I303,J303))</f>
      </c>
      <c r="Q303" s="0" t="s">
        <v>106</v>
      </c>
      <c r="R303" s="0" t="s">
        <v>107</v>
      </c>
    </row>
    <row r="304">
      <c r="A304" s="0">
        <v>528</v>
      </c>
      <c r="B304" s="0" t="s">
        <v>28</v>
      </c>
      <c r="C304" s="0" t="s">
        <v>30</v>
      </c>
      <c r="E304" s="5" t="s">
        <v>452</v>
      </c>
      <c r="F304" s="0" t="s">
        <v>2669</v>
      </c>
      <c r="G304" s="5" t="s">
        <v>451</v>
      </c>
      <c r="I304" s="2">
        <v>63</v>
      </c>
      <c r="J304" s="2">
        <v>0</v>
      </c>
      <c r="M304" s="5" t="s">
        <v>453</v>
      </c>
      <c r="N304" s="0" t="s">
        <v>104</v>
      </c>
      <c r="P304" s="3">
        <f>IF(O304="","",O304*MAX(I304,J304))</f>
      </c>
      <c r="Q304" s="0" t="s">
        <v>106</v>
      </c>
      <c r="R304" s="0" t="s">
        <v>107</v>
      </c>
    </row>
    <row r="305">
      <c r="A305" s="0">
        <v>529</v>
      </c>
      <c r="B305" s="0" t="s">
        <v>28</v>
      </c>
      <c r="C305" s="0" t="s">
        <v>33</v>
      </c>
      <c r="F305" s="0" t="s">
        <v>2671</v>
      </c>
      <c r="G305" s="5" t="s">
        <v>2672</v>
      </c>
      <c r="H305" s="5" t="s">
        <v>457</v>
      </c>
      <c r="I305" s="2">
        <v>370</v>
      </c>
      <c r="J305" s="2">
        <v>0</v>
      </c>
      <c r="K305" s="5" t="s">
        <v>273</v>
      </c>
      <c r="M305" s="5" t="s">
        <v>458</v>
      </c>
      <c r="N305" s="0" t="s">
        <v>104</v>
      </c>
      <c r="P305" s="3">
        <f>IF(O305="","",O305*MAX(I305,J305))</f>
      </c>
      <c r="Q305" s="0" t="s">
        <v>106</v>
      </c>
      <c r="R305" s="0" t="s">
        <v>107</v>
      </c>
    </row>
    <row r="306">
      <c r="A306" s="0">
        <v>530</v>
      </c>
      <c r="B306" s="0" t="s">
        <v>28</v>
      </c>
      <c r="C306" s="0" t="s">
        <v>30</v>
      </c>
      <c r="E306" s="5" t="s">
        <v>2676</v>
      </c>
      <c r="F306" s="0" t="s">
        <v>2674</v>
      </c>
      <c r="G306" s="5" t="s">
        <v>2675</v>
      </c>
      <c r="I306" s="2">
        <v>3</v>
      </c>
      <c r="J306" s="2">
        <v>0</v>
      </c>
      <c r="M306" s="5" t="s">
        <v>2677</v>
      </c>
      <c r="N306" s="0" t="s">
        <v>104</v>
      </c>
      <c r="P306" s="3">
        <f>IF(O306="","",O306*MAX(I306,J306))</f>
      </c>
      <c r="Q306" s="0" t="s">
        <v>106</v>
      </c>
      <c r="R306" s="0" t="s">
        <v>107</v>
      </c>
    </row>
    <row r="307">
      <c r="A307" s="0">
        <v>532</v>
      </c>
      <c r="B307" s="0" t="s">
        <v>28</v>
      </c>
      <c r="C307" s="0" t="s">
        <v>33</v>
      </c>
      <c r="E307" s="5" t="s">
        <v>2685</v>
      </c>
      <c r="F307" s="0" t="s">
        <v>2682</v>
      </c>
      <c r="G307" s="5" t="s">
        <v>2683</v>
      </c>
      <c r="H307" s="5" t="s">
        <v>2684</v>
      </c>
      <c r="I307" s="2">
        <v>75</v>
      </c>
      <c r="J307" s="2">
        <v>0</v>
      </c>
      <c r="K307" s="5" t="s">
        <v>259</v>
      </c>
      <c r="M307" s="5" t="s">
        <v>2686</v>
      </c>
      <c r="N307" s="0" t="s">
        <v>104</v>
      </c>
      <c r="P307" s="3">
        <f>IF(O307="","",O307*MAX(I307,J307))</f>
      </c>
      <c r="Q307" s="0" t="s">
        <v>106</v>
      </c>
      <c r="R307" s="0" t="s">
        <v>107</v>
      </c>
    </row>
    <row r="308">
      <c r="A308" s="0">
        <v>533</v>
      </c>
      <c r="B308" s="0" t="s">
        <v>28</v>
      </c>
      <c r="C308" s="0" t="s">
        <v>30</v>
      </c>
      <c r="E308" s="5" t="s">
        <v>2690</v>
      </c>
      <c r="F308" s="0" t="s">
        <v>1403</v>
      </c>
      <c r="G308" s="5" t="s">
        <v>2688</v>
      </c>
      <c r="H308" s="5" t="s">
        <v>2689</v>
      </c>
      <c r="I308" s="2">
        <v>140</v>
      </c>
      <c r="J308" s="2">
        <v>0</v>
      </c>
      <c r="M308" s="5" t="s">
        <v>2691</v>
      </c>
      <c r="N308" s="0" t="s">
        <v>104</v>
      </c>
      <c r="P308" s="3">
        <f>IF(O308="","",O308*MAX(I308,J308))</f>
      </c>
      <c r="Q308" s="0" t="s">
        <v>106</v>
      </c>
      <c r="R308" s="0" t="s">
        <v>107</v>
      </c>
    </row>
    <row r="309">
      <c r="A309" s="0">
        <v>539</v>
      </c>
      <c r="B309" s="0" t="s">
        <v>28</v>
      </c>
      <c r="C309" s="0" t="s">
        <v>30</v>
      </c>
      <c r="E309" s="5" t="s">
        <v>2712</v>
      </c>
      <c r="F309" s="0" t="s">
        <v>2710</v>
      </c>
      <c r="G309" s="5" t="s">
        <v>2711</v>
      </c>
      <c r="I309" s="2">
        <v>14</v>
      </c>
      <c r="J309" s="2">
        <v>0</v>
      </c>
      <c r="M309" s="5" t="s">
        <v>2713</v>
      </c>
      <c r="N309" s="0" t="s">
        <v>104</v>
      </c>
      <c r="P309" s="3">
        <f>IF(O309="","",O309*MAX(I309,J309))</f>
      </c>
      <c r="Q309" s="0" t="s">
        <v>106</v>
      </c>
      <c r="R309" s="0" t="s">
        <v>107</v>
      </c>
    </row>
    <row r="310">
      <c r="A310" s="0">
        <v>541</v>
      </c>
      <c r="B310" s="0" t="s">
        <v>28</v>
      </c>
      <c r="C310" s="0" t="s">
        <v>30</v>
      </c>
      <c r="E310" s="5" t="s">
        <v>265</v>
      </c>
      <c r="F310" s="0" t="s">
        <v>1651</v>
      </c>
      <c r="G310" s="5" t="s">
        <v>2718</v>
      </c>
      <c r="H310" s="5" t="s">
        <v>2719</v>
      </c>
      <c r="I310" s="2">
        <v>24</v>
      </c>
      <c r="J310" s="2">
        <v>0</v>
      </c>
      <c r="K310" s="5" t="s">
        <v>1395</v>
      </c>
      <c r="M310" s="5" t="s">
        <v>2720</v>
      </c>
      <c r="N310" s="0" t="s">
        <v>104</v>
      </c>
      <c r="P310" s="3">
        <f>IF(O310="","",O310*MAX(I310,J310))</f>
      </c>
      <c r="Q310" s="0" t="s">
        <v>106</v>
      </c>
      <c r="R310" s="0" t="s">
        <v>107</v>
      </c>
    </row>
    <row r="311">
      <c r="A311" s="0">
        <v>542</v>
      </c>
      <c r="B311" s="0" t="s">
        <v>28</v>
      </c>
      <c r="C311" s="0" t="s">
        <v>33</v>
      </c>
      <c r="E311" s="5" t="s">
        <v>1979</v>
      </c>
      <c r="F311" s="0" t="s">
        <v>1845</v>
      </c>
      <c r="G311" s="5" t="s">
        <v>2722</v>
      </c>
      <c r="H311" s="5" t="s">
        <v>2723</v>
      </c>
      <c r="I311" s="2">
        <v>1</v>
      </c>
      <c r="J311" s="2">
        <v>0</v>
      </c>
      <c r="K311" s="5" t="s">
        <v>259</v>
      </c>
      <c r="M311" s="5" t="s">
        <v>2724</v>
      </c>
      <c r="N311" s="0" t="s">
        <v>104</v>
      </c>
      <c r="P311" s="3">
        <f>IF(O311="","",O311*MAX(I311,J311))</f>
      </c>
      <c r="Q311" s="0" t="s">
        <v>106</v>
      </c>
      <c r="R311" s="0" t="s">
        <v>107</v>
      </c>
    </row>
    <row r="312">
      <c r="A312" s="0">
        <v>546</v>
      </c>
      <c r="B312" s="0" t="s">
        <v>28</v>
      </c>
      <c r="C312" s="0" t="s">
        <v>30</v>
      </c>
      <c r="E312" s="5" t="s">
        <v>2740</v>
      </c>
      <c r="F312" s="0" t="s">
        <v>2738</v>
      </c>
      <c r="G312" s="5" t="s">
        <v>2739</v>
      </c>
      <c r="I312" s="2">
        <v>8</v>
      </c>
      <c r="J312" s="2">
        <v>0</v>
      </c>
      <c r="M312" s="5" t="s">
        <v>2741</v>
      </c>
      <c r="N312" s="0" t="s">
        <v>104</v>
      </c>
      <c r="P312" s="3">
        <f>IF(O312="","",O312*MAX(I312,J312))</f>
      </c>
      <c r="Q312" s="0" t="s">
        <v>106</v>
      </c>
      <c r="R312" s="0" t="s">
        <v>107</v>
      </c>
    </row>
    <row r="313">
      <c r="A313" s="0">
        <v>547</v>
      </c>
      <c r="B313" s="0" t="s">
        <v>28</v>
      </c>
      <c r="C313" s="0" t="s">
        <v>30</v>
      </c>
      <c r="E313" s="5" t="s">
        <v>2740</v>
      </c>
      <c r="F313" s="0" t="s">
        <v>2743</v>
      </c>
      <c r="G313" s="5" t="s">
        <v>2744</v>
      </c>
      <c r="I313" s="2">
        <v>16</v>
      </c>
      <c r="J313" s="2">
        <v>0</v>
      </c>
      <c r="M313" s="5" t="s">
        <v>2745</v>
      </c>
      <c r="N313" s="0" t="s">
        <v>104</v>
      </c>
      <c r="P313" s="3">
        <f>IF(O313="","",O313*MAX(I313,J313))</f>
      </c>
      <c r="Q313" s="0" t="s">
        <v>106</v>
      </c>
      <c r="R313" s="0" t="s">
        <v>107</v>
      </c>
    </row>
    <row r="314">
      <c r="A314" s="0">
        <v>548</v>
      </c>
      <c r="B314" s="0" t="s">
        <v>28</v>
      </c>
      <c r="C314" s="0" t="s">
        <v>30</v>
      </c>
      <c r="E314" s="5" t="s">
        <v>2740</v>
      </c>
      <c r="F314" s="0" t="s">
        <v>1500</v>
      </c>
      <c r="G314" s="5" t="s">
        <v>2747</v>
      </c>
      <c r="I314" s="2">
        <v>17</v>
      </c>
      <c r="J314" s="2">
        <v>0</v>
      </c>
      <c r="M314" s="5" t="s">
        <v>2748</v>
      </c>
      <c r="N314" s="0" t="s">
        <v>104</v>
      </c>
      <c r="P314" s="3">
        <f>IF(O314="","",O314*MAX(I314,J314))</f>
      </c>
      <c r="Q314" s="0" t="s">
        <v>106</v>
      </c>
      <c r="R314" s="0" t="s">
        <v>107</v>
      </c>
    </row>
    <row r="315">
      <c r="A315" s="0">
        <v>549</v>
      </c>
      <c r="B315" s="0" t="s">
        <v>28</v>
      </c>
      <c r="C315" s="0" t="s">
        <v>30</v>
      </c>
      <c r="E315" s="5" t="s">
        <v>541</v>
      </c>
      <c r="F315" s="0" t="s">
        <v>2750</v>
      </c>
      <c r="G315" s="5" t="s">
        <v>2751</v>
      </c>
      <c r="I315" s="2">
        <v>44</v>
      </c>
      <c r="J315" s="2">
        <v>0</v>
      </c>
      <c r="M315" s="5" t="s">
        <v>542</v>
      </c>
      <c r="N315" s="0" t="s">
        <v>104</v>
      </c>
      <c r="P315" s="3">
        <f>IF(O315="","",O315*MAX(I315,J315))</f>
      </c>
      <c r="Q315" s="0" t="s">
        <v>106</v>
      </c>
      <c r="R315" s="0" t="s">
        <v>107</v>
      </c>
    </row>
    <row r="316">
      <c r="A316" s="0">
        <v>550</v>
      </c>
      <c r="B316" s="0" t="s">
        <v>28</v>
      </c>
      <c r="C316" s="0" t="s">
        <v>30</v>
      </c>
      <c r="E316" s="5" t="s">
        <v>541</v>
      </c>
      <c r="F316" s="0" t="s">
        <v>1515</v>
      </c>
      <c r="G316" s="5" t="s">
        <v>2753</v>
      </c>
      <c r="I316" s="2">
        <v>30</v>
      </c>
      <c r="J316" s="2">
        <v>0</v>
      </c>
      <c r="M316" s="5" t="s">
        <v>542</v>
      </c>
      <c r="N316" s="0" t="s">
        <v>104</v>
      </c>
      <c r="P316" s="3">
        <f>IF(O316="","",O316*MAX(I316,J316))</f>
      </c>
      <c r="Q316" s="0" t="s">
        <v>106</v>
      </c>
      <c r="R316" s="0" t="s">
        <v>107</v>
      </c>
    </row>
    <row r="317">
      <c r="A317" s="0">
        <v>551</v>
      </c>
      <c r="B317" s="0" t="s">
        <v>28</v>
      </c>
      <c r="C317" s="0" t="s">
        <v>30</v>
      </c>
      <c r="E317" s="5" t="s">
        <v>541</v>
      </c>
      <c r="F317" s="0" t="s">
        <v>2755</v>
      </c>
      <c r="G317" s="5" t="s">
        <v>2756</v>
      </c>
      <c r="I317" s="2">
        <v>33</v>
      </c>
      <c r="J317" s="2">
        <v>0</v>
      </c>
      <c r="M317" s="5" t="s">
        <v>542</v>
      </c>
      <c r="N317" s="0" t="s">
        <v>104</v>
      </c>
      <c r="P317" s="3">
        <f>IF(O317="","",O317*MAX(I317,J317))</f>
      </c>
      <c r="Q317" s="0" t="s">
        <v>106</v>
      </c>
      <c r="R317" s="0" t="s">
        <v>107</v>
      </c>
    </row>
    <row r="318">
      <c r="A318" s="0">
        <v>552</v>
      </c>
      <c r="B318" s="0" t="s">
        <v>28</v>
      </c>
      <c r="C318" s="0" t="s">
        <v>30</v>
      </c>
      <c r="E318" s="5" t="s">
        <v>554</v>
      </c>
      <c r="F318" s="0" t="s">
        <v>1474</v>
      </c>
      <c r="G318" s="5" t="s">
        <v>2758</v>
      </c>
      <c r="I318" s="2">
        <v>1</v>
      </c>
      <c r="J318" s="2">
        <v>0</v>
      </c>
      <c r="M318" s="5" t="s">
        <v>2759</v>
      </c>
      <c r="N318" s="0" t="s">
        <v>104</v>
      </c>
      <c r="P318" s="3">
        <f>IF(O318="","",O318*MAX(I318,J318))</f>
      </c>
      <c r="Q318" s="0" t="s">
        <v>106</v>
      </c>
      <c r="R318" s="0" t="s">
        <v>107</v>
      </c>
    </row>
    <row r="319">
      <c r="A319" s="0">
        <v>553</v>
      </c>
      <c r="B319" s="0" t="s">
        <v>28</v>
      </c>
      <c r="C319" s="0" t="s">
        <v>30</v>
      </c>
      <c r="E319" s="5" t="s">
        <v>554</v>
      </c>
      <c r="F319" s="0" t="s">
        <v>2761</v>
      </c>
      <c r="G319" s="5" t="s">
        <v>553</v>
      </c>
      <c r="I319" s="2">
        <v>685</v>
      </c>
      <c r="J319" s="2">
        <v>0</v>
      </c>
      <c r="M319" s="5" t="s">
        <v>555</v>
      </c>
      <c r="N319" s="0" t="s">
        <v>104</v>
      </c>
      <c r="P319" s="3">
        <f>IF(O319="","",O319*MAX(I319,J319))</f>
      </c>
      <c r="Q319" s="0" t="s">
        <v>106</v>
      </c>
      <c r="R319" s="0" t="s">
        <v>107</v>
      </c>
    </row>
    <row r="320">
      <c r="A320" s="0">
        <v>554</v>
      </c>
      <c r="B320" s="0" t="s">
        <v>28</v>
      </c>
      <c r="C320" s="0" t="s">
        <v>30</v>
      </c>
      <c r="E320" s="5" t="s">
        <v>1451</v>
      </c>
      <c r="F320" s="0" t="s">
        <v>2763</v>
      </c>
      <c r="G320" s="5" t="s">
        <v>2764</v>
      </c>
      <c r="I320" s="2">
        <v>99</v>
      </c>
      <c r="J320" s="2">
        <v>0</v>
      </c>
      <c r="M320" s="5" t="s">
        <v>2765</v>
      </c>
      <c r="N320" s="0" t="s">
        <v>104</v>
      </c>
      <c r="P320" s="3">
        <f>IF(O320="","",O320*MAX(I320,J320))</f>
      </c>
      <c r="Q320" s="0" t="s">
        <v>106</v>
      </c>
      <c r="R320" s="0" t="s">
        <v>107</v>
      </c>
    </row>
    <row r="321">
      <c r="A321" s="0">
        <v>557</v>
      </c>
      <c r="B321" s="0" t="s">
        <v>28</v>
      </c>
      <c r="C321" s="0" t="s">
        <v>33</v>
      </c>
      <c r="E321" s="5" t="s">
        <v>560</v>
      </c>
      <c r="F321" s="0" t="s">
        <v>2775</v>
      </c>
      <c r="G321" s="5" t="s">
        <v>2776</v>
      </c>
      <c r="H321" s="5" t="s">
        <v>2777</v>
      </c>
      <c r="I321" s="2">
        <v>60</v>
      </c>
      <c r="J321" s="2">
        <v>0</v>
      </c>
      <c r="M321" s="5" t="s">
        <v>2778</v>
      </c>
      <c r="N321" s="0" t="s">
        <v>104</v>
      </c>
      <c r="P321" s="3">
        <f>IF(O321="","",O321*MAX(I321,J321))</f>
      </c>
      <c r="Q321" s="0" t="s">
        <v>106</v>
      </c>
      <c r="R321" s="0" t="s">
        <v>107</v>
      </c>
    </row>
    <row r="322">
      <c r="A322" s="0">
        <v>558</v>
      </c>
      <c r="B322" s="0" t="s">
        <v>28</v>
      </c>
      <c r="C322" s="0" t="s">
        <v>33</v>
      </c>
      <c r="E322" s="5" t="s">
        <v>2783</v>
      </c>
      <c r="F322" s="0" t="s">
        <v>2780</v>
      </c>
      <c r="G322" s="5" t="s">
        <v>2781</v>
      </c>
      <c r="H322" s="5" t="s">
        <v>2782</v>
      </c>
      <c r="I322" s="2">
        <v>54</v>
      </c>
      <c r="J322" s="2">
        <v>0</v>
      </c>
      <c r="K322" s="5" t="s">
        <v>273</v>
      </c>
      <c r="M322" s="5" t="s">
        <v>2784</v>
      </c>
      <c r="N322" s="0" t="s">
        <v>104</v>
      </c>
      <c r="P322" s="3">
        <f>IF(O322="","",O322*MAX(I322,J322))</f>
      </c>
      <c r="Q322" s="0" t="s">
        <v>106</v>
      </c>
      <c r="R322" s="0" t="s">
        <v>107</v>
      </c>
    </row>
    <row r="323">
      <c r="A323" s="0">
        <v>560</v>
      </c>
      <c r="B323" s="0" t="s">
        <v>28</v>
      </c>
      <c r="C323" s="0" t="s">
        <v>30</v>
      </c>
      <c r="E323" s="5" t="s">
        <v>2791</v>
      </c>
      <c r="F323" s="0" t="s">
        <v>2789</v>
      </c>
      <c r="G323" s="5" t="s">
        <v>2790</v>
      </c>
      <c r="H323" s="5" t="s">
        <v>1219</v>
      </c>
      <c r="I323" s="2">
        <v>5</v>
      </c>
      <c r="J323" s="2">
        <v>0</v>
      </c>
      <c r="M323" s="5" t="s">
        <v>2792</v>
      </c>
      <c r="N323" s="0" t="s">
        <v>104</v>
      </c>
      <c r="P323" s="3">
        <f>IF(O323="","",O323*MAX(I323,J323))</f>
      </c>
      <c r="Q323" s="0" t="s">
        <v>106</v>
      </c>
      <c r="R323" s="0" t="s">
        <v>107</v>
      </c>
    </row>
    <row r="324">
      <c r="A324" s="0">
        <v>561</v>
      </c>
      <c r="B324" s="0" t="s">
        <v>28</v>
      </c>
      <c r="C324" s="0" t="s">
        <v>30</v>
      </c>
      <c r="E324" s="5" t="s">
        <v>2791</v>
      </c>
      <c r="F324" s="0" t="s">
        <v>1546</v>
      </c>
      <c r="G324" s="5" t="s">
        <v>2794</v>
      </c>
      <c r="H324" s="5" t="s">
        <v>1229</v>
      </c>
      <c r="I324" s="2">
        <v>12</v>
      </c>
      <c r="J324" s="2">
        <v>0</v>
      </c>
      <c r="M324" s="5" t="s">
        <v>2795</v>
      </c>
      <c r="N324" s="0" t="s">
        <v>104</v>
      </c>
      <c r="P324" s="3">
        <f>IF(O324="","",O324*MAX(I324,J324))</f>
      </c>
      <c r="Q324" s="0" t="s">
        <v>106</v>
      </c>
      <c r="R324" s="0" t="s">
        <v>107</v>
      </c>
    </row>
    <row r="325">
      <c r="A325" s="0">
        <v>562</v>
      </c>
      <c r="B325" s="0" t="s">
        <v>28</v>
      </c>
      <c r="C325" s="0" t="s">
        <v>33</v>
      </c>
      <c r="F325" s="0" t="s">
        <v>2092</v>
      </c>
      <c r="G325" s="5" t="s">
        <v>2797</v>
      </c>
      <c r="H325" s="5" t="s">
        <v>2798</v>
      </c>
      <c r="I325" s="2">
        <v>695</v>
      </c>
      <c r="J325" s="2">
        <v>0</v>
      </c>
      <c r="K325" s="5" t="s">
        <v>273</v>
      </c>
      <c r="M325" s="5" t="s">
        <v>2799</v>
      </c>
      <c r="N325" s="0" t="s">
        <v>104</v>
      </c>
      <c r="P325" s="3">
        <f>IF(O325="","",O325*MAX(I325,J325))</f>
      </c>
      <c r="Q325" s="0" t="s">
        <v>106</v>
      </c>
      <c r="R325" s="0" t="s">
        <v>107</v>
      </c>
    </row>
    <row r="326">
      <c r="A326" s="0">
        <v>563</v>
      </c>
      <c r="B326" s="0" t="s">
        <v>28</v>
      </c>
      <c r="C326" s="0" t="s">
        <v>33</v>
      </c>
      <c r="E326" s="5" t="s">
        <v>2803</v>
      </c>
      <c r="F326" s="0" t="s">
        <v>1232</v>
      </c>
      <c r="G326" s="5" t="s">
        <v>2801</v>
      </c>
      <c r="H326" s="5" t="s">
        <v>2802</v>
      </c>
      <c r="I326" s="2">
        <v>83</v>
      </c>
      <c r="J326" s="2">
        <v>0</v>
      </c>
      <c r="K326" s="5" t="s">
        <v>273</v>
      </c>
      <c r="M326" s="5" t="s">
        <v>2804</v>
      </c>
      <c r="N326" s="0" t="s">
        <v>104</v>
      </c>
      <c r="P326" s="3">
        <f>IF(O326="","",O326*MAX(I326,J326))</f>
      </c>
      <c r="Q326" s="0" t="s">
        <v>106</v>
      </c>
      <c r="R326" s="0" t="s">
        <v>107</v>
      </c>
    </row>
    <row r="327">
      <c r="A327" s="0">
        <v>567</v>
      </c>
      <c r="B327" s="0" t="s">
        <v>28</v>
      </c>
      <c r="C327" s="0" t="s">
        <v>30</v>
      </c>
      <c r="E327" s="5" t="s">
        <v>2820</v>
      </c>
      <c r="F327" s="0" t="s">
        <v>1580</v>
      </c>
      <c r="G327" s="5" t="s">
        <v>2818</v>
      </c>
      <c r="H327" s="5" t="s">
        <v>2819</v>
      </c>
      <c r="I327" s="2">
        <v>6</v>
      </c>
      <c r="J327" s="2">
        <v>0</v>
      </c>
      <c r="K327" s="5" t="s">
        <v>145</v>
      </c>
      <c r="M327" s="5" t="s">
        <v>2821</v>
      </c>
      <c r="N327" s="0" t="s">
        <v>104</v>
      </c>
      <c r="P327" s="3">
        <f>IF(O327="","",O327*MAX(I327,J327))</f>
      </c>
      <c r="Q327" s="0" t="s">
        <v>106</v>
      </c>
      <c r="R327" s="0" t="s">
        <v>107</v>
      </c>
    </row>
    <row r="328">
      <c r="A328" s="0">
        <v>568</v>
      </c>
      <c r="B328" s="0" t="s">
        <v>28</v>
      </c>
      <c r="C328" s="0" t="s">
        <v>30</v>
      </c>
      <c r="F328" s="0" t="s">
        <v>2823</v>
      </c>
      <c r="G328" s="5" t="s">
        <v>591</v>
      </c>
      <c r="H328" s="5" t="s">
        <v>592</v>
      </c>
      <c r="I328" s="2">
        <v>143</v>
      </c>
      <c r="J328" s="2">
        <v>0</v>
      </c>
      <c r="K328" s="5" t="s">
        <v>169</v>
      </c>
      <c r="M328" s="5" t="s">
        <v>2824</v>
      </c>
      <c r="N328" s="0" t="s">
        <v>104</v>
      </c>
      <c r="P328" s="3">
        <f>IF(O328="","",O328*MAX(I328,J328))</f>
      </c>
      <c r="Q328" s="0" t="s">
        <v>106</v>
      </c>
      <c r="R328" s="0" t="s">
        <v>107</v>
      </c>
    </row>
    <row r="329">
      <c r="A329" s="0">
        <v>573</v>
      </c>
      <c r="B329" s="0" t="s">
        <v>28</v>
      </c>
      <c r="C329" s="0" t="s">
        <v>30</v>
      </c>
      <c r="F329" s="0" t="s">
        <v>1433</v>
      </c>
      <c r="G329" s="5" t="s">
        <v>2838</v>
      </c>
      <c r="H329" s="5" t="s">
        <v>1523</v>
      </c>
      <c r="I329" s="2">
        <v>77</v>
      </c>
      <c r="J329" s="2">
        <v>0</v>
      </c>
      <c r="M329" s="5" t="s">
        <v>2839</v>
      </c>
      <c r="N329" s="0" t="s">
        <v>104</v>
      </c>
      <c r="P329" s="3">
        <f>IF(O329="","",O329*MAX(I329,J329))</f>
      </c>
      <c r="Q329" s="0" t="s">
        <v>106</v>
      </c>
      <c r="R329" s="0" t="s">
        <v>107</v>
      </c>
    </row>
    <row r="330">
      <c r="A330" s="0">
        <v>574</v>
      </c>
      <c r="B330" s="0" t="s">
        <v>28</v>
      </c>
      <c r="C330" s="0" t="s">
        <v>33</v>
      </c>
      <c r="E330" s="5" t="s">
        <v>2842</v>
      </c>
      <c r="F330" s="0" t="s">
        <v>1630</v>
      </c>
      <c r="G330" s="5" t="s">
        <v>2841</v>
      </c>
      <c r="H330" s="5" t="s">
        <v>618</v>
      </c>
      <c r="I330" s="2">
        <v>343</v>
      </c>
      <c r="J330" s="2">
        <v>0</v>
      </c>
      <c r="K330" s="5" t="s">
        <v>259</v>
      </c>
      <c r="M330" s="5" t="s">
        <v>2843</v>
      </c>
      <c r="N330" s="0" t="s">
        <v>104</v>
      </c>
      <c r="P330" s="3">
        <f>IF(O330="","",O330*MAX(I330,J330))</f>
      </c>
      <c r="Q330" s="0" t="s">
        <v>106</v>
      </c>
      <c r="R330" s="0" t="s">
        <v>107</v>
      </c>
    </row>
    <row r="331">
      <c r="A331" s="0">
        <v>577</v>
      </c>
      <c r="B331" s="0" t="s">
        <v>28</v>
      </c>
      <c r="C331" s="0" t="s">
        <v>30</v>
      </c>
      <c r="E331" s="5" t="s">
        <v>2854</v>
      </c>
      <c r="F331" s="0" t="s">
        <v>2851</v>
      </c>
      <c r="G331" s="5" t="s">
        <v>2852</v>
      </c>
      <c r="H331" s="5" t="s">
        <v>2853</v>
      </c>
      <c r="I331" s="2">
        <v>17</v>
      </c>
      <c r="J331" s="2">
        <v>0</v>
      </c>
      <c r="M331" s="5" t="s">
        <v>2855</v>
      </c>
      <c r="N331" s="0" t="s">
        <v>104</v>
      </c>
      <c r="P331" s="3">
        <f>IF(O331="","",O331*MAX(I331,J331))</f>
      </c>
      <c r="Q331" s="0" t="s">
        <v>106</v>
      </c>
      <c r="R331" s="0" t="s">
        <v>107</v>
      </c>
    </row>
    <row r="332">
      <c r="A332" s="0">
        <v>578</v>
      </c>
      <c r="B332" s="0" t="s">
        <v>28</v>
      </c>
      <c r="C332" s="0" t="s">
        <v>30</v>
      </c>
      <c r="E332" s="5" t="s">
        <v>1102</v>
      </c>
      <c r="F332" s="0" t="s">
        <v>2857</v>
      </c>
      <c r="G332" s="5" t="s">
        <v>2858</v>
      </c>
      <c r="H332" s="5" t="s">
        <v>2859</v>
      </c>
      <c r="I332" s="2">
        <v>2</v>
      </c>
      <c r="J332" s="2">
        <v>0</v>
      </c>
      <c r="K332" s="5" t="s">
        <v>308</v>
      </c>
      <c r="M332" s="5" t="s">
        <v>2860</v>
      </c>
      <c r="N332" s="0" t="s">
        <v>104</v>
      </c>
      <c r="P332" s="3">
        <f>IF(O332="","",O332*MAX(I332,J332))</f>
      </c>
      <c r="Q332" s="0" t="s">
        <v>106</v>
      </c>
      <c r="R332" s="0" t="s">
        <v>107</v>
      </c>
    </row>
    <row r="333">
      <c r="A333" s="0">
        <v>579</v>
      </c>
      <c r="B333" s="0" t="s">
        <v>28</v>
      </c>
      <c r="C333" s="0" t="s">
        <v>33</v>
      </c>
      <c r="E333" s="5" t="s">
        <v>641</v>
      </c>
      <c r="F333" s="0" t="s">
        <v>2862</v>
      </c>
      <c r="G333" s="5" t="s">
        <v>2863</v>
      </c>
      <c r="H333" s="5" t="s">
        <v>640</v>
      </c>
      <c r="I333" s="2">
        <v>26</v>
      </c>
      <c r="J333" s="2">
        <v>0</v>
      </c>
      <c r="K333" s="5" t="s">
        <v>145</v>
      </c>
      <c r="M333" s="5" t="s">
        <v>2864</v>
      </c>
      <c r="N333" s="0" t="s">
        <v>104</v>
      </c>
      <c r="P333" s="3">
        <f>IF(O333="","",O333*MAX(I333,J333))</f>
      </c>
      <c r="Q333" s="0" t="s">
        <v>106</v>
      </c>
      <c r="R333" s="0" t="s">
        <v>107</v>
      </c>
    </row>
    <row r="334">
      <c r="A334" s="0">
        <v>582</v>
      </c>
      <c r="B334" s="0" t="s">
        <v>28</v>
      </c>
      <c r="C334" s="0" t="s">
        <v>33</v>
      </c>
      <c r="F334" s="0" t="s">
        <v>2878</v>
      </c>
      <c r="G334" s="5" t="s">
        <v>2879</v>
      </c>
      <c r="H334" s="5" t="s">
        <v>2880</v>
      </c>
      <c r="I334" s="2">
        <v>3</v>
      </c>
      <c r="J334" s="2">
        <v>0</v>
      </c>
      <c r="K334" s="5" t="s">
        <v>259</v>
      </c>
      <c r="M334" s="5" t="s">
        <v>2881</v>
      </c>
      <c r="N334" s="0" t="s">
        <v>104</v>
      </c>
      <c r="P334" s="3">
        <f>IF(O334="","",O334*MAX(I334,J334))</f>
      </c>
      <c r="Q334" s="0" t="s">
        <v>106</v>
      </c>
      <c r="R334" s="0" t="s">
        <v>107</v>
      </c>
    </row>
    <row r="335">
      <c r="A335" s="0">
        <v>583</v>
      </c>
      <c r="B335" s="0" t="s">
        <v>28</v>
      </c>
      <c r="C335" s="0" t="s">
        <v>30</v>
      </c>
      <c r="E335" s="5" t="s">
        <v>1573</v>
      </c>
      <c r="F335" s="0" t="s">
        <v>1676</v>
      </c>
      <c r="G335" s="5" t="s">
        <v>2883</v>
      </c>
      <c r="I335" s="2">
        <v>8</v>
      </c>
      <c r="J335" s="2">
        <v>0</v>
      </c>
      <c r="M335" s="5" t="s">
        <v>2884</v>
      </c>
      <c r="N335" s="0" t="s">
        <v>104</v>
      </c>
      <c r="P335" s="3">
        <f>IF(O335="","",O335*MAX(I335,J335))</f>
      </c>
      <c r="Q335" s="0" t="s">
        <v>106</v>
      </c>
      <c r="R335" s="0" t="s">
        <v>107</v>
      </c>
    </row>
    <row r="336">
      <c r="A336" s="0">
        <v>584</v>
      </c>
      <c r="B336" s="0" t="s">
        <v>28</v>
      </c>
      <c r="C336" s="0" t="s">
        <v>30</v>
      </c>
      <c r="E336" s="5" t="s">
        <v>652</v>
      </c>
      <c r="F336" s="0" t="s">
        <v>2886</v>
      </c>
      <c r="G336" s="5" t="s">
        <v>2887</v>
      </c>
      <c r="I336" s="2">
        <v>9</v>
      </c>
      <c r="J336" s="2">
        <v>0</v>
      </c>
      <c r="M336" s="5" t="s">
        <v>2888</v>
      </c>
      <c r="N336" s="0" t="s">
        <v>104</v>
      </c>
      <c r="P336" s="3">
        <f>IF(O336="","",O336*MAX(I336,J336))</f>
      </c>
      <c r="Q336" s="0" t="s">
        <v>106</v>
      </c>
      <c r="R336" s="0" t="s">
        <v>107</v>
      </c>
    </row>
    <row r="337">
      <c r="A337" s="0">
        <v>587</v>
      </c>
      <c r="B337" s="0" t="s">
        <v>28</v>
      </c>
      <c r="C337" s="0" t="s">
        <v>33</v>
      </c>
      <c r="E337" s="5" t="s">
        <v>2897</v>
      </c>
      <c r="F337" s="0" t="s">
        <v>1685</v>
      </c>
      <c r="G337" s="5" t="s">
        <v>2896</v>
      </c>
      <c r="H337" s="5" t="s">
        <v>457</v>
      </c>
      <c r="I337" s="2">
        <v>140</v>
      </c>
      <c r="J337" s="2">
        <v>0</v>
      </c>
      <c r="K337" s="5" t="s">
        <v>273</v>
      </c>
      <c r="M337" s="5" t="s">
        <v>2898</v>
      </c>
      <c r="N337" s="0" t="s">
        <v>104</v>
      </c>
      <c r="P337" s="3">
        <f>IF(O337="","",O337*MAX(I337,J337))</f>
      </c>
      <c r="Q337" s="0" t="s">
        <v>106</v>
      </c>
      <c r="R337" s="0" t="s">
        <v>107</v>
      </c>
    </row>
    <row r="338">
      <c r="A338" s="0">
        <v>588</v>
      </c>
      <c r="B338" s="0" t="s">
        <v>28</v>
      </c>
      <c r="C338" s="0" t="s">
        <v>33</v>
      </c>
      <c r="E338" s="5" t="s">
        <v>2902</v>
      </c>
      <c r="F338" s="0" t="s">
        <v>2900</v>
      </c>
      <c r="G338" s="5" t="s">
        <v>2901</v>
      </c>
      <c r="H338" s="5" t="s">
        <v>252</v>
      </c>
      <c r="I338" s="2">
        <v>200</v>
      </c>
      <c r="J338" s="2">
        <v>0</v>
      </c>
      <c r="K338" s="5" t="s">
        <v>273</v>
      </c>
      <c r="M338" s="5" t="s">
        <v>2903</v>
      </c>
      <c r="N338" s="0" t="s">
        <v>104</v>
      </c>
      <c r="P338" s="3">
        <f>IF(O338="","",O338*MAX(I338,J338))</f>
      </c>
      <c r="Q338" s="0" t="s">
        <v>106</v>
      </c>
      <c r="R338" s="0" t="s">
        <v>107</v>
      </c>
    </row>
    <row r="339">
      <c r="A339" s="0">
        <v>590</v>
      </c>
      <c r="B339" s="0" t="s">
        <v>28</v>
      </c>
      <c r="C339" s="0" t="s">
        <v>30</v>
      </c>
      <c r="E339" s="5" t="s">
        <v>2029</v>
      </c>
      <c r="F339" s="0" t="s">
        <v>2908</v>
      </c>
      <c r="G339" s="5" t="s">
        <v>2909</v>
      </c>
      <c r="I339" s="2">
        <v>6</v>
      </c>
      <c r="J339" s="2">
        <v>0</v>
      </c>
      <c r="M339" s="5" t="s">
        <v>2910</v>
      </c>
      <c r="N339" s="0" t="s">
        <v>104</v>
      </c>
      <c r="P339" s="3">
        <f>IF(O339="","",O339*MAX(I339,J339))</f>
      </c>
      <c r="Q339" s="0" t="s">
        <v>106</v>
      </c>
      <c r="R339" s="0" t="s">
        <v>107</v>
      </c>
    </row>
    <row r="340">
      <c r="A340" s="0">
        <v>592</v>
      </c>
      <c r="B340" s="0" t="s">
        <v>28</v>
      </c>
      <c r="C340" s="0" t="s">
        <v>30</v>
      </c>
      <c r="E340" s="5" t="s">
        <v>684</v>
      </c>
      <c r="F340" s="0" t="s">
        <v>2914</v>
      </c>
      <c r="G340" s="5" t="s">
        <v>2915</v>
      </c>
      <c r="I340" s="2">
        <v>1</v>
      </c>
      <c r="J340" s="2">
        <v>0</v>
      </c>
      <c r="M340" s="5" t="s">
        <v>685</v>
      </c>
      <c r="N340" s="0" t="s">
        <v>104</v>
      </c>
      <c r="P340" s="3">
        <f>IF(O340="","",O340*MAX(I340,J340))</f>
      </c>
      <c r="Q340" s="0" t="s">
        <v>106</v>
      </c>
      <c r="R340" s="0" t="s">
        <v>107</v>
      </c>
    </row>
    <row r="341">
      <c r="A341" s="0">
        <v>593</v>
      </c>
      <c r="B341" s="0" t="s">
        <v>28</v>
      </c>
      <c r="C341" s="0" t="s">
        <v>30</v>
      </c>
      <c r="F341" s="0" t="s">
        <v>2917</v>
      </c>
      <c r="G341" s="5" t="s">
        <v>2918</v>
      </c>
      <c r="H341" s="5" t="s">
        <v>657</v>
      </c>
      <c r="I341" s="2">
        <v>5</v>
      </c>
      <c r="J341" s="2">
        <v>0</v>
      </c>
      <c r="M341" s="5" t="s">
        <v>1610</v>
      </c>
      <c r="N341" s="0" t="s">
        <v>104</v>
      </c>
      <c r="P341" s="3">
        <f>IF(O341="","",O341*MAX(I341,J341))</f>
      </c>
      <c r="Q341" s="0" t="s">
        <v>106</v>
      </c>
      <c r="R341" s="0" t="s">
        <v>107</v>
      </c>
    </row>
    <row r="342">
      <c r="A342" s="0">
        <v>594</v>
      </c>
      <c r="B342" s="0" t="s">
        <v>28</v>
      </c>
      <c r="C342" s="0" t="s">
        <v>30</v>
      </c>
      <c r="F342" s="0" t="s">
        <v>2920</v>
      </c>
      <c r="G342" s="5" t="s">
        <v>2921</v>
      </c>
      <c r="H342" s="5" t="s">
        <v>918</v>
      </c>
      <c r="I342" s="2">
        <v>4</v>
      </c>
      <c r="J342" s="2">
        <v>0</v>
      </c>
      <c r="M342" s="5" t="s">
        <v>1610</v>
      </c>
      <c r="N342" s="0" t="s">
        <v>104</v>
      </c>
      <c r="P342" s="3">
        <f>IF(O342="","",O342*MAX(I342,J342))</f>
      </c>
      <c r="Q342" s="0" t="s">
        <v>106</v>
      </c>
      <c r="R342" s="0" t="s">
        <v>107</v>
      </c>
    </row>
    <row r="343">
      <c r="A343" s="0">
        <v>595</v>
      </c>
      <c r="B343" s="0" t="s">
        <v>28</v>
      </c>
      <c r="C343" s="0" t="s">
        <v>30</v>
      </c>
      <c r="F343" s="0" t="s">
        <v>2923</v>
      </c>
      <c r="G343" s="5" t="s">
        <v>2924</v>
      </c>
      <c r="H343" s="5" t="s">
        <v>925</v>
      </c>
      <c r="I343" s="2">
        <v>5</v>
      </c>
      <c r="J343" s="2">
        <v>0</v>
      </c>
      <c r="M343" s="5" t="s">
        <v>1610</v>
      </c>
      <c r="N343" s="0" t="s">
        <v>104</v>
      </c>
      <c r="P343" s="3">
        <f>IF(O343="","",O343*MAX(I343,J343))</f>
      </c>
      <c r="Q343" s="0" t="s">
        <v>106</v>
      </c>
      <c r="R343" s="0" t="s">
        <v>107</v>
      </c>
    </row>
    <row r="344">
      <c r="A344" s="0">
        <v>596</v>
      </c>
      <c r="B344" s="0" t="s">
        <v>28</v>
      </c>
      <c r="C344" s="0" t="s">
        <v>30</v>
      </c>
      <c r="E344" s="5" t="s">
        <v>1615</v>
      </c>
      <c r="F344" s="0" t="s">
        <v>2926</v>
      </c>
      <c r="G344" s="5" t="s">
        <v>2927</v>
      </c>
      <c r="I344" s="2">
        <v>66</v>
      </c>
      <c r="J344" s="2">
        <v>0</v>
      </c>
      <c r="M344" s="5" t="s">
        <v>2928</v>
      </c>
      <c r="N344" s="0" t="s">
        <v>104</v>
      </c>
      <c r="P344" s="3">
        <f>IF(O344="","",O344*MAX(I344,J344))</f>
      </c>
      <c r="Q344" s="0" t="s">
        <v>106</v>
      </c>
      <c r="R344" s="0" t="s">
        <v>107</v>
      </c>
    </row>
    <row r="345">
      <c r="A345" s="0">
        <v>597</v>
      </c>
      <c r="B345" s="0" t="s">
        <v>28</v>
      </c>
      <c r="C345" s="0" t="s">
        <v>30</v>
      </c>
      <c r="E345" s="5" t="s">
        <v>1615</v>
      </c>
      <c r="F345" s="0" t="s">
        <v>1872</v>
      </c>
      <c r="G345" s="5" t="s">
        <v>2930</v>
      </c>
      <c r="H345" s="5" t="s">
        <v>306</v>
      </c>
      <c r="I345" s="2">
        <v>7</v>
      </c>
      <c r="J345" s="2">
        <v>0</v>
      </c>
      <c r="K345" s="5" t="s">
        <v>308</v>
      </c>
      <c r="M345" s="5" t="s">
        <v>2931</v>
      </c>
      <c r="N345" s="0" t="s">
        <v>104</v>
      </c>
      <c r="P345" s="3">
        <f>IF(O345="","",O345*MAX(I345,J345))</f>
      </c>
      <c r="Q345" s="0" t="s">
        <v>106</v>
      </c>
      <c r="R345" s="0" t="s">
        <v>107</v>
      </c>
    </row>
    <row r="346">
      <c r="A346" s="0">
        <v>598</v>
      </c>
      <c r="B346" s="0" t="s">
        <v>28</v>
      </c>
      <c r="C346" s="0" t="s">
        <v>30</v>
      </c>
      <c r="E346" s="5" t="s">
        <v>307</v>
      </c>
      <c r="F346" s="0" t="s">
        <v>2933</v>
      </c>
      <c r="G346" s="5" t="s">
        <v>2934</v>
      </c>
      <c r="I346" s="2">
        <v>210</v>
      </c>
      <c r="J346" s="2">
        <v>0</v>
      </c>
      <c r="M346" s="5" t="s">
        <v>2935</v>
      </c>
      <c r="N346" s="0" t="s">
        <v>104</v>
      </c>
      <c r="P346" s="3">
        <f>IF(O346="","",O346*MAX(I346,J346))</f>
      </c>
      <c r="Q346" s="0" t="s">
        <v>106</v>
      </c>
      <c r="R346" s="0" t="s">
        <v>107</v>
      </c>
    </row>
    <row r="347">
      <c r="A347" s="0">
        <v>600</v>
      </c>
      <c r="B347" s="0" t="s">
        <v>28</v>
      </c>
      <c r="C347" s="0" t="s">
        <v>33</v>
      </c>
      <c r="E347" s="5" t="s">
        <v>1633</v>
      </c>
      <c r="F347" s="0" t="s">
        <v>2944</v>
      </c>
      <c r="G347" s="5" t="s">
        <v>2945</v>
      </c>
      <c r="H347" s="5" t="s">
        <v>403</v>
      </c>
      <c r="I347" s="2">
        <v>499</v>
      </c>
      <c r="J347" s="2">
        <v>0</v>
      </c>
      <c r="K347" s="5" t="s">
        <v>259</v>
      </c>
      <c r="M347" s="5" t="s">
        <v>2946</v>
      </c>
      <c r="N347" s="0" t="s">
        <v>104</v>
      </c>
      <c r="P347" s="3">
        <f>IF(O347="","",O347*MAX(I347,J347))</f>
      </c>
      <c r="Q347" s="0" t="s">
        <v>106</v>
      </c>
      <c r="R347" s="0" t="s">
        <v>107</v>
      </c>
    </row>
    <row r="348">
      <c r="A348" s="0">
        <v>601</v>
      </c>
      <c r="B348" s="0" t="s">
        <v>28</v>
      </c>
      <c r="C348" s="0" t="s">
        <v>33</v>
      </c>
      <c r="F348" s="0" t="s">
        <v>2948</v>
      </c>
      <c r="G348" s="5" t="s">
        <v>2949</v>
      </c>
      <c r="H348" s="5" t="s">
        <v>457</v>
      </c>
      <c r="I348" s="2">
        <v>290</v>
      </c>
      <c r="J348" s="2">
        <v>0</v>
      </c>
      <c r="K348" s="5" t="s">
        <v>259</v>
      </c>
      <c r="M348" s="5" t="s">
        <v>704</v>
      </c>
      <c r="N348" s="0" t="s">
        <v>104</v>
      </c>
      <c r="P348" s="3">
        <f>IF(O348="","",O348*MAX(I348,J348))</f>
      </c>
      <c r="Q348" s="0" t="s">
        <v>106</v>
      </c>
      <c r="R348" s="0" t="s">
        <v>107</v>
      </c>
    </row>
    <row r="349">
      <c r="A349" s="0">
        <v>602</v>
      </c>
      <c r="B349" s="0" t="s">
        <v>28</v>
      </c>
      <c r="C349" s="0" t="s">
        <v>30</v>
      </c>
      <c r="E349" s="5" t="s">
        <v>1633</v>
      </c>
      <c r="F349" s="0" t="s">
        <v>1725</v>
      </c>
      <c r="G349" s="5" t="s">
        <v>2951</v>
      </c>
      <c r="H349" s="5" t="s">
        <v>672</v>
      </c>
      <c r="I349" s="2">
        <v>370</v>
      </c>
      <c r="J349" s="2">
        <v>0</v>
      </c>
      <c r="M349" s="5" t="s">
        <v>2952</v>
      </c>
      <c r="N349" s="0" t="s">
        <v>104</v>
      </c>
      <c r="P349" s="3">
        <f>IF(O349="","",O349*MAX(I349,J349))</f>
      </c>
      <c r="Q349" s="0" t="s">
        <v>106</v>
      </c>
      <c r="R349" s="0" t="s">
        <v>107</v>
      </c>
    </row>
    <row r="350">
      <c r="A350" s="0">
        <v>605</v>
      </c>
      <c r="B350" s="0" t="s">
        <v>28</v>
      </c>
      <c r="C350" s="0" t="s">
        <v>33</v>
      </c>
      <c r="E350" s="5" t="s">
        <v>2965</v>
      </c>
      <c r="F350" s="0" t="s">
        <v>2963</v>
      </c>
      <c r="G350" s="5" t="s">
        <v>2964</v>
      </c>
      <c r="H350" s="5" t="s">
        <v>471</v>
      </c>
      <c r="I350" s="2">
        <v>30</v>
      </c>
      <c r="J350" s="2">
        <v>0</v>
      </c>
      <c r="M350" s="5" t="s">
        <v>2966</v>
      </c>
      <c r="N350" s="0" t="s">
        <v>104</v>
      </c>
      <c r="P350" s="3">
        <f>IF(O350="","",O350*MAX(I350,J350))</f>
      </c>
      <c r="Q350" s="0" t="s">
        <v>106</v>
      </c>
      <c r="R350" s="0" t="s">
        <v>107</v>
      </c>
    </row>
    <row r="351">
      <c r="A351" s="0">
        <v>606</v>
      </c>
      <c r="B351" s="0" t="s">
        <v>28</v>
      </c>
      <c r="C351" s="0" t="s">
        <v>30</v>
      </c>
      <c r="E351" s="5" t="s">
        <v>2970</v>
      </c>
      <c r="F351" s="0" t="s">
        <v>2968</v>
      </c>
      <c r="G351" s="5" t="s">
        <v>2969</v>
      </c>
      <c r="I351" s="2">
        <v>312</v>
      </c>
      <c r="J351" s="2">
        <v>0</v>
      </c>
      <c r="M351" s="5" t="s">
        <v>2971</v>
      </c>
      <c r="N351" s="0" t="s">
        <v>104</v>
      </c>
      <c r="P351" s="3">
        <f>IF(O351="","",O351*MAX(I351,J351))</f>
      </c>
      <c r="Q351" s="0" t="s">
        <v>106</v>
      </c>
      <c r="R351" s="0" t="s">
        <v>107</v>
      </c>
    </row>
    <row r="352">
      <c r="A352" s="0">
        <v>609</v>
      </c>
      <c r="B352" s="0" t="s">
        <v>28</v>
      </c>
      <c r="C352" s="0" t="s">
        <v>30</v>
      </c>
      <c r="E352" s="5" t="s">
        <v>740</v>
      </c>
      <c r="F352" s="0" t="s">
        <v>1142</v>
      </c>
      <c r="G352" s="5" t="s">
        <v>2978</v>
      </c>
      <c r="I352" s="2">
        <v>4</v>
      </c>
      <c r="J352" s="2">
        <v>0</v>
      </c>
      <c r="M352" s="5" t="s">
        <v>2979</v>
      </c>
      <c r="N352" s="0" t="s">
        <v>104</v>
      </c>
      <c r="P352" s="3">
        <f>IF(O352="","",O352*MAX(I352,J352))</f>
      </c>
      <c r="Q352" s="0" t="s">
        <v>106</v>
      </c>
      <c r="R352" s="0" t="s">
        <v>107</v>
      </c>
    </row>
    <row r="353">
      <c r="A353" s="0">
        <v>610</v>
      </c>
      <c r="B353" s="0" t="s">
        <v>28</v>
      </c>
      <c r="C353" s="0" t="s">
        <v>33</v>
      </c>
      <c r="F353" s="0" t="s">
        <v>2981</v>
      </c>
      <c r="G353" s="5" t="s">
        <v>2982</v>
      </c>
      <c r="H353" s="5" t="s">
        <v>2983</v>
      </c>
      <c r="I353" s="2">
        <v>15</v>
      </c>
      <c r="J353" s="2">
        <v>0</v>
      </c>
      <c r="M353" s="5" t="s">
        <v>2984</v>
      </c>
      <c r="N353" s="0" t="s">
        <v>104</v>
      </c>
      <c r="P353" s="3">
        <f>IF(O353="","",O353*MAX(I353,J353))</f>
      </c>
      <c r="Q353" s="0" t="s">
        <v>106</v>
      </c>
      <c r="R353" s="0" t="s">
        <v>107</v>
      </c>
    </row>
    <row r="354">
      <c r="A354" s="0">
        <v>612</v>
      </c>
      <c r="B354" s="0" t="s">
        <v>28</v>
      </c>
      <c r="C354" s="0" t="s">
        <v>33</v>
      </c>
      <c r="E354" s="5" t="s">
        <v>746</v>
      </c>
      <c r="F354" s="0" t="s">
        <v>2991</v>
      </c>
      <c r="G354" s="5" t="s">
        <v>2992</v>
      </c>
      <c r="H354" s="5" t="s">
        <v>2993</v>
      </c>
      <c r="I354" s="2">
        <v>16</v>
      </c>
      <c r="J354" s="2">
        <v>0</v>
      </c>
      <c r="K354" s="5" t="s">
        <v>259</v>
      </c>
      <c r="M354" s="5" t="s">
        <v>2994</v>
      </c>
      <c r="N354" s="0" t="s">
        <v>104</v>
      </c>
      <c r="P354" s="3">
        <f>IF(O354="","",O354*MAX(I354,J354))</f>
      </c>
      <c r="Q354" s="0" t="s">
        <v>106</v>
      </c>
      <c r="R354" s="0" t="s">
        <v>107</v>
      </c>
    </row>
    <row r="355">
      <c r="A355" s="0">
        <v>615</v>
      </c>
      <c r="B355" s="0" t="s">
        <v>28</v>
      </c>
      <c r="C355" s="0" t="s">
        <v>30</v>
      </c>
      <c r="E355" s="5" t="s">
        <v>763</v>
      </c>
      <c r="F355" s="0" t="s">
        <v>1380</v>
      </c>
      <c r="G355" s="5" t="s">
        <v>3005</v>
      </c>
      <c r="I355" s="2">
        <v>1</v>
      </c>
      <c r="J355" s="2">
        <v>0</v>
      </c>
      <c r="M355" s="5" t="s">
        <v>3006</v>
      </c>
      <c r="N355" s="0" t="s">
        <v>104</v>
      </c>
      <c r="P355" s="3">
        <f>IF(O355="","",O355*MAX(I355,J355))</f>
      </c>
      <c r="Q355" s="0" t="s">
        <v>106</v>
      </c>
      <c r="R355" s="0" t="s">
        <v>107</v>
      </c>
    </row>
    <row r="356">
      <c r="A356" s="0">
        <v>616</v>
      </c>
      <c r="B356" s="0" t="s">
        <v>28</v>
      </c>
      <c r="C356" s="0" t="s">
        <v>30</v>
      </c>
      <c r="E356" s="5" t="s">
        <v>2054</v>
      </c>
      <c r="F356" s="0" t="s">
        <v>3008</v>
      </c>
      <c r="G356" s="5" t="s">
        <v>3009</v>
      </c>
      <c r="I356" s="2">
        <v>4</v>
      </c>
      <c r="J356" s="2">
        <v>0</v>
      </c>
      <c r="M356" s="5" t="s">
        <v>3010</v>
      </c>
      <c r="N356" s="0" t="s">
        <v>104</v>
      </c>
      <c r="P356" s="3">
        <f>IF(O356="","",O356*MAX(I356,J356))</f>
      </c>
      <c r="Q356" s="0" t="s">
        <v>106</v>
      </c>
      <c r="R356" s="0" t="s">
        <v>107</v>
      </c>
    </row>
    <row r="357">
      <c r="A357" s="0">
        <v>617</v>
      </c>
      <c r="B357" s="0" t="s">
        <v>28</v>
      </c>
      <c r="C357" s="0" t="s">
        <v>30</v>
      </c>
      <c r="E357" s="5" t="s">
        <v>2054</v>
      </c>
      <c r="F357" s="0" t="s">
        <v>3012</v>
      </c>
      <c r="G357" s="5" t="s">
        <v>3013</v>
      </c>
      <c r="I357" s="2">
        <v>1</v>
      </c>
      <c r="J357" s="2">
        <v>0</v>
      </c>
      <c r="M357" s="5" t="s">
        <v>3014</v>
      </c>
      <c r="N357" s="0" t="s">
        <v>104</v>
      </c>
      <c r="P357" s="3">
        <f>IF(O357="","",O357*MAX(I357,J357))</f>
      </c>
      <c r="Q357" s="0" t="s">
        <v>106</v>
      </c>
      <c r="R357" s="0" t="s">
        <v>107</v>
      </c>
    </row>
    <row r="358">
      <c r="A358" s="0">
        <v>618</v>
      </c>
      <c r="B358" s="0" t="s">
        <v>28</v>
      </c>
      <c r="C358" s="0" t="s">
        <v>30</v>
      </c>
      <c r="E358" s="5" t="s">
        <v>3017</v>
      </c>
      <c r="F358" s="0" t="s">
        <v>2017</v>
      </c>
      <c r="G358" s="5" t="s">
        <v>3016</v>
      </c>
      <c r="I358" s="2">
        <v>16</v>
      </c>
      <c r="J358" s="2">
        <v>0</v>
      </c>
      <c r="M358" s="5" t="s">
        <v>3018</v>
      </c>
      <c r="N358" s="0" t="s">
        <v>104</v>
      </c>
      <c r="P358" s="3">
        <f>IF(O358="","",O358*MAX(I358,J358))</f>
      </c>
      <c r="Q358" s="0" t="s">
        <v>106</v>
      </c>
      <c r="R358" s="0" t="s">
        <v>107</v>
      </c>
    </row>
    <row r="359">
      <c r="A359" s="0">
        <v>621</v>
      </c>
      <c r="B359" s="0" t="s">
        <v>28</v>
      </c>
      <c r="C359" s="0" t="s">
        <v>33</v>
      </c>
      <c r="E359" s="5" t="s">
        <v>1707</v>
      </c>
      <c r="F359" s="0" t="s">
        <v>3028</v>
      </c>
      <c r="G359" s="5" t="s">
        <v>3029</v>
      </c>
      <c r="H359" s="5" t="s">
        <v>3030</v>
      </c>
      <c r="I359" s="2">
        <v>13</v>
      </c>
      <c r="J359" s="2">
        <v>0</v>
      </c>
      <c r="M359" s="5" t="s">
        <v>3031</v>
      </c>
      <c r="N359" s="0" t="s">
        <v>104</v>
      </c>
      <c r="P359" s="3">
        <f>IF(O359="","",O359*MAX(I359,J359))</f>
      </c>
      <c r="Q359" s="0" t="s">
        <v>106</v>
      </c>
      <c r="R359" s="0" t="s">
        <v>107</v>
      </c>
    </row>
    <row r="360">
      <c r="A360" s="0">
        <v>624</v>
      </c>
      <c r="B360" s="0" t="s">
        <v>28</v>
      </c>
      <c r="C360" s="0" t="s">
        <v>33</v>
      </c>
      <c r="E360" s="5" t="s">
        <v>3042</v>
      </c>
      <c r="F360" s="0" t="s">
        <v>3039</v>
      </c>
      <c r="G360" s="5" t="s">
        <v>3040</v>
      </c>
      <c r="H360" s="5" t="s">
        <v>3041</v>
      </c>
      <c r="I360" s="2">
        <v>20</v>
      </c>
      <c r="J360" s="2">
        <v>0</v>
      </c>
      <c r="M360" s="5" t="s">
        <v>3043</v>
      </c>
      <c r="N360" s="0" t="s">
        <v>104</v>
      </c>
      <c r="P360" s="3">
        <f>IF(O360="","",O360*MAX(I360,J360))</f>
      </c>
      <c r="Q360" s="0" t="s">
        <v>106</v>
      </c>
      <c r="R360" s="0" t="s">
        <v>107</v>
      </c>
    </row>
    <row r="361">
      <c r="A361" s="0">
        <v>625</v>
      </c>
      <c r="B361" s="0" t="s">
        <v>28</v>
      </c>
      <c r="C361" s="0" t="s">
        <v>30</v>
      </c>
      <c r="E361" s="5" t="s">
        <v>1739</v>
      </c>
      <c r="F361" s="0" t="s">
        <v>3045</v>
      </c>
      <c r="G361" s="5" t="s">
        <v>3046</v>
      </c>
      <c r="H361" s="5" t="s">
        <v>2121</v>
      </c>
      <c r="I361" s="2">
        <v>5</v>
      </c>
      <c r="J361" s="2">
        <v>0</v>
      </c>
      <c r="M361" s="5" t="s">
        <v>3047</v>
      </c>
      <c r="N361" s="0" t="s">
        <v>104</v>
      </c>
      <c r="P361" s="3">
        <f>IF(O361="","",O361*MAX(I361,J361))</f>
      </c>
      <c r="Q361" s="0" t="s">
        <v>106</v>
      </c>
      <c r="R361" s="0" t="s">
        <v>107</v>
      </c>
    </row>
    <row r="362">
      <c r="A362" s="0">
        <v>626</v>
      </c>
      <c r="B362" s="0" t="s">
        <v>28</v>
      </c>
      <c r="C362" s="0" t="s">
        <v>30</v>
      </c>
      <c r="E362" s="5" t="s">
        <v>3051</v>
      </c>
      <c r="F362" s="0" t="s">
        <v>3049</v>
      </c>
      <c r="G362" s="5" t="s">
        <v>3050</v>
      </c>
      <c r="I362" s="2">
        <v>36</v>
      </c>
      <c r="J362" s="2">
        <v>0</v>
      </c>
      <c r="M362" s="5" t="s">
        <v>3052</v>
      </c>
      <c r="N362" s="0" t="s">
        <v>104</v>
      </c>
      <c r="P362" s="3">
        <f>IF(O362="","",O362*MAX(I362,J362))</f>
      </c>
      <c r="Q362" s="0" t="s">
        <v>106</v>
      </c>
      <c r="R362" s="0" t="s">
        <v>107</v>
      </c>
    </row>
    <row r="363">
      <c r="A363" s="0">
        <v>627</v>
      </c>
      <c r="B363" s="0" t="s">
        <v>28</v>
      </c>
      <c r="C363" s="0" t="s">
        <v>30</v>
      </c>
      <c r="E363" s="5" t="s">
        <v>786</v>
      </c>
      <c r="F363" s="0" t="s">
        <v>3054</v>
      </c>
      <c r="G363" s="5" t="s">
        <v>3055</v>
      </c>
      <c r="I363" s="2">
        <v>10</v>
      </c>
      <c r="J363" s="2">
        <v>0</v>
      </c>
      <c r="M363" s="5" t="s">
        <v>3056</v>
      </c>
      <c r="N363" s="0" t="s">
        <v>104</v>
      </c>
      <c r="P363" s="3">
        <f>IF(O363="","",O363*MAX(I363,J363))</f>
      </c>
      <c r="Q363" s="0" t="s">
        <v>106</v>
      </c>
      <c r="R363" s="0" t="s">
        <v>107</v>
      </c>
    </row>
    <row r="364">
      <c r="A364" s="0">
        <v>630</v>
      </c>
      <c r="B364" s="0" t="s">
        <v>28</v>
      </c>
      <c r="C364" s="0" t="s">
        <v>30</v>
      </c>
      <c r="E364" s="5" t="s">
        <v>378</v>
      </c>
      <c r="F364" s="0" t="s">
        <v>3069</v>
      </c>
      <c r="G364" s="5" t="s">
        <v>3070</v>
      </c>
      <c r="I364" s="2">
        <v>5</v>
      </c>
      <c r="J364" s="2">
        <v>0</v>
      </c>
      <c r="M364" s="5" t="s">
        <v>3071</v>
      </c>
      <c r="N364" s="0" t="s">
        <v>104</v>
      </c>
      <c r="P364" s="3">
        <f>IF(O364="","",O364*MAX(I364,J364))</f>
      </c>
      <c r="Q364" s="0" t="s">
        <v>106</v>
      </c>
      <c r="R364" s="0" t="s">
        <v>107</v>
      </c>
    </row>
    <row r="365">
      <c r="A365" s="0">
        <v>631</v>
      </c>
      <c r="B365" s="0" t="s">
        <v>28</v>
      </c>
      <c r="C365" s="0" t="s">
        <v>30</v>
      </c>
      <c r="E365" s="5" t="s">
        <v>3075</v>
      </c>
      <c r="F365" s="0" t="s">
        <v>3073</v>
      </c>
      <c r="G365" s="5" t="s">
        <v>3074</v>
      </c>
      <c r="I365" s="2">
        <v>4</v>
      </c>
      <c r="J365" s="2">
        <v>0</v>
      </c>
      <c r="M365" s="5" t="s">
        <v>3076</v>
      </c>
      <c r="N365" s="0" t="s">
        <v>104</v>
      </c>
      <c r="P365" s="3">
        <f>IF(O365="","",O365*MAX(I365,J365))</f>
      </c>
      <c r="Q365" s="0" t="s">
        <v>106</v>
      </c>
      <c r="R365" s="0" t="s">
        <v>107</v>
      </c>
    </row>
    <row r="366">
      <c r="A366" s="0">
        <v>634</v>
      </c>
      <c r="B366" s="0" t="s">
        <v>28</v>
      </c>
      <c r="C366" s="0" t="s">
        <v>30</v>
      </c>
      <c r="E366" s="5" t="s">
        <v>813</v>
      </c>
      <c r="F366" s="0" t="s">
        <v>2073</v>
      </c>
      <c r="G366" s="5" t="s">
        <v>3084</v>
      </c>
      <c r="I366" s="2">
        <v>9</v>
      </c>
      <c r="J366" s="2">
        <v>0</v>
      </c>
      <c r="M366" s="5" t="s">
        <v>3085</v>
      </c>
      <c r="N366" s="0" t="s">
        <v>104</v>
      </c>
      <c r="P366" s="3">
        <f>IF(O366="","",O366*MAX(I366,J366))</f>
      </c>
      <c r="Q366" s="0" t="s">
        <v>106</v>
      </c>
      <c r="R366" s="0" t="s">
        <v>107</v>
      </c>
    </row>
    <row r="367">
      <c r="A367" s="0">
        <v>636</v>
      </c>
      <c r="B367" s="0" t="s">
        <v>28</v>
      </c>
      <c r="C367" s="0" t="s">
        <v>33</v>
      </c>
      <c r="E367" s="5" t="s">
        <v>824</v>
      </c>
      <c r="F367" s="0" t="s">
        <v>3090</v>
      </c>
      <c r="G367" s="5" t="s">
        <v>3091</v>
      </c>
      <c r="H367" s="5" t="s">
        <v>3092</v>
      </c>
      <c r="I367" s="2">
        <v>5</v>
      </c>
      <c r="J367" s="2">
        <v>0</v>
      </c>
      <c r="K367" s="5" t="s">
        <v>259</v>
      </c>
      <c r="M367" s="5" t="s">
        <v>3093</v>
      </c>
      <c r="N367" s="0" t="s">
        <v>104</v>
      </c>
      <c r="P367" s="3">
        <f>IF(O367="","",O367*MAX(I367,J367))</f>
      </c>
      <c r="Q367" s="0" t="s">
        <v>106</v>
      </c>
      <c r="R367" s="0" t="s">
        <v>107</v>
      </c>
    </row>
    <row r="368">
      <c r="A368" s="0">
        <v>637</v>
      </c>
      <c r="B368" s="0" t="s">
        <v>28</v>
      </c>
      <c r="C368" s="0" t="s">
        <v>33</v>
      </c>
      <c r="E368" s="5" t="s">
        <v>831</v>
      </c>
      <c r="F368" s="0" t="s">
        <v>3095</v>
      </c>
      <c r="G368" s="5" t="s">
        <v>3096</v>
      </c>
      <c r="H368" s="5" t="s">
        <v>938</v>
      </c>
      <c r="I368" s="2">
        <v>66</v>
      </c>
      <c r="J368" s="2">
        <v>0</v>
      </c>
      <c r="K368" s="5" t="s">
        <v>259</v>
      </c>
      <c r="M368" s="5" t="s">
        <v>3097</v>
      </c>
      <c r="N368" s="0" t="s">
        <v>104</v>
      </c>
      <c r="P368" s="3">
        <f>IF(O368="","",O368*MAX(I368,J368))</f>
      </c>
      <c r="Q368" s="0" t="s">
        <v>106</v>
      </c>
      <c r="R368" s="0" t="s">
        <v>107</v>
      </c>
    </row>
    <row r="369">
      <c r="A369" s="0">
        <v>638</v>
      </c>
      <c r="B369" s="0" t="s">
        <v>28</v>
      </c>
      <c r="C369" s="0" t="s">
        <v>33</v>
      </c>
      <c r="F369" s="0" t="s">
        <v>1792</v>
      </c>
      <c r="G369" s="5" t="s">
        <v>3099</v>
      </c>
      <c r="H369" s="5" t="s">
        <v>247</v>
      </c>
      <c r="I369" s="2">
        <v>140</v>
      </c>
      <c r="J369" s="2">
        <v>0</v>
      </c>
      <c r="M369" s="5" t="s">
        <v>3100</v>
      </c>
      <c r="N369" s="0" t="s">
        <v>104</v>
      </c>
      <c r="P369" s="3">
        <f>IF(O369="","",O369*MAX(I369,J369))</f>
      </c>
      <c r="Q369" s="0" t="s">
        <v>106</v>
      </c>
      <c r="R369" s="0" t="s">
        <v>107</v>
      </c>
    </row>
    <row r="370">
      <c r="A370" s="0">
        <v>639</v>
      </c>
      <c r="B370" s="0" t="s">
        <v>28</v>
      </c>
      <c r="C370" s="0" t="s">
        <v>33</v>
      </c>
      <c r="E370" s="5" t="s">
        <v>840</v>
      </c>
      <c r="F370" s="0" t="s">
        <v>3102</v>
      </c>
      <c r="G370" s="5" t="s">
        <v>3103</v>
      </c>
      <c r="H370" s="5" t="s">
        <v>839</v>
      </c>
      <c r="I370" s="2">
        <v>9</v>
      </c>
      <c r="J370" s="2">
        <v>0</v>
      </c>
      <c r="K370" s="5" t="s">
        <v>259</v>
      </c>
      <c r="M370" s="5" t="s">
        <v>3104</v>
      </c>
      <c r="N370" s="0" t="s">
        <v>104</v>
      </c>
      <c r="P370" s="3">
        <f>IF(O370="","",O370*MAX(I370,J370))</f>
      </c>
      <c r="Q370" s="0" t="s">
        <v>106</v>
      </c>
      <c r="R370" s="0" t="s">
        <v>107</v>
      </c>
    </row>
    <row r="371">
      <c r="A371" s="0">
        <v>640</v>
      </c>
      <c r="B371" s="0" t="s">
        <v>28</v>
      </c>
      <c r="C371" s="0" t="s">
        <v>33</v>
      </c>
      <c r="E371" s="5" t="s">
        <v>3109</v>
      </c>
      <c r="F371" s="0" t="s">
        <v>3106</v>
      </c>
      <c r="G371" s="5" t="s">
        <v>3107</v>
      </c>
      <c r="H371" s="5" t="s">
        <v>3108</v>
      </c>
      <c r="I371" s="2">
        <v>85</v>
      </c>
      <c r="J371" s="2">
        <v>0</v>
      </c>
      <c r="K371" s="5" t="s">
        <v>259</v>
      </c>
      <c r="M371" s="5" t="s">
        <v>3110</v>
      </c>
      <c r="N371" s="0" t="s">
        <v>104</v>
      </c>
      <c r="P371" s="3">
        <f>IF(O371="","",O371*MAX(I371,J371))</f>
      </c>
      <c r="Q371" s="0" t="s">
        <v>106</v>
      </c>
      <c r="R371" s="0" t="s">
        <v>107</v>
      </c>
    </row>
    <row r="372">
      <c r="A372" s="0">
        <v>641</v>
      </c>
      <c r="B372" s="0" t="s">
        <v>28</v>
      </c>
      <c r="C372" s="0" t="s">
        <v>30</v>
      </c>
      <c r="E372" s="5" t="s">
        <v>853</v>
      </c>
      <c r="F372" s="0" t="s">
        <v>3112</v>
      </c>
      <c r="G372" s="5" t="s">
        <v>3113</v>
      </c>
      <c r="H372" s="5" t="s">
        <v>851</v>
      </c>
      <c r="I372" s="2">
        <v>39</v>
      </c>
      <c r="J372" s="2">
        <v>0</v>
      </c>
      <c r="K372" s="5" t="s">
        <v>145</v>
      </c>
      <c r="M372" s="5" t="s">
        <v>3114</v>
      </c>
      <c r="N372" s="0" t="s">
        <v>104</v>
      </c>
      <c r="P372" s="3">
        <f>IF(O372="","",O372*MAX(I372,J372))</f>
      </c>
      <c r="Q372" s="0" t="s">
        <v>106</v>
      </c>
      <c r="R372" s="0" t="s">
        <v>107</v>
      </c>
    </row>
    <row r="373">
      <c r="A373" s="0">
        <v>642</v>
      </c>
      <c r="B373" s="0" t="s">
        <v>28</v>
      </c>
      <c r="C373" s="0" t="s">
        <v>30</v>
      </c>
      <c r="E373" s="5" t="s">
        <v>846</v>
      </c>
      <c r="F373" s="0" t="s">
        <v>3116</v>
      </c>
      <c r="G373" s="5" t="s">
        <v>3117</v>
      </c>
      <c r="H373" s="5" t="s">
        <v>845</v>
      </c>
      <c r="I373" s="2">
        <v>15</v>
      </c>
      <c r="J373" s="2">
        <v>0</v>
      </c>
      <c r="K373" s="5" t="s">
        <v>145</v>
      </c>
      <c r="M373" s="5" t="s">
        <v>3118</v>
      </c>
      <c r="N373" s="0" t="s">
        <v>104</v>
      </c>
      <c r="P373" s="3">
        <f>IF(O373="","",O373*MAX(I373,J373))</f>
      </c>
      <c r="Q373" s="0" t="s">
        <v>106</v>
      </c>
      <c r="R373" s="0" t="s">
        <v>107</v>
      </c>
    </row>
    <row r="374">
      <c r="A374" s="0">
        <v>643</v>
      </c>
      <c r="B374" s="0" t="s">
        <v>28</v>
      </c>
      <c r="C374" s="0" t="s">
        <v>30</v>
      </c>
      <c r="E374" s="5" t="s">
        <v>859</v>
      </c>
      <c r="F374" s="0" t="s">
        <v>3120</v>
      </c>
      <c r="G374" s="5" t="s">
        <v>3121</v>
      </c>
      <c r="H374" s="5" t="s">
        <v>851</v>
      </c>
      <c r="I374" s="2">
        <v>35</v>
      </c>
      <c r="J374" s="2">
        <v>0</v>
      </c>
      <c r="K374" s="5" t="s">
        <v>145</v>
      </c>
      <c r="M374" s="5" t="s">
        <v>3122</v>
      </c>
      <c r="N374" s="0" t="s">
        <v>104</v>
      </c>
      <c r="P374" s="3">
        <f>IF(O374="","",O374*MAX(I374,J374))</f>
      </c>
      <c r="Q374" s="0" t="s">
        <v>106</v>
      </c>
      <c r="R374" s="0" t="s">
        <v>107</v>
      </c>
    </row>
    <row r="375">
      <c r="A375" s="0">
        <v>646</v>
      </c>
      <c r="B375" s="0" t="s">
        <v>28</v>
      </c>
      <c r="C375" s="0" t="s">
        <v>30</v>
      </c>
      <c r="E375" s="5" t="s">
        <v>864</v>
      </c>
      <c r="F375" s="0" t="s">
        <v>3132</v>
      </c>
      <c r="G375" s="5" t="s">
        <v>3133</v>
      </c>
      <c r="H375" s="5" t="s">
        <v>3134</v>
      </c>
      <c r="I375" s="2">
        <v>6</v>
      </c>
      <c r="J375" s="2">
        <v>0</v>
      </c>
      <c r="M375" s="5" t="s">
        <v>3135</v>
      </c>
      <c r="N375" s="0" t="s">
        <v>104</v>
      </c>
      <c r="P375" s="3">
        <f>IF(O375="","",O375*MAX(I375,J375))</f>
      </c>
      <c r="Q375" s="0" t="s">
        <v>106</v>
      </c>
      <c r="R375" s="0" t="s">
        <v>107</v>
      </c>
    </row>
    <row r="376">
      <c r="A376" s="0">
        <v>647</v>
      </c>
      <c r="B376" s="0" t="s">
        <v>28</v>
      </c>
      <c r="C376" s="0" t="s">
        <v>30</v>
      </c>
      <c r="E376" s="5" t="s">
        <v>864</v>
      </c>
      <c r="F376" s="0" t="s">
        <v>3137</v>
      </c>
      <c r="G376" s="5" t="s">
        <v>3138</v>
      </c>
      <c r="H376" s="5" t="s">
        <v>1798</v>
      </c>
      <c r="I376" s="2">
        <v>10</v>
      </c>
      <c r="J376" s="2">
        <v>0</v>
      </c>
      <c r="M376" s="5" t="s">
        <v>3135</v>
      </c>
      <c r="N376" s="0" t="s">
        <v>104</v>
      </c>
      <c r="P376" s="3">
        <f>IF(O376="","",O376*MAX(I376,J376))</f>
      </c>
      <c r="Q376" s="0" t="s">
        <v>106</v>
      </c>
      <c r="R376" s="0" t="s">
        <v>107</v>
      </c>
    </row>
    <row r="377">
      <c r="A377" s="0">
        <v>648</v>
      </c>
      <c r="B377" s="0" t="s">
        <v>28</v>
      </c>
      <c r="C377" s="0" t="s">
        <v>30</v>
      </c>
      <c r="E377" s="5" t="s">
        <v>864</v>
      </c>
      <c r="F377" s="0" t="s">
        <v>3140</v>
      </c>
      <c r="G377" s="5" t="s">
        <v>3141</v>
      </c>
      <c r="H377" s="5" t="s">
        <v>1802</v>
      </c>
      <c r="I377" s="2">
        <v>5</v>
      </c>
      <c r="J377" s="2">
        <v>0</v>
      </c>
      <c r="M377" s="5" t="s">
        <v>3135</v>
      </c>
      <c r="N377" s="0" t="s">
        <v>104</v>
      </c>
      <c r="P377" s="3">
        <f>IF(O377="","",O377*MAX(I377,J377))</f>
      </c>
      <c r="Q377" s="0" t="s">
        <v>106</v>
      </c>
      <c r="R377" s="0" t="s">
        <v>107</v>
      </c>
    </row>
    <row r="378">
      <c r="A378" s="0">
        <v>649</v>
      </c>
      <c r="B378" s="0" t="s">
        <v>28</v>
      </c>
      <c r="C378" s="0" t="s">
        <v>30</v>
      </c>
      <c r="E378" s="5" t="s">
        <v>864</v>
      </c>
      <c r="F378" s="0" t="s">
        <v>3143</v>
      </c>
      <c r="G378" s="5" t="s">
        <v>3144</v>
      </c>
      <c r="H378" s="5" t="s">
        <v>3145</v>
      </c>
      <c r="I378" s="2">
        <v>9</v>
      </c>
      <c r="J378" s="2">
        <v>0</v>
      </c>
      <c r="M378" s="5" t="s">
        <v>3135</v>
      </c>
      <c r="N378" s="0" t="s">
        <v>104</v>
      </c>
      <c r="P378" s="3">
        <f>IF(O378="","",O378*MAX(I378,J378))</f>
      </c>
      <c r="Q378" s="0" t="s">
        <v>106</v>
      </c>
      <c r="R378" s="0" t="s">
        <v>107</v>
      </c>
    </row>
    <row r="379">
      <c r="A379" s="0">
        <v>650</v>
      </c>
      <c r="B379" s="0" t="s">
        <v>28</v>
      </c>
      <c r="C379" s="0" t="s">
        <v>30</v>
      </c>
      <c r="E379" s="5" t="s">
        <v>864</v>
      </c>
      <c r="F379" s="0" t="s">
        <v>3147</v>
      </c>
      <c r="G379" s="5" t="s">
        <v>3148</v>
      </c>
      <c r="H379" s="5" t="s">
        <v>3149</v>
      </c>
      <c r="I379" s="2">
        <v>11</v>
      </c>
      <c r="J379" s="2">
        <v>0</v>
      </c>
      <c r="M379" s="5" t="s">
        <v>3150</v>
      </c>
      <c r="N379" s="0" t="s">
        <v>104</v>
      </c>
      <c r="P379" s="3">
        <f>IF(O379="","",O379*MAX(I379,J379))</f>
      </c>
      <c r="Q379" s="0" t="s">
        <v>106</v>
      </c>
      <c r="R379" s="0" t="s">
        <v>107</v>
      </c>
    </row>
    <row r="380">
      <c r="A380" s="0">
        <v>651</v>
      </c>
      <c r="B380" s="0" t="s">
        <v>28</v>
      </c>
      <c r="C380" s="0" t="s">
        <v>30</v>
      </c>
      <c r="E380" s="5" t="s">
        <v>864</v>
      </c>
      <c r="F380" s="0" t="s">
        <v>3152</v>
      </c>
      <c r="G380" s="5" t="s">
        <v>3153</v>
      </c>
      <c r="H380" s="5" t="s">
        <v>1798</v>
      </c>
      <c r="I380" s="2">
        <v>69</v>
      </c>
      <c r="J380" s="2">
        <v>0</v>
      </c>
      <c r="M380" s="5" t="s">
        <v>3150</v>
      </c>
      <c r="N380" s="0" t="s">
        <v>104</v>
      </c>
      <c r="P380" s="3">
        <f>IF(O380="","",O380*MAX(I380,J380))</f>
      </c>
      <c r="Q380" s="0" t="s">
        <v>106</v>
      </c>
      <c r="R380" s="0" t="s">
        <v>107</v>
      </c>
    </row>
    <row r="381">
      <c r="A381" s="0">
        <v>652</v>
      </c>
      <c r="B381" s="0" t="s">
        <v>28</v>
      </c>
      <c r="C381" s="0" t="s">
        <v>30</v>
      </c>
      <c r="E381" s="5" t="s">
        <v>864</v>
      </c>
      <c r="F381" s="0" t="s">
        <v>3155</v>
      </c>
      <c r="G381" s="5" t="s">
        <v>3156</v>
      </c>
      <c r="H381" s="5" t="s">
        <v>925</v>
      </c>
      <c r="I381" s="2">
        <v>5</v>
      </c>
      <c r="J381" s="2">
        <v>0</v>
      </c>
      <c r="M381" s="5" t="s">
        <v>3150</v>
      </c>
      <c r="N381" s="0" t="s">
        <v>104</v>
      </c>
      <c r="P381" s="3">
        <f>IF(O381="","",O381*MAX(I381,J381))</f>
      </c>
      <c r="Q381" s="0" t="s">
        <v>106</v>
      </c>
      <c r="R381" s="0" t="s">
        <v>107</v>
      </c>
    </row>
    <row r="382">
      <c r="A382" s="0">
        <v>653</v>
      </c>
      <c r="B382" s="0" t="s">
        <v>28</v>
      </c>
      <c r="C382" s="0" t="s">
        <v>30</v>
      </c>
      <c r="F382" s="0" t="s">
        <v>3158</v>
      </c>
      <c r="G382" s="5" t="s">
        <v>3159</v>
      </c>
      <c r="H382" s="5" t="s">
        <v>3160</v>
      </c>
      <c r="I382" s="2">
        <v>19</v>
      </c>
      <c r="J382" s="2">
        <v>0</v>
      </c>
      <c r="M382" s="5" t="s">
        <v>3161</v>
      </c>
      <c r="N382" s="0" t="s">
        <v>104</v>
      </c>
      <c r="P382" s="3">
        <f>IF(O382="","",O382*MAX(I382,J382))</f>
      </c>
      <c r="Q382" s="0" t="s">
        <v>106</v>
      </c>
      <c r="R382" s="0" t="s">
        <v>107</v>
      </c>
    </row>
    <row r="383">
      <c r="A383" s="0">
        <v>654</v>
      </c>
      <c r="B383" s="0" t="s">
        <v>28</v>
      </c>
      <c r="C383" s="0" t="s">
        <v>30</v>
      </c>
      <c r="E383" s="5" t="s">
        <v>3165</v>
      </c>
      <c r="F383" s="0" t="s">
        <v>3163</v>
      </c>
      <c r="G383" s="5" t="s">
        <v>3164</v>
      </c>
      <c r="I383" s="2">
        <v>99</v>
      </c>
      <c r="J383" s="2">
        <v>0</v>
      </c>
      <c r="M383" s="5" t="s">
        <v>3166</v>
      </c>
      <c r="N383" s="0" t="s">
        <v>104</v>
      </c>
      <c r="P383" s="3">
        <f>IF(O383="","",O383*MAX(I383,J383))</f>
      </c>
      <c r="Q383" s="0" t="s">
        <v>106</v>
      </c>
      <c r="R383" s="0" t="s">
        <v>107</v>
      </c>
    </row>
    <row r="384">
      <c r="A384" s="0">
        <v>655</v>
      </c>
      <c r="B384" s="0" t="s">
        <v>28</v>
      </c>
      <c r="C384" s="0" t="s">
        <v>30</v>
      </c>
      <c r="E384" s="5" t="s">
        <v>781</v>
      </c>
      <c r="F384" s="0" t="s">
        <v>1454</v>
      </c>
      <c r="G384" s="5" t="s">
        <v>3168</v>
      </c>
      <c r="I384" s="2">
        <v>3</v>
      </c>
      <c r="J384" s="2">
        <v>0</v>
      </c>
      <c r="M384" s="5" t="s">
        <v>3169</v>
      </c>
      <c r="N384" s="0" t="s">
        <v>104</v>
      </c>
      <c r="P384" s="3">
        <f>IF(O384="","",O384*MAX(I384,J384))</f>
      </c>
      <c r="Q384" s="0" t="s">
        <v>106</v>
      </c>
      <c r="R384" s="0" t="s">
        <v>107</v>
      </c>
    </row>
    <row r="385">
      <c r="A385" s="0">
        <v>656</v>
      </c>
      <c r="B385" s="0" t="s">
        <v>28</v>
      </c>
      <c r="C385" s="0" t="s">
        <v>33</v>
      </c>
      <c r="E385" s="5" t="s">
        <v>3173</v>
      </c>
      <c r="F385" s="0" t="s">
        <v>1819</v>
      </c>
      <c r="G385" s="5" t="s">
        <v>3171</v>
      </c>
      <c r="H385" s="5" t="s">
        <v>3172</v>
      </c>
      <c r="I385" s="2">
        <v>21</v>
      </c>
      <c r="J385" s="2">
        <v>0</v>
      </c>
      <c r="K385" s="5" t="s">
        <v>137</v>
      </c>
      <c r="M385" s="5" t="s">
        <v>3174</v>
      </c>
      <c r="N385" s="0" t="s">
        <v>104</v>
      </c>
      <c r="P385" s="3">
        <f>IF(O385="","",O385*MAX(I385,J385))</f>
      </c>
      <c r="Q385" s="0" t="s">
        <v>106</v>
      </c>
      <c r="R385" s="0" t="s">
        <v>107</v>
      </c>
    </row>
    <row r="386">
      <c r="A386" s="0">
        <v>657</v>
      </c>
      <c r="B386" s="0" t="s">
        <v>28</v>
      </c>
      <c r="C386" s="0" t="s">
        <v>33</v>
      </c>
      <c r="F386" s="0" t="s">
        <v>1862</v>
      </c>
      <c r="G386" s="5" t="s">
        <v>3176</v>
      </c>
      <c r="H386" s="5" t="s">
        <v>3177</v>
      </c>
      <c r="I386" s="2">
        <v>13</v>
      </c>
      <c r="J386" s="2">
        <v>0</v>
      </c>
      <c r="K386" s="5" t="s">
        <v>137</v>
      </c>
      <c r="M386" s="5" t="s">
        <v>3178</v>
      </c>
      <c r="N386" s="0" t="s">
        <v>104</v>
      </c>
      <c r="P386" s="3">
        <f>IF(O386="","",O386*MAX(I386,J386))</f>
      </c>
      <c r="Q386" s="0" t="s">
        <v>106</v>
      </c>
      <c r="R386" s="0" t="s">
        <v>107</v>
      </c>
    </row>
    <row r="387">
      <c r="A387" s="0">
        <v>658</v>
      </c>
      <c r="B387" s="0" t="s">
        <v>28</v>
      </c>
      <c r="C387" s="0" t="s">
        <v>33</v>
      </c>
      <c r="E387" s="5" t="s">
        <v>913</v>
      </c>
      <c r="F387" s="0" t="s">
        <v>3180</v>
      </c>
      <c r="G387" s="5" t="s">
        <v>3181</v>
      </c>
      <c r="H387" s="5" t="s">
        <v>151</v>
      </c>
      <c r="I387" s="2">
        <v>54</v>
      </c>
      <c r="J387" s="2">
        <v>0</v>
      </c>
      <c r="K387" s="5" t="s">
        <v>145</v>
      </c>
      <c r="M387" s="5" t="s">
        <v>3182</v>
      </c>
      <c r="N387" s="0" t="s">
        <v>104</v>
      </c>
      <c r="P387" s="3">
        <f>IF(O387="","",O387*MAX(I387,J387))</f>
      </c>
      <c r="Q387" s="0" t="s">
        <v>106</v>
      </c>
      <c r="R387" s="0" t="s">
        <v>107</v>
      </c>
    </row>
    <row r="388">
      <c r="A388" s="0">
        <v>660</v>
      </c>
      <c r="B388" s="0" t="s">
        <v>28</v>
      </c>
      <c r="C388" s="0" t="s">
        <v>30</v>
      </c>
      <c r="E388" s="5" t="s">
        <v>961</v>
      </c>
      <c r="F388" s="0" t="s">
        <v>3189</v>
      </c>
      <c r="G388" s="5" t="s">
        <v>3190</v>
      </c>
      <c r="I388" s="2">
        <v>4</v>
      </c>
      <c r="J388" s="2">
        <v>0</v>
      </c>
      <c r="M388" s="5" t="s">
        <v>3191</v>
      </c>
      <c r="N388" s="0" t="s">
        <v>104</v>
      </c>
      <c r="P388" s="3">
        <f>IF(O388="","",O388*MAX(I388,J388))</f>
      </c>
      <c r="Q388" s="0" t="s">
        <v>106</v>
      </c>
      <c r="R388" s="0" t="s">
        <v>107</v>
      </c>
    </row>
    <row r="389">
      <c r="A389" s="0">
        <v>661</v>
      </c>
      <c r="B389" s="0" t="s">
        <v>28</v>
      </c>
      <c r="C389" s="0" t="s">
        <v>30</v>
      </c>
      <c r="E389" s="5" t="s">
        <v>967</v>
      </c>
      <c r="F389" s="0" t="s">
        <v>3193</v>
      </c>
      <c r="G389" s="5" t="s">
        <v>3194</v>
      </c>
      <c r="I389" s="2">
        <v>9</v>
      </c>
      <c r="J389" s="2">
        <v>0</v>
      </c>
      <c r="M389" s="5" t="s">
        <v>3195</v>
      </c>
      <c r="N389" s="0" t="s">
        <v>104</v>
      </c>
      <c r="P389" s="3">
        <f>IF(O389="","",O389*MAX(I389,J389))</f>
      </c>
      <c r="Q389" s="0" t="s">
        <v>106</v>
      </c>
      <c r="R389" s="0" t="s">
        <v>107</v>
      </c>
    </row>
    <row r="390">
      <c r="A390" s="0">
        <v>663</v>
      </c>
      <c r="B390" s="0" t="s">
        <v>28</v>
      </c>
      <c r="C390" s="0" t="s">
        <v>33</v>
      </c>
      <c r="E390" s="5" t="s">
        <v>3202</v>
      </c>
      <c r="F390" s="0" t="s">
        <v>3199</v>
      </c>
      <c r="G390" s="5" t="s">
        <v>3200</v>
      </c>
      <c r="H390" s="5" t="s">
        <v>3201</v>
      </c>
      <c r="I390" s="2">
        <v>15</v>
      </c>
      <c r="J390" s="2">
        <v>0</v>
      </c>
      <c r="K390" s="5" t="s">
        <v>169</v>
      </c>
      <c r="M390" s="5" t="s">
        <v>3203</v>
      </c>
      <c r="N390" s="0" t="s">
        <v>104</v>
      </c>
      <c r="P390" s="3">
        <f>IF(O390="","",O390*MAX(I390,J390))</f>
      </c>
      <c r="Q390" s="0" t="s">
        <v>106</v>
      </c>
      <c r="R390" s="0" t="s">
        <v>107</v>
      </c>
    </row>
    <row r="391">
      <c r="A391" s="0">
        <v>664</v>
      </c>
      <c r="B391" s="0" t="s">
        <v>28</v>
      </c>
      <c r="C391" s="0" t="s">
        <v>30</v>
      </c>
      <c r="E391" s="5" t="s">
        <v>3208</v>
      </c>
      <c r="F391" s="0" t="s">
        <v>3205</v>
      </c>
      <c r="G391" s="5" t="s">
        <v>3206</v>
      </c>
      <c r="H391" s="5" t="s">
        <v>3207</v>
      </c>
      <c r="I391" s="2">
        <v>9</v>
      </c>
      <c r="J391" s="2">
        <v>0</v>
      </c>
      <c r="M391" s="5" t="s">
        <v>3209</v>
      </c>
      <c r="N391" s="0" t="s">
        <v>104</v>
      </c>
      <c r="P391" s="3">
        <f>IF(O391="","",O391*MAX(I391,J391))</f>
      </c>
      <c r="Q391" s="0" t="s">
        <v>106</v>
      </c>
      <c r="R391" s="0" t="s">
        <v>107</v>
      </c>
    </row>
    <row r="392">
      <c r="A392" s="0">
        <v>665</v>
      </c>
      <c r="B392" s="0" t="s">
        <v>28</v>
      </c>
      <c r="C392" s="0" t="s">
        <v>30</v>
      </c>
      <c r="E392" s="5" t="s">
        <v>3213</v>
      </c>
      <c r="F392" s="0" t="s">
        <v>3211</v>
      </c>
      <c r="G392" s="5" t="s">
        <v>3212</v>
      </c>
      <c r="I392" s="2">
        <v>6</v>
      </c>
      <c r="J392" s="2">
        <v>0</v>
      </c>
      <c r="M392" s="5" t="s">
        <v>3214</v>
      </c>
      <c r="N392" s="0" t="s">
        <v>104</v>
      </c>
      <c r="P392" s="3">
        <f>IF(O392="","",O392*MAX(I392,J392))</f>
      </c>
      <c r="Q392" s="0" t="s">
        <v>106</v>
      </c>
      <c r="R392" s="0" t="s">
        <v>107</v>
      </c>
    </row>
    <row r="393">
      <c r="A393" s="0">
        <v>666</v>
      </c>
      <c r="B393" s="0" t="s">
        <v>28</v>
      </c>
      <c r="C393" s="0" t="s">
        <v>30</v>
      </c>
      <c r="E393" s="5" t="s">
        <v>2089</v>
      </c>
      <c r="F393" s="0" t="s">
        <v>3216</v>
      </c>
      <c r="G393" s="5" t="s">
        <v>3217</v>
      </c>
      <c r="I393" s="2">
        <v>590</v>
      </c>
      <c r="J393" s="2">
        <v>0</v>
      </c>
      <c r="M393" s="5" t="s">
        <v>3218</v>
      </c>
      <c r="N393" s="0" t="s">
        <v>104</v>
      </c>
      <c r="P393" s="3">
        <f>IF(O393="","",O393*MAX(I393,J393))</f>
      </c>
      <c r="Q393" s="0" t="s">
        <v>106</v>
      </c>
      <c r="R393" s="0" t="s">
        <v>107</v>
      </c>
    </row>
    <row r="394">
      <c r="A394" s="0">
        <v>667</v>
      </c>
      <c r="B394" s="0" t="s">
        <v>28</v>
      </c>
      <c r="C394" s="0" t="s">
        <v>33</v>
      </c>
      <c r="E394" s="5" t="s">
        <v>362</v>
      </c>
      <c r="F394" s="0" t="s">
        <v>3220</v>
      </c>
      <c r="G394" s="5" t="s">
        <v>3221</v>
      </c>
      <c r="H394" s="5" t="s">
        <v>839</v>
      </c>
      <c r="I394" s="2">
        <v>19</v>
      </c>
      <c r="J394" s="2">
        <v>0</v>
      </c>
      <c r="K394" s="5" t="s">
        <v>259</v>
      </c>
      <c r="M394" s="5" t="s">
        <v>3222</v>
      </c>
      <c r="N394" s="0" t="s">
        <v>104</v>
      </c>
      <c r="P394" s="3">
        <f>IF(O394="","",O394*MAX(I394,J394))</f>
      </c>
      <c r="Q394" s="0" t="s">
        <v>106</v>
      </c>
      <c r="R394" s="0" t="s">
        <v>107</v>
      </c>
    </row>
    <row r="395">
      <c r="A395" s="0">
        <v>668</v>
      </c>
      <c r="B395" s="0" t="s">
        <v>28</v>
      </c>
      <c r="C395" s="0" t="s">
        <v>30</v>
      </c>
      <c r="E395" s="5" t="s">
        <v>2101</v>
      </c>
      <c r="F395" s="0" t="s">
        <v>2068</v>
      </c>
      <c r="G395" s="5" t="s">
        <v>3224</v>
      </c>
      <c r="I395" s="2">
        <v>6</v>
      </c>
      <c r="J395" s="2">
        <v>0</v>
      </c>
      <c r="M395" s="5" t="s">
        <v>2102</v>
      </c>
      <c r="N395" s="0" t="s">
        <v>104</v>
      </c>
      <c r="P395" s="3">
        <f>IF(O395="","",O395*MAX(I395,J395))</f>
      </c>
      <c r="Q395" s="0" t="s">
        <v>106</v>
      </c>
      <c r="R395" s="0" t="s">
        <v>107</v>
      </c>
    </row>
    <row r="396">
      <c r="A396" s="0">
        <v>671</v>
      </c>
      <c r="B396" s="0" t="s">
        <v>28</v>
      </c>
      <c r="C396" s="0" t="s">
        <v>33</v>
      </c>
      <c r="E396" s="5" t="s">
        <v>3237</v>
      </c>
      <c r="F396" s="0" t="s">
        <v>3234</v>
      </c>
      <c r="G396" s="5" t="s">
        <v>3235</v>
      </c>
      <c r="H396" s="5" t="s">
        <v>3236</v>
      </c>
      <c r="I396" s="2">
        <v>160</v>
      </c>
      <c r="J396" s="2">
        <v>0</v>
      </c>
      <c r="K396" s="5" t="s">
        <v>137</v>
      </c>
      <c r="M396" s="5" t="s">
        <v>3238</v>
      </c>
      <c r="N396" s="0" t="s">
        <v>104</v>
      </c>
      <c r="P396" s="3">
        <f>IF(O396="","",O396*MAX(I396,J396))</f>
      </c>
      <c r="Q396" s="0" t="s">
        <v>106</v>
      </c>
      <c r="R396" s="0" t="s">
        <v>107</v>
      </c>
    </row>
    <row r="397">
      <c r="A397" s="0">
        <v>673</v>
      </c>
      <c r="B397" s="0" t="s">
        <v>28</v>
      </c>
      <c r="C397" s="0" t="s">
        <v>30</v>
      </c>
      <c r="E397" s="5" t="s">
        <v>907</v>
      </c>
      <c r="F397" s="0" t="s">
        <v>3247</v>
      </c>
      <c r="G397" s="5" t="s">
        <v>3248</v>
      </c>
      <c r="H397" s="5" t="s">
        <v>3249</v>
      </c>
      <c r="I397" s="2">
        <v>1</v>
      </c>
      <c r="J397" s="2">
        <v>0</v>
      </c>
      <c r="M397" s="5" t="s">
        <v>3250</v>
      </c>
      <c r="N397" s="0" t="s">
        <v>104</v>
      </c>
      <c r="P397" s="3">
        <f>IF(O397="","",O397*MAX(I397,J397))</f>
      </c>
      <c r="Q397" s="0" t="s">
        <v>106</v>
      </c>
      <c r="R397" s="0" t="s">
        <v>107</v>
      </c>
    </row>
    <row r="398">
      <c r="A398" s="0">
        <v>674</v>
      </c>
      <c r="B398" s="0" t="s">
        <v>28</v>
      </c>
      <c r="C398" s="0" t="s">
        <v>30</v>
      </c>
      <c r="E398" s="5" t="s">
        <v>907</v>
      </c>
      <c r="F398" s="0" t="s">
        <v>3252</v>
      </c>
      <c r="G398" s="5" t="s">
        <v>3253</v>
      </c>
      <c r="H398" s="5" t="s">
        <v>3254</v>
      </c>
      <c r="I398" s="2">
        <v>3</v>
      </c>
      <c r="J398" s="2">
        <v>0</v>
      </c>
      <c r="M398" s="5" t="s">
        <v>3250</v>
      </c>
      <c r="N398" s="0" t="s">
        <v>104</v>
      </c>
      <c r="P398" s="3">
        <f>IF(O398="","",O398*MAX(I398,J398))</f>
      </c>
      <c r="Q398" s="0" t="s">
        <v>106</v>
      </c>
      <c r="R398" s="0" t="s">
        <v>107</v>
      </c>
    </row>
    <row r="399">
      <c r="A399" s="0">
        <v>675</v>
      </c>
      <c r="B399" s="0" t="s">
        <v>28</v>
      </c>
      <c r="C399" s="0" t="s">
        <v>30</v>
      </c>
      <c r="E399" s="5" t="s">
        <v>907</v>
      </c>
      <c r="F399" s="0" t="s">
        <v>3256</v>
      </c>
      <c r="G399" s="5" t="s">
        <v>3257</v>
      </c>
      <c r="H399" s="5" t="s">
        <v>2070</v>
      </c>
      <c r="I399" s="2">
        <v>3</v>
      </c>
      <c r="J399" s="2">
        <v>0</v>
      </c>
      <c r="M399" s="5" t="s">
        <v>3250</v>
      </c>
      <c r="N399" s="0" t="s">
        <v>104</v>
      </c>
      <c r="P399" s="3">
        <f>IF(O399="","",O399*MAX(I399,J399))</f>
      </c>
      <c r="Q399" s="0" t="s">
        <v>106</v>
      </c>
      <c r="R399" s="0" t="s">
        <v>107</v>
      </c>
    </row>
    <row r="400">
      <c r="A400" s="0">
        <v>676</v>
      </c>
      <c r="B400" s="0" t="s">
        <v>28</v>
      </c>
      <c r="C400" s="0" t="s">
        <v>30</v>
      </c>
      <c r="E400" s="5" t="s">
        <v>907</v>
      </c>
      <c r="F400" s="0" t="s">
        <v>1973</v>
      </c>
      <c r="G400" s="5" t="s">
        <v>3259</v>
      </c>
      <c r="H400" s="5" t="s">
        <v>3260</v>
      </c>
      <c r="I400" s="2">
        <v>15</v>
      </c>
      <c r="J400" s="2">
        <v>0</v>
      </c>
      <c r="M400" s="5" t="s">
        <v>3250</v>
      </c>
      <c r="N400" s="0" t="s">
        <v>104</v>
      </c>
      <c r="P400" s="3">
        <f>IF(O400="","",O400*MAX(I400,J400))</f>
      </c>
      <c r="Q400" s="0" t="s">
        <v>106</v>
      </c>
      <c r="R400" s="0" t="s">
        <v>107</v>
      </c>
    </row>
    <row r="401">
      <c r="A401" s="0">
        <v>677</v>
      </c>
      <c r="B401" s="0" t="s">
        <v>28</v>
      </c>
      <c r="C401" s="0" t="s">
        <v>30</v>
      </c>
      <c r="E401" s="5" t="s">
        <v>907</v>
      </c>
      <c r="F401" s="0" t="s">
        <v>3262</v>
      </c>
      <c r="G401" s="5" t="s">
        <v>3263</v>
      </c>
      <c r="H401" s="5" t="s">
        <v>1825</v>
      </c>
      <c r="I401" s="2">
        <v>16</v>
      </c>
      <c r="J401" s="2">
        <v>0</v>
      </c>
      <c r="M401" s="5" t="s">
        <v>3250</v>
      </c>
      <c r="N401" s="0" t="s">
        <v>104</v>
      </c>
      <c r="P401" s="3">
        <f>IF(O401="","",O401*MAX(I401,J401))</f>
      </c>
      <c r="Q401" s="0" t="s">
        <v>106</v>
      </c>
      <c r="R401" s="0" t="s">
        <v>107</v>
      </c>
    </row>
    <row r="402">
      <c r="A402" s="0">
        <v>678</v>
      </c>
      <c r="B402" s="0" t="s">
        <v>28</v>
      </c>
      <c r="C402" s="0" t="s">
        <v>30</v>
      </c>
      <c r="E402" s="5" t="s">
        <v>907</v>
      </c>
      <c r="F402" s="0" t="s">
        <v>1537</v>
      </c>
      <c r="G402" s="5" t="s">
        <v>3265</v>
      </c>
      <c r="H402" s="5" t="s">
        <v>3266</v>
      </c>
      <c r="I402" s="2">
        <v>13</v>
      </c>
      <c r="J402" s="2">
        <v>0</v>
      </c>
      <c r="M402" s="5" t="s">
        <v>3250</v>
      </c>
      <c r="N402" s="0" t="s">
        <v>104</v>
      </c>
      <c r="P402" s="3">
        <f>IF(O402="","",O402*MAX(I402,J402))</f>
      </c>
      <c r="Q402" s="0" t="s">
        <v>106</v>
      </c>
      <c r="R402" s="0" t="s">
        <v>107</v>
      </c>
    </row>
    <row r="403">
      <c r="A403" s="0">
        <v>679</v>
      </c>
      <c r="B403" s="0" t="s">
        <v>28</v>
      </c>
      <c r="C403" s="0" t="s">
        <v>30</v>
      </c>
      <c r="E403" s="5" t="s">
        <v>1010</v>
      </c>
      <c r="F403" s="0" t="s">
        <v>1714</v>
      </c>
      <c r="G403" s="5" t="s">
        <v>3268</v>
      </c>
      <c r="H403" s="5" t="s">
        <v>1057</v>
      </c>
      <c r="I403" s="2">
        <v>1</v>
      </c>
      <c r="J403" s="2">
        <v>0</v>
      </c>
      <c r="M403" s="5" t="s">
        <v>3269</v>
      </c>
      <c r="N403" s="0" t="s">
        <v>104</v>
      </c>
      <c r="P403" s="3">
        <f>IF(O403="","",O403*MAX(I403,J403))</f>
      </c>
      <c r="Q403" s="0" t="s">
        <v>106</v>
      </c>
      <c r="R403" s="0" t="s">
        <v>107</v>
      </c>
    </row>
    <row r="404">
      <c r="A404" s="0">
        <v>680</v>
      </c>
      <c r="B404" s="0" t="s">
        <v>28</v>
      </c>
      <c r="C404" s="0" t="s">
        <v>33</v>
      </c>
      <c r="E404" s="5" t="s">
        <v>1010</v>
      </c>
      <c r="F404" s="0" t="s">
        <v>1164</v>
      </c>
      <c r="G404" s="5" t="s">
        <v>3271</v>
      </c>
      <c r="H404" s="5" t="s">
        <v>3272</v>
      </c>
      <c r="I404" s="2">
        <v>31</v>
      </c>
      <c r="J404" s="2">
        <v>0</v>
      </c>
      <c r="M404" s="5" t="s">
        <v>1011</v>
      </c>
      <c r="N404" s="0" t="s">
        <v>104</v>
      </c>
      <c r="P404" s="3">
        <f>IF(O404="","",O404*MAX(I404,J404))</f>
      </c>
      <c r="Q404" s="0" t="s">
        <v>106</v>
      </c>
      <c r="R404" s="0" t="s">
        <v>107</v>
      </c>
    </row>
    <row r="405">
      <c r="A405" s="0">
        <v>684</v>
      </c>
      <c r="B405" s="0" t="s">
        <v>28</v>
      </c>
      <c r="C405" s="0" t="s">
        <v>30</v>
      </c>
      <c r="E405" s="5" t="s">
        <v>1017</v>
      </c>
      <c r="F405" s="0" t="s">
        <v>3285</v>
      </c>
      <c r="G405" s="5" t="s">
        <v>3286</v>
      </c>
      <c r="H405" s="5" t="s">
        <v>1015</v>
      </c>
      <c r="I405" s="2">
        <v>6</v>
      </c>
      <c r="J405" s="2">
        <v>0</v>
      </c>
      <c r="K405" s="5" t="s">
        <v>947</v>
      </c>
      <c r="M405" s="5" t="s">
        <v>3287</v>
      </c>
      <c r="N405" s="0" t="s">
        <v>104</v>
      </c>
      <c r="P405" s="3">
        <f>IF(O405="","",O405*MAX(I405,J405))</f>
      </c>
      <c r="Q405" s="0" t="s">
        <v>106</v>
      </c>
      <c r="R405" s="0" t="s">
        <v>107</v>
      </c>
    </row>
    <row r="406">
      <c r="A406" s="0">
        <v>686</v>
      </c>
      <c r="B406" s="0" t="s">
        <v>28</v>
      </c>
      <c r="C406" s="0" t="s">
        <v>30</v>
      </c>
      <c r="F406" s="0" t="s">
        <v>3292</v>
      </c>
      <c r="G406" s="5" t="s">
        <v>3293</v>
      </c>
      <c r="H406" s="5" t="s">
        <v>956</v>
      </c>
      <c r="I406" s="2">
        <v>160</v>
      </c>
      <c r="J406" s="2">
        <v>0</v>
      </c>
      <c r="K406" s="5" t="s">
        <v>947</v>
      </c>
      <c r="M406" s="5" t="s">
        <v>3294</v>
      </c>
      <c r="N406" s="0" t="s">
        <v>104</v>
      </c>
      <c r="P406" s="3">
        <f>IF(O406="","",O406*MAX(I406,J406))</f>
      </c>
      <c r="Q406" s="0" t="s">
        <v>106</v>
      </c>
      <c r="R406" s="0" t="s">
        <v>107</v>
      </c>
    </row>
    <row r="407">
      <c r="A407" s="9" t="s">
        <v>6241</v>
      </c>
      <c r="I407" s="2">
        <f>SUBTOTAL(109,I5:I406)</f>
      </c>
      <c r="J407" s="2">
        <f>SUBTOTAL(109,J5:J406)</f>
      </c>
      <c r="P407" s="3">
        <f>SUBTOTAL(109,P5:P406)</f>
      </c>
    </row>
  </sheetData>
  <autoFilter ref="A4:T406"/>
</worksheet>
</file>

<file path=xl/worksheets/sheet7.xml><?xml version="1.0" encoding="utf-8"?>
<worksheet xmlns="http://schemas.openxmlformats.org/spreadsheetml/2006/main">
  <dimension ref="A1:T415"/>
  <sheetViews>
    <sheetView workbookViewId="0" showGridLines="0">
      <pane xSplit="4" ySplit="4" topLeftCell="E5" activePane="bottomRight" state="frozen"/>
    </sheetView>
  </sheetViews>
  <sheetFormatPr defaultRowHeight="14"/>
  <cols>
    <col min="1" max="1" width="6" customWidth="1"/>
    <col min="2" max="2" width="11" customWidth="1"/>
    <col min="3" max="3" width="14" customWidth="1"/>
    <col min="4" max="4" width="13" customWidth="1"/>
    <col min="5" max="5" width="44" customWidth="1"/>
    <col min="6" max="6" width="15" customWidth="1"/>
    <col min="7" max="7" width="42" customWidth="1"/>
    <col min="8" max="8" width="30" customWidth="1"/>
    <col min="9" max="9" width="13" customWidth="1"/>
    <col min="10" max="10" width="13" customWidth="1"/>
    <col min="11" max="11" width="26" customWidth="1"/>
    <col min="12" max="12" width="10" customWidth="1"/>
    <col min="13" max="13" width="64" customWidth="1"/>
    <col min="14" max="14" width="19" customWidth="1"/>
    <col min="15" max="15" width="14" customWidth="1"/>
    <col min="16" max="16" width="16" customWidth="1"/>
    <col min="17" max="17" width="16" customWidth="1"/>
    <col min="18" max="18" width="20" customWidth="1"/>
    <col min="19" max="19" width="15" customWidth="1"/>
    <col min="20" max="20" width="44" customWidth="1"/>
  </cols>
  <sheetData>
    <row r="1">
      <c r="A1" s="6" t="s">
        <v>6256</v>
      </c>
    </row>
    <row r="2">
      <c r="A2" s="7" t="s">
        <v>6257</v>
      </c>
    </row>
    <row r="4">
      <c r="A4" s="1" t="s">
        <v>53</v>
      </c>
      <c r="B4" s="1" t="s">
        <v>59</v>
      </c>
      <c r="C4" s="1" t="s">
        <v>63</v>
      </c>
      <c r="D4" s="1" t="s">
        <v>6244</v>
      </c>
      <c r="E4" s="1" t="s">
        <v>74</v>
      </c>
      <c r="F4" s="1" t="s">
        <v>6245</v>
      </c>
      <c r="G4" s="1" t="s">
        <v>65</v>
      </c>
      <c r="H4" s="1" t="s">
        <v>6246</v>
      </c>
      <c r="I4" s="1" t="s">
        <v>67</v>
      </c>
      <c r="J4" s="1" t="s">
        <v>6247</v>
      </c>
      <c r="K4" s="1" t="s">
        <v>75</v>
      </c>
      <c r="L4" s="1" t="s">
        <v>6248</v>
      </c>
      <c r="M4" s="1" t="s">
        <v>6249</v>
      </c>
      <c r="N4" s="1" t="s">
        <v>78</v>
      </c>
      <c r="O4" s="1" t="s">
        <v>83</v>
      </c>
      <c r="P4" s="1" t="s">
        <v>84</v>
      </c>
      <c r="Q4" s="1" t="s">
        <v>85</v>
      </c>
      <c r="R4" s="1" t="s">
        <v>86</v>
      </c>
      <c r="S4" s="1" t="s">
        <v>4</v>
      </c>
      <c r="T4" s="1" t="s">
        <v>88</v>
      </c>
    </row>
    <row r="5">
      <c r="A5" s="0">
        <v>800</v>
      </c>
      <c r="B5" s="0" t="s">
        <v>26</v>
      </c>
      <c r="C5" s="0" t="s">
        <v>32</v>
      </c>
      <c r="D5" s="0" t="s">
        <v>3502</v>
      </c>
      <c r="E5" s="5" t="s">
        <v>3503</v>
      </c>
      <c r="I5" s="2">
        <v>0</v>
      </c>
      <c r="J5" s="2">
        <v>169</v>
      </c>
      <c r="M5" s="5" t="s">
        <v>3504</v>
      </c>
      <c r="N5" s="0" t="s">
        <v>104</v>
      </c>
      <c r="O5" s="3">
        <v>9012.35573964497</v>
      </c>
      <c r="P5" s="3">
        <f>IF(O5="","",O5*MAX(I5,J5))</f>
      </c>
      <c r="Q5" s="0" t="s">
        <v>106</v>
      </c>
      <c r="R5" s="0" t="s">
        <v>107</v>
      </c>
    </row>
    <row r="6">
      <c r="A6" s="0">
        <v>801</v>
      </c>
      <c r="B6" s="0" t="s">
        <v>28</v>
      </c>
      <c r="C6" s="0" t="s">
        <v>32</v>
      </c>
      <c r="D6" s="0" t="s">
        <v>3502</v>
      </c>
      <c r="E6" s="5" t="s">
        <v>3503</v>
      </c>
      <c r="I6" s="2">
        <v>0</v>
      </c>
      <c r="J6" s="2">
        <v>40</v>
      </c>
      <c r="M6" s="5" t="s">
        <v>3504</v>
      </c>
      <c r="N6" s="0" t="s">
        <v>104</v>
      </c>
      <c r="O6" s="3">
        <v>11470.9725</v>
      </c>
      <c r="P6" s="3">
        <f>IF(O6="","",O6*MAX(I6,J6))</f>
      </c>
      <c r="Q6" s="0" t="s">
        <v>106</v>
      </c>
      <c r="R6" s="0" t="s">
        <v>107</v>
      </c>
    </row>
    <row r="7">
      <c r="A7" s="0">
        <v>809</v>
      </c>
      <c r="B7" s="0" t="s">
        <v>26</v>
      </c>
      <c r="C7" s="0" t="s">
        <v>32</v>
      </c>
      <c r="D7" s="0" t="s">
        <v>3524</v>
      </c>
      <c r="E7" s="5" t="s">
        <v>3525</v>
      </c>
      <c r="I7" s="2">
        <v>0</v>
      </c>
      <c r="J7" s="2">
        <v>129</v>
      </c>
      <c r="M7" s="5" t="s">
        <v>3504</v>
      </c>
      <c r="N7" s="0" t="s">
        <v>104</v>
      </c>
      <c r="O7" s="3">
        <v>7054.003333333334</v>
      </c>
      <c r="P7" s="3">
        <f>IF(O7="","",O7*MAX(I7,J7))</f>
      </c>
      <c r="Q7" s="0" t="s">
        <v>106</v>
      </c>
      <c r="R7" s="0" t="s">
        <v>107</v>
      </c>
    </row>
    <row r="8">
      <c r="A8" s="0">
        <v>810</v>
      </c>
      <c r="B8" s="0" t="s">
        <v>28</v>
      </c>
      <c r="C8" s="0" t="s">
        <v>32</v>
      </c>
      <c r="D8" s="0" t="s">
        <v>3524</v>
      </c>
      <c r="E8" s="5" t="s">
        <v>3525</v>
      </c>
      <c r="I8" s="2">
        <v>0</v>
      </c>
      <c r="J8" s="2">
        <v>15</v>
      </c>
      <c r="M8" s="5" t="s">
        <v>3504</v>
      </c>
      <c r="N8" s="0" t="s">
        <v>104</v>
      </c>
      <c r="O8" s="3">
        <v>6370</v>
      </c>
      <c r="P8" s="3">
        <f>IF(O8="","",O8*MAX(I8,J8))</f>
      </c>
      <c r="Q8" s="0" t="s">
        <v>106</v>
      </c>
      <c r="R8" s="0" t="s">
        <v>107</v>
      </c>
    </row>
    <row r="9">
      <c r="A9" s="0">
        <v>815</v>
      </c>
      <c r="B9" s="0" t="s">
        <v>26</v>
      </c>
      <c r="C9" s="0" t="s">
        <v>32</v>
      </c>
      <c r="D9" s="0" t="s">
        <v>3539</v>
      </c>
      <c r="E9" s="5" t="s">
        <v>3540</v>
      </c>
      <c r="I9" s="2">
        <v>0</v>
      </c>
      <c r="J9" s="2">
        <v>120</v>
      </c>
      <c r="M9" s="5" t="s">
        <v>3504</v>
      </c>
      <c r="N9" s="0" t="s">
        <v>104</v>
      </c>
      <c r="O9" s="3">
        <v>10018.140000000001</v>
      </c>
      <c r="P9" s="3">
        <f>IF(O9="","",O9*MAX(I9,J9))</f>
      </c>
      <c r="Q9" s="0" t="s">
        <v>106</v>
      </c>
      <c r="R9" s="0" t="s">
        <v>107</v>
      </c>
    </row>
    <row r="10">
      <c r="A10" s="0">
        <v>816</v>
      </c>
      <c r="B10" s="0" t="s">
        <v>26</v>
      </c>
      <c r="C10" s="0" t="s">
        <v>32</v>
      </c>
      <c r="D10" s="0" t="s">
        <v>3542</v>
      </c>
      <c r="E10" s="5" t="s">
        <v>3543</v>
      </c>
      <c r="I10" s="2">
        <v>0</v>
      </c>
      <c r="J10" s="2">
        <v>115</v>
      </c>
      <c r="M10" s="5" t="s">
        <v>3504</v>
      </c>
      <c r="N10" s="0" t="s">
        <v>104</v>
      </c>
      <c r="O10" s="3">
        <v>16808.046260869567</v>
      </c>
      <c r="P10" s="3">
        <f>IF(O10="","",O10*MAX(I10,J10))</f>
      </c>
      <c r="Q10" s="0" t="s">
        <v>106</v>
      </c>
      <c r="R10" s="0" t="s">
        <v>107</v>
      </c>
    </row>
    <row r="11">
      <c r="A11" s="0">
        <v>817</v>
      </c>
      <c r="B11" s="0" t="s">
        <v>28</v>
      </c>
      <c r="C11" s="0" t="s">
        <v>32</v>
      </c>
      <c r="D11" s="0" t="s">
        <v>3542</v>
      </c>
      <c r="E11" s="5" t="s">
        <v>3543</v>
      </c>
      <c r="I11" s="2">
        <v>0</v>
      </c>
      <c r="J11" s="2">
        <v>41</v>
      </c>
      <c r="M11" s="5" t="s">
        <v>3504</v>
      </c>
      <c r="N11" s="0" t="s">
        <v>104</v>
      </c>
      <c r="O11" s="3">
        <v>7555.975609756098</v>
      </c>
      <c r="P11" s="3">
        <f>IF(O11="","",O11*MAX(I11,J11))</f>
      </c>
      <c r="Q11" s="0" t="s">
        <v>106</v>
      </c>
      <c r="R11" s="0" t="s">
        <v>107</v>
      </c>
    </row>
    <row r="12">
      <c r="A12" s="0">
        <v>851</v>
      </c>
      <c r="B12" s="0" t="s">
        <v>26</v>
      </c>
      <c r="C12" s="0" t="s">
        <v>31</v>
      </c>
      <c r="D12" s="0" t="s">
        <v>3609</v>
      </c>
      <c r="E12" s="5" t="s">
        <v>452</v>
      </c>
      <c r="I12" s="2">
        <v>0</v>
      </c>
      <c r="J12" s="2">
        <v>100</v>
      </c>
      <c r="M12" s="5" t="s">
        <v>3610</v>
      </c>
      <c r="N12" s="0" t="s">
        <v>104</v>
      </c>
      <c r="O12" s="3">
        <v>440.61</v>
      </c>
      <c r="P12" s="3">
        <f>IF(O12="","",O12*MAX(I12,J12))</f>
      </c>
      <c r="Q12" s="0" t="s">
        <v>106</v>
      </c>
      <c r="R12" s="0" t="s">
        <v>107</v>
      </c>
    </row>
    <row r="13">
      <c r="A13" s="0">
        <v>883</v>
      </c>
      <c r="B13" s="0" t="s">
        <v>26</v>
      </c>
      <c r="C13" s="0" t="s">
        <v>32</v>
      </c>
      <c r="D13" s="0" t="s">
        <v>3658</v>
      </c>
      <c r="E13" s="5" t="s">
        <v>3659</v>
      </c>
      <c r="I13" s="2">
        <v>0</v>
      </c>
      <c r="J13" s="2">
        <v>60</v>
      </c>
      <c r="M13" s="5" t="s">
        <v>3504</v>
      </c>
      <c r="N13" s="0" t="s">
        <v>104</v>
      </c>
      <c r="O13" s="3">
        <v>7097.820000000001</v>
      </c>
      <c r="P13" s="3">
        <f>IF(O13="","",O13*MAX(I13,J13))</f>
      </c>
      <c r="Q13" s="0" t="s">
        <v>106</v>
      </c>
      <c r="R13" s="0" t="s">
        <v>107</v>
      </c>
    </row>
    <row r="14">
      <c r="A14" s="0">
        <v>884</v>
      </c>
      <c r="B14" s="0" t="s">
        <v>28</v>
      </c>
      <c r="C14" s="0" t="s">
        <v>32</v>
      </c>
      <c r="D14" s="0" t="s">
        <v>3658</v>
      </c>
      <c r="E14" s="5" t="s">
        <v>3659</v>
      </c>
      <c r="I14" s="2">
        <v>0</v>
      </c>
      <c r="J14" s="2">
        <v>20</v>
      </c>
      <c r="M14" s="5" t="s">
        <v>3504</v>
      </c>
      <c r="N14" s="0" t="s">
        <v>104</v>
      </c>
      <c r="O14" s="3">
        <v>5400</v>
      </c>
      <c r="P14" s="3">
        <f>IF(O14="","",O14*MAX(I14,J14))</f>
      </c>
      <c r="Q14" s="0" t="s">
        <v>106</v>
      </c>
      <c r="R14" s="0" t="s">
        <v>107</v>
      </c>
    </row>
    <row r="15">
      <c r="A15" s="0">
        <v>885</v>
      </c>
      <c r="B15" s="0" t="s">
        <v>26</v>
      </c>
      <c r="C15" s="0" t="s">
        <v>32</v>
      </c>
      <c r="D15" s="0" t="s">
        <v>3662</v>
      </c>
      <c r="E15" s="5" t="s">
        <v>3663</v>
      </c>
      <c r="I15" s="2">
        <v>0</v>
      </c>
      <c r="J15" s="2">
        <v>60</v>
      </c>
      <c r="M15" s="5" t="s">
        <v>3504</v>
      </c>
      <c r="N15" s="0" t="s">
        <v>104</v>
      </c>
      <c r="O15" s="3">
        <v>7041.3</v>
      </c>
      <c r="P15" s="3">
        <f>IF(O15="","",O15*MAX(I15,J15))</f>
      </c>
      <c r="Q15" s="0" t="s">
        <v>106</v>
      </c>
      <c r="R15" s="0" t="s">
        <v>107</v>
      </c>
    </row>
    <row r="16">
      <c r="A16" s="0">
        <v>886</v>
      </c>
      <c r="B16" s="0" t="s">
        <v>28</v>
      </c>
      <c r="C16" s="0" t="s">
        <v>32</v>
      </c>
      <c r="D16" s="0" t="s">
        <v>3662</v>
      </c>
      <c r="E16" s="5" t="s">
        <v>3663</v>
      </c>
      <c r="I16" s="2">
        <v>0</v>
      </c>
      <c r="J16" s="2">
        <v>20</v>
      </c>
      <c r="M16" s="5" t="s">
        <v>3504</v>
      </c>
      <c r="N16" s="0" t="s">
        <v>104</v>
      </c>
      <c r="O16" s="3">
        <v>7041.3</v>
      </c>
      <c r="P16" s="3">
        <f>IF(O16="","",O16*MAX(I16,J16))</f>
      </c>
      <c r="Q16" s="0" t="s">
        <v>106</v>
      </c>
      <c r="R16" s="0" t="s">
        <v>107</v>
      </c>
    </row>
    <row r="17">
      <c r="A17" s="0">
        <v>923</v>
      </c>
      <c r="B17" s="0" t="s">
        <v>26</v>
      </c>
      <c r="C17" s="0" t="s">
        <v>32</v>
      </c>
      <c r="D17" s="0" t="s">
        <v>3731</v>
      </c>
      <c r="E17" s="5" t="s">
        <v>3732</v>
      </c>
      <c r="I17" s="2">
        <v>0</v>
      </c>
      <c r="J17" s="2">
        <v>42</v>
      </c>
      <c r="M17" s="5" t="s">
        <v>3504</v>
      </c>
      <c r="N17" s="0" t="s">
        <v>104</v>
      </c>
      <c r="O17" s="3">
        <v>22247.567857142858</v>
      </c>
      <c r="P17" s="3">
        <f>IF(O17="","",O17*MAX(I17,J17))</f>
      </c>
      <c r="Q17" s="0" t="s">
        <v>106</v>
      </c>
      <c r="R17" s="0" t="s">
        <v>107</v>
      </c>
    </row>
    <row r="18">
      <c r="A18" s="0">
        <v>963</v>
      </c>
      <c r="B18" s="0" t="s">
        <v>26</v>
      </c>
      <c r="C18" s="0" t="s">
        <v>32</v>
      </c>
      <c r="D18" s="0" t="s">
        <v>3801</v>
      </c>
      <c r="E18" s="5" t="s">
        <v>3802</v>
      </c>
      <c r="I18" s="2">
        <v>0</v>
      </c>
      <c r="J18" s="2">
        <v>25</v>
      </c>
      <c r="M18" s="5" t="s">
        <v>3504</v>
      </c>
      <c r="N18" s="0" t="s">
        <v>104</v>
      </c>
      <c r="O18" s="3">
        <v>40003.9996</v>
      </c>
      <c r="P18" s="3">
        <f>IF(O18="","",O18*MAX(I18,J18))</f>
      </c>
      <c r="Q18" s="0" t="s">
        <v>106</v>
      </c>
      <c r="R18" s="0" t="s">
        <v>107</v>
      </c>
    </row>
    <row r="19">
      <c r="A19" s="0">
        <v>964</v>
      </c>
      <c r="B19" s="0" t="s">
        <v>27</v>
      </c>
      <c r="C19" s="0" t="s">
        <v>32</v>
      </c>
      <c r="D19" s="0" t="s">
        <v>3801</v>
      </c>
      <c r="E19" s="5" t="s">
        <v>3802</v>
      </c>
      <c r="I19" s="2">
        <v>0</v>
      </c>
      <c r="J19" s="2">
        <v>109</v>
      </c>
      <c r="M19" s="5" t="s">
        <v>3504</v>
      </c>
      <c r="N19" s="0" t="s">
        <v>104</v>
      </c>
      <c r="O19" s="3">
        <v>21950.741834862383</v>
      </c>
      <c r="P19" s="3">
        <f>IF(O19="","",O19*MAX(I19,J19))</f>
      </c>
      <c r="Q19" s="0" t="s">
        <v>106</v>
      </c>
      <c r="R19" s="0" t="s">
        <v>107</v>
      </c>
    </row>
    <row r="20">
      <c r="A20" s="0">
        <v>965</v>
      </c>
      <c r="B20" s="0" t="s">
        <v>28</v>
      </c>
      <c r="C20" s="0" t="s">
        <v>32</v>
      </c>
      <c r="D20" s="0" t="s">
        <v>3801</v>
      </c>
      <c r="E20" s="5" t="s">
        <v>3802</v>
      </c>
      <c r="I20" s="2">
        <v>0</v>
      </c>
      <c r="J20" s="2">
        <v>16</v>
      </c>
      <c r="M20" s="5" t="s">
        <v>3504</v>
      </c>
      <c r="N20" s="0" t="s">
        <v>104</v>
      </c>
      <c r="O20" s="3">
        <v>25127.12</v>
      </c>
      <c r="P20" s="3">
        <f>IF(O20="","",O20*MAX(I20,J20))</f>
      </c>
      <c r="Q20" s="0" t="s">
        <v>106</v>
      </c>
      <c r="R20" s="0" t="s">
        <v>107</v>
      </c>
    </row>
    <row r="21">
      <c r="A21" s="0">
        <v>973</v>
      </c>
      <c r="B21" s="0" t="s">
        <v>26</v>
      </c>
      <c r="C21" s="0" t="s">
        <v>32</v>
      </c>
      <c r="D21" s="0" t="s">
        <v>3818</v>
      </c>
      <c r="E21" s="5" t="s">
        <v>3819</v>
      </c>
      <c r="I21" s="2">
        <v>0</v>
      </c>
      <c r="J21" s="2">
        <v>24</v>
      </c>
      <c r="M21" s="5" t="s">
        <v>3504</v>
      </c>
      <c r="N21" s="0" t="s">
        <v>104</v>
      </c>
      <c r="O21" s="3">
        <v>12746.850833333332</v>
      </c>
      <c r="P21" s="3">
        <f>IF(O21="","",O21*MAX(I21,J21))</f>
      </c>
      <c r="Q21" s="0" t="s">
        <v>106</v>
      </c>
      <c r="R21" s="0" t="s">
        <v>107</v>
      </c>
    </row>
    <row r="22">
      <c r="A22" s="0">
        <v>974</v>
      </c>
      <c r="B22" s="0" t="s">
        <v>27</v>
      </c>
      <c r="C22" s="0" t="s">
        <v>32</v>
      </c>
      <c r="D22" s="0" t="s">
        <v>3818</v>
      </c>
      <c r="E22" s="5" t="s">
        <v>3819</v>
      </c>
      <c r="I22" s="2">
        <v>0</v>
      </c>
      <c r="J22" s="2">
        <v>13</v>
      </c>
      <c r="M22" s="5" t="s">
        <v>3504</v>
      </c>
      <c r="N22" s="0" t="s">
        <v>104</v>
      </c>
      <c r="O22" s="3">
        <v>9979.513846153846</v>
      </c>
      <c r="P22" s="3">
        <f>IF(O22="","",O22*MAX(I22,J22))</f>
      </c>
      <c r="Q22" s="0" t="s">
        <v>106</v>
      </c>
      <c r="R22" s="0" t="s">
        <v>107</v>
      </c>
    </row>
    <row r="23">
      <c r="A23" s="0">
        <v>975</v>
      </c>
      <c r="B23" s="0" t="s">
        <v>28</v>
      </c>
      <c r="C23" s="0" t="s">
        <v>32</v>
      </c>
      <c r="D23" s="0" t="s">
        <v>3818</v>
      </c>
      <c r="E23" s="5" t="s">
        <v>3819</v>
      </c>
      <c r="I23" s="2">
        <v>0</v>
      </c>
      <c r="J23" s="2">
        <v>5</v>
      </c>
      <c r="M23" s="5" t="s">
        <v>3504</v>
      </c>
      <c r="N23" s="0" t="s">
        <v>104</v>
      </c>
      <c r="O23" s="3">
        <v>12717.33</v>
      </c>
      <c r="P23" s="3">
        <f>IF(O23="","",O23*MAX(I23,J23))</f>
      </c>
      <c r="Q23" s="0" t="s">
        <v>106</v>
      </c>
      <c r="R23" s="0" t="s">
        <v>107</v>
      </c>
    </row>
    <row r="24">
      <c r="A24" s="0">
        <v>1006</v>
      </c>
      <c r="B24" s="0" t="s">
        <v>26</v>
      </c>
      <c r="C24" s="0" t="s">
        <v>32</v>
      </c>
      <c r="D24" s="0" t="s">
        <v>3884</v>
      </c>
      <c r="E24" s="5" t="s">
        <v>3885</v>
      </c>
      <c r="I24" s="2">
        <v>0</v>
      </c>
      <c r="J24" s="2">
        <v>19</v>
      </c>
      <c r="M24" s="5" t="s">
        <v>3504</v>
      </c>
      <c r="N24" s="0" t="s">
        <v>104</v>
      </c>
      <c r="O24" s="3">
        <v>39711.859473684206</v>
      </c>
      <c r="P24" s="3">
        <f>IF(O24="","",O24*MAX(I24,J24))</f>
      </c>
      <c r="Q24" s="0" t="s">
        <v>106</v>
      </c>
      <c r="R24" s="0" t="s">
        <v>107</v>
      </c>
    </row>
    <row r="25">
      <c r="A25" s="0">
        <v>1007</v>
      </c>
      <c r="B25" s="0" t="s">
        <v>27</v>
      </c>
      <c r="C25" s="0" t="s">
        <v>32</v>
      </c>
      <c r="D25" s="0" t="s">
        <v>3884</v>
      </c>
      <c r="E25" s="5" t="s">
        <v>3885</v>
      </c>
      <c r="I25" s="2">
        <v>0</v>
      </c>
      <c r="J25" s="2">
        <v>123</v>
      </c>
      <c r="M25" s="5" t="s">
        <v>3504</v>
      </c>
      <c r="N25" s="0" t="s">
        <v>104</v>
      </c>
      <c r="O25" s="3">
        <v>21095.23536585366</v>
      </c>
      <c r="P25" s="3">
        <f>IF(O25="","",O25*MAX(I25,J25))</f>
      </c>
      <c r="Q25" s="0" t="s">
        <v>106</v>
      </c>
      <c r="R25" s="0" t="s">
        <v>107</v>
      </c>
    </row>
    <row r="26">
      <c r="A26" s="0">
        <v>1008</v>
      </c>
      <c r="B26" s="0" t="s">
        <v>28</v>
      </c>
      <c r="C26" s="0" t="s">
        <v>32</v>
      </c>
      <c r="D26" s="0" t="s">
        <v>3884</v>
      </c>
      <c r="E26" s="5" t="s">
        <v>3885</v>
      </c>
      <c r="I26" s="2">
        <v>0</v>
      </c>
      <c r="J26" s="2">
        <v>16</v>
      </c>
      <c r="M26" s="5" t="s">
        <v>3504</v>
      </c>
      <c r="N26" s="0" t="s">
        <v>104</v>
      </c>
      <c r="O26" s="3">
        <v>25127.12</v>
      </c>
      <c r="P26" s="3">
        <f>IF(O26="","",O26*MAX(I26,J26))</f>
      </c>
      <c r="Q26" s="0" t="s">
        <v>106</v>
      </c>
      <c r="R26" s="0" t="s">
        <v>107</v>
      </c>
    </row>
    <row r="27">
      <c r="A27" s="0">
        <v>1009</v>
      </c>
      <c r="B27" s="0" t="s">
        <v>26</v>
      </c>
      <c r="C27" s="0" t="s">
        <v>32</v>
      </c>
      <c r="D27" s="0" t="s">
        <v>3889</v>
      </c>
      <c r="E27" s="5" t="s">
        <v>3890</v>
      </c>
      <c r="I27" s="2">
        <v>0</v>
      </c>
      <c r="J27" s="2">
        <v>19</v>
      </c>
      <c r="M27" s="5" t="s">
        <v>3504</v>
      </c>
      <c r="N27" s="0" t="s">
        <v>104</v>
      </c>
      <c r="O27" s="3">
        <v>22247.56789473684</v>
      </c>
      <c r="P27" s="3">
        <f>IF(O27="","",O27*MAX(I27,J27))</f>
      </c>
      <c r="Q27" s="0" t="s">
        <v>106</v>
      </c>
      <c r="R27" s="0" t="s">
        <v>107</v>
      </c>
    </row>
    <row r="28">
      <c r="A28" s="0">
        <v>1016</v>
      </c>
      <c r="B28" s="0" t="s">
        <v>26</v>
      </c>
      <c r="C28" s="0" t="s">
        <v>32</v>
      </c>
      <c r="D28" s="0" t="s">
        <v>3904</v>
      </c>
      <c r="E28" s="5" t="s">
        <v>3905</v>
      </c>
      <c r="I28" s="2">
        <v>0</v>
      </c>
      <c r="J28" s="2">
        <v>17</v>
      </c>
      <c r="M28" s="5" t="s">
        <v>3504</v>
      </c>
      <c r="N28" s="0" t="s">
        <v>104</v>
      </c>
      <c r="O28" s="3">
        <v>39595.78764705882</v>
      </c>
      <c r="P28" s="3">
        <f>IF(O28="","",O28*MAX(I28,J28))</f>
      </c>
      <c r="Q28" s="0" t="s">
        <v>106</v>
      </c>
      <c r="R28" s="0" t="s">
        <v>107</v>
      </c>
    </row>
    <row r="29">
      <c r="A29" s="0">
        <v>1017</v>
      </c>
      <c r="B29" s="0" t="s">
        <v>27</v>
      </c>
      <c r="C29" s="0" t="s">
        <v>32</v>
      </c>
      <c r="D29" s="0" t="s">
        <v>3904</v>
      </c>
      <c r="E29" s="5" t="s">
        <v>3905</v>
      </c>
      <c r="I29" s="2">
        <v>0</v>
      </c>
      <c r="J29" s="2">
        <v>89</v>
      </c>
      <c r="M29" s="5" t="s">
        <v>3504</v>
      </c>
      <c r="N29" s="0" t="s">
        <v>104</v>
      </c>
      <c r="O29" s="3">
        <v>19871.12775280899</v>
      </c>
      <c r="P29" s="3">
        <f>IF(O29="","",O29*MAX(I29,J29))</f>
      </c>
      <c r="Q29" s="0" t="s">
        <v>106</v>
      </c>
      <c r="R29" s="0" t="s">
        <v>107</v>
      </c>
    </row>
    <row r="30">
      <c r="A30" s="0">
        <v>1018</v>
      </c>
      <c r="B30" s="0" t="s">
        <v>28</v>
      </c>
      <c r="C30" s="0" t="s">
        <v>32</v>
      </c>
      <c r="D30" s="0" t="s">
        <v>3904</v>
      </c>
      <c r="E30" s="5" t="s">
        <v>3905</v>
      </c>
      <c r="I30" s="2">
        <v>0</v>
      </c>
      <c r="J30" s="2">
        <v>13</v>
      </c>
      <c r="M30" s="5" t="s">
        <v>3504</v>
      </c>
      <c r="N30" s="0" t="s">
        <v>104</v>
      </c>
      <c r="O30" s="3">
        <v>25127.12</v>
      </c>
      <c r="P30" s="3">
        <f>IF(O30="","",O30*MAX(I30,J30))</f>
      </c>
      <c r="Q30" s="0" t="s">
        <v>106</v>
      </c>
      <c r="R30" s="0" t="s">
        <v>107</v>
      </c>
    </row>
    <row r="31">
      <c r="A31" s="0">
        <v>1021</v>
      </c>
      <c r="B31" s="0" t="s">
        <v>26</v>
      </c>
      <c r="C31" s="0" t="s">
        <v>32</v>
      </c>
      <c r="D31" s="0" t="s">
        <v>3911</v>
      </c>
      <c r="E31" s="5" t="s">
        <v>3912</v>
      </c>
      <c r="I31" s="2">
        <v>0</v>
      </c>
      <c r="J31" s="2">
        <v>16</v>
      </c>
      <c r="M31" s="5" t="s">
        <v>3504</v>
      </c>
      <c r="N31" s="0" t="s">
        <v>104</v>
      </c>
      <c r="O31" s="3">
        <v>12747.37875</v>
      </c>
      <c r="P31" s="3">
        <f>IF(O31="","",O31*MAX(I31,J31))</f>
      </c>
      <c r="Q31" s="0" t="s">
        <v>106</v>
      </c>
      <c r="R31" s="0" t="s">
        <v>107</v>
      </c>
    </row>
    <row r="32">
      <c r="A32" s="0">
        <v>1022</v>
      </c>
      <c r="B32" s="0" t="s">
        <v>27</v>
      </c>
      <c r="C32" s="0" t="s">
        <v>32</v>
      </c>
      <c r="D32" s="0" t="s">
        <v>3911</v>
      </c>
      <c r="E32" s="5" t="s">
        <v>3912</v>
      </c>
      <c r="I32" s="2">
        <v>0</v>
      </c>
      <c r="J32" s="2">
        <v>33</v>
      </c>
      <c r="M32" s="5" t="s">
        <v>3504</v>
      </c>
      <c r="N32" s="0" t="s">
        <v>104</v>
      </c>
      <c r="O32" s="3">
        <v>9876.11878787879</v>
      </c>
      <c r="P32" s="3">
        <f>IF(O32="","",O32*MAX(I32,J32))</f>
      </c>
      <c r="Q32" s="0" t="s">
        <v>106</v>
      </c>
      <c r="R32" s="0" t="s">
        <v>107</v>
      </c>
    </row>
    <row r="33">
      <c r="A33" s="0">
        <v>1023</v>
      </c>
      <c r="B33" s="0" t="s">
        <v>28</v>
      </c>
      <c r="C33" s="0" t="s">
        <v>32</v>
      </c>
      <c r="D33" s="0" t="s">
        <v>3911</v>
      </c>
      <c r="E33" s="5" t="s">
        <v>3912</v>
      </c>
      <c r="I33" s="2">
        <v>0</v>
      </c>
      <c r="J33" s="2">
        <v>10</v>
      </c>
      <c r="M33" s="5" t="s">
        <v>3504</v>
      </c>
      <c r="N33" s="0" t="s">
        <v>104</v>
      </c>
      <c r="O33" s="3">
        <v>12717.33</v>
      </c>
      <c r="P33" s="3">
        <f>IF(O33="","",O33*MAX(I33,J33))</f>
      </c>
      <c r="Q33" s="0" t="s">
        <v>106</v>
      </c>
      <c r="R33" s="0" t="s">
        <v>107</v>
      </c>
    </row>
    <row r="34">
      <c r="A34" s="0">
        <v>1044</v>
      </c>
      <c r="B34" s="0" t="s">
        <v>26</v>
      </c>
      <c r="C34" s="0" t="s">
        <v>32</v>
      </c>
      <c r="D34" s="0" t="s">
        <v>3959</v>
      </c>
      <c r="E34" s="5" t="s">
        <v>3960</v>
      </c>
      <c r="I34" s="2">
        <v>0</v>
      </c>
      <c r="J34" s="2">
        <v>15</v>
      </c>
      <c r="M34" s="5" t="s">
        <v>3504</v>
      </c>
      <c r="N34" s="0" t="s">
        <v>104</v>
      </c>
      <c r="O34" s="3">
        <v>15816.447333333334</v>
      </c>
      <c r="P34" s="3">
        <f>IF(O34="","",O34*MAX(I34,J34))</f>
      </c>
      <c r="Q34" s="0" t="s">
        <v>106</v>
      </c>
      <c r="R34" s="0" t="s">
        <v>107</v>
      </c>
    </row>
    <row r="35">
      <c r="A35" s="0">
        <v>1045</v>
      </c>
      <c r="B35" s="0" t="s">
        <v>27</v>
      </c>
      <c r="C35" s="0" t="s">
        <v>32</v>
      </c>
      <c r="D35" s="0" t="s">
        <v>3959</v>
      </c>
      <c r="E35" s="5" t="s">
        <v>3960</v>
      </c>
      <c r="I35" s="2">
        <v>0</v>
      </c>
      <c r="J35" s="2">
        <v>20</v>
      </c>
      <c r="M35" s="5" t="s">
        <v>3504</v>
      </c>
      <c r="N35" s="0" t="s">
        <v>104</v>
      </c>
      <c r="O35" s="3">
        <v>10016.832999999999</v>
      </c>
      <c r="P35" s="3">
        <f>IF(O35="","",O35*MAX(I35,J35))</f>
      </c>
      <c r="Q35" s="0" t="s">
        <v>106</v>
      </c>
      <c r="R35" s="0" t="s">
        <v>107</v>
      </c>
    </row>
    <row r="36">
      <c r="A36" s="0">
        <v>1046</v>
      </c>
      <c r="B36" s="0" t="s">
        <v>28</v>
      </c>
      <c r="C36" s="0" t="s">
        <v>32</v>
      </c>
      <c r="D36" s="0" t="s">
        <v>3959</v>
      </c>
      <c r="E36" s="5" t="s">
        <v>3960</v>
      </c>
      <c r="I36" s="2">
        <v>0</v>
      </c>
      <c r="J36" s="2">
        <v>8</v>
      </c>
      <c r="M36" s="5" t="s">
        <v>3504</v>
      </c>
      <c r="N36" s="0" t="s">
        <v>104</v>
      </c>
      <c r="O36" s="3">
        <v>10340.2</v>
      </c>
      <c r="P36" s="3">
        <f>IF(O36="","",O36*MAX(I36,J36))</f>
      </c>
      <c r="Q36" s="0" t="s">
        <v>106</v>
      </c>
      <c r="R36" s="0" t="s">
        <v>107</v>
      </c>
    </row>
    <row r="37">
      <c r="A37" s="0">
        <v>1049</v>
      </c>
      <c r="B37" s="0" t="s">
        <v>26</v>
      </c>
      <c r="C37" s="0" t="s">
        <v>32</v>
      </c>
      <c r="D37" s="0" t="s">
        <v>3968</v>
      </c>
      <c r="E37" s="5" t="s">
        <v>3969</v>
      </c>
      <c r="I37" s="2">
        <v>0</v>
      </c>
      <c r="J37" s="2">
        <v>13</v>
      </c>
      <c r="M37" s="5" t="s">
        <v>3504</v>
      </c>
      <c r="N37" s="0" t="s">
        <v>104</v>
      </c>
      <c r="O37" s="3">
        <v>69484.45307692308</v>
      </c>
      <c r="P37" s="3">
        <f>IF(O37="","",O37*MAX(I37,J37))</f>
      </c>
      <c r="Q37" s="0" t="s">
        <v>106</v>
      </c>
      <c r="R37" s="0" t="s">
        <v>107</v>
      </c>
    </row>
    <row r="38">
      <c r="A38" s="0">
        <v>1050</v>
      </c>
      <c r="B38" s="0" t="s">
        <v>28</v>
      </c>
      <c r="C38" s="0" t="s">
        <v>32</v>
      </c>
      <c r="D38" s="0" t="s">
        <v>3968</v>
      </c>
      <c r="E38" s="5" t="s">
        <v>3969</v>
      </c>
      <c r="I38" s="2">
        <v>0</v>
      </c>
      <c r="J38" s="2">
        <v>8</v>
      </c>
      <c r="M38" s="5" t="s">
        <v>3504</v>
      </c>
      <c r="N38" s="0" t="s">
        <v>104</v>
      </c>
      <c r="O38" s="3">
        <v>67680.25</v>
      </c>
      <c r="P38" s="3">
        <f>IF(O38="","",O38*MAX(I38,J38))</f>
      </c>
      <c r="Q38" s="0" t="s">
        <v>106</v>
      </c>
      <c r="R38" s="0" t="s">
        <v>107</v>
      </c>
    </row>
    <row r="39">
      <c r="A39" s="0">
        <v>1059</v>
      </c>
      <c r="B39" s="0" t="s">
        <v>26</v>
      </c>
      <c r="C39" s="0" t="s">
        <v>32</v>
      </c>
      <c r="D39" s="0" t="s">
        <v>3988</v>
      </c>
      <c r="E39" s="5" t="s">
        <v>3989</v>
      </c>
      <c r="I39" s="2">
        <v>0</v>
      </c>
      <c r="J39" s="2">
        <v>12</v>
      </c>
      <c r="M39" s="5" t="s">
        <v>3504</v>
      </c>
      <c r="N39" s="0" t="s">
        <v>104</v>
      </c>
      <c r="O39" s="3">
        <v>23351.91916666667</v>
      </c>
      <c r="P39" s="3">
        <f>IF(O39="","",O39*MAX(I39,J39))</f>
      </c>
      <c r="Q39" s="0" t="s">
        <v>106</v>
      </c>
      <c r="R39" s="0" t="s">
        <v>107</v>
      </c>
    </row>
    <row r="40">
      <c r="A40" s="0">
        <v>1060</v>
      </c>
      <c r="B40" s="0" t="s">
        <v>27</v>
      </c>
      <c r="C40" s="0" t="s">
        <v>32</v>
      </c>
      <c r="D40" s="0" t="s">
        <v>3988</v>
      </c>
      <c r="E40" s="5" t="s">
        <v>3989</v>
      </c>
      <c r="I40" s="2">
        <v>0</v>
      </c>
      <c r="J40" s="2">
        <v>29</v>
      </c>
      <c r="M40" s="5" t="s">
        <v>3504</v>
      </c>
      <c r="N40" s="0" t="s">
        <v>104</v>
      </c>
      <c r="O40" s="3">
        <v>13298.379310344828</v>
      </c>
      <c r="P40" s="3">
        <f>IF(O40="","",O40*MAX(I40,J40))</f>
      </c>
      <c r="Q40" s="0" t="s">
        <v>106</v>
      </c>
      <c r="R40" s="0" t="s">
        <v>107</v>
      </c>
    </row>
    <row r="41">
      <c r="A41" s="0">
        <v>1061</v>
      </c>
      <c r="B41" s="0" t="s">
        <v>28</v>
      </c>
      <c r="C41" s="0" t="s">
        <v>32</v>
      </c>
      <c r="D41" s="0" t="s">
        <v>3988</v>
      </c>
      <c r="E41" s="5" t="s">
        <v>3989</v>
      </c>
      <c r="I41" s="2">
        <v>0</v>
      </c>
      <c r="J41" s="2">
        <v>6</v>
      </c>
      <c r="M41" s="5" t="s">
        <v>3504</v>
      </c>
      <c r="N41" s="0" t="s">
        <v>104</v>
      </c>
      <c r="O41" s="3">
        <v>14377</v>
      </c>
      <c r="P41" s="3">
        <f>IF(O41="","",O41*MAX(I41,J41))</f>
      </c>
      <c r="Q41" s="0" t="s">
        <v>106</v>
      </c>
      <c r="R41" s="0" t="s">
        <v>107</v>
      </c>
    </row>
    <row r="42">
      <c r="A42" s="0">
        <v>1062</v>
      </c>
      <c r="B42" s="0" t="s">
        <v>26</v>
      </c>
      <c r="C42" s="0" t="s">
        <v>32</v>
      </c>
      <c r="D42" s="0" t="s">
        <v>3993</v>
      </c>
      <c r="E42" s="5" t="s">
        <v>3994</v>
      </c>
      <c r="I42" s="2">
        <v>0</v>
      </c>
      <c r="J42" s="2">
        <v>12</v>
      </c>
      <c r="M42" s="5" t="s">
        <v>3504</v>
      </c>
      <c r="N42" s="0" t="s">
        <v>104</v>
      </c>
      <c r="O42" s="3">
        <v>38208.89666666667</v>
      </c>
      <c r="P42" s="3">
        <f>IF(O42="","",O42*MAX(I42,J42))</f>
      </c>
      <c r="Q42" s="0" t="s">
        <v>106</v>
      </c>
      <c r="R42" s="0" t="s">
        <v>107</v>
      </c>
    </row>
    <row r="43">
      <c r="A43" s="0">
        <v>1063</v>
      </c>
      <c r="B43" s="0" t="s">
        <v>26</v>
      </c>
      <c r="C43" s="0" t="s">
        <v>32</v>
      </c>
      <c r="D43" s="0" t="s">
        <v>3996</v>
      </c>
      <c r="E43" s="5" t="s">
        <v>3997</v>
      </c>
      <c r="I43" s="2">
        <v>0</v>
      </c>
      <c r="J43" s="2">
        <v>11</v>
      </c>
      <c r="M43" s="5" t="s">
        <v>3504</v>
      </c>
      <c r="N43" s="0" t="s">
        <v>104</v>
      </c>
      <c r="O43" s="3">
        <v>124889.11272727273</v>
      </c>
      <c r="P43" s="3">
        <f>IF(O43="","",O43*MAX(I43,J43))</f>
      </c>
      <c r="Q43" s="0" t="s">
        <v>106</v>
      </c>
      <c r="R43" s="0" t="s">
        <v>107</v>
      </c>
    </row>
    <row r="44">
      <c r="A44" s="0">
        <v>1064</v>
      </c>
      <c r="B44" s="0" t="s">
        <v>27</v>
      </c>
      <c r="C44" s="0" t="s">
        <v>32</v>
      </c>
      <c r="D44" s="0" t="s">
        <v>3996</v>
      </c>
      <c r="E44" s="5" t="s">
        <v>3997</v>
      </c>
      <c r="I44" s="2">
        <v>0</v>
      </c>
      <c r="J44" s="2">
        <v>133</v>
      </c>
      <c r="M44" s="5" t="s">
        <v>3504</v>
      </c>
      <c r="N44" s="0" t="s">
        <v>104</v>
      </c>
      <c r="O44" s="3">
        <v>50374.202406015036</v>
      </c>
      <c r="P44" s="3">
        <f>IF(O44="","",O44*MAX(I44,J44))</f>
      </c>
      <c r="Q44" s="0" t="s">
        <v>106</v>
      </c>
      <c r="R44" s="0" t="s">
        <v>107</v>
      </c>
    </row>
    <row r="45">
      <c r="A45" s="0">
        <v>1065</v>
      </c>
      <c r="B45" s="0" t="s">
        <v>28</v>
      </c>
      <c r="C45" s="0" t="s">
        <v>32</v>
      </c>
      <c r="D45" s="0" t="s">
        <v>3996</v>
      </c>
      <c r="E45" s="5" t="s">
        <v>3997</v>
      </c>
      <c r="I45" s="2">
        <v>0</v>
      </c>
      <c r="J45" s="2">
        <v>13</v>
      </c>
      <c r="M45" s="5" t="s">
        <v>3504</v>
      </c>
      <c r="N45" s="0" t="s">
        <v>104</v>
      </c>
      <c r="O45" s="3">
        <v>74227.84615384616</v>
      </c>
      <c r="P45" s="3">
        <f>IF(O45="","",O45*MAX(I45,J45))</f>
      </c>
      <c r="Q45" s="0" t="s">
        <v>106</v>
      </c>
      <c r="R45" s="0" t="s">
        <v>107</v>
      </c>
    </row>
    <row r="46">
      <c r="A46" s="0">
        <v>1100</v>
      </c>
      <c r="B46" s="0" t="s">
        <v>26</v>
      </c>
      <c r="C46" s="0" t="s">
        <v>32</v>
      </c>
      <c r="D46" s="0" t="s">
        <v>4065</v>
      </c>
      <c r="E46" s="5" t="s">
        <v>4066</v>
      </c>
      <c r="I46" s="2">
        <v>0</v>
      </c>
      <c r="J46" s="2">
        <v>10</v>
      </c>
      <c r="M46" s="5" t="s">
        <v>3504</v>
      </c>
      <c r="N46" s="0" t="s">
        <v>104</v>
      </c>
      <c r="O46" s="3">
        <v>107998.955</v>
      </c>
      <c r="P46" s="3">
        <f>IF(O46="","",O46*MAX(I46,J46))</f>
      </c>
      <c r="Q46" s="0" t="s">
        <v>106</v>
      </c>
      <c r="R46" s="0" t="s">
        <v>107</v>
      </c>
    </row>
    <row r="47">
      <c r="A47" s="0">
        <v>1101</v>
      </c>
      <c r="B47" s="0" t="s">
        <v>26</v>
      </c>
      <c r="C47" s="0" t="s">
        <v>32</v>
      </c>
      <c r="D47" s="0" t="s">
        <v>4068</v>
      </c>
      <c r="E47" s="5" t="s">
        <v>4069</v>
      </c>
      <c r="I47" s="2">
        <v>0</v>
      </c>
      <c r="J47" s="2">
        <v>10</v>
      </c>
      <c r="M47" s="5" t="s">
        <v>3504</v>
      </c>
      <c r="N47" s="0" t="s">
        <v>104</v>
      </c>
      <c r="O47" s="3">
        <v>35000</v>
      </c>
      <c r="P47" s="3">
        <f>IF(O47="","",O47*MAX(I47,J47))</f>
      </c>
      <c r="Q47" s="0" t="s">
        <v>106</v>
      </c>
      <c r="R47" s="0" t="s">
        <v>107</v>
      </c>
    </row>
    <row r="48">
      <c r="A48" s="0">
        <v>1109</v>
      </c>
      <c r="B48" s="0" t="s">
        <v>26</v>
      </c>
      <c r="C48" s="0" t="s">
        <v>32</v>
      </c>
      <c r="D48" s="0" t="s">
        <v>4084</v>
      </c>
      <c r="E48" s="5" t="s">
        <v>4085</v>
      </c>
      <c r="I48" s="2">
        <v>0</v>
      </c>
      <c r="J48" s="2">
        <v>8</v>
      </c>
      <c r="M48" s="5" t="s">
        <v>3504</v>
      </c>
      <c r="N48" s="0" t="s">
        <v>104</v>
      </c>
      <c r="O48" s="3">
        <v>31910.44375</v>
      </c>
      <c r="P48" s="3">
        <f>IF(O48="","",O48*MAX(I48,J48))</f>
      </c>
      <c r="Q48" s="0" t="s">
        <v>106</v>
      </c>
      <c r="R48" s="0" t="s">
        <v>107</v>
      </c>
    </row>
    <row r="49">
      <c r="A49" s="0">
        <v>1110</v>
      </c>
      <c r="B49" s="0" t="s">
        <v>27</v>
      </c>
      <c r="C49" s="0" t="s">
        <v>32</v>
      </c>
      <c r="D49" s="0" t="s">
        <v>4084</v>
      </c>
      <c r="E49" s="5" t="s">
        <v>4085</v>
      </c>
      <c r="I49" s="2">
        <v>0</v>
      </c>
      <c r="J49" s="2">
        <v>31</v>
      </c>
      <c r="M49" s="5" t="s">
        <v>3504</v>
      </c>
      <c r="N49" s="0" t="s">
        <v>104</v>
      </c>
      <c r="O49" s="3">
        <v>18930</v>
      </c>
      <c r="P49" s="3">
        <f>IF(O49="","",O49*MAX(I49,J49))</f>
      </c>
      <c r="Q49" s="0" t="s">
        <v>106</v>
      </c>
      <c r="R49" s="0" t="s">
        <v>107</v>
      </c>
    </row>
    <row r="50">
      <c r="A50" s="0">
        <v>1111</v>
      </c>
      <c r="B50" s="0" t="s">
        <v>28</v>
      </c>
      <c r="C50" s="0" t="s">
        <v>32</v>
      </c>
      <c r="D50" s="0" t="s">
        <v>4084</v>
      </c>
      <c r="E50" s="5" t="s">
        <v>4085</v>
      </c>
      <c r="I50" s="2">
        <v>0</v>
      </c>
      <c r="J50" s="2">
        <v>5</v>
      </c>
      <c r="M50" s="5" t="s">
        <v>3504</v>
      </c>
      <c r="N50" s="0" t="s">
        <v>104</v>
      </c>
      <c r="O50" s="3">
        <v>23569</v>
      </c>
      <c r="P50" s="3">
        <f>IF(O50="","",O50*MAX(I50,J50))</f>
      </c>
      <c r="Q50" s="0" t="s">
        <v>106</v>
      </c>
      <c r="R50" s="0" t="s">
        <v>107</v>
      </c>
    </row>
    <row r="51">
      <c r="A51" s="0">
        <v>1112</v>
      </c>
      <c r="B51" s="0" t="s">
        <v>26</v>
      </c>
      <c r="C51" s="0" t="s">
        <v>32</v>
      </c>
      <c r="D51" s="0" t="s">
        <v>4089</v>
      </c>
      <c r="E51" s="5" t="s">
        <v>4090</v>
      </c>
      <c r="I51" s="2">
        <v>0</v>
      </c>
      <c r="J51" s="2">
        <v>8</v>
      </c>
      <c r="M51" s="5" t="s">
        <v>3504</v>
      </c>
      <c r="N51" s="0" t="s">
        <v>104</v>
      </c>
      <c r="O51" s="3">
        <v>16310.355</v>
      </c>
      <c r="P51" s="3">
        <f>IF(O51="","",O51*MAX(I51,J51))</f>
      </c>
      <c r="Q51" s="0" t="s">
        <v>106</v>
      </c>
      <c r="R51" s="0" t="s">
        <v>107</v>
      </c>
    </row>
    <row r="52">
      <c r="A52" s="0">
        <v>1113</v>
      </c>
      <c r="B52" s="0" t="s">
        <v>27</v>
      </c>
      <c r="C52" s="0" t="s">
        <v>32</v>
      </c>
      <c r="D52" s="0" t="s">
        <v>4089</v>
      </c>
      <c r="E52" s="5" t="s">
        <v>4090</v>
      </c>
      <c r="I52" s="2">
        <v>0</v>
      </c>
      <c r="J52" s="2">
        <v>12</v>
      </c>
      <c r="M52" s="5" t="s">
        <v>3504</v>
      </c>
      <c r="N52" s="0" t="s">
        <v>104</v>
      </c>
      <c r="O52" s="3">
        <v>9872.887499999999</v>
      </c>
      <c r="P52" s="3">
        <f>IF(O52="","",O52*MAX(I52,J52))</f>
      </c>
      <c r="Q52" s="0" t="s">
        <v>106</v>
      </c>
      <c r="R52" s="0" t="s">
        <v>107</v>
      </c>
    </row>
    <row r="53">
      <c r="A53" s="0">
        <v>1114</v>
      </c>
      <c r="B53" s="0" t="s">
        <v>28</v>
      </c>
      <c r="C53" s="0" t="s">
        <v>32</v>
      </c>
      <c r="D53" s="0" t="s">
        <v>4089</v>
      </c>
      <c r="E53" s="5" t="s">
        <v>4090</v>
      </c>
      <c r="I53" s="2">
        <v>0</v>
      </c>
      <c r="J53" s="2">
        <v>6</v>
      </c>
      <c r="M53" s="5" t="s">
        <v>3504</v>
      </c>
      <c r="N53" s="0" t="s">
        <v>104</v>
      </c>
      <c r="O53" s="3">
        <v>10886.933333333334</v>
      </c>
      <c r="P53" s="3">
        <f>IF(O53="","",O53*MAX(I53,J53))</f>
      </c>
      <c r="Q53" s="0" t="s">
        <v>106</v>
      </c>
      <c r="R53" s="0" t="s">
        <v>107</v>
      </c>
    </row>
    <row r="54">
      <c r="A54" s="0">
        <v>1115</v>
      </c>
      <c r="B54" s="0" t="s">
        <v>26</v>
      </c>
      <c r="C54" s="0" t="s">
        <v>32</v>
      </c>
      <c r="D54" s="0" t="s">
        <v>4094</v>
      </c>
      <c r="E54" s="5" t="s">
        <v>4095</v>
      </c>
      <c r="I54" s="2">
        <v>0</v>
      </c>
      <c r="J54" s="2">
        <v>8</v>
      </c>
      <c r="M54" s="5" t="s">
        <v>3504</v>
      </c>
      <c r="N54" s="0" t="s">
        <v>104</v>
      </c>
      <c r="O54" s="3">
        <v>29340.3875</v>
      </c>
      <c r="P54" s="3">
        <f>IF(O54="","",O54*MAX(I54,J54))</f>
      </c>
      <c r="Q54" s="0" t="s">
        <v>106</v>
      </c>
      <c r="R54" s="0" t="s">
        <v>107</v>
      </c>
    </row>
    <row r="55">
      <c r="A55" s="0">
        <v>1116</v>
      </c>
      <c r="B55" s="0" t="s">
        <v>27</v>
      </c>
      <c r="C55" s="0" t="s">
        <v>32</v>
      </c>
      <c r="D55" s="0" t="s">
        <v>4094</v>
      </c>
      <c r="E55" s="5" t="s">
        <v>4095</v>
      </c>
      <c r="I55" s="2">
        <v>0</v>
      </c>
      <c r="J55" s="2">
        <v>11</v>
      </c>
      <c r="M55" s="5" t="s">
        <v>3504</v>
      </c>
      <c r="N55" s="0" t="s">
        <v>104</v>
      </c>
      <c r="O55" s="3">
        <v>20823</v>
      </c>
      <c r="P55" s="3">
        <f>IF(O55="","",O55*MAX(I55,J55))</f>
      </c>
      <c r="Q55" s="0" t="s">
        <v>106</v>
      </c>
      <c r="R55" s="0" t="s">
        <v>107</v>
      </c>
    </row>
    <row r="56">
      <c r="A56" s="0">
        <v>1117</v>
      </c>
      <c r="B56" s="0" t="s">
        <v>28</v>
      </c>
      <c r="C56" s="0" t="s">
        <v>32</v>
      </c>
      <c r="D56" s="0" t="s">
        <v>4094</v>
      </c>
      <c r="E56" s="5" t="s">
        <v>4095</v>
      </c>
      <c r="I56" s="2">
        <v>0</v>
      </c>
      <c r="J56" s="2">
        <v>2</v>
      </c>
      <c r="M56" s="5" t="s">
        <v>3504</v>
      </c>
      <c r="N56" s="0" t="s">
        <v>104</v>
      </c>
      <c r="O56" s="3">
        <v>23569</v>
      </c>
      <c r="P56" s="3">
        <f>IF(O56="","",O56*MAX(I56,J56))</f>
      </c>
      <c r="Q56" s="0" t="s">
        <v>106</v>
      </c>
      <c r="R56" s="0" t="s">
        <v>107</v>
      </c>
    </row>
    <row r="57">
      <c r="A57" s="0">
        <v>1122</v>
      </c>
      <c r="B57" s="0" t="s">
        <v>26</v>
      </c>
      <c r="C57" s="0" t="s">
        <v>32</v>
      </c>
      <c r="D57" s="0" t="s">
        <v>4109</v>
      </c>
      <c r="E57" s="5" t="s">
        <v>4110</v>
      </c>
      <c r="I57" s="2">
        <v>0</v>
      </c>
      <c r="J57" s="2">
        <v>7</v>
      </c>
      <c r="M57" s="5" t="s">
        <v>3504</v>
      </c>
      <c r="N57" s="0" t="s">
        <v>104</v>
      </c>
      <c r="O57" s="3">
        <v>107413.37285714285</v>
      </c>
      <c r="P57" s="3">
        <f>IF(O57="","",O57*MAX(I57,J57))</f>
      </c>
      <c r="Q57" s="0" t="s">
        <v>106</v>
      </c>
      <c r="R57" s="0" t="s">
        <v>107</v>
      </c>
    </row>
    <row r="58">
      <c r="A58" s="0">
        <v>1123</v>
      </c>
      <c r="B58" s="0" t="s">
        <v>26</v>
      </c>
      <c r="C58" s="0" t="s">
        <v>32</v>
      </c>
      <c r="D58" s="0" t="s">
        <v>4112</v>
      </c>
      <c r="E58" s="5" t="s">
        <v>4113</v>
      </c>
      <c r="I58" s="2">
        <v>0</v>
      </c>
      <c r="J58" s="2">
        <v>7</v>
      </c>
      <c r="M58" s="5" t="s">
        <v>3504</v>
      </c>
      <c r="N58" s="0" t="s">
        <v>104</v>
      </c>
      <c r="O58" s="3">
        <v>38589.70428571429</v>
      </c>
      <c r="P58" s="3">
        <f>IF(O58="","",O58*MAX(I58,J58))</f>
      </c>
      <c r="Q58" s="0" t="s">
        <v>106</v>
      </c>
      <c r="R58" s="0" t="s">
        <v>107</v>
      </c>
    </row>
    <row r="59">
      <c r="A59" s="0">
        <v>1130</v>
      </c>
      <c r="B59" s="0" t="s">
        <v>26</v>
      </c>
      <c r="C59" s="0" t="s">
        <v>32</v>
      </c>
      <c r="D59" s="0" t="s">
        <v>4125</v>
      </c>
      <c r="E59" s="5" t="s">
        <v>4126</v>
      </c>
      <c r="I59" s="2">
        <v>0</v>
      </c>
      <c r="J59" s="2">
        <v>6</v>
      </c>
      <c r="M59" s="5" t="s">
        <v>3504</v>
      </c>
      <c r="N59" s="0" t="s">
        <v>104</v>
      </c>
      <c r="O59" s="3">
        <v>143657</v>
      </c>
      <c r="P59" s="3">
        <f>IF(O59="","",O59*MAX(I59,J59))</f>
      </c>
      <c r="Q59" s="0" t="s">
        <v>106</v>
      </c>
      <c r="R59" s="0" t="s">
        <v>107</v>
      </c>
    </row>
    <row r="60">
      <c r="A60" s="0">
        <v>1131</v>
      </c>
      <c r="B60" s="0" t="s">
        <v>26</v>
      </c>
      <c r="C60" s="0" t="s">
        <v>32</v>
      </c>
      <c r="D60" s="0" t="s">
        <v>4128</v>
      </c>
      <c r="E60" s="5" t="s">
        <v>4129</v>
      </c>
      <c r="I60" s="2">
        <v>0</v>
      </c>
      <c r="J60" s="2">
        <v>6</v>
      </c>
      <c r="M60" s="5" t="s">
        <v>3504</v>
      </c>
      <c r="N60" s="0" t="s">
        <v>104</v>
      </c>
      <c r="O60" s="3">
        <v>202198.75</v>
      </c>
      <c r="P60" s="3">
        <f>IF(O60="","",O60*MAX(I60,J60))</f>
      </c>
      <c r="Q60" s="0" t="s">
        <v>106</v>
      </c>
      <c r="R60" s="0" t="s">
        <v>107</v>
      </c>
    </row>
    <row r="61">
      <c r="A61" s="0">
        <v>1132</v>
      </c>
      <c r="B61" s="0" t="s">
        <v>26</v>
      </c>
      <c r="C61" s="0" t="s">
        <v>32</v>
      </c>
      <c r="D61" s="0" t="s">
        <v>4131</v>
      </c>
      <c r="E61" s="5" t="s">
        <v>4132</v>
      </c>
      <c r="I61" s="2">
        <v>0</v>
      </c>
      <c r="J61" s="2">
        <v>6</v>
      </c>
      <c r="M61" s="5" t="s">
        <v>3504</v>
      </c>
      <c r="N61" s="0" t="s">
        <v>104</v>
      </c>
      <c r="O61" s="3">
        <v>71479.20166666668</v>
      </c>
      <c r="P61" s="3">
        <f>IF(O61="","",O61*MAX(I61,J61))</f>
      </c>
      <c r="Q61" s="0" t="s">
        <v>106</v>
      </c>
      <c r="R61" s="0" t="s">
        <v>107</v>
      </c>
    </row>
    <row r="62">
      <c r="A62" s="0">
        <v>1133</v>
      </c>
      <c r="B62" s="0" t="s">
        <v>28</v>
      </c>
      <c r="C62" s="0" t="s">
        <v>32</v>
      </c>
      <c r="D62" s="0" t="s">
        <v>4131</v>
      </c>
      <c r="E62" s="5" t="s">
        <v>4132</v>
      </c>
      <c r="I62" s="2">
        <v>0</v>
      </c>
      <c r="J62" s="2">
        <v>23</v>
      </c>
      <c r="M62" s="5" t="s">
        <v>3504</v>
      </c>
      <c r="N62" s="0" t="s">
        <v>104</v>
      </c>
      <c r="O62" s="3">
        <v>66569.6347826087</v>
      </c>
      <c r="P62" s="3">
        <f>IF(O62="","",O62*MAX(I62,J62))</f>
      </c>
      <c r="Q62" s="0" t="s">
        <v>106</v>
      </c>
      <c r="R62" s="0" t="s">
        <v>107</v>
      </c>
    </row>
    <row r="63">
      <c r="A63" s="0">
        <v>1134</v>
      </c>
      <c r="B63" s="0" t="s">
        <v>26</v>
      </c>
      <c r="C63" s="0" t="s">
        <v>32</v>
      </c>
      <c r="D63" s="0" t="s">
        <v>4135</v>
      </c>
      <c r="E63" s="5" t="s">
        <v>4136</v>
      </c>
      <c r="I63" s="2">
        <v>0</v>
      </c>
      <c r="J63" s="2">
        <v>6</v>
      </c>
      <c r="M63" s="5" t="s">
        <v>3504</v>
      </c>
      <c r="N63" s="0" t="s">
        <v>104</v>
      </c>
      <c r="O63" s="3">
        <v>35437.49</v>
      </c>
      <c r="P63" s="3">
        <f>IF(O63="","",O63*MAX(I63,J63))</f>
      </c>
      <c r="Q63" s="0" t="s">
        <v>106</v>
      </c>
      <c r="R63" s="0" t="s">
        <v>107</v>
      </c>
    </row>
    <row r="64">
      <c r="A64" s="0">
        <v>1135</v>
      </c>
      <c r="B64" s="0" t="s">
        <v>28</v>
      </c>
      <c r="C64" s="0" t="s">
        <v>32</v>
      </c>
      <c r="D64" s="0" t="s">
        <v>4135</v>
      </c>
      <c r="E64" s="5" t="s">
        <v>4136</v>
      </c>
      <c r="I64" s="2">
        <v>0</v>
      </c>
      <c r="J64" s="2">
        <v>4</v>
      </c>
      <c r="M64" s="5" t="s">
        <v>3504</v>
      </c>
      <c r="N64" s="0" t="s">
        <v>104</v>
      </c>
      <c r="O64" s="3">
        <v>26899</v>
      </c>
      <c r="P64" s="3">
        <f>IF(O64="","",O64*MAX(I64,J64))</f>
      </c>
      <c r="Q64" s="0" t="s">
        <v>106</v>
      </c>
      <c r="R64" s="0" t="s">
        <v>107</v>
      </c>
    </row>
    <row r="65">
      <c r="A65" s="0">
        <v>1136</v>
      </c>
      <c r="B65" s="0" t="s">
        <v>26</v>
      </c>
      <c r="C65" s="0" t="s">
        <v>32</v>
      </c>
      <c r="D65" s="0" t="s">
        <v>4139</v>
      </c>
      <c r="E65" s="5" t="s">
        <v>4140</v>
      </c>
      <c r="I65" s="2">
        <v>0</v>
      </c>
      <c r="J65" s="2">
        <v>6</v>
      </c>
      <c r="M65" s="5" t="s">
        <v>3504</v>
      </c>
      <c r="N65" s="0" t="s">
        <v>104</v>
      </c>
      <c r="O65" s="3">
        <v>13041.678333333335</v>
      </c>
      <c r="P65" s="3">
        <f>IF(O65="","",O65*MAX(I65,J65))</f>
      </c>
      <c r="Q65" s="0" t="s">
        <v>106</v>
      </c>
      <c r="R65" s="0" t="s">
        <v>107</v>
      </c>
    </row>
    <row r="66">
      <c r="A66" s="0">
        <v>1137</v>
      </c>
      <c r="B66" s="0" t="s">
        <v>27</v>
      </c>
      <c r="C66" s="0" t="s">
        <v>32</v>
      </c>
      <c r="D66" s="0" t="s">
        <v>4139</v>
      </c>
      <c r="E66" s="5" t="s">
        <v>4140</v>
      </c>
      <c r="I66" s="2">
        <v>0</v>
      </c>
      <c r="J66" s="2">
        <v>21</v>
      </c>
      <c r="M66" s="5" t="s">
        <v>3504</v>
      </c>
      <c r="N66" s="0" t="s">
        <v>104</v>
      </c>
      <c r="O66" s="3">
        <v>9960.127142857144</v>
      </c>
      <c r="P66" s="3">
        <f>IF(O66="","",O66*MAX(I66,J66))</f>
      </c>
      <c r="Q66" s="0" t="s">
        <v>106</v>
      </c>
      <c r="R66" s="0" t="s">
        <v>107</v>
      </c>
    </row>
    <row r="67">
      <c r="A67" s="0">
        <v>1138</v>
      </c>
      <c r="B67" s="0" t="s">
        <v>28</v>
      </c>
      <c r="C67" s="0" t="s">
        <v>32</v>
      </c>
      <c r="D67" s="0" t="s">
        <v>4139</v>
      </c>
      <c r="E67" s="5" t="s">
        <v>4140</v>
      </c>
      <c r="I67" s="2">
        <v>0</v>
      </c>
      <c r="J67" s="2">
        <v>17</v>
      </c>
      <c r="M67" s="5" t="s">
        <v>3504</v>
      </c>
      <c r="N67" s="0" t="s">
        <v>104</v>
      </c>
      <c r="O67" s="3">
        <v>10826.821764705883</v>
      </c>
      <c r="P67" s="3">
        <f>IF(O67="","",O67*MAX(I67,J67))</f>
      </c>
      <c r="Q67" s="0" t="s">
        <v>106</v>
      </c>
      <c r="R67" s="0" t="s">
        <v>107</v>
      </c>
    </row>
    <row r="68">
      <c r="A68" s="0">
        <v>1139</v>
      </c>
      <c r="B68" s="0" t="s">
        <v>26</v>
      </c>
      <c r="C68" s="0" t="s">
        <v>32</v>
      </c>
      <c r="D68" s="0" t="s">
        <v>4144</v>
      </c>
      <c r="E68" s="5" t="s">
        <v>4145</v>
      </c>
      <c r="I68" s="2">
        <v>0</v>
      </c>
      <c r="J68" s="2">
        <v>6</v>
      </c>
      <c r="M68" s="5" t="s">
        <v>3504</v>
      </c>
      <c r="N68" s="0" t="s">
        <v>104</v>
      </c>
      <c r="O68" s="3">
        <v>430829.63999999996</v>
      </c>
      <c r="P68" s="3">
        <f>IF(O68="","",O68*MAX(I68,J68))</f>
      </c>
      <c r="Q68" s="0" t="s">
        <v>106</v>
      </c>
      <c r="R68" s="0" t="s">
        <v>107</v>
      </c>
    </row>
    <row r="69">
      <c r="A69" s="0">
        <v>1140</v>
      </c>
      <c r="B69" s="0" t="s">
        <v>26</v>
      </c>
      <c r="C69" s="0" t="s">
        <v>32</v>
      </c>
      <c r="D69" s="0" t="s">
        <v>4147</v>
      </c>
      <c r="E69" s="5" t="s">
        <v>4148</v>
      </c>
      <c r="I69" s="2">
        <v>0</v>
      </c>
      <c r="J69" s="2">
        <v>6</v>
      </c>
      <c r="M69" s="5" t="s">
        <v>3504</v>
      </c>
      <c r="N69" s="0" t="s">
        <v>104</v>
      </c>
      <c r="O69" s="3">
        <v>430829.63999999996</v>
      </c>
      <c r="P69" s="3">
        <f>IF(O69="","",O69*MAX(I69,J69))</f>
      </c>
      <c r="Q69" s="0" t="s">
        <v>106</v>
      </c>
      <c r="R69" s="0" t="s">
        <v>107</v>
      </c>
    </row>
    <row r="70">
      <c r="A70" s="0">
        <v>1141</v>
      </c>
      <c r="B70" s="0" t="s">
        <v>26</v>
      </c>
      <c r="C70" s="0" t="s">
        <v>32</v>
      </c>
      <c r="D70" s="0" t="s">
        <v>4150</v>
      </c>
      <c r="E70" s="5" t="s">
        <v>4151</v>
      </c>
      <c r="I70" s="2">
        <v>0</v>
      </c>
      <c r="J70" s="2">
        <v>6</v>
      </c>
      <c r="M70" s="5" t="s">
        <v>3504</v>
      </c>
      <c r="N70" s="0" t="s">
        <v>104</v>
      </c>
      <c r="O70" s="3">
        <v>353016.56</v>
      </c>
      <c r="P70" s="3">
        <f>IF(O70="","",O70*MAX(I70,J70))</f>
      </c>
      <c r="Q70" s="0" t="s">
        <v>106</v>
      </c>
      <c r="R70" s="0" t="s">
        <v>107</v>
      </c>
    </row>
    <row r="71">
      <c r="A71" s="0">
        <v>1142</v>
      </c>
      <c r="B71" s="0" t="s">
        <v>26</v>
      </c>
      <c r="C71" s="0" t="s">
        <v>32</v>
      </c>
      <c r="D71" s="0" t="s">
        <v>4153</v>
      </c>
      <c r="E71" s="5" t="s">
        <v>4154</v>
      </c>
      <c r="I71" s="2">
        <v>0</v>
      </c>
      <c r="J71" s="2">
        <v>6</v>
      </c>
      <c r="M71" s="5" t="s">
        <v>3504</v>
      </c>
      <c r="N71" s="0" t="s">
        <v>104</v>
      </c>
      <c r="O71" s="3">
        <v>353016.56</v>
      </c>
      <c r="P71" s="3">
        <f>IF(O71="","",O71*MAX(I71,J71))</f>
      </c>
      <c r="Q71" s="0" t="s">
        <v>106</v>
      </c>
      <c r="R71" s="0" t="s">
        <v>107</v>
      </c>
    </row>
    <row r="72">
      <c r="A72" s="0">
        <v>1143</v>
      </c>
      <c r="B72" s="0" t="s">
        <v>26</v>
      </c>
      <c r="C72" s="0" t="s">
        <v>32</v>
      </c>
      <c r="D72" s="0" t="s">
        <v>4156</v>
      </c>
      <c r="E72" s="5" t="s">
        <v>4157</v>
      </c>
      <c r="I72" s="2">
        <v>0</v>
      </c>
      <c r="J72" s="2">
        <v>6</v>
      </c>
      <c r="M72" s="5" t="s">
        <v>3504</v>
      </c>
      <c r="N72" s="0" t="s">
        <v>104</v>
      </c>
      <c r="O72" s="3">
        <v>133545.19999999998</v>
      </c>
      <c r="P72" s="3">
        <f>IF(O72="","",O72*MAX(I72,J72))</f>
      </c>
      <c r="Q72" s="0" t="s">
        <v>106</v>
      </c>
      <c r="R72" s="0" t="s">
        <v>107</v>
      </c>
    </row>
    <row r="73">
      <c r="A73" s="0">
        <v>1144</v>
      </c>
      <c r="B73" s="0" t="s">
        <v>26</v>
      </c>
      <c r="C73" s="0" t="s">
        <v>32</v>
      </c>
      <c r="D73" s="0" t="s">
        <v>4159</v>
      </c>
      <c r="E73" s="5" t="s">
        <v>4160</v>
      </c>
      <c r="I73" s="2">
        <v>0</v>
      </c>
      <c r="J73" s="2">
        <v>6</v>
      </c>
      <c r="M73" s="5" t="s">
        <v>3504</v>
      </c>
      <c r="N73" s="0" t="s">
        <v>104</v>
      </c>
      <c r="O73" s="3">
        <v>133545.19999999998</v>
      </c>
      <c r="P73" s="3">
        <f>IF(O73="","",O73*MAX(I73,J73))</f>
      </c>
      <c r="Q73" s="0" t="s">
        <v>106</v>
      </c>
      <c r="R73" s="0" t="s">
        <v>107</v>
      </c>
    </row>
    <row r="74">
      <c r="A74" s="0">
        <v>1162</v>
      </c>
      <c r="B74" s="0" t="s">
        <v>26</v>
      </c>
      <c r="C74" s="0" t="s">
        <v>32</v>
      </c>
      <c r="D74" s="0" t="s">
        <v>4200</v>
      </c>
      <c r="E74" s="5" t="s">
        <v>4201</v>
      </c>
      <c r="I74" s="2">
        <v>0</v>
      </c>
      <c r="J74" s="2">
        <v>5</v>
      </c>
      <c r="M74" s="5" t="s">
        <v>3504</v>
      </c>
      <c r="N74" s="0" t="s">
        <v>104</v>
      </c>
      <c r="O74" s="3">
        <v>111895.66200000001</v>
      </c>
      <c r="P74" s="3">
        <f>IF(O74="","",O74*MAX(I74,J74))</f>
      </c>
      <c r="Q74" s="0" t="s">
        <v>106</v>
      </c>
      <c r="R74" s="0" t="s">
        <v>107</v>
      </c>
    </row>
    <row r="75">
      <c r="A75" s="0">
        <v>1163</v>
      </c>
      <c r="B75" s="0" t="s">
        <v>27</v>
      </c>
      <c r="C75" s="0" t="s">
        <v>32</v>
      </c>
      <c r="D75" s="0" t="s">
        <v>4200</v>
      </c>
      <c r="E75" s="5" t="s">
        <v>4201</v>
      </c>
      <c r="I75" s="2">
        <v>0</v>
      </c>
      <c r="J75" s="2">
        <v>27</v>
      </c>
      <c r="M75" s="5" t="s">
        <v>3504</v>
      </c>
      <c r="N75" s="0" t="s">
        <v>104</v>
      </c>
      <c r="O75" s="3">
        <v>48871.76777777778</v>
      </c>
      <c r="P75" s="3">
        <f>IF(O75="","",O75*MAX(I75,J75))</f>
      </c>
      <c r="Q75" s="0" t="s">
        <v>106</v>
      </c>
      <c r="R75" s="0" t="s">
        <v>107</v>
      </c>
    </row>
    <row r="76">
      <c r="A76" s="0">
        <v>1164</v>
      </c>
      <c r="B76" s="0" t="s">
        <v>28</v>
      </c>
      <c r="C76" s="0" t="s">
        <v>32</v>
      </c>
      <c r="D76" s="0" t="s">
        <v>4200</v>
      </c>
      <c r="E76" s="5" t="s">
        <v>4201</v>
      </c>
      <c r="I76" s="2">
        <v>0</v>
      </c>
      <c r="J76" s="2">
        <v>7</v>
      </c>
      <c r="M76" s="5" t="s">
        <v>3504</v>
      </c>
      <c r="N76" s="0" t="s">
        <v>104</v>
      </c>
      <c r="O76" s="3">
        <v>80472.57142857143</v>
      </c>
      <c r="P76" s="3">
        <f>IF(O76="","",O76*MAX(I76,J76))</f>
      </c>
      <c r="Q76" s="0" t="s">
        <v>106</v>
      </c>
      <c r="R76" s="0" t="s">
        <v>107</v>
      </c>
    </row>
    <row r="77">
      <c r="A77" s="0">
        <v>1165</v>
      </c>
      <c r="B77" s="0" t="s">
        <v>26</v>
      </c>
      <c r="C77" s="0" t="s">
        <v>32</v>
      </c>
      <c r="D77" s="0" t="s">
        <v>4205</v>
      </c>
      <c r="E77" s="5" t="s">
        <v>4206</v>
      </c>
      <c r="I77" s="2">
        <v>0</v>
      </c>
      <c r="J77" s="2">
        <v>5</v>
      </c>
      <c r="M77" s="5" t="s">
        <v>3504</v>
      </c>
      <c r="N77" s="0" t="s">
        <v>104</v>
      </c>
      <c r="O77" s="3">
        <v>92580.688</v>
      </c>
      <c r="P77" s="3">
        <f>IF(O77="","",O77*MAX(I77,J77))</f>
      </c>
      <c r="Q77" s="0" t="s">
        <v>106</v>
      </c>
      <c r="R77" s="0" t="s">
        <v>107</v>
      </c>
    </row>
    <row r="78">
      <c r="A78" s="0">
        <v>1166</v>
      </c>
      <c r="B78" s="0" t="s">
        <v>27</v>
      </c>
      <c r="C78" s="0" t="s">
        <v>32</v>
      </c>
      <c r="D78" s="0" t="s">
        <v>4205</v>
      </c>
      <c r="E78" s="5" t="s">
        <v>4206</v>
      </c>
      <c r="I78" s="2">
        <v>0</v>
      </c>
      <c r="J78" s="2">
        <v>117</v>
      </c>
      <c r="M78" s="5" t="s">
        <v>3504</v>
      </c>
      <c r="N78" s="0" t="s">
        <v>104</v>
      </c>
      <c r="O78" s="3">
        <v>50067.61555555555</v>
      </c>
      <c r="P78" s="3">
        <f>IF(O78="","",O78*MAX(I78,J78))</f>
      </c>
      <c r="Q78" s="0" t="s">
        <v>106</v>
      </c>
      <c r="R78" s="0" t="s">
        <v>107</v>
      </c>
    </row>
    <row r="79">
      <c r="A79" s="0">
        <v>1167</v>
      </c>
      <c r="B79" s="0" t="s">
        <v>28</v>
      </c>
      <c r="C79" s="0" t="s">
        <v>32</v>
      </c>
      <c r="D79" s="0" t="s">
        <v>4205</v>
      </c>
      <c r="E79" s="5" t="s">
        <v>4206</v>
      </c>
      <c r="I79" s="2">
        <v>0</v>
      </c>
      <c r="J79" s="2">
        <v>13</v>
      </c>
      <c r="M79" s="5" t="s">
        <v>3504</v>
      </c>
      <c r="N79" s="0" t="s">
        <v>104</v>
      </c>
      <c r="O79" s="3">
        <v>74227.84615384616</v>
      </c>
      <c r="P79" s="3">
        <f>IF(O79="","",O79*MAX(I79,J79))</f>
      </c>
      <c r="Q79" s="0" t="s">
        <v>106</v>
      </c>
      <c r="R79" s="0" t="s">
        <v>107</v>
      </c>
    </row>
    <row r="80">
      <c r="A80" s="0">
        <v>1168</v>
      </c>
      <c r="B80" s="0" t="s">
        <v>26</v>
      </c>
      <c r="C80" s="0" t="s">
        <v>32</v>
      </c>
      <c r="D80" s="0" t="s">
        <v>4210</v>
      </c>
      <c r="E80" s="5" t="s">
        <v>4211</v>
      </c>
      <c r="I80" s="2">
        <v>0</v>
      </c>
      <c r="J80" s="2">
        <v>5</v>
      </c>
      <c r="M80" s="5" t="s">
        <v>3504</v>
      </c>
      <c r="N80" s="0" t="s">
        <v>104</v>
      </c>
      <c r="O80" s="3">
        <v>112861.23799999998</v>
      </c>
      <c r="P80" s="3">
        <f>IF(O80="","",O80*MAX(I80,J80))</f>
      </c>
      <c r="Q80" s="0" t="s">
        <v>106</v>
      </c>
      <c r="R80" s="0" t="s">
        <v>107</v>
      </c>
    </row>
    <row r="81">
      <c r="A81" s="0">
        <v>1169</v>
      </c>
      <c r="B81" s="0" t="s">
        <v>27</v>
      </c>
      <c r="C81" s="0" t="s">
        <v>32</v>
      </c>
      <c r="D81" s="0" t="s">
        <v>4210</v>
      </c>
      <c r="E81" s="5" t="s">
        <v>4211</v>
      </c>
      <c r="I81" s="2">
        <v>0</v>
      </c>
      <c r="J81" s="2">
        <v>91</v>
      </c>
      <c r="M81" s="5" t="s">
        <v>3504</v>
      </c>
      <c r="N81" s="0" t="s">
        <v>104</v>
      </c>
      <c r="O81" s="3">
        <v>48702.21802197802</v>
      </c>
      <c r="P81" s="3">
        <f>IF(O81="","",O81*MAX(I81,J81))</f>
      </c>
      <c r="Q81" s="0" t="s">
        <v>106</v>
      </c>
      <c r="R81" s="0" t="s">
        <v>107</v>
      </c>
    </row>
    <row r="82">
      <c r="A82" s="0">
        <v>1170</v>
      </c>
      <c r="B82" s="0" t="s">
        <v>28</v>
      </c>
      <c r="C82" s="0" t="s">
        <v>32</v>
      </c>
      <c r="D82" s="0" t="s">
        <v>4210</v>
      </c>
      <c r="E82" s="5" t="s">
        <v>4211</v>
      </c>
      <c r="I82" s="2">
        <v>0</v>
      </c>
      <c r="J82" s="2">
        <v>12</v>
      </c>
      <c r="M82" s="5" t="s">
        <v>3504</v>
      </c>
      <c r="N82" s="0" t="s">
        <v>104</v>
      </c>
      <c r="O82" s="3">
        <v>76413.5</v>
      </c>
      <c r="P82" s="3">
        <f>IF(O82="","",O82*MAX(I82,J82))</f>
      </c>
      <c r="Q82" s="0" t="s">
        <v>106</v>
      </c>
      <c r="R82" s="0" t="s">
        <v>107</v>
      </c>
    </row>
    <row r="83">
      <c r="A83" s="0">
        <v>1171</v>
      </c>
      <c r="B83" s="0" t="s">
        <v>26</v>
      </c>
      <c r="C83" s="0" t="s">
        <v>32</v>
      </c>
      <c r="D83" s="0" t="s">
        <v>4215</v>
      </c>
      <c r="E83" s="5" t="s">
        <v>4216</v>
      </c>
      <c r="I83" s="2">
        <v>0</v>
      </c>
      <c r="J83" s="2">
        <v>5</v>
      </c>
      <c r="M83" s="5" t="s">
        <v>3504</v>
      </c>
      <c r="N83" s="0" t="s">
        <v>104</v>
      </c>
      <c r="O83" s="3">
        <v>34178.479999999996</v>
      </c>
      <c r="P83" s="3">
        <f>IF(O83="","",O83*MAX(I83,J83))</f>
      </c>
      <c r="Q83" s="0" t="s">
        <v>106</v>
      </c>
      <c r="R83" s="0" t="s">
        <v>107</v>
      </c>
    </row>
    <row r="84">
      <c r="A84" s="0">
        <v>1172</v>
      </c>
      <c r="B84" s="0" t="s">
        <v>27</v>
      </c>
      <c r="C84" s="0" t="s">
        <v>32</v>
      </c>
      <c r="D84" s="0" t="s">
        <v>4215</v>
      </c>
      <c r="E84" s="5" t="s">
        <v>4216</v>
      </c>
      <c r="I84" s="2">
        <v>0</v>
      </c>
      <c r="J84" s="2">
        <v>30</v>
      </c>
      <c r="M84" s="5" t="s">
        <v>3504</v>
      </c>
      <c r="N84" s="0" t="s">
        <v>104</v>
      </c>
      <c r="O84" s="3">
        <v>28935.066666666666</v>
      </c>
      <c r="P84" s="3">
        <f>IF(O84="","",O84*MAX(I84,J84))</f>
      </c>
      <c r="Q84" s="0" t="s">
        <v>106</v>
      </c>
      <c r="R84" s="0" t="s">
        <v>107</v>
      </c>
    </row>
    <row r="85">
      <c r="A85" s="0">
        <v>1173</v>
      </c>
      <c r="B85" s="0" t="s">
        <v>28</v>
      </c>
      <c r="C85" s="0" t="s">
        <v>32</v>
      </c>
      <c r="D85" s="0" t="s">
        <v>4215</v>
      </c>
      <c r="E85" s="5" t="s">
        <v>4216</v>
      </c>
      <c r="I85" s="2">
        <v>0</v>
      </c>
      <c r="J85" s="2">
        <v>10</v>
      </c>
      <c r="M85" s="5" t="s">
        <v>3504</v>
      </c>
      <c r="N85" s="0" t="s">
        <v>104</v>
      </c>
      <c r="O85" s="3">
        <v>21735.535</v>
      </c>
      <c r="P85" s="3">
        <f>IF(O85="","",O85*MAX(I85,J85))</f>
      </c>
      <c r="Q85" s="0" t="s">
        <v>106</v>
      </c>
      <c r="R85" s="0" t="s">
        <v>107</v>
      </c>
    </row>
    <row r="86">
      <c r="A86" s="0">
        <v>1174</v>
      </c>
      <c r="B86" s="0" t="s">
        <v>26</v>
      </c>
      <c r="C86" s="0" t="s">
        <v>32</v>
      </c>
      <c r="D86" s="0" t="s">
        <v>4220</v>
      </c>
      <c r="E86" s="5" t="s">
        <v>4221</v>
      </c>
      <c r="I86" s="2">
        <v>0</v>
      </c>
      <c r="J86" s="2">
        <v>5</v>
      </c>
      <c r="M86" s="5" t="s">
        <v>3504</v>
      </c>
      <c r="N86" s="0" t="s">
        <v>104</v>
      </c>
      <c r="O86" s="3">
        <v>178782.05</v>
      </c>
      <c r="P86" s="3">
        <f>IF(O86="","",O86*MAX(I86,J86))</f>
      </c>
      <c r="Q86" s="0" t="s">
        <v>106</v>
      </c>
      <c r="R86" s="0" t="s">
        <v>107</v>
      </c>
    </row>
    <row r="87">
      <c r="A87" s="0">
        <v>1175</v>
      </c>
      <c r="B87" s="0" t="s">
        <v>26</v>
      </c>
      <c r="C87" s="0" t="s">
        <v>32</v>
      </c>
      <c r="D87" s="0" t="s">
        <v>4223</v>
      </c>
      <c r="E87" s="5" t="s">
        <v>4224</v>
      </c>
      <c r="I87" s="2">
        <v>0</v>
      </c>
      <c r="J87" s="2">
        <v>5</v>
      </c>
      <c r="M87" s="5" t="s">
        <v>3504</v>
      </c>
      <c r="N87" s="0" t="s">
        <v>104</v>
      </c>
      <c r="O87" s="3">
        <v>202198.75</v>
      </c>
      <c r="P87" s="3">
        <f>IF(O87="","",O87*MAX(I87,J87))</f>
      </c>
      <c r="Q87" s="0" t="s">
        <v>106</v>
      </c>
      <c r="R87" s="0" t="s">
        <v>107</v>
      </c>
    </row>
    <row r="88">
      <c r="A88" s="0">
        <v>1176</v>
      </c>
      <c r="B88" s="0" t="s">
        <v>26</v>
      </c>
      <c r="C88" s="0" t="s">
        <v>32</v>
      </c>
      <c r="D88" s="0" t="s">
        <v>4226</v>
      </c>
      <c r="E88" s="5" t="s">
        <v>4227</v>
      </c>
      <c r="I88" s="2">
        <v>0</v>
      </c>
      <c r="J88" s="2">
        <v>5</v>
      </c>
      <c r="M88" s="5" t="s">
        <v>3504</v>
      </c>
      <c r="N88" s="0" t="s">
        <v>104</v>
      </c>
      <c r="O88" s="3">
        <v>12917.962</v>
      </c>
      <c r="P88" s="3">
        <f>IF(O88="","",O88*MAX(I88,J88))</f>
      </c>
      <c r="Q88" s="0" t="s">
        <v>106</v>
      </c>
      <c r="R88" s="0" t="s">
        <v>107</v>
      </c>
    </row>
    <row r="89">
      <c r="A89" s="0">
        <v>1177</v>
      </c>
      <c r="B89" s="0" t="s">
        <v>27</v>
      </c>
      <c r="C89" s="0" t="s">
        <v>32</v>
      </c>
      <c r="D89" s="0" t="s">
        <v>4226</v>
      </c>
      <c r="E89" s="5" t="s">
        <v>4227</v>
      </c>
      <c r="I89" s="2">
        <v>0</v>
      </c>
      <c r="J89" s="2">
        <v>30</v>
      </c>
      <c r="M89" s="5" t="s">
        <v>3504</v>
      </c>
      <c r="N89" s="0" t="s">
        <v>104</v>
      </c>
      <c r="O89" s="3">
        <v>10086.140000000001</v>
      </c>
      <c r="P89" s="3">
        <f>IF(O89="","",O89*MAX(I89,J89))</f>
      </c>
      <c r="Q89" s="0" t="s">
        <v>106</v>
      </c>
      <c r="R89" s="0" t="s">
        <v>107</v>
      </c>
    </row>
    <row r="90">
      <c r="A90" s="0">
        <v>1178</v>
      </c>
      <c r="B90" s="0" t="s">
        <v>28</v>
      </c>
      <c r="C90" s="0" t="s">
        <v>32</v>
      </c>
      <c r="D90" s="0" t="s">
        <v>4226</v>
      </c>
      <c r="E90" s="5" t="s">
        <v>4227</v>
      </c>
      <c r="I90" s="2">
        <v>0</v>
      </c>
      <c r="J90" s="2">
        <v>12</v>
      </c>
      <c r="M90" s="5" t="s">
        <v>3504</v>
      </c>
      <c r="N90" s="0" t="s">
        <v>104</v>
      </c>
      <c r="O90" s="3">
        <v>12047.775</v>
      </c>
      <c r="P90" s="3">
        <f>IF(O90="","",O90*MAX(I90,J90))</f>
      </c>
      <c r="Q90" s="0" t="s">
        <v>106</v>
      </c>
      <c r="R90" s="0" t="s">
        <v>107</v>
      </c>
    </row>
    <row r="91">
      <c r="A91" s="0">
        <v>1179</v>
      </c>
      <c r="B91" s="0" t="s">
        <v>26</v>
      </c>
      <c r="C91" s="0" t="s">
        <v>32</v>
      </c>
      <c r="D91" s="0" t="s">
        <v>4231</v>
      </c>
      <c r="E91" s="5" t="s">
        <v>4232</v>
      </c>
      <c r="I91" s="2">
        <v>0</v>
      </c>
      <c r="J91" s="2">
        <v>5</v>
      </c>
      <c r="M91" s="5" t="s">
        <v>3504</v>
      </c>
      <c r="N91" s="0" t="s">
        <v>104</v>
      </c>
      <c r="O91" s="3">
        <v>22096.629999999997</v>
      </c>
      <c r="P91" s="3">
        <f>IF(O91="","",O91*MAX(I91,J91))</f>
      </c>
      <c r="Q91" s="0" t="s">
        <v>106</v>
      </c>
      <c r="R91" s="0" t="s">
        <v>107</v>
      </c>
    </row>
    <row r="92">
      <c r="A92" s="0">
        <v>1180</v>
      </c>
      <c r="B92" s="0" t="s">
        <v>27</v>
      </c>
      <c r="C92" s="0" t="s">
        <v>32</v>
      </c>
      <c r="D92" s="0" t="s">
        <v>4231</v>
      </c>
      <c r="E92" s="5" t="s">
        <v>4232</v>
      </c>
      <c r="I92" s="2">
        <v>0</v>
      </c>
      <c r="J92" s="2">
        <v>14</v>
      </c>
      <c r="M92" s="5" t="s">
        <v>3504</v>
      </c>
      <c r="N92" s="0" t="s">
        <v>104</v>
      </c>
      <c r="O92" s="3">
        <v>13423.94642857143</v>
      </c>
      <c r="P92" s="3">
        <f>IF(O92="","",O92*MAX(I92,J92))</f>
      </c>
      <c r="Q92" s="0" t="s">
        <v>106</v>
      </c>
      <c r="R92" s="0" t="s">
        <v>107</v>
      </c>
    </row>
    <row r="93">
      <c r="A93" s="0">
        <v>1181</v>
      </c>
      <c r="B93" s="0" t="s">
        <v>28</v>
      </c>
      <c r="C93" s="0" t="s">
        <v>32</v>
      </c>
      <c r="D93" s="0" t="s">
        <v>4231</v>
      </c>
      <c r="E93" s="5" t="s">
        <v>4232</v>
      </c>
      <c r="I93" s="2">
        <v>0</v>
      </c>
      <c r="J93" s="2">
        <v>4</v>
      </c>
      <c r="M93" s="5" t="s">
        <v>3504</v>
      </c>
      <c r="N93" s="0" t="s">
        <v>104</v>
      </c>
      <c r="O93" s="3">
        <v>14377</v>
      </c>
      <c r="P93" s="3">
        <f>IF(O93="","",O93*MAX(I93,J93))</f>
      </c>
      <c r="Q93" s="0" t="s">
        <v>106</v>
      </c>
      <c r="R93" s="0" t="s">
        <v>107</v>
      </c>
    </row>
    <row r="94">
      <c r="A94" s="0">
        <v>1182</v>
      </c>
      <c r="B94" s="0" t="s">
        <v>26</v>
      </c>
      <c r="C94" s="0" t="s">
        <v>32</v>
      </c>
      <c r="D94" s="0" t="s">
        <v>4236</v>
      </c>
      <c r="E94" s="5" t="s">
        <v>4237</v>
      </c>
      <c r="I94" s="2">
        <v>0</v>
      </c>
      <c r="J94" s="2">
        <v>5</v>
      </c>
      <c r="M94" s="5" t="s">
        <v>3504</v>
      </c>
      <c r="N94" s="0" t="s">
        <v>104</v>
      </c>
      <c r="O94" s="3">
        <v>20931.68</v>
      </c>
      <c r="P94" s="3">
        <f>IF(O94="","",O94*MAX(I94,J94))</f>
      </c>
      <c r="Q94" s="0" t="s">
        <v>106</v>
      </c>
      <c r="R94" s="0" t="s">
        <v>107</v>
      </c>
    </row>
    <row r="95">
      <c r="A95" s="0">
        <v>1183</v>
      </c>
      <c r="B95" s="0" t="s">
        <v>27</v>
      </c>
      <c r="C95" s="0" t="s">
        <v>32</v>
      </c>
      <c r="D95" s="0" t="s">
        <v>4236</v>
      </c>
      <c r="E95" s="5" t="s">
        <v>4237</v>
      </c>
      <c r="I95" s="2">
        <v>0</v>
      </c>
      <c r="J95" s="2">
        <v>51</v>
      </c>
      <c r="M95" s="5" t="s">
        <v>3504</v>
      </c>
      <c r="N95" s="0" t="s">
        <v>104</v>
      </c>
      <c r="O95" s="3">
        <v>13545.192549019606</v>
      </c>
      <c r="P95" s="3">
        <f>IF(O95="","",O95*MAX(I95,J95))</f>
      </c>
      <c r="Q95" s="0" t="s">
        <v>106</v>
      </c>
      <c r="R95" s="0" t="s">
        <v>107</v>
      </c>
    </row>
    <row r="96">
      <c r="A96" s="0">
        <v>1184</v>
      </c>
      <c r="B96" s="0" t="s">
        <v>28</v>
      </c>
      <c r="C96" s="0" t="s">
        <v>32</v>
      </c>
      <c r="D96" s="0" t="s">
        <v>4236</v>
      </c>
      <c r="E96" s="5" t="s">
        <v>4237</v>
      </c>
      <c r="I96" s="2">
        <v>0</v>
      </c>
      <c r="J96" s="2">
        <v>4</v>
      </c>
      <c r="M96" s="5" t="s">
        <v>3504</v>
      </c>
      <c r="N96" s="0" t="s">
        <v>104</v>
      </c>
      <c r="O96" s="3">
        <v>14377</v>
      </c>
      <c r="P96" s="3">
        <f>IF(O96="","",O96*MAX(I96,J96))</f>
      </c>
      <c r="Q96" s="0" t="s">
        <v>106</v>
      </c>
      <c r="R96" s="0" t="s">
        <v>107</v>
      </c>
    </row>
    <row r="97">
      <c r="A97" s="0">
        <v>1196</v>
      </c>
      <c r="B97" s="0" t="s">
        <v>26</v>
      </c>
      <c r="C97" s="0" t="s">
        <v>32</v>
      </c>
      <c r="D97" s="0" t="s">
        <v>4263</v>
      </c>
      <c r="E97" s="5" t="s">
        <v>4264</v>
      </c>
      <c r="I97" s="2">
        <v>0</v>
      </c>
      <c r="J97" s="2">
        <v>4</v>
      </c>
      <c r="M97" s="5" t="s">
        <v>3504</v>
      </c>
      <c r="N97" s="0" t="s">
        <v>104</v>
      </c>
      <c r="O97" s="3">
        <v>107574.785</v>
      </c>
      <c r="P97" s="3">
        <f>IF(O97="","",O97*MAX(I97,J97))</f>
      </c>
      <c r="Q97" s="0" t="s">
        <v>106</v>
      </c>
      <c r="R97" s="0" t="s">
        <v>107</v>
      </c>
    </row>
    <row r="98">
      <c r="A98" s="0">
        <v>1197</v>
      </c>
      <c r="B98" s="0" t="s">
        <v>27</v>
      </c>
      <c r="C98" s="0" t="s">
        <v>32</v>
      </c>
      <c r="D98" s="0" t="s">
        <v>4263</v>
      </c>
      <c r="E98" s="5" t="s">
        <v>4264</v>
      </c>
      <c r="I98" s="2">
        <v>0</v>
      </c>
      <c r="J98" s="2">
        <v>31</v>
      </c>
      <c r="M98" s="5" t="s">
        <v>3504</v>
      </c>
      <c r="N98" s="0" t="s">
        <v>104</v>
      </c>
      <c r="O98" s="3">
        <v>52543.21483870968</v>
      </c>
      <c r="P98" s="3">
        <f>IF(O98="","",O98*MAX(I98,J98))</f>
      </c>
      <c r="Q98" s="0" t="s">
        <v>106</v>
      </c>
      <c r="R98" s="0" t="s">
        <v>107</v>
      </c>
    </row>
    <row r="99">
      <c r="A99" s="0">
        <v>1198</v>
      </c>
      <c r="B99" s="0" t="s">
        <v>28</v>
      </c>
      <c r="C99" s="0" t="s">
        <v>32</v>
      </c>
      <c r="D99" s="0" t="s">
        <v>4263</v>
      </c>
      <c r="E99" s="5" t="s">
        <v>4264</v>
      </c>
      <c r="I99" s="2">
        <v>0</v>
      </c>
      <c r="J99" s="2">
        <v>6</v>
      </c>
      <c r="M99" s="5" t="s">
        <v>3504</v>
      </c>
      <c r="N99" s="0" t="s">
        <v>104</v>
      </c>
      <c r="O99" s="3">
        <v>85884.66666666667</v>
      </c>
      <c r="P99" s="3">
        <f>IF(O99="","",O99*MAX(I99,J99))</f>
      </c>
      <c r="Q99" s="0" t="s">
        <v>106</v>
      </c>
      <c r="R99" s="0" t="s">
        <v>107</v>
      </c>
    </row>
    <row r="100">
      <c r="A100" s="0">
        <v>1199</v>
      </c>
      <c r="B100" s="0" t="s">
        <v>26</v>
      </c>
      <c r="C100" s="0" t="s">
        <v>32</v>
      </c>
      <c r="D100" s="0" t="s">
        <v>4268</v>
      </c>
      <c r="E100" s="5" t="s">
        <v>4269</v>
      </c>
      <c r="I100" s="2">
        <v>0</v>
      </c>
      <c r="J100" s="2">
        <v>4</v>
      </c>
      <c r="M100" s="5" t="s">
        <v>3504</v>
      </c>
      <c r="N100" s="0" t="s">
        <v>104</v>
      </c>
      <c r="O100" s="3">
        <v>114556.2525</v>
      </c>
      <c r="P100" s="3">
        <f>IF(O100="","",O100*MAX(I100,J100))</f>
      </c>
      <c r="Q100" s="0" t="s">
        <v>106</v>
      </c>
      <c r="R100" s="0" t="s">
        <v>107</v>
      </c>
    </row>
    <row r="101">
      <c r="A101" s="0">
        <v>1200</v>
      </c>
      <c r="B101" s="0" t="s">
        <v>27</v>
      </c>
      <c r="C101" s="0" t="s">
        <v>32</v>
      </c>
      <c r="D101" s="0" t="s">
        <v>4268</v>
      </c>
      <c r="E101" s="5" t="s">
        <v>4269</v>
      </c>
      <c r="I101" s="2">
        <v>0</v>
      </c>
      <c r="J101" s="2">
        <v>91</v>
      </c>
      <c r="M101" s="5" t="s">
        <v>3504</v>
      </c>
      <c r="N101" s="0" t="s">
        <v>104</v>
      </c>
      <c r="O101" s="3">
        <v>49511.954945054946</v>
      </c>
      <c r="P101" s="3">
        <f>IF(O101="","",O101*MAX(I101,J101))</f>
      </c>
      <c r="Q101" s="0" t="s">
        <v>106</v>
      </c>
      <c r="R101" s="0" t="s">
        <v>107</v>
      </c>
    </row>
    <row r="102">
      <c r="A102" s="0">
        <v>1201</v>
      </c>
      <c r="B102" s="0" t="s">
        <v>28</v>
      </c>
      <c r="C102" s="0" t="s">
        <v>32</v>
      </c>
      <c r="D102" s="0" t="s">
        <v>4268</v>
      </c>
      <c r="E102" s="5" t="s">
        <v>4269</v>
      </c>
      <c r="I102" s="2">
        <v>0</v>
      </c>
      <c r="J102" s="2">
        <v>15</v>
      </c>
      <c r="M102" s="5" t="s">
        <v>3504</v>
      </c>
      <c r="N102" s="0" t="s">
        <v>104</v>
      </c>
      <c r="O102" s="3">
        <v>85884.66666666667</v>
      </c>
      <c r="P102" s="3">
        <f>IF(O102="","",O102*MAX(I102,J102))</f>
      </c>
      <c r="Q102" s="0" t="s">
        <v>106</v>
      </c>
      <c r="R102" s="0" t="s">
        <v>107</v>
      </c>
    </row>
    <row r="103">
      <c r="A103" s="0">
        <v>1202</v>
      </c>
      <c r="B103" s="0" t="s">
        <v>26</v>
      </c>
      <c r="C103" s="0" t="s">
        <v>32</v>
      </c>
      <c r="D103" s="0" t="s">
        <v>4273</v>
      </c>
      <c r="E103" s="5" t="s">
        <v>4274</v>
      </c>
      <c r="I103" s="2">
        <v>0</v>
      </c>
      <c r="J103" s="2">
        <v>4</v>
      </c>
      <c r="M103" s="5" t="s">
        <v>3504</v>
      </c>
      <c r="N103" s="0" t="s">
        <v>104</v>
      </c>
      <c r="O103" s="3">
        <v>126441.17</v>
      </c>
      <c r="P103" s="3">
        <f>IF(O103="","",O103*MAX(I103,J103))</f>
      </c>
      <c r="Q103" s="0" t="s">
        <v>106</v>
      </c>
      <c r="R103" s="0" t="s">
        <v>107</v>
      </c>
    </row>
    <row r="104">
      <c r="A104" s="0">
        <v>1203</v>
      </c>
      <c r="B104" s="0" t="s">
        <v>26</v>
      </c>
      <c r="C104" s="0" t="s">
        <v>32</v>
      </c>
      <c r="D104" s="0" t="s">
        <v>4276</v>
      </c>
      <c r="E104" s="5" t="s">
        <v>4277</v>
      </c>
      <c r="I104" s="2">
        <v>0</v>
      </c>
      <c r="J104" s="2">
        <v>4</v>
      </c>
      <c r="M104" s="5" t="s">
        <v>3504</v>
      </c>
      <c r="N104" s="0" t="s">
        <v>104</v>
      </c>
      <c r="O104" s="3">
        <v>76803.245</v>
      </c>
      <c r="P104" s="3">
        <f>IF(O104="","",O104*MAX(I104,J104))</f>
      </c>
      <c r="Q104" s="0" t="s">
        <v>106</v>
      </c>
      <c r="R104" s="0" t="s">
        <v>107</v>
      </c>
    </row>
    <row r="105">
      <c r="A105" s="0">
        <v>1204</v>
      </c>
      <c r="B105" s="0" t="s">
        <v>28</v>
      </c>
      <c r="C105" s="0" t="s">
        <v>32</v>
      </c>
      <c r="D105" s="0" t="s">
        <v>4276</v>
      </c>
      <c r="E105" s="5" t="s">
        <v>4277</v>
      </c>
      <c r="I105" s="2">
        <v>0</v>
      </c>
      <c r="J105" s="2">
        <v>2</v>
      </c>
      <c r="M105" s="5" t="s">
        <v>3504</v>
      </c>
      <c r="N105" s="0" t="s">
        <v>104</v>
      </c>
      <c r="O105" s="3">
        <v>79881.76</v>
      </c>
      <c r="P105" s="3">
        <f>IF(O105="","",O105*MAX(I105,J105))</f>
      </c>
      <c r="Q105" s="0" t="s">
        <v>106</v>
      </c>
      <c r="R105" s="0" t="s">
        <v>107</v>
      </c>
    </row>
    <row r="106">
      <c r="A106" s="0">
        <v>1205</v>
      </c>
      <c r="B106" s="0" t="s">
        <v>26</v>
      </c>
      <c r="C106" s="0" t="s">
        <v>32</v>
      </c>
      <c r="D106" s="0" t="s">
        <v>4280</v>
      </c>
      <c r="E106" s="5" t="s">
        <v>4281</v>
      </c>
      <c r="I106" s="2">
        <v>0</v>
      </c>
      <c r="J106" s="2">
        <v>4</v>
      </c>
      <c r="M106" s="5" t="s">
        <v>3504</v>
      </c>
      <c r="N106" s="0" t="s">
        <v>104</v>
      </c>
      <c r="O106" s="3">
        <v>22910.605</v>
      </c>
      <c r="P106" s="3">
        <f>IF(O106="","",O106*MAX(I106,J106))</f>
      </c>
      <c r="Q106" s="0" t="s">
        <v>106</v>
      </c>
      <c r="R106" s="0" t="s">
        <v>107</v>
      </c>
    </row>
    <row r="107">
      <c r="A107" s="0">
        <v>1206</v>
      </c>
      <c r="B107" s="0" t="s">
        <v>27</v>
      </c>
      <c r="C107" s="0" t="s">
        <v>32</v>
      </c>
      <c r="D107" s="0" t="s">
        <v>4280</v>
      </c>
      <c r="E107" s="5" t="s">
        <v>4281</v>
      </c>
      <c r="I107" s="2">
        <v>0</v>
      </c>
      <c r="J107" s="2">
        <v>10</v>
      </c>
      <c r="M107" s="5" t="s">
        <v>3504</v>
      </c>
      <c r="N107" s="0" t="s">
        <v>104</v>
      </c>
      <c r="O107" s="3">
        <v>11083</v>
      </c>
      <c r="P107" s="3">
        <f>IF(O107="","",O107*MAX(I107,J107))</f>
      </c>
      <c r="Q107" s="0" t="s">
        <v>106</v>
      </c>
      <c r="R107" s="0" t="s">
        <v>107</v>
      </c>
    </row>
    <row r="108">
      <c r="A108" s="0">
        <v>1207</v>
      </c>
      <c r="B108" s="0" t="s">
        <v>28</v>
      </c>
      <c r="C108" s="0" t="s">
        <v>32</v>
      </c>
      <c r="D108" s="0" t="s">
        <v>4280</v>
      </c>
      <c r="E108" s="5" t="s">
        <v>4281</v>
      </c>
      <c r="I108" s="2">
        <v>0</v>
      </c>
      <c r="J108" s="2">
        <v>2</v>
      </c>
      <c r="M108" s="5" t="s">
        <v>3504</v>
      </c>
      <c r="N108" s="0" t="s">
        <v>104</v>
      </c>
      <c r="O108" s="3">
        <v>15814.7</v>
      </c>
      <c r="P108" s="3">
        <f>IF(O108="","",O108*MAX(I108,J108))</f>
      </c>
      <c r="Q108" s="0" t="s">
        <v>106</v>
      </c>
      <c r="R108" s="0" t="s">
        <v>107</v>
      </c>
    </row>
    <row r="109">
      <c r="A109" s="0">
        <v>1208</v>
      </c>
      <c r="B109" s="0" t="s">
        <v>26</v>
      </c>
      <c r="C109" s="0" t="s">
        <v>32</v>
      </c>
      <c r="D109" s="0" t="s">
        <v>4285</v>
      </c>
      <c r="E109" s="5" t="s">
        <v>4286</v>
      </c>
      <c r="I109" s="2">
        <v>0</v>
      </c>
      <c r="J109" s="2">
        <v>4</v>
      </c>
      <c r="M109" s="5" t="s">
        <v>3504</v>
      </c>
      <c r="N109" s="0" t="s">
        <v>104</v>
      </c>
      <c r="O109" s="3">
        <v>29073.4475</v>
      </c>
      <c r="P109" s="3">
        <f>IF(O109="","",O109*MAX(I109,J109))</f>
      </c>
      <c r="Q109" s="0" t="s">
        <v>106</v>
      </c>
      <c r="R109" s="0" t="s">
        <v>107</v>
      </c>
    </row>
    <row r="110">
      <c r="A110" s="0">
        <v>1209</v>
      </c>
      <c r="B110" s="0" t="s">
        <v>27</v>
      </c>
      <c r="C110" s="0" t="s">
        <v>32</v>
      </c>
      <c r="D110" s="0" t="s">
        <v>4285</v>
      </c>
      <c r="E110" s="5" t="s">
        <v>4286</v>
      </c>
      <c r="I110" s="2">
        <v>0</v>
      </c>
      <c r="J110" s="2">
        <v>54</v>
      </c>
      <c r="M110" s="5" t="s">
        <v>3504</v>
      </c>
      <c r="N110" s="0" t="s">
        <v>104</v>
      </c>
      <c r="O110" s="3">
        <v>18930</v>
      </c>
      <c r="P110" s="3">
        <f>IF(O110="","",O110*MAX(I110,J110))</f>
      </c>
      <c r="Q110" s="0" t="s">
        <v>106</v>
      </c>
      <c r="R110" s="0" t="s">
        <v>107</v>
      </c>
    </row>
    <row r="111">
      <c r="A111" s="0">
        <v>1210</v>
      </c>
      <c r="B111" s="0" t="s">
        <v>28</v>
      </c>
      <c r="C111" s="0" t="s">
        <v>32</v>
      </c>
      <c r="D111" s="0" t="s">
        <v>4285</v>
      </c>
      <c r="E111" s="5" t="s">
        <v>4286</v>
      </c>
      <c r="I111" s="2">
        <v>0</v>
      </c>
      <c r="J111" s="2">
        <v>10</v>
      </c>
      <c r="M111" s="5" t="s">
        <v>3504</v>
      </c>
      <c r="N111" s="0" t="s">
        <v>104</v>
      </c>
      <c r="O111" s="3">
        <v>23393.917999999998</v>
      </c>
      <c r="P111" s="3">
        <f>IF(O111="","",O111*MAX(I111,J111))</f>
      </c>
      <c r="Q111" s="0" t="s">
        <v>106</v>
      </c>
      <c r="R111" s="0" t="s">
        <v>107</v>
      </c>
    </row>
    <row r="112">
      <c r="A112" s="0">
        <v>1211</v>
      </c>
      <c r="B112" s="0" t="s">
        <v>26</v>
      </c>
      <c r="C112" s="0" t="s">
        <v>32</v>
      </c>
      <c r="D112" s="0" t="s">
        <v>4290</v>
      </c>
      <c r="E112" s="5" t="s">
        <v>4291</v>
      </c>
      <c r="I112" s="2">
        <v>0</v>
      </c>
      <c r="J112" s="2">
        <v>4</v>
      </c>
      <c r="M112" s="5" t="s">
        <v>3504</v>
      </c>
      <c r="N112" s="0" t="s">
        <v>104</v>
      </c>
      <c r="O112" s="3">
        <v>23569</v>
      </c>
      <c r="P112" s="3">
        <f>IF(O112="","",O112*MAX(I112,J112))</f>
      </c>
      <c r="Q112" s="0" t="s">
        <v>106</v>
      </c>
      <c r="R112" s="0" t="s">
        <v>107</v>
      </c>
    </row>
    <row r="113">
      <c r="A113" s="0">
        <v>1212</v>
      </c>
      <c r="B113" s="0" t="s">
        <v>27</v>
      </c>
      <c r="C113" s="0" t="s">
        <v>32</v>
      </c>
      <c r="D113" s="0" t="s">
        <v>4290</v>
      </c>
      <c r="E113" s="5" t="s">
        <v>4291</v>
      </c>
      <c r="I113" s="2">
        <v>0</v>
      </c>
      <c r="J113" s="2">
        <v>5</v>
      </c>
      <c r="M113" s="5" t="s">
        <v>3504</v>
      </c>
      <c r="N113" s="0" t="s">
        <v>104</v>
      </c>
      <c r="O113" s="3">
        <v>20823</v>
      </c>
      <c r="P113" s="3">
        <f>IF(O113="","",O113*MAX(I113,J113))</f>
      </c>
      <c r="Q113" s="0" t="s">
        <v>106</v>
      </c>
      <c r="R113" s="0" t="s">
        <v>107</v>
      </c>
    </row>
    <row r="114">
      <c r="A114" s="0">
        <v>1213</v>
      </c>
      <c r="B114" s="0" t="s">
        <v>28</v>
      </c>
      <c r="C114" s="0" t="s">
        <v>32</v>
      </c>
      <c r="D114" s="0" t="s">
        <v>4290</v>
      </c>
      <c r="E114" s="5" t="s">
        <v>4291</v>
      </c>
      <c r="I114" s="2">
        <v>0</v>
      </c>
      <c r="J114" s="2">
        <v>3</v>
      </c>
      <c r="M114" s="5" t="s">
        <v>3504</v>
      </c>
      <c r="N114" s="0" t="s">
        <v>104</v>
      </c>
      <c r="O114" s="3">
        <v>22653.666666666668</v>
      </c>
      <c r="P114" s="3">
        <f>IF(O114="","",O114*MAX(I114,J114))</f>
      </c>
      <c r="Q114" s="0" t="s">
        <v>106</v>
      </c>
      <c r="R114" s="0" t="s">
        <v>107</v>
      </c>
    </row>
    <row r="115">
      <c r="A115" s="0">
        <v>1214</v>
      </c>
      <c r="B115" s="0" t="s">
        <v>26</v>
      </c>
      <c r="C115" s="0" t="s">
        <v>32</v>
      </c>
      <c r="D115" s="0" t="s">
        <v>4295</v>
      </c>
      <c r="E115" s="5" t="s">
        <v>4296</v>
      </c>
      <c r="I115" s="2">
        <v>0</v>
      </c>
      <c r="J115" s="2">
        <v>4</v>
      </c>
      <c r="M115" s="5" t="s">
        <v>3504</v>
      </c>
      <c r="N115" s="0" t="s">
        <v>104</v>
      </c>
      <c r="O115" s="3">
        <v>430829.64</v>
      </c>
      <c r="P115" s="3">
        <f>IF(O115="","",O115*MAX(I115,J115))</f>
      </c>
      <c r="Q115" s="0" t="s">
        <v>106</v>
      </c>
      <c r="R115" s="0" t="s">
        <v>107</v>
      </c>
    </row>
    <row r="116">
      <c r="A116" s="0">
        <v>1215</v>
      </c>
      <c r="B116" s="0" t="s">
        <v>26</v>
      </c>
      <c r="C116" s="0" t="s">
        <v>32</v>
      </c>
      <c r="D116" s="0" t="s">
        <v>4298</v>
      </c>
      <c r="E116" s="5" t="s">
        <v>4299</v>
      </c>
      <c r="I116" s="2">
        <v>0</v>
      </c>
      <c r="J116" s="2">
        <v>4</v>
      </c>
      <c r="M116" s="5" t="s">
        <v>3504</v>
      </c>
      <c r="N116" s="0" t="s">
        <v>104</v>
      </c>
      <c r="O116" s="3">
        <v>430829.64</v>
      </c>
      <c r="P116" s="3">
        <f>IF(O116="","",O116*MAX(I116,J116))</f>
      </c>
      <c r="Q116" s="0" t="s">
        <v>106</v>
      </c>
      <c r="R116" s="0" t="s">
        <v>107</v>
      </c>
    </row>
    <row r="117">
      <c r="A117" s="0">
        <v>1216</v>
      </c>
      <c r="B117" s="0" t="s">
        <v>26</v>
      </c>
      <c r="C117" s="0" t="s">
        <v>32</v>
      </c>
      <c r="D117" s="0" t="s">
        <v>4301</v>
      </c>
      <c r="E117" s="5" t="s">
        <v>4302</v>
      </c>
      <c r="I117" s="2">
        <v>0</v>
      </c>
      <c r="J117" s="2">
        <v>4</v>
      </c>
      <c r="M117" s="5" t="s">
        <v>3504</v>
      </c>
      <c r="N117" s="0" t="s">
        <v>104</v>
      </c>
      <c r="O117" s="3">
        <v>353016.56</v>
      </c>
      <c r="P117" s="3">
        <f>IF(O117="","",O117*MAX(I117,J117))</f>
      </c>
      <c r="Q117" s="0" t="s">
        <v>106</v>
      </c>
      <c r="R117" s="0" t="s">
        <v>107</v>
      </c>
    </row>
    <row r="118">
      <c r="A118" s="0">
        <v>1217</v>
      </c>
      <c r="B118" s="0" t="s">
        <v>26</v>
      </c>
      <c r="C118" s="0" t="s">
        <v>32</v>
      </c>
      <c r="D118" s="0" t="s">
        <v>4304</v>
      </c>
      <c r="E118" s="5" t="s">
        <v>4305</v>
      </c>
      <c r="I118" s="2">
        <v>0</v>
      </c>
      <c r="J118" s="2">
        <v>4</v>
      </c>
      <c r="M118" s="5" t="s">
        <v>3504</v>
      </c>
      <c r="N118" s="0" t="s">
        <v>104</v>
      </c>
      <c r="O118" s="3">
        <v>353016.56</v>
      </c>
      <c r="P118" s="3">
        <f>IF(O118="","",O118*MAX(I118,J118))</f>
      </c>
      <c r="Q118" s="0" t="s">
        <v>106</v>
      </c>
      <c r="R118" s="0" t="s">
        <v>107</v>
      </c>
    </row>
    <row r="119">
      <c r="A119" s="0">
        <v>1218</v>
      </c>
      <c r="B119" s="0" t="s">
        <v>26</v>
      </c>
      <c r="C119" s="0" t="s">
        <v>32</v>
      </c>
      <c r="D119" s="0" t="s">
        <v>4307</v>
      </c>
      <c r="E119" s="5" t="s">
        <v>4308</v>
      </c>
      <c r="I119" s="2">
        <v>0</v>
      </c>
      <c r="J119" s="2">
        <v>4</v>
      </c>
      <c r="M119" s="5" t="s">
        <v>3504</v>
      </c>
      <c r="N119" s="0" t="s">
        <v>104</v>
      </c>
      <c r="O119" s="3">
        <v>133545.2</v>
      </c>
      <c r="P119" s="3">
        <f>IF(O119="","",O119*MAX(I119,J119))</f>
      </c>
      <c r="Q119" s="0" t="s">
        <v>106</v>
      </c>
      <c r="R119" s="0" t="s">
        <v>107</v>
      </c>
    </row>
    <row r="120">
      <c r="A120" s="0">
        <v>1219</v>
      </c>
      <c r="B120" s="0" t="s">
        <v>26</v>
      </c>
      <c r="C120" s="0" t="s">
        <v>32</v>
      </c>
      <c r="D120" s="0" t="s">
        <v>4310</v>
      </c>
      <c r="E120" s="5" t="s">
        <v>4311</v>
      </c>
      <c r="I120" s="2">
        <v>0</v>
      </c>
      <c r="J120" s="2">
        <v>4</v>
      </c>
      <c r="M120" s="5" t="s">
        <v>3504</v>
      </c>
      <c r="N120" s="0" t="s">
        <v>104</v>
      </c>
      <c r="O120" s="3">
        <v>133545.2</v>
      </c>
      <c r="P120" s="3">
        <f>IF(O120="","",O120*MAX(I120,J120))</f>
      </c>
      <c r="Q120" s="0" t="s">
        <v>106</v>
      </c>
      <c r="R120" s="0" t="s">
        <v>107</v>
      </c>
    </row>
    <row r="121">
      <c r="A121" s="0">
        <v>1246</v>
      </c>
      <c r="B121" s="0" t="s">
        <v>26</v>
      </c>
      <c r="C121" s="0" t="s">
        <v>32</v>
      </c>
      <c r="D121" s="0" t="s">
        <v>4363</v>
      </c>
      <c r="E121" s="5" t="s">
        <v>4364</v>
      </c>
      <c r="I121" s="2">
        <v>0</v>
      </c>
      <c r="J121" s="2">
        <v>3</v>
      </c>
      <c r="M121" s="5" t="s">
        <v>3504</v>
      </c>
      <c r="N121" s="0" t="s">
        <v>104</v>
      </c>
      <c r="O121" s="3">
        <v>109311.30333333333</v>
      </c>
      <c r="P121" s="3">
        <f>IF(O121="","",O121*MAX(I121,J121))</f>
      </c>
      <c r="Q121" s="0" t="s">
        <v>106</v>
      </c>
      <c r="R121" s="0" t="s">
        <v>107</v>
      </c>
    </row>
    <row r="122">
      <c r="A122" s="0">
        <v>1247</v>
      </c>
      <c r="B122" s="0" t="s">
        <v>27</v>
      </c>
      <c r="C122" s="0" t="s">
        <v>32</v>
      </c>
      <c r="D122" s="0" t="s">
        <v>4363</v>
      </c>
      <c r="E122" s="5" t="s">
        <v>4364</v>
      </c>
      <c r="I122" s="2">
        <v>0</v>
      </c>
      <c r="J122" s="2">
        <v>30</v>
      </c>
      <c r="M122" s="5" t="s">
        <v>3504</v>
      </c>
      <c r="N122" s="0" t="s">
        <v>104</v>
      </c>
      <c r="O122" s="3">
        <v>55347.54833333334</v>
      </c>
      <c r="P122" s="3">
        <f>IF(O122="","",O122*MAX(I122,J122))</f>
      </c>
      <c r="Q122" s="0" t="s">
        <v>106</v>
      </c>
      <c r="R122" s="0" t="s">
        <v>107</v>
      </c>
    </row>
    <row r="123">
      <c r="A123" s="0">
        <v>1248</v>
      </c>
      <c r="B123" s="0" t="s">
        <v>28</v>
      </c>
      <c r="C123" s="0" t="s">
        <v>32</v>
      </c>
      <c r="D123" s="0" t="s">
        <v>4363</v>
      </c>
      <c r="E123" s="5" t="s">
        <v>4364</v>
      </c>
      <c r="I123" s="2">
        <v>0</v>
      </c>
      <c r="J123" s="2">
        <v>2</v>
      </c>
      <c r="M123" s="5" t="s">
        <v>3504</v>
      </c>
      <c r="N123" s="0" t="s">
        <v>104</v>
      </c>
      <c r="O123" s="3">
        <v>48000</v>
      </c>
      <c r="P123" s="3">
        <f>IF(O123="","",O123*MAX(I123,J123))</f>
      </c>
      <c r="Q123" s="0" t="s">
        <v>106</v>
      </c>
      <c r="R123" s="0" t="s">
        <v>107</v>
      </c>
    </row>
    <row r="124">
      <c r="A124" s="0">
        <v>1249</v>
      </c>
      <c r="B124" s="0" t="s">
        <v>26</v>
      </c>
      <c r="C124" s="0" t="s">
        <v>32</v>
      </c>
      <c r="D124" s="0" t="s">
        <v>4368</v>
      </c>
      <c r="E124" s="5" t="s">
        <v>4369</v>
      </c>
      <c r="I124" s="2">
        <v>0</v>
      </c>
      <c r="J124" s="2">
        <v>3</v>
      </c>
      <c r="M124" s="5" t="s">
        <v>3504</v>
      </c>
      <c r="N124" s="0" t="s">
        <v>104</v>
      </c>
      <c r="O124" s="3">
        <v>118906.11666666665</v>
      </c>
      <c r="P124" s="3">
        <f>IF(O124="","",O124*MAX(I124,J124))</f>
      </c>
      <c r="Q124" s="0" t="s">
        <v>106</v>
      </c>
      <c r="R124" s="0" t="s">
        <v>107</v>
      </c>
    </row>
    <row r="125">
      <c r="A125" s="0">
        <v>1250</v>
      </c>
      <c r="B125" s="0" t="s">
        <v>27</v>
      </c>
      <c r="C125" s="0" t="s">
        <v>32</v>
      </c>
      <c r="D125" s="0" t="s">
        <v>4368</v>
      </c>
      <c r="E125" s="5" t="s">
        <v>4369</v>
      </c>
      <c r="I125" s="2">
        <v>0</v>
      </c>
      <c r="J125" s="2">
        <v>63</v>
      </c>
      <c r="M125" s="5" t="s">
        <v>3504</v>
      </c>
      <c r="N125" s="0" t="s">
        <v>104</v>
      </c>
      <c r="O125" s="3">
        <v>48831.17841269841</v>
      </c>
      <c r="P125" s="3">
        <f>IF(O125="","",O125*MAX(I125,J125))</f>
      </c>
      <c r="Q125" s="0" t="s">
        <v>106</v>
      </c>
      <c r="R125" s="0" t="s">
        <v>107</v>
      </c>
    </row>
    <row r="126">
      <c r="A126" s="0">
        <v>1251</v>
      </c>
      <c r="B126" s="0" t="s">
        <v>28</v>
      </c>
      <c r="C126" s="0" t="s">
        <v>32</v>
      </c>
      <c r="D126" s="0" t="s">
        <v>4368</v>
      </c>
      <c r="E126" s="5" t="s">
        <v>4369</v>
      </c>
      <c r="I126" s="2">
        <v>0</v>
      </c>
      <c r="J126" s="2">
        <v>12</v>
      </c>
      <c r="M126" s="5" t="s">
        <v>3504</v>
      </c>
      <c r="N126" s="0" t="s">
        <v>104</v>
      </c>
      <c r="O126" s="3">
        <v>85884.66666666667</v>
      </c>
      <c r="P126" s="3">
        <f>IF(O126="","",O126*MAX(I126,J126))</f>
      </c>
      <c r="Q126" s="0" t="s">
        <v>106</v>
      </c>
      <c r="R126" s="0" t="s">
        <v>107</v>
      </c>
    </row>
    <row r="127">
      <c r="A127" s="0">
        <v>1252</v>
      </c>
      <c r="B127" s="0" t="s">
        <v>26</v>
      </c>
      <c r="C127" s="0" t="s">
        <v>32</v>
      </c>
      <c r="D127" s="0" t="s">
        <v>4373</v>
      </c>
      <c r="E127" s="5" t="s">
        <v>4374</v>
      </c>
      <c r="I127" s="2">
        <v>0</v>
      </c>
      <c r="J127" s="2">
        <v>3</v>
      </c>
      <c r="M127" s="5" t="s">
        <v>3504</v>
      </c>
      <c r="N127" s="0" t="s">
        <v>104</v>
      </c>
      <c r="O127" s="3">
        <v>182684.83333333334</v>
      </c>
      <c r="P127" s="3">
        <f>IF(O127="","",O127*MAX(I127,J127))</f>
      </c>
      <c r="Q127" s="0" t="s">
        <v>106</v>
      </c>
      <c r="R127" s="0" t="s">
        <v>107</v>
      </c>
    </row>
    <row r="128">
      <c r="A128" s="0">
        <v>1253</v>
      </c>
      <c r="B128" s="0" t="s">
        <v>26</v>
      </c>
      <c r="C128" s="0" t="s">
        <v>32</v>
      </c>
      <c r="D128" s="0" t="s">
        <v>4376</v>
      </c>
      <c r="E128" s="5" t="s">
        <v>4377</v>
      </c>
      <c r="I128" s="2">
        <v>0</v>
      </c>
      <c r="J128" s="2">
        <v>3</v>
      </c>
      <c r="M128" s="5" t="s">
        <v>3504</v>
      </c>
      <c r="N128" s="0" t="s">
        <v>104</v>
      </c>
      <c r="O128" s="3">
        <v>143657</v>
      </c>
      <c r="P128" s="3">
        <f>IF(O128="","",O128*MAX(I128,J128))</f>
      </c>
      <c r="Q128" s="0" t="s">
        <v>106</v>
      </c>
      <c r="R128" s="0" t="s">
        <v>107</v>
      </c>
    </row>
    <row r="129">
      <c r="A129" s="0">
        <v>1254</v>
      </c>
      <c r="B129" s="0" t="s">
        <v>26</v>
      </c>
      <c r="C129" s="0" t="s">
        <v>32</v>
      </c>
      <c r="D129" s="0" t="s">
        <v>4379</v>
      </c>
      <c r="E129" s="5" t="s">
        <v>4380</v>
      </c>
      <c r="I129" s="2">
        <v>0</v>
      </c>
      <c r="J129" s="2">
        <v>3</v>
      </c>
      <c r="M129" s="5" t="s">
        <v>3504</v>
      </c>
      <c r="N129" s="0" t="s">
        <v>104</v>
      </c>
      <c r="O129" s="3">
        <v>202198.75</v>
      </c>
      <c r="P129" s="3">
        <f>IF(O129="","",O129*MAX(I129,J129))</f>
      </c>
      <c r="Q129" s="0" t="s">
        <v>106</v>
      </c>
      <c r="R129" s="0" t="s">
        <v>107</v>
      </c>
    </row>
    <row r="130">
      <c r="A130" s="0">
        <v>1255</v>
      </c>
      <c r="B130" s="0" t="s">
        <v>26</v>
      </c>
      <c r="C130" s="0" t="s">
        <v>32</v>
      </c>
      <c r="D130" s="0" t="s">
        <v>4382</v>
      </c>
      <c r="E130" s="5" t="s">
        <v>4383</v>
      </c>
      <c r="I130" s="2">
        <v>0</v>
      </c>
      <c r="J130" s="2">
        <v>3</v>
      </c>
      <c r="M130" s="5" t="s">
        <v>3504</v>
      </c>
      <c r="N130" s="0" t="s">
        <v>104</v>
      </c>
      <c r="O130" s="3">
        <v>5122.84</v>
      </c>
      <c r="P130" s="3">
        <f>IF(O130="","",O130*MAX(I130,J130))</f>
      </c>
      <c r="Q130" s="0" t="s">
        <v>106</v>
      </c>
      <c r="R130" s="0" t="s">
        <v>107</v>
      </c>
    </row>
    <row r="131">
      <c r="A131" s="0">
        <v>1256</v>
      </c>
      <c r="B131" s="0" t="s">
        <v>28</v>
      </c>
      <c r="C131" s="0" t="s">
        <v>32</v>
      </c>
      <c r="D131" s="0" t="s">
        <v>4382</v>
      </c>
      <c r="E131" s="5" t="s">
        <v>4383</v>
      </c>
      <c r="I131" s="2">
        <v>0</v>
      </c>
      <c r="J131" s="2">
        <v>10</v>
      </c>
      <c r="M131" s="5" t="s">
        <v>3504</v>
      </c>
      <c r="N131" s="0" t="s">
        <v>104</v>
      </c>
      <c r="O131" s="3">
        <v>2300</v>
      </c>
      <c r="P131" s="3">
        <f>IF(O131="","",O131*MAX(I131,J131))</f>
      </c>
      <c r="Q131" s="0" t="s">
        <v>106</v>
      </c>
      <c r="R131" s="0" t="s">
        <v>107</v>
      </c>
    </row>
    <row r="132">
      <c r="A132" s="0">
        <v>1257</v>
      </c>
      <c r="B132" s="0" t="s">
        <v>26</v>
      </c>
      <c r="C132" s="0" t="s">
        <v>32</v>
      </c>
      <c r="D132" s="0" t="s">
        <v>4386</v>
      </c>
      <c r="E132" s="5" t="s">
        <v>4387</v>
      </c>
      <c r="I132" s="2">
        <v>0</v>
      </c>
      <c r="J132" s="2">
        <v>6</v>
      </c>
      <c r="M132" s="5" t="s">
        <v>3504</v>
      </c>
      <c r="N132" s="0" t="s">
        <v>104</v>
      </c>
      <c r="O132" s="3">
        <v>4644.676666666667</v>
      </c>
      <c r="P132" s="3">
        <f>IF(O132="","",O132*MAX(I132,J132))</f>
      </c>
      <c r="Q132" s="0" t="s">
        <v>106</v>
      </c>
      <c r="R132" s="0" t="s">
        <v>107</v>
      </c>
    </row>
    <row r="133">
      <c r="A133" s="0">
        <v>1258</v>
      </c>
      <c r="B133" s="0" t="s">
        <v>27</v>
      </c>
      <c r="C133" s="0" t="s">
        <v>32</v>
      </c>
      <c r="D133" s="0" t="s">
        <v>4386</v>
      </c>
      <c r="E133" s="5" t="s">
        <v>4387</v>
      </c>
      <c r="I133" s="2">
        <v>0</v>
      </c>
      <c r="J133" s="2">
        <v>12</v>
      </c>
      <c r="M133" s="5" t="s">
        <v>3504</v>
      </c>
      <c r="N133" s="0" t="s">
        <v>104</v>
      </c>
      <c r="O133" s="3">
        <v>5022</v>
      </c>
      <c r="P133" s="3">
        <f>IF(O133="","",O133*MAX(I133,J133))</f>
      </c>
      <c r="Q133" s="0" t="s">
        <v>106</v>
      </c>
      <c r="R133" s="0" t="s">
        <v>107</v>
      </c>
    </row>
    <row r="134">
      <c r="A134" s="0">
        <v>1259</v>
      </c>
      <c r="B134" s="0" t="s">
        <v>28</v>
      </c>
      <c r="C134" s="0" t="s">
        <v>32</v>
      </c>
      <c r="D134" s="0" t="s">
        <v>4386</v>
      </c>
      <c r="E134" s="5" t="s">
        <v>4387</v>
      </c>
      <c r="I134" s="2">
        <v>0</v>
      </c>
      <c r="J134" s="2">
        <v>2</v>
      </c>
      <c r="M134" s="5" t="s">
        <v>3504</v>
      </c>
      <c r="N134" s="0" t="s">
        <v>104</v>
      </c>
      <c r="O134" s="3">
        <v>5950.41</v>
      </c>
      <c r="P134" s="3">
        <f>IF(O134="","",O134*MAX(I134,J134))</f>
      </c>
      <c r="Q134" s="0" t="s">
        <v>106</v>
      </c>
      <c r="R134" s="0" t="s">
        <v>107</v>
      </c>
    </row>
    <row r="135">
      <c r="A135" s="0">
        <v>1260</v>
      </c>
      <c r="B135" s="0" t="s">
        <v>26</v>
      </c>
      <c r="C135" s="0" t="s">
        <v>32</v>
      </c>
      <c r="D135" s="0" t="s">
        <v>4391</v>
      </c>
      <c r="E135" s="5" t="s">
        <v>4392</v>
      </c>
      <c r="I135" s="2">
        <v>0</v>
      </c>
      <c r="J135" s="2">
        <v>3</v>
      </c>
      <c r="M135" s="5" t="s">
        <v>3504</v>
      </c>
      <c r="N135" s="0" t="s">
        <v>104</v>
      </c>
      <c r="O135" s="3">
        <v>119028.08333333333</v>
      </c>
      <c r="P135" s="3">
        <f>IF(O135="","",O135*MAX(I135,J135))</f>
      </c>
      <c r="Q135" s="0" t="s">
        <v>106</v>
      </c>
      <c r="R135" s="0" t="s">
        <v>107</v>
      </c>
    </row>
    <row r="136">
      <c r="A136" s="0">
        <v>1261</v>
      </c>
      <c r="B136" s="0" t="s">
        <v>26</v>
      </c>
      <c r="C136" s="0" t="s">
        <v>32</v>
      </c>
      <c r="D136" s="0" t="s">
        <v>4394</v>
      </c>
      <c r="E136" s="5" t="s">
        <v>4395</v>
      </c>
      <c r="I136" s="2">
        <v>0</v>
      </c>
      <c r="J136" s="2">
        <v>3</v>
      </c>
      <c r="M136" s="5" t="s">
        <v>3504</v>
      </c>
      <c r="N136" s="0" t="s">
        <v>104</v>
      </c>
      <c r="O136" s="3">
        <v>21727.163333333334</v>
      </c>
      <c r="P136" s="3">
        <f>IF(O136="","",O136*MAX(I136,J136))</f>
      </c>
      <c r="Q136" s="0" t="s">
        <v>106</v>
      </c>
      <c r="R136" s="0" t="s">
        <v>107</v>
      </c>
    </row>
    <row r="137">
      <c r="A137" s="0">
        <v>1262</v>
      </c>
      <c r="B137" s="0" t="s">
        <v>27</v>
      </c>
      <c r="C137" s="0" t="s">
        <v>32</v>
      </c>
      <c r="D137" s="0" t="s">
        <v>4394</v>
      </c>
      <c r="E137" s="5" t="s">
        <v>4395</v>
      </c>
      <c r="I137" s="2">
        <v>0</v>
      </c>
      <c r="J137" s="2">
        <v>53</v>
      </c>
      <c r="M137" s="5" t="s">
        <v>3504</v>
      </c>
      <c r="N137" s="0" t="s">
        <v>104</v>
      </c>
      <c r="O137" s="3">
        <v>13773.235283018867</v>
      </c>
      <c r="P137" s="3">
        <f>IF(O137="","",O137*MAX(I137,J137))</f>
      </c>
      <c r="Q137" s="0" t="s">
        <v>106</v>
      </c>
      <c r="R137" s="0" t="s">
        <v>107</v>
      </c>
    </row>
    <row r="138">
      <c r="A138" s="0">
        <v>1263</v>
      </c>
      <c r="B138" s="0" t="s">
        <v>28</v>
      </c>
      <c r="C138" s="0" t="s">
        <v>32</v>
      </c>
      <c r="D138" s="0" t="s">
        <v>4394</v>
      </c>
      <c r="E138" s="5" t="s">
        <v>4395</v>
      </c>
      <c r="I138" s="2">
        <v>0</v>
      </c>
      <c r="J138" s="2">
        <v>9</v>
      </c>
      <c r="M138" s="5" t="s">
        <v>3504</v>
      </c>
      <c r="N138" s="0" t="s">
        <v>104</v>
      </c>
      <c r="O138" s="3">
        <v>14377</v>
      </c>
      <c r="P138" s="3">
        <f>IF(O138="","",O138*MAX(I138,J138))</f>
      </c>
      <c r="Q138" s="0" t="s">
        <v>106</v>
      </c>
      <c r="R138" s="0" t="s">
        <v>107</v>
      </c>
    </row>
    <row r="139">
      <c r="A139" s="0">
        <v>1282</v>
      </c>
      <c r="B139" s="0" t="s">
        <v>26</v>
      </c>
      <c r="C139" s="0" t="s">
        <v>32</v>
      </c>
      <c r="D139" s="0" t="s">
        <v>4434</v>
      </c>
      <c r="E139" s="5" t="s">
        <v>4435</v>
      </c>
      <c r="I139" s="2">
        <v>0</v>
      </c>
      <c r="J139" s="2">
        <v>2</v>
      </c>
      <c r="M139" s="5" t="s">
        <v>3504</v>
      </c>
      <c r="N139" s="0" t="s">
        <v>104</v>
      </c>
      <c r="O139" s="3">
        <v>11685.96</v>
      </c>
      <c r="P139" s="3">
        <f>IF(O139="","",O139*MAX(I139,J139))</f>
      </c>
      <c r="Q139" s="0" t="s">
        <v>106</v>
      </c>
      <c r="R139" s="0" t="s">
        <v>107</v>
      </c>
    </row>
    <row r="140">
      <c r="A140" s="0">
        <v>1283</v>
      </c>
      <c r="B140" s="0" t="s">
        <v>27</v>
      </c>
      <c r="C140" s="0" t="s">
        <v>32</v>
      </c>
      <c r="D140" s="0" t="s">
        <v>4434</v>
      </c>
      <c r="E140" s="5" t="s">
        <v>4435</v>
      </c>
      <c r="I140" s="2">
        <v>0</v>
      </c>
      <c r="J140" s="2">
        <v>32</v>
      </c>
      <c r="M140" s="5" t="s">
        <v>3504</v>
      </c>
      <c r="N140" s="0" t="s">
        <v>104</v>
      </c>
      <c r="O140" s="3">
        <v>14002.66375</v>
      </c>
      <c r="P140" s="3">
        <f>IF(O140="","",O140*MAX(I140,J140))</f>
      </c>
      <c r="Q140" s="0" t="s">
        <v>106</v>
      </c>
      <c r="R140" s="0" t="s">
        <v>107</v>
      </c>
    </row>
    <row r="141">
      <c r="A141" s="0">
        <v>1284</v>
      </c>
      <c r="B141" s="0" t="s">
        <v>28</v>
      </c>
      <c r="C141" s="0" t="s">
        <v>32</v>
      </c>
      <c r="D141" s="0" t="s">
        <v>4434</v>
      </c>
      <c r="E141" s="5" t="s">
        <v>4435</v>
      </c>
      <c r="I141" s="2">
        <v>0</v>
      </c>
      <c r="J141" s="2">
        <v>13</v>
      </c>
      <c r="M141" s="5" t="s">
        <v>3504</v>
      </c>
      <c r="N141" s="0" t="s">
        <v>104</v>
      </c>
      <c r="O141" s="3">
        <v>11095</v>
      </c>
      <c r="P141" s="3">
        <f>IF(O141="","",O141*MAX(I141,J141))</f>
      </c>
      <c r="Q141" s="0" t="s">
        <v>106</v>
      </c>
      <c r="R141" s="0" t="s">
        <v>107</v>
      </c>
    </row>
    <row r="142">
      <c r="A142" s="0">
        <v>1285</v>
      </c>
      <c r="B142" s="0" t="s">
        <v>26</v>
      </c>
      <c r="C142" s="0" t="s">
        <v>32</v>
      </c>
      <c r="D142" s="0" t="s">
        <v>4439</v>
      </c>
      <c r="E142" s="5" t="s">
        <v>4440</v>
      </c>
      <c r="I142" s="2">
        <v>0</v>
      </c>
      <c r="J142" s="2">
        <v>2</v>
      </c>
      <c r="M142" s="5" t="s">
        <v>3504</v>
      </c>
      <c r="N142" s="0" t="s">
        <v>104</v>
      </c>
      <c r="O142" s="3">
        <v>49946.115</v>
      </c>
      <c r="P142" s="3">
        <f>IF(O142="","",O142*MAX(I142,J142))</f>
      </c>
      <c r="Q142" s="0" t="s">
        <v>106</v>
      </c>
      <c r="R142" s="0" t="s">
        <v>107</v>
      </c>
    </row>
    <row r="143">
      <c r="A143" s="0">
        <v>1286</v>
      </c>
      <c r="B143" s="0" t="s">
        <v>27</v>
      </c>
      <c r="C143" s="0" t="s">
        <v>32</v>
      </c>
      <c r="D143" s="0" t="s">
        <v>4439</v>
      </c>
      <c r="E143" s="5" t="s">
        <v>4440</v>
      </c>
      <c r="I143" s="2">
        <v>0</v>
      </c>
      <c r="J143" s="2">
        <v>15</v>
      </c>
      <c r="M143" s="5" t="s">
        <v>3504</v>
      </c>
      <c r="N143" s="0" t="s">
        <v>104</v>
      </c>
      <c r="O143" s="3">
        <v>25127.12</v>
      </c>
      <c r="P143" s="3">
        <f>IF(O143="","",O143*MAX(I143,J143))</f>
      </c>
      <c r="Q143" s="0" t="s">
        <v>106</v>
      </c>
      <c r="R143" s="0" t="s">
        <v>107</v>
      </c>
    </row>
    <row r="144">
      <c r="A144" s="0">
        <v>1287</v>
      </c>
      <c r="B144" s="0" t="s">
        <v>28</v>
      </c>
      <c r="C144" s="0" t="s">
        <v>32</v>
      </c>
      <c r="D144" s="0" t="s">
        <v>4439</v>
      </c>
      <c r="E144" s="5" t="s">
        <v>4440</v>
      </c>
      <c r="I144" s="2">
        <v>0</v>
      </c>
      <c r="J144" s="2">
        <v>5</v>
      </c>
      <c r="M144" s="5" t="s">
        <v>3504</v>
      </c>
      <c r="N144" s="0" t="s">
        <v>104</v>
      </c>
      <c r="O144" s="3">
        <v>25127.120000000003</v>
      </c>
      <c r="P144" s="3">
        <f>IF(O144="","",O144*MAX(I144,J144))</f>
      </c>
      <c r="Q144" s="0" t="s">
        <v>106</v>
      </c>
      <c r="R144" s="0" t="s">
        <v>107</v>
      </c>
    </row>
    <row r="145">
      <c r="A145" s="0">
        <v>1288</v>
      </c>
      <c r="B145" s="0" t="s">
        <v>26</v>
      </c>
      <c r="C145" s="0" t="s">
        <v>32</v>
      </c>
      <c r="D145" s="0" t="s">
        <v>4444</v>
      </c>
      <c r="E145" s="5" t="s">
        <v>4445</v>
      </c>
      <c r="I145" s="2">
        <v>0</v>
      </c>
      <c r="J145" s="2">
        <v>2</v>
      </c>
      <c r="M145" s="5" t="s">
        <v>3504</v>
      </c>
      <c r="N145" s="0" t="s">
        <v>104</v>
      </c>
      <c r="O145" s="3">
        <v>52350.685</v>
      </c>
      <c r="P145" s="3">
        <f>IF(O145="","",O145*MAX(I145,J145))</f>
      </c>
      <c r="Q145" s="0" t="s">
        <v>106</v>
      </c>
      <c r="R145" s="0" t="s">
        <v>107</v>
      </c>
    </row>
    <row r="146">
      <c r="A146" s="0">
        <v>1289</v>
      </c>
      <c r="B146" s="0" t="s">
        <v>27</v>
      </c>
      <c r="C146" s="0" t="s">
        <v>32</v>
      </c>
      <c r="D146" s="0" t="s">
        <v>4444</v>
      </c>
      <c r="E146" s="5" t="s">
        <v>4445</v>
      </c>
      <c r="I146" s="2">
        <v>0</v>
      </c>
      <c r="J146" s="2">
        <v>31</v>
      </c>
      <c r="M146" s="5" t="s">
        <v>3504</v>
      </c>
      <c r="N146" s="0" t="s">
        <v>104</v>
      </c>
      <c r="O146" s="3">
        <v>25127.12</v>
      </c>
      <c r="P146" s="3">
        <f>IF(O146="","",O146*MAX(I146,J146))</f>
      </c>
      <c r="Q146" s="0" t="s">
        <v>106</v>
      </c>
      <c r="R146" s="0" t="s">
        <v>107</v>
      </c>
    </row>
    <row r="147">
      <c r="A147" s="0">
        <v>1290</v>
      </c>
      <c r="B147" s="0" t="s">
        <v>28</v>
      </c>
      <c r="C147" s="0" t="s">
        <v>32</v>
      </c>
      <c r="D147" s="0" t="s">
        <v>4444</v>
      </c>
      <c r="E147" s="5" t="s">
        <v>4445</v>
      </c>
      <c r="I147" s="2">
        <v>0</v>
      </c>
      <c r="J147" s="2">
        <v>6</v>
      </c>
      <c r="M147" s="5" t="s">
        <v>3504</v>
      </c>
      <c r="N147" s="0" t="s">
        <v>104</v>
      </c>
      <c r="O147" s="3">
        <v>25127.12</v>
      </c>
      <c r="P147" s="3">
        <f>IF(O147="","",O147*MAX(I147,J147))</f>
      </c>
      <c r="Q147" s="0" t="s">
        <v>106</v>
      </c>
      <c r="R147" s="0" t="s">
        <v>107</v>
      </c>
    </row>
    <row r="148">
      <c r="A148" s="0">
        <v>1291</v>
      </c>
      <c r="B148" s="0" t="s">
        <v>26</v>
      </c>
      <c r="C148" s="0" t="s">
        <v>32</v>
      </c>
      <c r="D148" s="0" t="s">
        <v>4449</v>
      </c>
      <c r="E148" s="5" t="s">
        <v>4450</v>
      </c>
      <c r="I148" s="2">
        <v>0</v>
      </c>
      <c r="J148" s="2">
        <v>2</v>
      </c>
      <c r="M148" s="5" t="s">
        <v>3504</v>
      </c>
      <c r="N148" s="0" t="s">
        <v>104</v>
      </c>
      <c r="O148" s="3">
        <v>58932.51</v>
      </c>
      <c r="P148" s="3">
        <f>IF(O148="","",O148*MAX(I148,J148))</f>
      </c>
      <c r="Q148" s="0" t="s">
        <v>106</v>
      </c>
      <c r="R148" s="0" t="s">
        <v>107</v>
      </c>
    </row>
    <row r="149">
      <c r="A149" s="0">
        <v>1292</v>
      </c>
      <c r="B149" s="0" t="s">
        <v>27</v>
      </c>
      <c r="C149" s="0" t="s">
        <v>32</v>
      </c>
      <c r="D149" s="0" t="s">
        <v>4449</v>
      </c>
      <c r="E149" s="5" t="s">
        <v>4450</v>
      </c>
      <c r="I149" s="2">
        <v>0</v>
      </c>
      <c r="J149" s="2">
        <v>32</v>
      </c>
      <c r="M149" s="5" t="s">
        <v>3504</v>
      </c>
      <c r="N149" s="0" t="s">
        <v>104</v>
      </c>
      <c r="O149" s="3">
        <v>24825.34</v>
      </c>
      <c r="P149" s="3">
        <f>IF(O149="","",O149*MAX(I149,J149))</f>
      </c>
      <c r="Q149" s="0" t="s">
        <v>106</v>
      </c>
      <c r="R149" s="0" t="s">
        <v>107</v>
      </c>
    </row>
    <row r="150">
      <c r="A150" s="0">
        <v>1293</v>
      </c>
      <c r="B150" s="0" t="s">
        <v>28</v>
      </c>
      <c r="C150" s="0" t="s">
        <v>32</v>
      </c>
      <c r="D150" s="0" t="s">
        <v>4449</v>
      </c>
      <c r="E150" s="5" t="s">
        <v>4450</v>
      </c>
      <c r="I150" s="2">
        <v>0</v>
      </c>
      <c r="J150" s="2">
        <v>5</v>
      </c>
      <c r="M150" s="5" t="s">
        <v>3504</v>
      </c>
      <c r="N150" s="0" t="s">
        <v>104</v>
      </c>
      <c r="O150" s="3">
        <v>25127.120000000003</v>
      </c>
      <c r="P150" s="3">
        <f>IF(O150="","",O150*MAX(I150,J150))</f>
      </c>
      <c r="Q150" s="0" t="s">
        <v>106</v>
      </c>
      <c r="R150" s="0" t="s">
        <v>107</v>
      </c>
    </row>
    <row r="151">
      <c r="A151" s="0">
        <v>1294</v>
      </c>
      <c r="B151" s="0" t="s">
        <v>26</v>
      </c>
      <c r="C151" s="0" t="s">
        <v>32</v>
      </c>
      <c r="D151" s="0" t="s">
        <v>4454</v>
      </c>
      <c r="E151" s="5" t="s">
        <v>4455</v>
      </c>
      <c r="I151" s="2">
        <v>0</v>
      </c>
      <c r="J151" s="2">
        <v>2</v>
      </c>
      <c r="M151" s="5" t="s">
        <v>3504</v>
      </c>
      <c r="N151" s="0" t="s">
        <v>104</v>
      </c>
      <c r="O151" s="3">
        <v>57216.02</v>
      </c>
      <c r="P151" s="3">
        <f>IF(O151="","",O151*MAX(I151,J151))</f>
      </c>
      <c r="Q151" s="0" t="s">
        <v>106</v>
      </c>
      <c r="R151" s="0" t="s">
        <v>107</v>
      </c>
    </row>
    <row r="152">
      <c r="A152" s="0">
        <v>1295</v>
      </c>
      <c r="B152" s="0" t="s">
        <v>27</v>
      </c>
      <c r="C152" s="0" t="s">
        <v>32</v>
      </c>
      <c r="D152" s="0" t="s">
        <v>4454</v>
      </c>
      <c r="E152" s="5" t="s">
        <v>4455</v>
      </c>
      <c r="I152" s="2">
        <v>0</v>
      </c>
      <c r="J152" s="2">
        <v>20</v>
      </c>
      <c r="M152" s="5" t="s">
        <v>3504</v>
      </c>
      <c r="N152" s="0" t="s">
        <v>104</v>
      </c>
      <c r="O152" s="3">
        <v>24704.628</v>
      </c>
      <c r="P152" s="3">
        <f>IF(O152="","",O152*MAX(I152,J152))</f>
      </c>
      <c r="Q152" s="0" t="s">
        <v>106</v>
      </c>
      <c r="R152" s="0" t="s">
        <v>107</v>
      </c>
    </row>
    <row r="153">
      <c r="A153" s="0">
        <v>1296</v>
      </c>
      <c r="B153" s="0" t="s">
        <v>28</v>
      </c>
      <c r="C153" s="0" t="s">
        <v>32</v>
      </c>
      <c r="D153" s="0" t="s">
        <v>4454</v>
      </c>
      <c r="E153" s="5" t="s">
        <v>4455</v>
      </c>
      <c r="I153" s="2">
        <v>0</v>
      </c>
      <c r="J153" s="2">
        <v>3</v>
      </c>
      <c r="M153" s="5" t="s">
        <v>3504</v>
      </c>
      <c r="N153" s="0" t="s">
        <v>104</v>
      </c>
      <c r="O153" s="3">
        <v>25127.12</v>
      </c>
      <c r="P153" s="3">
        <f>IF(O153="","",O153*MAX(I153,J153))</f>
      </c>
      <c r="Q153" s="0" t="s">
        <v>106</v>
      </c>
      <c r="R153" s="0" t="s">
        <v>107</v>
      </c>
    </row>
    <row r="154">
      <c r="A154" s="0">
        <v>1297</v>
      </c>
      <c r="B154" s="0" t="s">
        <v>26</v>
      </c>
      <c r="C154" s="0" t="s">
        <v>32</v>
      </c>
      <c r="D154" s="0" t="s">
        <v>4459</v>
      </c>
      <c r="E154" s="5" t="s">
        <v>4460</v>
      </c>
      <c r="I154" s="2">
        <v>0</v>
      </c>
      <c r="J154" s="2">
        <v>2</v>
      </c>
      <c r="M154" s="5" t="s">
        <v>3504</v>
      </c>
      <c r="N154" s="0" t="s">
        <v>104</v>
      </c>
      <c r="O154" s="3">
        <v>143657</v>
      </c>
      <c r="P154" s="3">
        <f>IF(O154="","",O154*MAX(I154,J154))</f>
      </c>
      <c r="Q154" s="0" t="s">
        <v>106</v>
      </c>
      <c r="R154" s="0" t="s">
        <v>107</v>
      </c>
    </row>
    <row r="155">
      <c r="A155" s="0">
        <v>1298</v>
      </c>
      <c r="B155" s="0" t="s">
        <v>26</v>
      </c>
      <c r="C155" s="0" t="s">
        <v>32</v>
      </c>
      <c r="D155" s="0" t="s">
        <v>4462</v>
      </c>
      <c r="E155" s="5" t="s">
        <v>4463</v>
      </c>
      <c r="I155" s="2">
        <v>0</v>
      </c>
      <c r="J155" s="2">
        <v>2</v>
      </c>
      <c r="M155" s="5" t="s">
        <v>3504</v>
      </c>
      <c r="N155" s="0" t="s">
        <v>104</v>
      </c>
      <c r="O155" s="3">
        <v>143657</v>
      </c>
      <c r="P155" s="3">
        <f>IF(O155="","",O155*MAX(I155,J155))</f>
      </c>
      <c r="Q155" s="0" t="s">
        <v>106</v>
      </c>
      <c r="R155" s="0" t="s">
        <v>107</v>
      </c>
    </row>
    <row r="156">
      <c r="A156" s="0">
        <v>1299</v>
      </c>
      <c r="B156" s="0" t="s">
        <v>26</v>
      </c>
      <c r="C156" s="0" t="s">
        <v>32</v>
      </c>
      <c r="D156" s="0" t="s">
        <v>4465</v>
      </c>
      <c r="E156" s="5" t="s">
        <v>4466</v>
      </c>
      <c r="I156" s="2">
        <v>0</v>
      </c>
      <c r="J156" s="2">
        <v>2</v>
      </c>
      <c r="M156" s="5" t="s">
        <v>3504</v>
      </c>
      <c r="N156" s="0" t="s">
        <v>104</v>
      </c>
      <c r="O156" s="3">
        <v>202198.75</v>
      </c>
      <c r="P156" s="3">
        <f>IF(O156="","",O156*MAX(I156,J156))</f>
      </c>
      <c r="Q156" s="0" t="s">
        <v>106</v>
      </c>
      <c r="R156" s="0" t="s">
        <v>107</v>
      </c>
    </row>
    <row r="157">
      <c r="A157" s="0">
        <v>1300</v>
      </c>
      <c r="B157" s="0" t="s">
        <v>26</v>
      </c>
      <c r="C157" s="0" t="s">
        <v>32</v>
      </c>
      <c r="D157" s="0" t="s">
        <v>4468</v>
      </c>
      <c r="E157" s="5" t="s">
        <v>4469</v>
      </c>
      <c r="I157" s="2">
        <v>0</v>
      </c>
      <c r="J157" s="2">
        <v>2</v>
      </c>
      <c r="M157" s="5" t="s">
        <v>3504</v>
      </c>
      <c r="N157" s="0" t="s">
        <v>104</v>
      </c>
      <c r="O157" s="3">
        <v>107418.5</v>
      </c>
      <c r="P157" s="3">
        <f>IF(O157="","",O157*MAX(I157,J157))</f>
      </c>
      <c r="Q157" s="0" t="s">
        <v>106</v>
      </c>
      <c r="R157" s="0" t="s">
        <v>107</v>
      </c>
    </row>
    <row r="158">
      <c r="A158" s="0">
        <v>1301</v>
      </c>
      <c r="B158" s="0" t="s">
        <v>26</v>
      </c>
      <c r="C158" s="0" t="s">
        <v>32</v>
      </c>
      <c r="D158" s="0" t="s">
        <v>4471</v>
      </c>
      <c r="E158" s="5" t="s">
        <v>4472</v>
      </c>
      <c r="I158" s="2">
        <v>0</v>
      </c>
      <c r="J158" s="2">
        <v>2</v>
      </c>
      <c r="M158" s="5" t="s">
        <v>3504</v>
      </c>
      <c r="N158" s="0" t="s">
        <v>104</v>
      </c>
      <c r="O158" s="3">
        <v>78386.965</v>
      </c>
      <c r="P158" s="3">
        <f>IF(O158="","",O158*MAX(I158,J158))</f>
      </c>
      <c r="Q158" s="0" t="s">
        <v>106</v>
      </c>
      <c r="R158" s="0" t="s">
        <v>107</v>
      </c>
    </row>
    <row r="159">
      <c r="A159" s="0">
        <v>1302</v>
      </c>
      <c r="B159" s="0" t="s">
        <v>28</v>
      </c>
      <c r="C159" s="0" t="s">
        <v>32</v>
      </c>
      <c r="D159" s="0" t="s">
        <v>4471</v>
      </c>
      <c r="E159" s="5" t="s">
        <v>4472</v>
      </c>
      <c r="I159" s="2">
        <v>0</v>
      </c>
      <c r="J159" s="2">
        <v>3</v>
      </c>
      <c r="M159" s="5" t="s">
        <v>3504</v>
      </c>
      <c r="N159" s="0" t="s">
        <v>104</v>
      </c>
      <c r="O159" s="3">
        <v>75682.84</v>
      </c>
      <c r="P159" s="3">
        <f>IF(O159="","",O159*MAX(I159,J159))</f>
      </c>
      <c r="Q159" s="0" t="s">
        <v>106</v>
      </c>
      <c r="R159" s="0" t="s">
        <v>107</v>
      </c>
    </row>
    <row r="160">
      <c r="A160" s="0">
        <v>1303</v>
      </c>
      <c r="B160" s="0" t="s">
        <v>26</v>
      </c>
      <c r="C160" s="0" t="s">
        <v>32</v>
      </c>
      <c r="D160" s="0" t="s">
        <v>4475</v>
      </c>
      <c r="E160" s="5" t="s">
        <v>4476</v>
      </c>
      <c r="I160" s="2">
        <v>0</v>
      </c>
      <c r="J160" s="2">
        <v>2</v>
      </c>
      <c r="M160" s="5" t="s">
        <v>3504</v>
      </c>
      <c r="N160" s="0" t="s">
        <v>104</v>
      </c>
      <c r="O160" s="3">
        <v>22272.26</v>
      </c>
      <c r="P160" s="3">
        <f>IF(O160="","",O160*MAX(I160,J160))</f>
      </c>
      <c r="Q160" s="0" t="s">
        <v>106</v>
      </c>
      <c r="R160" s="0" t="s">
        <v>107</v>
      </c>
    </row>
    <row r="161">
      <c r="A161" s="0">
        <v>1304</v>
      </c>
      <c r="B161" s="0" t="s">
        <v>27</v>
      </c>
      <c r="C161" s="0" t="s">
        <v>32</v>
      </c>
      <c r="D161" s="0" t="s">
        <v>4475</v>
      </c>
      <c r="E161" s="5" t="s">
        <v>4476</v>
      </c>
      <c r="I161" s="2">
        <v>0</v>
      </c>
      <c r="J161" s="2">
        <v>33</v>
      </c>
      <c r="M161" s="5" t="s">
        <v>3504</v>
      </c>
      <c r="N161" s="0" t="s">
        <v>104</v>
      </c>
      <c r="O161" s="3">
        <v>14162.764848484849</v>
      </c>
      <c r="P161" s="3">
        <f>IF(O161="","",O161*MAX(I161,J161))</f>
      </c>
      <c r="Q161" s="0" t="s">
        <v>106</v>
      </c>
      <c r="R161" s="0" t="s">
        <v>107</v>
      </c>
    </row>
    <row r="162">
      <c r="A162" s="0">
        <v>1305</v>
      </c>
      <c r="B162" s="0" t="s">
        <v>28</v>
      </c>
      <c r="C162" s="0" t="s">
        <v>32</v>
      </c>
      <c r="D162" s="0" t="s">
        <v>4475</v>
      </c>
      <c r="E162" s="5" t="s">
        <v>4476</v>
      </c>
      <c r="I162" s="2">
        <v>0</v>
      </c>
      <c r="J162" s="2">
        <v>4</v>
      </c>
      <c r="M162" s="5" t="s">
        <v>3504</v>
      </c>
      <c r="N162" s="0" t="s">
        <v>104</v>
      </c>
      <c r="O162" s="3">
        <v>15814.7</v>
      </c>
      <c r="P162" s="3">
        <f>IF(O162="","",O162*MAX(I162,J162))</f>
      </c>
      <c r="Q162" s="0" t="s">
        <v>106</v>
      </c>
      <c r="R162" s="0" t="s">
        <v>107</v>
      </c>
    </row>
    <row r="163">
      <c r="A163" s="0">
        <v>1306</v>
      </c>
      <c r="B163" s="0" t="s">
        <v>26</v>
      </c>
      <c r="C163" s="0" t="s">
        <v>32</v>
      </c>
      <c r="D163" s="0" t="s">
        <v>4480</v>
      </c>
      <c r="E163" s="5" t="s">
        <v>4481</v>
      </c>
      <c r="I163" s="2">
        <v>0</v>
      </c>
      <c r="J163" s="2">
        <v>2</v>
      </c>
      <c r="M163" s="5" t="s">
        <v>3504</v>
      </c>
      <c r="N163" s="0" t="s">
        <v>104</v>
      </c>
      <c r="O163" s="3">
        <v>25439.19</v>
      </c>
      <c r="P163" s="3">
        <f>IF(O163="","",O163*MAX(I163,J163))</f>
      </c>
      <c r="Q163" s="0" t="s">
        <v>106</v>
      </c>
      <c r="R163" s="0" t="s">
        <v>107</v>
      </c>
    </row>
    <row r="164">
      <c r="A164" s="0">
        <v>1307</v>
      </c>
      <c r="B164" s="0" t="s">
        <v>27</v>
      </c>
      <c r="C164" s="0" t="s">
        <v>32</v>
      </c>
      <c r="D164" s="0" t="s">
        <v>4480</v>
      </c>
      <c r="E164" s="5" t="s">
        <v>4481</v>
      </c>
      <c r="I164" s="2">
        <v>0</v>
      </c>
      <c r="J164" s="2">
        <v>50</v>
      </c>
      <c r="M164" s="5" t="s">
        <v>3504</v>
      </c>
      <c r="N164" s="0" t="s">
        <v>104</v>
      </c>
      <c r="O164" s="3">
        <v>18930</v>
      </c>
      <c r="P164" s="3">
        <f>IF(O164="","",O164*MAX(I164,J164))</f>
      </c>
      <c r="Q164" s="0" t="s">
        <v>106</v>
      </c>
      <c r="R164" s="0" t="s">
        <v>107</v>
      </c>
    </row>
    <row r="165">
      <c r="A165" s="0">
        <v>1308</v>
      </c>
      <c r="B165" s="0" t="s">
        <v>28</v>
      </c>
      <c r="C165" s="0" t="s">
        <v>32</v>
      </c>
      <c r="D165" s="0" t="s">
        <v>4480</v>
      </c>
      <c r="E165" s="5" t="s">
        <v>4481</v>
      </c>
      <c r="I165" s="2">
        <v>0</v>
      </c>
      <c r="J165" s="2">
        <v>9</v>
      </c>
      <c r="M165" s="5" t="s">
        <v>3504</v>
      </c>
      <c r="N165" s="0" t="s">
        <v>104</v>
      </c>
      <c r="O165" s="3">
        <v>23569</v>
      </c>
      <c r="P165" s="3">
        <f>IF(O165="","",O165*MAX(I165,J165))</f>
      </c>
      <c r="Q165" s="0" t="s">
        <v>106</v>
      </c>
      <c r="R165" s="0" t="s">
        <v>107</v>
      </c>
    </row>
    <row r="166">
      <c r="A166" s="0">
        <v>1309</v>
      </c>
      <c r="B166" s="0" t="s">
        <v>26</v>
      </c>
      <c r="C166" s="0" t="s">
        <v>32</v>
      </c>
      <c r="D166" s="0" t="s">
        <v>4485</v>
      </c>
      <c r="E166" s="5" t="s">
        <v>4486</v>
      </c>
      <c r="I166" s="2">
        <v>0</v>
      </c>
      <c r="J166" s="2">
        <v>2</v>
      </c>
      <c r="M166" s="5" t="s">
        <v>3504</v>
      </c>
      <c r="N166" s="0" t="s">
        <v>104</v>
      </c>
      <c r="O166" s="3">
        <v>27836.795</v>
      </c>
      <c r="P166" s="3">
        <f>IF(O166="","",O166*MAX(I166,J166))</f>
      </c>
      <c r="Q166" s="0" t="s">
        <v>106</v>
      </c>
      <c r="R166" s="0" t="s">
        <v>107</v>
      </c>
    </row>
    <row r="167">
      <c r="A167" s="0">
        <v>1310</v>
      </c>
      <c r="B167" s="0" t="s">
        <v>27</v>
      </c>
      <c r="C167" s="0" t="s">
        <v>32</v>
      </c>
      <c r="D167" s="0" t="s">
        <v>4485</v>
      </c>
      <c r="E167" s="5" t="s">
        <v>4486</v>
      </c>
      <c r="I167" s="2">
        <v>0</v>
      </c>
      <c r="J167" s="2">
        <v>60</v>
      </c>
      <c r="M167" s="5" t="s">
        <v>3504</v>
      </c>
      <c r="N167" s="0" t="s">
        <v>104</v>
      </c>
      <c r="O167" s="3">
        <v>15875.065</v>
      </c>
      <c r="P167" s="3">
        <f>IF(O167="","",O167*MAX(I167,J167))</f>
      </c>
      <c r="Q167" s="0" t="s">
        <v>106</v>
      </c>
      <c r="R167" s="0" t="s">
        <v>107</v>
      </c>
    </row>
    <row r="168">
      <c r="A168" s="0">
        <v>1311</v>
      </c>
      <c r="B168" s="0" t="s">
        <v>28</v>
      </c>
      <c r="C168" s="0" t="s">
        <v>32</v>
      </c>
      <c r="D168" s="0" t="s">
        <v>4485</v>
      </c>
      <c r="E168" s="5" t="s">
        <v>4486</v>
      </c>
      <c r="I168" s="2">
        <v>0</v>
      </c>
      <c r="J168" s="2">
        <v>9</v>
      </c>
      <c r="M168" s="5" t="s">
        <v>3504</v>
      </c>
      <c r="N168" s="0" t="s">
        <v>104</v>
      </c>
      <c r="O168" s="3">
        <v>23569</v>
      </c>
      <c r="P168" s="3">
        <f>IF(O168="","",O168*MAX(I168,J168))</f>
      </c>
      <c r="Q168" s="0" t="s">
        <v>106</v>
      </c>
      <c r="R168" s="0" t="s">
        <v>107</v>
      </c>
    </row>
    <row r="169">
      <c r="A169" s="0">
        <v>1312</v>
      </c>
      <c r="B169" s="0" t="s">
        <v>26</v>
      </c>
      <c r="C169" s="0" t="s">
        <v>32</v>
      </c>
      <c r="D169" s="0" t="s">
        <v>4490</v>
      </c>
      <c r="E169" s="5" t="s">
        <v>4491</v>
      </c>
      <c r="I169" s="2">
        <v>0</v>
      </c>
      <c r="J169" s="2">
        <v>2</v>
      </c>
      <c r="M169" s="5" t="s">
        <v>3504</v>
      </c>
      <c r="N169" s="0" t="s">
        <v>104</v>
      </c>
      <c r="O169" s="3">
        <v>430829.64</v>
      </c>
      <c r="P169" s="3">
        <f>IF(O169="","",O169*MAX(I169,J169))</f>
      </c>
      <c r="Q169" s="0" t="s">
        <v>106</v>
      </c>
      <c r="R169" s="0" t="s">
        <v>107</v>
      </c>
    </row>
    <row r="170">
      <c r="A170" s="0">
        <v>1313</v>
      </c>
      <c r="B170" s="0" t="s">
        <v>26</v>
      </c>
      <c r="C170" s="0" t="s">
        <v>32</v>
      </c>
      <c r="D170" s="0" t="s">
        <v>4493</v>
      </c>
      <c r="E170" s="5" t="s">
        <v>4494</v>
      </c>
      <c r="I170" s="2">
        <v>0</v>
      </c>
      <c r="J170" s="2">
        <v>2</v>
      </c>
      <c r="M170" s="5" t="s">
        <v>3504</v>
      </c>
      <c r="N170" s="0" t="s">
        <v>104</v>
      </c>
      <c r="O170" s="3">
        <v>353016.56</v>
      </c>
      <c r="P170" s="3">
        <f>IF(O170="","",O170*MAX(I170,J170))</f>
      </c>
      <c r="Q170" s="0" t="s">
        <v>106</v>
      </c>
      <c r="R170" s="0" t="s">
        <v>107</v>
      </c>
    </row>
    <row r="171">
      <c r="A171" s="0">
        <v>1314</v>
      </c>
      <c r="B171" s="0" t="s">
        <v>26</v>
      </c>
      <c r="C171" s="0" t="s">
        <v>32</v>
      </c>
      <c r="D171" s="0" t="s">
        <v>4496</v>
      </c>
      <c r="E171" s="5" t="s">
        <v>4497</v>
      </c>
      <c r="I171" s="2">
        <v>0</v>
      </c>
      <c r="J171" s="2">
        <v>2</v>
      </c>
      <c r="M171" s="5" t="s">
        <v>3504</v>
      </c>
      <c r="N171" s="0" t="s">
        <v>104</v>
      </c>
      <c r="O171" s="3">
        <v>133545.2</v>
      </c>
      <c r="P171" s="3">
        <f>IF(O171="","",O171*MAX(I171,J171))</f>
      </c>
      <c r="Q171" s="0" t="s">
        <v>106</v>
      </c>
      <c r="R171" s="0" t="s">
        <v>107</v>
      </c>
    </row>
    <row r="172">
      <c r="A172" s="0">
        <v>1355</v>
      </c>
      <c r="B172" s="0" t="s">
        <v>26</v>
      </c>
      <c r="C172" s="0" t="s">
        <v>32</v>
      </c>
      <c r="D172" s="0" t="s">
        <v>4584</v>
      </c>
      <c r="E172" s="5" t="s">
        <v>4585</v>
      </c>
      <c r="I172" s="2">
        <v>0</v>
      </c>
      <c r="J172" s="2">
        <v>1</v>
      </c>
      <c r="M172" s="5" t="s">
        <v>3504</v>
      </c>
      <c r="N172" s="0" t="s">
        <v>104</v>
      </c>
      <c r="O172" s="3">
        <v>43990.88</v>
      </c>
      <c r="P172" s="3">
        <f>IF(O172="","",O172*MAX(I172,J172))</f>
      </c>
      <c r="Q172" s="0" t="s">
        <v>106</v>
      </c>
      <c r="R172" s="0" t="s">
        <v>107</v>
      </c>
    </row>
    <row r="173">
      <c r="A173" s="0">
        <v>1356</v>
      </c>
      <c r="B173" s="0" t="s">
        <v>27</v>
      </c>
      <c r="C173" s="0" t="s">
        <v>32</v>
      </c>
      <c r="D173" s="0" t="s">
        <v>4584</v>
      </c>
      <c r="E173" s="5" t="s">
        <v>4585</v>
      </c>
      <c r="I173" s="2">
        <v>0</v>
      </c>
      <c r="J173" s="2">
        <v>24</v>
      </c>
      <c r="M173" s="5" t="s">
        <v>3504</v>
      </c>
      <c r="N173" s="0" t="s">
        <v>104</v>
      </c>
      <c r="O173" s="3">
        <v>25127.12</v>
      </c>
      <c r="P173" s="3">
        <f>IF(O173="","",O173*MAX(I173,J173))</f>
      </c>
      <c r="Q173" s="0" t="s">
        <v>106</v>
      </c>
      <c r="R173" s="0" t="s">
        <v>107</v>
      </c>
    </row>
    <row r="174">
      <c r="A174" s="0">
        <v>1357</v>
      </c>
      <c r="B174" s="0" t="s">
        <v>28</v>
      </c>
      <c r="C174" s="0" t="s">
        <v>32</v>
      </c>
      <c r="D174" s="0" t="s">
        <v>4584</v>
      </c>
      <c r="E174" s="5" t="s">
        <v>4585</v>
      </c>
      <c r="I174" s="2">
        <v>0</v>
      </c>
      <c r="J174" s="2">
        <v>12</v>
      </c>
      <c r="M174" s="5" t="s">
        <v>3504</v>
      </c>
      <c r="N174" s="0" t="s">
        <v>104</v>
      </c>
      <c r="O174" s="3">
        <v>25127.12</v>
      </c>
      <c r="P174" s="3">
        <f>IF(O174="","",O174*MAX(I174,J174))</f>
      </c>
      <c r="Q174" s="0" t="s">
        <v>106</v>
      </c>
      <c r="R174" s="0" t="s">
        <v>107</v>
      </c>
    </row>
    <row r="175">
      <c r="A175" s="0">
        <v>1358</v>
      </c>
      <c r="B175" s="0" t="s">
        <v>26</v>
      </c>
      <c r="C175" s="0" t="s">
        <v>32</v>
      </c>
      <c r="D175" s="0" t="s">
        <v>4589</v>
      </c>
      <c r="E175" s="5" t="s">
        <v>4590</v>
      </c>
      <c r="I175" s="2">
        <v>0</v>
      </c>
      <c r="J175" s="2">
        <v>1</v>
      </c>
      <c r="M175" s="5" t="s">
        <v>3504</v>
      </c>
      <c r="N175" s="0" t="s">
        <v>104</v>
      </c>
      <c r="O175" s="3">
        <v>126441.67</v>
      </c>
      <c r="P175" s="3">
        <f>IF(O175="","",O175*MAX(I175,J175))</f>
      </c>
      <c r="Q175" s="0" t="s">
        <v>106</v>
      </c>
      <c r="R175" s="0" t="s">
        <v>107</v>
      </c>
    </row>
    <row r="176">
      <c r="A176" s="0">
        <v>1361</v>
      </c>
      <c r="B176" s="0" t="s">
        <v>26</v>
      </c>
      <c r="C176" s="0" t="s">
        <v>31</v>
      </c>
      <c r="D176" s="0" t="s">
        <v>4596</v>
      </c>
      <c r="E176" s="5" t="s">
        <v>4597</v>
      </c>
      <c r="I176" s="2">
        <v>0</v>
      </c>
      <c r="J176" s="2">
        <v>0</v>
      </c>
      <c r="M176" s="5" t="s">
        <v>3610</v>
      </c>
      <c r="N176" s="0" t="s">
        <v>104</v>
      </c>
      <c r="P176" s="3">
        <f>IF(O176="","",O176*MAX(I176,J176))</f>
      </c>
      <c r="Q176" s="0" t="s">
        <v>106</v>
      </c>
      <c r="R176" s="0" t="s">
        <v>107</v>
      </c>
    </row>
    <row r="177">
      <c r="A177" s="0">
        <v>1470</v>
      </c>
      <c r="B177" s="0" t="s">
        <v>27</v>
      </c>
      <c r="C177" s="0" t="s">
        <v>32</v>
      </c>
      <c r="D177" s="0" t="s">
        <v>4847</v>
      </c>
      <c r="E177" s="5" t="s">
        <v>4848</v>
      </c>
      <c r="I177" s="2">
        <v>0</v>
      </c>
      <c r="J177" s="2">
        <v>152</v>
      </c>
      <c r="M177" s="5" t="s">
        <v>3504</v>
      </c>
      <c r="N177" s="0" t="s">
        <v>104</v>
      </c>
      <c r="O177" s="3">
        <v>18192.5</v>
      </c>
      <c r="P177" s="3">
        <f>IF(O177="","",O177*MAX(I177,J177))</f>
      </c>
      <c r="Q177" s="0" t="s">
        <v>106</v>
      </c>
      <c r="R177" s="0" t="s">
        <v>107</v>
      </c>
    </row>
    <row r="178">
      <c r="A178" s="0">
        <v>1484</v>
      </c>
      <c r="B178" s="0" t="s">
        <v>27</v>
      </c>
      <c r="C178" s="0" t="s">
        <v>32</v>
      </c>
      <c r="D178" s="0" t="s">
        <v>4884</v>
      </c>
      <c r="E178" s="5" t="s">
        <v>4885</v>
      </c>
      <c r="I178" s="2">
        <v>0</v>
      </c>
      <c r="J178" s="2">
        <v>133</v>
      </c>
      <c r="M178" s="5" t="s">
        <v>3504</v>
      </c>
      <c r="N178" s="0" t="s">
        <v>104</v>
      </c>
      <c r="O178" s="3">
        <v>17983.87090225564</v>
      </c>
      <c r="P178" s="3">
        <f>IF(O178="","",O178*MAX(I178,J178))</f>
      </c>
      <c r="Q178" s="0" t="s">
        <v>106</v>
      </c>
      <c r="R178" s="0" t="s">
        <v>107</v>
      </c>
    </row>
    <row r="179">
      <c r="A179" s="0">
        <v>1514</v>
      </c>
      <c r="B179" s="0" t="s">
        <v>27</v>
      </c>
      <c r="C179" s="0" t="s">
        <v>32</v>
      </c>
      <c r="D179" s="0" t="s">
        <v>4951</v>
      </c>
      <c r="E179" s="5" t="s">
        <v>4952</v>
      </c>
      <c r="I179" s="2">
        <v>0</v>
      </c>
      <c r="J179" s="2">
        <v>106</v>
      </c>
      <c r="M179" s="5" t="s">
        <v>3504</v>
      </c>
      <c r="N179" s="0" t="s">
        <v>104</v>
      </c>
      <c r="O179" s="3">
        <v>19191.120943396225</v>
      </c>
      <c r="P179" s="3">
        <f>IF(O179="","",O179*MAX(I179,J179))</f>
      </c>
      <c r="Q179" s="0" t="s">
        <v>106</v>
      </c>
      <c r="R179" s="0" t="s">
        <v>107</v>
      </c>
    </row>
    <row r="180">
      <c r="A180" s="0">
        <v>1527</v>
      </c>
      <c r="B180" s="0" t="s">
        <v>27</v>
      </c>
      <c r="C180" s="0" t="s">
        <v>32</v>
      </c>
      <c r="D180" s="0" t="s">
        <v>4980</v>
      </c>
      <c r="E180" s="5" t="s">
        <v>4981</v>
      </c>
      <c r="I180" s="2">
        <v>0</v>
      </c>
      <c r="J180" s="2">
        <v>70</v>
      </c>
      <c r="M180" s="5" t="s">
        <v>3504</v>
      </c>
      <c r="N180" s="0" t="s">
        <v>104</v>
      </c>
      <c r="O180" s="3">
        <v>35603.91</v>
      </c>
      <c r="P180" s="3">
        <f>IF(O180="","",O180*MAX(I180,J180))</f>
      </c>
      <c r="Q180" s="0" t="s">
        <v>106</v>
      </c>
      <c r="R180" s="0" t="s">
        <v>107</v>
      </c>
    </row>
    <row r="181">
      <c r="A181" s="0">
        <v>1528</v>
      </c>
      <c r="B181" s="0" t="s">
        <v>28</v>
      </c>
      <c r="C181" s="0" t="s">
        <v>32</v>
      </c>
      <c r="D181" s="0" t="s">
        <v>4980</v>
      </c>
      <c r="E181" s="5" t="s">
        <v>4981</v>
      </c>
      <c r="I181" s="2">
        <v>0</v>
      </c>
      <c r="J181" s="2">
        <v>5</v>
      </c>
      <c r="M181" s="5" t="s">
        <v>3504</v>
      </c>
      <c r="N181" s="0" t="s">
        <v>104</v>
      </c>
      <c r="O181" s="3">
        <v>18500</v>
      </c>
      <c r="P181" s="3">
        <f>IF(O181="","",O181*MAX(I181,J181))</f>
      </c>
      <c r="Q181" s="0" t="s">
        <v>106</v>
      </c>
      <c r="R181" s="0" t="s">
        <v>107</v>
      </c>
    </row>
    <row r="182">
      <c r="A182" s="0">
        <v>1529</v>
      </c>
      <c r="B182" s="0" t="s">
        <v>27</v>
      </c>
      <c r="C182" s="0" t="s">
        <v>32</v>
      </c>
      <c r="D182" s="0" t="s">
        <v>4984</v>
      </c>
      <c r="E182" s="5" t="s">
        <v>4985</v>
      </c>
      <c r="I182" s="2">
        <v>0</v>
      </c>
      <c r="J182" s="2">
        <v>70</v>
      </c>
      <c r="M182" s="5" t="s">
        <v>3504</v>
      </c>
      <c r="N182" s="0" t="s">
        <v>104</v>
      </c>
      <c r="O182" s="3">
        <v>19500</v>
      </c>
      <c r="P182" s="3">
        <f>IF(O182="","",O182*MAX(I182,J182))</f>
      </c>
      <c r="Q182" s="0" t="s">
        <v>106</v>
      </c>
      <c r="R182" s="0" t="s">
        <v>107</v>
      </c>
    </row>
    <row r="183">
      <c r="A183" s="0">
        <v>1530</v>
      </c>
      <c r="B183" s="0" t="s">
        <v>27</v>
      </c>
      <c r="C183" s="0" t="s">
        <v>32</v>
      </c>
      <c r="D183" s="0" t="s">
        <v>4987</v>
      </c>
      <c r="E183" s="5" t="s">
        <v>4988</v>
      </c>
      <c r="I183" s="2">
        <v>0</v>
      </c>
      <c r="J183" s="2">
        <v>65</v>
      </c>
      <c r="M183" s="5" t="s">
        <v>3504</v>
      </c>
      <c r="N183" s="0" t="s">
        <v>104</v>
      </c>
      <c r="O183" s="3">
        <v>70200</v>
      </c>
      <c r="P183" s="3">
        <f>IF(O183="","",O183*MAX(I183,J183))</f>
      </c>
      <c r="Q183" s="0" t="s">
        <v>106</v>
      </c>
      <c r="R183" s="0" t="s">
        <v>107</v>
      </c>
    </row>
    <row r="184">
      <c r="A184" s="0">
        <v>1531</v>
      </c>
      <c r="B184" s="0" t="s">
        <v>27</v>
      </c>
      <c r="C184" s="0" t="s">
        <v>32</v>
      </c>
      <c r="D184" s="0" t="s">
        <v>4990</v>
      </c>
      <c r="E184" s="5" t="s">
        <v>4991</v>
      </c>
      <c r="I184" s="2">
        <v>0</v>
      </c>
      <c r="J184" s="2">
        <v>61</v>
      </c>
      <c r="M184" s="5" t="s">
        <v>3504</v>
      </c>
      <c r="N184" s="0" t="s">
        <v>104</v>
      </c>
      <c r="O184" s="3">
        <v>71243.42131147541</v>
      </c>
      <c r="P184" s="3">
        <f>IF(O184="","",O184*MAX(I184,J184))</f>
      </c>
      <c r="Q184" s="0" t="s">
        <v>106</v>
      </c>
      <c r="R184" s="0" t="s">
        <v>107</v>
      </c>
    </row>
    <row r="185">
      <c r="A185" s="0">
        <v>1537</v>
      </c>
      <c r="B185" s="0" t="s">
        <v>27</v>
      </c>
      <c r="C185" s="0" t="s">
        <v>32</v>
      </c>
      <c r="D185" s="0" t="s">
        <v>5004</v>
      </c>
      <c r="E185" s="5" t="s">
        <v>5005</v>
      </c>
      <c r="I185" s="2">
        <v>0</v>
      </c>
      <c r="J185" s="2">
        <v>66</v>
      </c>
      <c r="M185" s="5" t="s">
        <v>3504</v>
      </c>
      <c r="N185" s="0" t="s">
        <v>104</v>
      </c>
      <c r="O185" s="3">
        <v>18092.20803030303</v>
      </c>
      <c r="P185" s="3">
        <f>IF(O185="","",O185*MAX(I185,J185))</f>
      </c>
      <c r="Q185" s="0" t="s">
        <v>106</v>
      </c>
      <c r="R185" s="0" t="s">
        <v>107</v>
      </c>
    </row>
    <row r="186">
      <c r="A186" s="0">
        <v>1538</v>
      </c>
      <c r="B186" s="0" t="s">
        <v>27</v>
      </c>
      <c r="C186" s="0" t="s">
        <v>32</v>
      </c>
      <c r="D186" s="0" t="s">
        <v>5007</v>
      </c>
      <c r="E186" s="5" t="s">
        <v>5008</v>
      </c>
      <c r="I186" s="2">
        <v>0</v>
      </c>
      <c r="J186" s="2">
        <v>62</v>
      </c>
      <c r="M186" s="5" t="s">
        <v>3504</v>
      </c>
      <c r="N186" s="0" t="s">
        <v>104</v>
      </c>
      <c r="O186" s="3">
        <v>18442.477903225805</v>
      </c>
      <c r="P186" s="3">
        <f>IF(O186="","",O186*MAX(I186,J186))</f>
      </c>
      <c r="Q186" s="0" t="s">
        <v>106</v>
      </c>
      <c r="R186" s="0" t="s">
        <v>107</v>
      </c>
    </row>
    <row r="187">
      <c r="A187" s="0">
        <v>1539</v>
      </c>
      <c r="B187" s="0" t="s">
        <v>27</v>
      </c>
      <c r="C187" s="0" t="s">
        <v>32</v>
      </c>
      <c r="D187" s="0" t="s">
        <v>5010</v>
      </c>
      <c r="E187" s="5" t="s">
        <v>5011</v>
      </c>
      <c r="I187" s="2">
        <v>0</v>
      </c>
      <c r="J187" s="2">
        <v>66</v>
      </c>
      <c r="M187" s="5" t="s">
        <v>3504</v>
      </c>
      <c r="N187" s="0" t="s">
        <v>104</v>
      </c>
      <c r="O187" s="3">
        <v>27109.695151515152</v>
      </c>
      <c r="P187" s="3">
        <f>IF(O187="","",O187*MAX(I187,J187))</f>
      </c>
      <c r="Q187" s="0" t="s">
        <v>106</v>
      </c>
      <c r="R187" s="0" t="s">
        <v>107</v>
      </c>
    </row>
    <row r="188">
      <c r="A188" s="0">
        <v>1541</v>
      </c>
      <c r="B188" s="0" t="s">
        <v>27</v>
      </c>
      <c r="C188" s="0" t="s">
        <v>32</v>
      </c>
      <c r="D188" s="0" t="s">
        <v>5016</v>
      </c>
      <c r="E188" s="5" t="s">
        <v>5017</v>
      </c>
      <c r="I188" s="2">
        <v>0</v>
      </c>
      <c r="J188" s="2">
        <v>56</v>
      </c>
      <c r="M188" s="5" t="s">
        <v>3504</v>
      </c>
      <c r="N188" s="0" t="s">
        <v>104</v>
      </c>
      <c r="O188" s="3">
        <v>17900</v>
      </c>
      <c r="P188" s="3">
        <f>IF(O188="","",O188*MAX(I188,J188))</f>
      </c>
      <c r="Q188" s="0" t="s">
        <v>106</v>
      </c>
      <c r="R188" s="0" t="s">
        <v>107</v>
      </c>
    </row>
    <row r="189">
      <c r="A189" s="0">
        <v>1542</v>
      </c>
      <c r="B189" s="0" t="s">
        <v>27</v>
      </c>
      <c r="C189" s="0" t="s">
        <v>32</v>
      </c>
      <c r="D189" s="0" t="s">
        <v>5019</v>
      </c>
      <c r="E189" s="5" t="s">
        <v>5020</v>
      </c>
      <c r="I189" s="2">
        <v>0</v>
      </c>
      <c r="J189" s="2">
        <v>67</v>
      </c>
      <c r="M189" s="5" t="s">
        <v>3504</v>
      </c>
      <c r="N189" s="0" t="s">
        <v>104</v>
      </c>
      <c r="O189" s="3">
        <v>19067.47253731343</v>
      </c>
      <c r="P189" s="3">
        <f>IF(O189="","",O189*MAX(I189,J189))</f>
      </c>
      <c r="Q189" s="0" t="s">
        <v>106</v>
      </c>
      <c r="R189" s="0" t="s">
        <v>107</v>
      </c>
    </row>
    <row r="190">
      <c r="A190" s="0">
        <v>1562</v>
      </c>
      <c r="B190" s="0" t="s">
        <v>27</v>
      </c>
      <c r="C190" s="0" t="s">
        <v>32</v>
      </c>
      <c r="D190" s="0" t="s">
        <v>5072</v>
      </c>
      <c r="E190" s="5" t="s">
        <v>5073</v>
      </c>
      <c r="I190" s="2">
        <v>0</v>
      </c>
      <c r="J190" s="2">
        <v>50</v>
      </c>
      <c r="M190" s="5" t="s">
        <v>3504</v>
      </c>
      <c r="N190" s="0" t="s">
        <v>104</v>
      </c>
      <c r="O190" s="3">
        <v>19900</v>
      </c>
      <c r="P190" s="3">
        <f>IF(O190="","",O190*MAX(I190,J190))</f>
      </c>
      <c r="Q190" s="0" t="s">
        <v>106</v>
      </c>
      <c r="R190" s="0" t="s">
        <v>107</v>
      </c>
    </row>
    <row r="191">
      <c r="A191" s="0">
        <v>1564</v>
      </c>
      <c r="B191" s="0" t="s">
        <v>27</v>
      </c>
      <c r="C191" s="0" t="s">
        <v>32</v>
      </c>
      <c r="D191" s="0" t="s">
        <v>5078</v>
      </c>
      <c r="E191" s="5" t="s">
        <v>5079</v>
      </c>
      <c r="I191" s="2">
        <v>0</v>
      </c>
      <c r="J191" s="2">
        <v>48</v>
      </c>
      <c r="M191" s="5" t="s">
        <v>3504</v>
      </c>
      <c r="N191" s="0" t="s">
        <v>104</v>
      </c>
      <c r="O191" s="3">
        <v>19500</v>
      </c>
      <c r="P191" s="3">
        <f>IF(O191="","",O191*MAX(I191,J191))</f>
      </c>
      <c r="Q191" s="0" t="s">
        <v>106</v>
      </c>
      <c r="R191" s="0" t="s">
        <v>107</v>
      </c>
    </row>
    <row r="192">
      <c r="A192" s="0">
        <v>1565</v>
      </c>
      <c r="B192" s="0" t="s">
        <v>27</v>
      </c>
      <c r="C192" s="0" t="s">
        <v>32</v>
      </c>
      <c r="D192" s="0" t="s">
        <v>5081</v>
      </c>
      <c r="E192" s="5" t="s">
        <v>5082</v>
      </c>
      <c r="I192" s="2">
        <v>0</v>
      </c>
      <c r="J192" s="2">
        <v>47</v>
      </c>
      <c r="M192" s="5" t="s">
        <v>3504</v>
      </c>
      <c r="N192" s="0" t="s">
        <v>104</v>
      </c>
      <c r="O192" s="3">
        <v>25127.12</v>
      </c>
      <c r="P192" s="3">
        <f>IF(O192="","",O192*MAX(I192,J192))</f>
      </c>
      <c r="Q192" s="0" t="s">
        <v>106</v>
      </c>
      <c r="R192" s="0" t="s">
        <v>107</v>
      </c>
    </row>
    <row r="193">
      <c r="A193" s="0">
        <v>1566</v>
      </c>
      <c r="B193" s="0" t="s">
        <v>28</v>
      </c>
      <c r="C193" s="0" t="s">
        <v>32</v>
      </c>
      <c r="D193" s="0" t="s">
        <v>5081</v>
      </c>
      <c r="E193" s="5" t="s">
        <v>5082</v>
      </c>
      <c r="I193" s="2">
        <v>0</v>
      </c>
      <c r="J193" s="2">
        <v>10</v>
      </c>
      <c r="M193" s="5" t="s">
        <v>3504</v>
      </c>
      <c r="N193" s="0" t="s">
        <v>104</v>
      </c>
      <c r="O193" s="3">
        <v>25127.120000000003</v>
      </c>
      <c r="P193" s="3">
        <f>IF(O193="","",O193*MAX(I193,J193))</f>
      </c>
      <c r="Q193" s="0" t="s">
        <v>106</v>
      </c>
      <c r="R193" s="0" t="s">
        <v>107</v>
      </c>
    </row>
    <row r="194">
      <c r="A194" s="0">
        <v>1567</v>
      </c>
      <c r="B194" s="0" t="s">
        <v>27</v>
      </c>
      <c r="C194" s="0" t="s">
        <v>32</v>
      </c>
      <c r="D194" s="0" t="s">
        <v>5085</v>
      </c>
      <c r="E194" s="5" t="s">
        <v>5086</v>
      </c>
      <c r="I194" s="2">
        <v>0</v>
      </c>
      <c r="J194" s="2">
        <v>46</v>
      </c>
      <c r="M194" s="5" t="s">
        <v>3504</v>
      </c>
      <c r="N194" s="0" t="s">
        <v>104</v>
      </c>
      <c r="O194" s="3">
        <v>19500</v>
      </c>
      <c r="P194" s="3">
        <f>IF(O194="","",O194*MAX(I194,J194))</f>
      </c>
      <c r="Q194" s="0" t="s">
        <v>106</v>
      </c>
      <c r="R194" s="0" t="s">
        <v>107</v>
      </c>
    </row>
    <row r="195">
      <c r="A195" s="0">
        <v>1571</v>
      </c>
      <c r="B195" s="0" t="s">
        <v>27</v>
      </c>
      <c r="C195" s="0" t="s">
        <v>32</v>
      </c>
      <c r="D195" s="0" t="s">
        <v>5094</v>
      </c>
      <c r="E195" s="5" t="s">
        <v>5095</v>
      </c>
      <c r="I195" s="2">
        <v>0</v>
      </c>
      <c r="J195" s="2">
        <v>75</v>
      </c>
      <c r="M195" s="5" t="s">
        <v>3504</v>
      </c>
      <c r="N195" s="0" t="s">
        <v>104</v>
      </c>
      <c r="O195" s="3">
        <v>51858.19906666666</v>
      </c>
      <c r="P195" s="3">
        <f>IF(O195="","",O195*MAX(I195,J195))</f>
      </c>
      <c r="Q195" s="0" t="s">
        <v>106</v>
      </c>
      <c r="R195" s="0" t="s">
        <v>107</v>
      </c>
    </row>
    <row r="196">
      <c r="A196" s="0">
        <v>1572</v>
      </c>
      <c r="B196" s="0" t="s">
        <v>28</v>
      </c>
      <c r="C196" s="0" t="s">
        <v>32</v>
      </c>
      <c r="D196" s="0" t="s">
        <v>5094</v>
      </c>
      <c r="E196" s="5" t="s">
        <v>5095</v>
      </c>
      <c r="I196" s="2">
        <v>0</v>
      </c>
      <c r="J196" s="2">
        <v>9</v>
      </c>
      <c r="M196" s="5" t="s">
        <v>3504</v>
      </c>
      <c r="N196" s="0" t="s">
        <v>104</v>
      </c>
      <c r="O196" s="3">
        <v>92198.77777777778</v>
      </c>
      <c r="P196" s="3">
        <f>IF(O196="","",O196*MAX(I196,J196))</f>
      </c>
      <c r="Q196" s="0" t="s">
        <v>106</v>
      </c>
      <c r="R196" s="0" t="s">
        <v>107</v>
      </c>
    </row>
    <row r="197">
      <c r="A197" s="0">
        <v>1573</v>
      </c>
      <c r="B197" s="0" t="s">
        <v>27</v>
      </c>
      <c r="C197" s="0" t="s">
        <v>32</v>
      </c>
      <c r="D197" s="0" t="s">
        <v>5098</v>
      </c>
      <c r="E197" s="5" t="s">
        <v>5099</v>
      </c>
      <c r="I197" s="2">
        <v>0</v>
      </c>
      <c r="J197" s="2">
        <v>81</v>
      </c>
      <c r="M197" s="5" t="s">
        <v>3504</v>
      </c>
      <c r="N197" s="0" t="s">
        <v>104</v>
      </c>
      <c r="O197" s="3">
        <v>17950.771358024693</v>
      </c>
      <c r="P197" s="3">
        <f>IF(O197="","",O197*MAX(I197,J197))</f>
      </c>
      <c r="Q197" s="0" t="s">
        <v>106</v>
      </c>
      <c r="R197" s="0" t="s">
        <v>107</v>
      </c>
    </row>
    <row r="198">
      <c r="A198" s="0">
        <v>1574</v>
      </c>
      <c r="B198" s="0" t="s">
        <v>27</v>
      </c>
      <c r="C198" s="0" t="s">
        <v>32</v>
      </c>
      <c r="D198" s="0" t="s">
        <v>5101</v>
      </c>
      <c r="E198" s="5" t="s">
        <v>5102</v>
      </c>
      <c r="I198" s="2">
        <v>0</v>
      </c>
      <c r="J198" s="2">
        <v>53</v>
      </c>
      <c r="M198" s="5" t="s">
        <v>3504</v>
      </c>
      <c r="N198" s="0" t="s">
        <v>104</v>
      </c>
      <c r="O198" s="3">
        <v>19190.909056603774</v>
      </c>
      <c r="P198" s="3">
        <f>IF(O198="","",O198*MAX(I198,J198))</f>
      </c>
      <c r="Q198" s="0" t="s">
        <v>106</v>
      </c>
      <c r="R198" s="0" t="s">
        <v>107</v>
      </c>
    </row>
    <row r="199">
      <c r="A199" s="0">
        <v>1575</v>
      </c>
      <c r="B199" s="0" t="s">
        <v>27</v>
      </c>
      <c r="C199" s="0" t="s">
        <v>32</v>
      </c>
      <c r="D199" s="0" t="s">
        <v>5104</v>
      </c>
      <c r="E199" s="5" t="s">
        <v>5105</v>
      </c>
      <c r="I199" s="2">
        <v>0</v>
      </c>
      <c r="J199" s="2">
        <v>78</v>
      </c>
      <c r="M199" s="5" t="s">
        <v>3504</v>
      </c>
      <c r="N199" s="0" t="s">
        <v>104</v>
      </c>
      <c r="O199" s="3">
        <v>19268.01128205128</v>
      </c>
      <c r="P199" s="3">
        <f>IF(O199="","",O199*MAX(I199,J199))</f>
      </c>
      <c r="Q199" s="0" t="s">
        <v>106</v>
      </c>
      <c r="R199" s="0" t="s">
        <v>107</v>
      </c>
    </row>
    <row r="200">
      <c r="A200" s="0">
        <v>1576</v>
      </c>
      <c r="B200" s="0" t="s">
        <v>27</v>
      </c>
      <c r="C200" s="0" t="s">
        <v>32</v>
      </c>
      <c r="D200" s="0" t="s">
        <v>5107</v>
      </c>
      <c r="E200" s="5" t="s">
        <v>5108</v>
      </c>
      <c r="I200" s="2">
        <v>0</v>
      </c>
      <c r="J200" s="2">
        <v>82</v>
      </c>
      <c r="M200" s="5" t="s">
        <v>3504</v>
      </c>
      <c r="N200" s="0" t="s">
        <v>104</v>
      </c>
      <c r="O200" s="3">
        <v>19332.291585365856</v>
      </c>
      <c r="P200" s="3">
        <f>IF(O200="","",O200*MAX(I200,J200))</f>
      </c>
      <c r="Q200" s="0" t="s">
        <v>106</v>
      </c>
      <c r="R200" s="0" t="s">
        <v>107</v>
      </c>
    </row>
    <row r="201">
      <c r="A201" s="0">
        <v>1577</v>
      </c>
      <c r="B201" s="0" t="s">
        <v>27</v>
      </c>
      <c r="C201" s="0" t="s">
        <v>32</v>
      </c>
      <c r="D201" s="0" t="s">
        <v>5110</v>
      </c>
      <c r="E201" s="5" t="s">
        <v>5111</v>
      </c>
      <c r="I201" s="2">
        <v>0</v>
      </c>
      <c r="J201" s="2">
        <v>77</v>
      </c>
      <c r="M201" s="5" t="s">
        <v>3504</v>
      </c>
      <c r="N201" s="0" t="s">
        <v>104</v>
      </c>
      <c r="O201" s="3">
        <v>19900</v>
      </c>
      <c r="P201" s="3">
        <f>IF(O201="","",O201*MAX(I201,J201))</f>
      </c>
      <c r="Q201" s="0" t="s">
        <v>106</v>
      </c>
      <c r="R201" s="0" t="s">
        <v>107</v>
      </c>
    </row>
    <row r="202">
      <c r="A202" s="0">
        <v>1578</v>
      </c>
      <c r="B202" s="0" t="s">
        <v>27</v>
      </c>
      <c r="C202" s="0" t="s">
        <v>32</v>
      </c>
      <c r="D202" s="0" t="s">
        <v>5113</v>
      </c>
      <c r="E202" s="5" t="s">
        <v>5114</v>
      </c>
      <c r="I202" s="2">
        <v>0</v>
      </c>
      <c r="J202" s="2">
        <v>41</v>
      </c>
      <c r="M202" s="5" t="s">
        <v>3504</v>
      </c>
      <c r="N202" s="0" t="s">
        <v>104</v>
      </c>
      <c r="O202" s="3">
        <v>20427.141219512196</v>
      </c>
      <c r="P202" s="3">
        <f>IF(O202="","",O202*MAX(I202,J202))</f>
      </c>
      <c r="Q202" s="0" t="s">
        <v>106</v>
      </c>
      <c r="R202" s="0" t="s">
        <v>107</v>
      </c>
    </row>
    <row r="203">
      <c r="A203" s="0">
        <v>1591</v>
      </c>
      <c r="B203" s="0" t="s">
        <v>27</v>
      </c>
      <c r="C203" s="0" t="s">
        <v>32</v>
      </c>
      <c r="D203" s="0" t="s">
        <v>5141</v>
      </c>
      <c r="E203" s="5" t="s">
        <v>5142</v>
      </c>
      <c r="I203" s="2">
        <v>0</v>
      </c>
      <c r="J203" s="2">
        <v>42</v>
      </c>
      <c r="M203" s="5" t="s">
        <v>3504</v>
      </c>
      <c r="N203" s="0" t="s">
        <v>104</v>
      </c>
      <c r="O203" s="3">
        <v>17858.865476190476</v>
      </c>
      <c r="P203" s="3">
        <f>IF(O203="","",O203*MAX(I203,J203))</f>
      </c>
      <c r="Q203" s="0" t="s">
        <v>106</v>
      </c>
      <c r="R203" s="0" t="s">
        <v>107</v>
      </c>
    </row>
    <row r="204">
      <c r="A204" s="0">
        <v>1592</v>
      </c>
      <c r="B204" s="0" t="s">
        <v>27</v>
      </c>
      <c r="C204" s="0" t="s">
        <v>32</v>
      </c>
      <c r="D204" s="0" t="s">
        <v>5144</v>
      </c>
      <c r="E204" s="5" t="s">
        <v>5145</v>
      </c>
      <c r="I204" s="2">
        <v>0</v>
      </c>
      <c r="J204" s="2">
        <v>36</v>
      </c>
      <c r="M204" s="5" t="s">
        <v>3504</v>
      </c>
      <c r="N204" s="0" t="s">
        <v>104</v>
      </c>
      <c r="O204" s="3">
        <v>20353.84527777778</v>
      </c>
      <c r="P204" s="3">
        <f>IF(O204="","",O204*MAX(I204,J204))</f>
      </c>
      <c r="Q204" s="0" t="s">
        <v>106</v>
      </c>
      <c r="R204" s="0" t="s">
        <v>107</v>
      </c>
    </row>
    <row r="205">
      <c r="A205" s="0">
        <v>1593</v>
      </c>
      <c r="B205" s="0" t="s">
        <v>27</v>
      </c>
      <c r="C205" s="0" t="s">
        <v>32</v>
      </c>
      <c r="D205" s="0" t="s">
        <v>5147</v>
      </c>
      <c r="E205" s="5" t="s">
        <v>5148</v>
      </c>
      <c r="I205" s="2">
        <v>0</v>
      </c>
      <c r="J205" s="2">
        <v>67</v>
      </c>
      <c r="M205" s="5" t="s">
        <v>3504</v>
      </c>
      <c r="N205" s="0" t="s">
        <v>104</v>
      </c>
      <c r="O205" s="3">
        <v>19292.844925373134</v>
      </c>
      <c r="P205" s="3">
        <f>IF(O205="","",O205*MAX(I205,J205))</f>
      </c>
      <c r="Q205" s="0" t="s">
        <v>106</v>
      </c>
      <c r="R205" s="0" t="s">
        <v>107</v>
      </c>
    </row>
    <row r="206">
      <c r="A206" s="0">
        <v>1596</v>
      </c>
      <c r="B206" s="0" t="s">
        <v>27</v>
      </c>
      <c r="C206" s="0" t="s">
        <v>32</v>
      </c>
      <c r="D206" s="0" t="s">
        <v>5154</v>
      </c>
      <c r="E206" s="5" t="s">
        <v>5155</v>
      </c>
      <c r="I206" s="2">
        <v>0</v>
      </c>
      <c r="J206" s="2">
        <v>35</v>
      </c>
      <c r="M206" s="5" t="s">
        <v>3504</v>
      </c>
      <c r="N206" s="0" t="s">
        <v>104</v>
      </c>
      <c r="O206" s="3">
        <v>19994.99342857143</v>
      </c>
      <c r="P206" s="3">
        <f>IF(O206="","",O206*MAX(I206,J206))</f>
      </c>
      <c r="Q206" s="0" t="s">
        <v>106</v>
      </c>
      <c r="R206" s="0" t="s">
        <v>107</v>
      </c>
    </row>
    <row r="207">
      <c r="A207" s="0">
        <v>1597</v>
      </c>
      <c r="B207" s="0" t="s">
        <v>27</v>
      </c>
      <c r="C207" s="0" t="s">
        <v>32</v>
      </c>
      <c r="D207" s="0" t="s">
        <v>5157</v>
      </c>
      <c r="E207" s="5" t="s">
        <v>5158</v>
      </c>
      <c r="I207" s="2">
        <v>0</v>
      </c>
      <c r="J207" s="2">
        <v>35</v>
      </c>
      <c r="M207" s="5" t="s">
        <v>3504</v>
      </c>
      <c r="N207" s="0" t="s">
        <v>104</v>
      </c>
      <c r="O207" s="3">
        <v>17900</v>
      </c>
      <c r="P207" s="3">
        <f>IF(O207="","",O207*MAX(I207,J207))</f>
      </c>
      <c r="Q207" s="0" t="s">
        <v>106</v>
      </c>
      <c r="R207" s="0" t="s">
        <v>107</v>
      </c>
    </row>
    <row r="208">
      <c r="A208" s="0">
        <v>1598</v>
      </c>
      <c r="B208" s="0" t="s">
        <v>27</v>
      </c>
      <c r="C208" s="0" t="s">
        <v>32</v>
      </c>
      <c r="D208" s="0" t="s">
        <v>5160</v>
      </c>
      <c r="E208" s="5" t="s">
        <v>5161</v>
      </c>
      <c r="I208" s="2">
        <v>0</v>
      </c>
      <c r="J208" s="2">
        <v>34</v>
      </c>
      <c r="M208" s="5" t="s">
        <v>3504</v>
      </c>
      <c r="N208" s="0" t="s">
        <v>104</v>
      </c>
      <c r="O208" s="3">
        <v>20156.78</v>
      </c>
      <c r="P208" s="3">
        <f>IF(O208="","",O208*MAX(I208,J208))</f>
      </c>
      <c r="Q208" s="0" t="s">
        <v>106</v>
      </c>
      <c r="R208" s="0" t="s">
        <v>107</v>
      </c>
    </row>
    <row r="209">
      <c r="A209" s="0">
        <v>1599</v>
      </c>
      <c r="B209" s="0" t="s">
        <v>28</v>
      </c>
      <c r="C209" s="0" t="s">
        <v>32</v>
      </c>
      <c r="D209" s="0" t="s">
        <v>5160</v>
      </c>
      <c r="E209" s="5" t="s">
        <v>5161</v>
      </c>
      <c r="I209" s="2">
        <v>0</v>
      </c>
      <c r="J209" s="2">
        <v>8</v>
      </c>
      <c r="M209" s="5" t="s">
        <v>3504</v>
      </c>
      <c r="N209" s="0" t="s">
        <v>104</v>
      </c>
      <c r="O209" s="3">
        <v>25127.12</v>
      </c>
      <c r="P209" s="3">
        <f>IF(O209="","",O209*MAX(I209,J209))</f>
      </c>
      <c r="Q209" s="0" t="s">
        <v>106</v>
      </c>
      <c r="R209" s="0" t="s">
        <v>107</v>
      </c>
    </row>
    <row r="210">
      <c r="A210" s="0">
        <v>1600</v>
      </c>
      <c r="B210" s="0" t="s">
        <v>27</v>
      </c>
      <c r="C210" s="0" t="s">
        <v>32</v>
      </c>
      <c r="D210" s="0" t="s">
        <v>5164</v>
      </c>
      <c r="E210" s="5" t="s">
        <v>5165</v>
      </c>
      <c r="I210" s="2">
        <v>0</v>
      </c>
      <c r="J210" s="2">
        <v>34</v>
      </c>
      <c r="M210" s="5" t="s">
        <v>3504</v>
      </c>
      <c r="N210" s="0" t="s">
        <v>104</v>
      </c>
      <c r="O210" s="3">
        <v>19500</v>
      </c>
      <c r="P210" s="3">
        <f>IF(O210="","",O210*MAX(I210,J210))</f>
      </c>
      <c r="Q210" s="0" t="s">
        <v>106</v>
      </c>
      <c r="R210" s="0" t="s">
        <v>107</v>
      </c>
    </row>
    <row r="211">
      <c r="A211" s="0">
        <v>1601</v>
      </c>
      <c r="B211" s="0" t="s">
        <v>27</v>
      </c>
      <c r="C211" s="0" t="s">
        <v>32</v>
      </c>
      <c r="D211" s="0" t="s">
        <v>5167</v>
      </c>
      <c r="E211" s="5" t="s">
        <v>5168</v>
      </c>
      <c r="I211" s="2">
        <v>0</v>
      </c>
      <c r="J211" s="2">
        <v>43</v>
      </c>
      <c r="M211" s="5" t="s">
        <v>3504</v>
      </c>
      <c r="N211" s="0" t="s">
        <v>104</v>
      </c>
      <c r="O211" s="3">
        <v>28949.74604651163</v>
      </c>
      <c r="P211" s="3">
        <f>IF(O211="","",O211*MAX(I211,J211))</f>
      </c>
      <c r="Q211" s="0" t="s">
        <v>106</v>
      </c>
      <c r="R211" s="0" t="s">
        <v>107</v>
      </c>
    </row>
    <row r="212">
      <c r="A212" s="0">
        <v>1602</v>
      </c>
      <c r="B212" s="0" t="s">
        <v>27</v>
      </c>
      <c r="C212" s="0" t="s">
        <v>32</v>
      </c>
      <c r="D212" s="0" t="s">
        <v>5170</v>
      </c>
      <c r="E212" s="5" t="s">
        <v>5171</v>
      </c>
      <c r="I212" s="2">
        <v>0</v>
      </c>
      <c r="J212" s="2">
        <v>33</v>
      </c>
      <c r="M212" s="5" t="s">
        <v>3504</v>
      </c>
      <c r="N212" s="0" t="s">
        <v>104</v>
      </c>
      <c r="O212" s="3">
        <v>19500</v>
      </c>
      <c r="P212" s="3">
        <f>IF(O212="","",O212*MAX(I212,J212))</f>
      </c>
      <c r="Q212" s="0" t="s">
        <v>106</v>
      </c>
      <c r="R212" s="0" t="s">
        <v>107</v>
      </c>
    </row>
    <row r="213">
      <c r="A213" s="0">
        <v>1604</v>
      </c>
      <c r="B213" s="0" t="s">
        <v>27</v>
      </c>
      <c r="C213" s="0" t="s">
        <v>32</v>
      </c>
      <c r="D213" s="0" t="s">
        <v>5176</v>
      </c>
      <c r="E213" s="5" t="s">
        <v>5177</v>
      </c>
      <c r="I213" s="2">
        <v>0</v>
      </c>
      <c r="J213" s="2">
        <v>31</v>
      </c>
      <c r="M213" s="5" t="s">
        <v>3504</v>
      </c>
      <c r="N213" s="0" t="s">
        <v>104</v>
      </c>
      <c r="O213" s="3">
        <v>19500</v>
      </c>
      <c r="P213" s="3">
        <f>IF(O213="","",O213*MAX(I213,J213))</f>
      </c>
      <c r="Q213" s="0" t="s">
        <v>106</v>
      </c>
      <c r="R213" s="0" t="s">
        <v>107</v>
      </c>
    </row>
    <row r="214">
      <c r="A214" s="0">
        <v>1615</v>
      </c>
      <c r="B214" s="0" t="s">
        <v>27</v>
      </c>
      <c r="C214" s="0" t="s">
        <v>32</v>
      </c>
      <c r="D214" s="0" t="s">
        <v>5203</v>
      </c>
      <c r="E214" s="5" t="s">
        <v>5204</v>
      </c>
      <c r="I214" s="2">
        <v>0</v>
      </c>
      <c r="J214" s="2">
        <v>28</v>
      </c>
      <c r="M214" s="5" t="s">
        <v>3504</v>
      </c>
      <c r="N214" s="0" t="s">
        <v>104</v>
      </c>
      <c r="O214" s="3">
        <v>27774.942857142858</v>
      </c>
      <c r="P214" s="3">
        <f>IF(O214="","",O214*MAX(I214,J214))</f>
      </c>
      <c r="Q214" s="0" t="s">
        <v>106</v>
      </c>
      <c r="R214" s="0" t="s">
        <v>107</v>
      </c>
    </row>
    <row r="215">
      <c r="A215" s="0">
        <v>1616</v>
      </c>
      <c r="B215" s="0" t="s">
        <v>27</v>
      </c>
      <c r="C215" s="0" t="s">
        <v>32</v>
      </c>
      <c r="D215" s="0" t="s">
        <v>5206</v>
      </c>
      <c r="E215" s="5" t="s">
        <v>5207</v>
      </c>
      <c r="I215" s="2">
        <v>0</v>
      </c>
      <c r="J215" s="2">
        <v>27</v>
      </c>
      <c r="M215" s="5" t="s">
        <v>3504</v>
      </c>
      <c r="N215" s="0" t="s">
        <v>104</v>
      </c>
      <c r="O215" s="3">
        <v>18900</v>
      </c>
      <c r="P215" s="3">
        <f>IF(O215="","",O215*MAX(I215,J215))</f>
      </c>
      <c r="Q215" s="0" t="s">
        <v>106</v>
      </c>
      <c r="R215" s="0" t="s">
        <v>107</v>
      </c>
    </row>
    <row r="216">
      <c r="A216" s="0">
        <v>1619</v>
      </c>
      <c r="B216" s="0" t="s">
        <v>27</v>
      </c>
      <c r="C216" s="0" t="s">
        <v>32</v>
      </c>
      <c r="D216" s="0" t="s">
        <v>5215</v>
      </c>
      <c r="E216" s="5" t="s">
        <v>5216</v>
      </c>
      <c r="I216" s="2">
        <v>0</v>
      </c>
      <c r="J216" s="2">
        <v>43</v>
      </c>
      <c r="M216" s="5" t="s">
        <v>3504</v>
      </c>
      <c r="N216" s="0" t="s">
        <v>104</v>
      </c>
      <c r="O216" s="3">
        <v>50352.47139534884</v>
      </c>
      <c r="P216" s="3">
        <f>IF(O216="","",O216*MAX(I216,J216))</f>
      </c>
      <c r="Q216" s="0" t="s">
        <v>106</v>
      </c>
      <c r="R216" s="0" t="s">
        <v>107</v>
      </c>
    </row>
    <row r="217">
      <c r="A217" s="0">
        <v>1620</v>
      </c>
      <c r="B217" s="0" t="s">
        <v>28</v>
      </c>
      <c r="C217" s="0" t="s">
        <v>32</v>
      </c>
      <c r="D217" s="0" t="s">
        <v>5215</v>
      </c>
      <c r="E217" s="5" t="s">
        <v>5216</v>
      </c>
      <c r="I217" s="2">
        <v>0</v>
      </c>
      <c r="J217" s="2">
        <v>6</v>
      </c>
      <c r="M217" s="5" t="s">
        <v>3504</v>
      </c>
      <c r="N217" s="0" t="s">
        <v>104</v>
      </c>
      <c r="O217" s="3">
        <v>95355.83333333333</v>
      </c>
      <c r="P217" s="3">
        <f>IF(O217="","",O217*MAX(I217,J217))</f>
      </c>
      <c r="Q217" s="0" t="s">
        <v>106</v>
      </c>
      <c r="R217" s="0" t="s">
        <v>107</v>
      </c>
    </row>
    <row r="218">
      <c r="A218" s="0">
        <v>1628</v>
      </c>
      <c r="B218" s="0" t="s">
        <v>27</v>
      </c>
      <c r="C218" s="0" t="s">
        <v>32</v>
      </c>
      <c r="D218" s="0" t="s">
        <v>5234</v>
      </c>
      <c r="E218" s="5" t="s">
        <v>5235</v>
      </c>
      <c r="I218" s="2">
        <v>0</v>
      </c>
      <c r="J218" s="2">
        <v>25</v>
      </c>
      <c r="M218" s="5" t="s">
        <v>3504</v>
      </c>
      <c r="N218" s="0" t="s">
        <v>104</v>
      </c>
      <c r="O218" s="3">
        <v>26587.2848</v>
      </c>
      <c r="P218" s="3">
        <f>IF(O218="","",O218*MAX(I218,J218))</f>
      </c>
      <c r="Q218" s="0" t="s">
        <v>106</v>
      </c>
      <c r="R218" s="0" t="s">
        <v>107</v>
      </c>
    </row>
    <row r="219">
      <c r="A219" s="0">
        <v>1631</v>
      </c>
      <c r="B219" s="0" t="s">
        <v>27</v>
      </c>
      <c r="C219" s="0" t="s">
        <v>32</v>
      </c>
      <c r="D219" s="0" t="s">
        <v>5241</v>
      </c>
      <c r="E219" s="5" t="s">
        <v>5242</v>
      </c>
      <c r="I219" s="2">
        <v>0</v>
      </c>
      <c r="J219" s="2">
        <v>30</v>
      </c>
      <c r="M219" s="5" t="s">
        <v>3504</v>
      </c>
      <c r="N219" s="0" t="s">
        <v>104</v>
      </c>
      <c r="O219" s="3">
        <v>54700.333666666666</v>
      </c>
      <c r="P219" s="3">
        <f>IF(O219="","",O219*MAX(I219,J219))</f>
      </c>
      <c r="Q219" s="0" t="s">
        <v>106</v>
      </c>
      <c r="R219" s="0" t="s">
        <v>107</v>
      </c>
    </row>
    <row r="220">
      <c r="A220" s="0">
        <v>1632</v>
      </c>
      <c r="B220" s="0" t="s">
        <v>28</v>
      </c>
      <c r="C220" s="0" t="s">
        <v>32</v>
      </c>
      <c r="D220" s="0" t="s">
        <v>5241</v>
      </c>
      <c r="E220" s="5" t="s">
        <v>5242</v>
      </c>
      <c r="I220" s="2">
        <v>0</v>
      </c>
      <c r="J220" s="2">
        <v>3</v>
      </c>
      <c r="M220" s="5" t="s">
        <v>3504</v>
      </c>
      <c r="N220" s="0" t="s">
        <v>104</v>
      </c>
      <c r="O220" s="3">
        <v>85884.66666666667</v>
      </c>
      <c r="P220" s="3">
        <f>IF(O220="","",O220*MAX(I220,J220))</f>
      </c>
      <c r="Q220" s="0" t="s">
        <v>106</v>
      </c>
      <c r="R220" s="0" t="s">
        <v>107</v>
      </c>
    </row>
    <row r="221">
      <c r="A221" s="0">
        <v>1633</v>
      </c>
      <c r="B221" s="0" t="s">
        <v>27</v>
      </c>
      <c r="C221" s="0" t="s">
        <v>32</v>
      </c>
      <c r="D221" s="0" t="s">
        <v>5245</v>
      </c>
      <c r="E221" s="5" t="s">
        <v>5246</v>
      </c>
      <c r="I221" s="2">
        <v>0</v>
      </c>
      <c r="J221" s="2">
        <v>27</v>
      </c>
      <c r="M221" s="5" t="s">
        <v>3504</v>
      </c>
      <c r="N221" s="0" t="s">
        <v>104</v>
      </c>
      <c r="O221" s="3">
        <v>122001.39481481482</v>
      </c>
      <c r="P221" s="3">
        <f>IF(O221="","",O221*MAX(I221,J221))</f>
      </c>
      <c r="Q221" s="0" t="s">
        <v>106</v>
      </c>
      <c r="R221" s="0" t="s">
        <v>107</v>
      </c>
    </row>
    <row r="222">
      <c r="A222" s="0">
        <v>1634</v>
      </c>
      <c r="B222" s="0" t="s">
        <v>27</v>
      </c>
      <c r="C222" s="0" t="s">
        <v>32</v>
      </c>
      <c r="D222" s="0" t="s">
        <v>5248</v>
      </c>
      <c r="E222" s="5" t="s">
        <v>5249</v>
      </c>
      <c r="I222" s="2">
        <v>0</v>
      </c>
      <c r="J222" s="2">
        <v>23</v>
      </c>
      <c r="M222" s="5" t="s">
        <v>3504</v>
      </c>
      <c r="N222" s="0" t="s">
        <v>104</v>
      </c>
      <c r="O222" s="3">
        <v>18930</v>
      </c>
      <c r="P222" s="3">
        <f>IF(O222="","",O222*MAX(I222,J222))</f>
      </c>
      <c r="Q222" s="0" t="s">
        <v>106</v>
      </c>
      <c r="R222" s="0" t="s">
        <v>107</v>
      </c>
    </row>
    <row r="223">
      <c r="A223" s="0">
        <v>1635</v>
      </c>
      <c r="B223" s="0" t="s">
        <v>27</v>
      </c>
      <c r="C223" s="0" t="s">
        <v>32</v>
      </c>
      <c r="D223" s="0" t="s">
        <v>5251</v>
      </c>
      <c r="E223" s="5" t="s">
        <v>5252</v>
      </c>
      <c r="I223" s="2">
        <v>0</v>
      </c>
      <c r="J223" s="2">
        <v>21</v>
      </c>
      <c r="M223" s="5" t="s">
        <v>3504</v>
      </c>
      <c r="N223" s="0" t="s">
        <v>104</v>
      </c>
      <c r="O223" s="3">
        <v>35603.909999999996</v>
      </c>
      <c r="P223" s="3">
        <f>IF(O223="","",O223*MAX(I223,J223))</f>
      </c>
      <c r="Q223" s="0" t="s">
        <v>106</v>
      </c>
      <c r="R223" s="0" t="s">
        <v>107</v>
      </c>
    </row>
    <row r="224">
      <c r="A224" s="0">
        <v>1649</v>
      </c>
      <c r="B224" s="0" t="s">
        <v>27</v>
      </c>
      <c r="C224" s="0" t="s">
        <v>32</v>
      </c>
      <c r="D224" s="0" t="s">
        <v>5290</v>
      </c>
      <c r="E224" s="5" t="s">
        <v>5291</v>
      </c>
      <c r="I224" s="2">
        <v>0</v>
      </c>
      <c r="J224" s="2">
        <v>20</v>
      </c>
      <c r="M224" s="5" t="s">
        <v>3504</v>
      </c>
      <c r="N224" s="0" t="s">
        <v>104</v>
      </c>
      <c r="O224" s="3">
        <v>35603.909999999996</v>
      </c>
      <c r="P224" s="3">
        <f>IF(O224="","",O224*MAX(I224,J224))</f>
      </c>
      <c r="Q224" s="0" t="s">
        <v>106</v>
      </c>
      <c r="R224" s="0" t="s">
        <v>107</v>
      </c>
    </row>
    <row r="225">
      <c r="A225" s="0">
        <v>1650</v>
      </c>
      <c r="B225" s="0" t="s">
        <v>28</v>
      </c>
      <c r="C225" s="0" t="s">
        <v>32</v>
      </c>
      <c r="D225" s="0" t="s">
        <v>5290</v>
      </c>
      <c r="E225" s="5" t="s">
        <v>5291</v>
      </c>
      <c r="I225" s="2">
        <v>0</v>
      </c>
      <c r="J225" s="2">
        <v>11</v>
      </c>
      <c r="M225" s="5" t="s">
        <v>3504</v>
      </c>
      <c r="N225" s="0" t="s">
        <v>104</v>
      </c>
      <c r="O225" s="3">
        <v>18927.666363636366</v>
      </c>
      <c r="P225" s="3">
        <f>IF(O225="","",O225*MAX(I225,J225))</f>
      </c>
      <c r="Q225" s="0" t="s">
        <v>106</v>
      </c>
      <c r="R225" s="0" t="s">
        <v>107</v>
      </c>
    </row>
    <row r="226">
      <c r="A226" s="0">
        <v>1651</v>
      </c>
      <c r="B226" s="0" t="s">
        <v>27</v>
      </c>
      <c r="C226" s="0" t="s">
        <v>32</v>
      </c>
      <c r="D226" s="0" t="s">
        <v>5294</v>
      </c>
      <c r="E226" s="5" t="s">
        <v>5295</v>
      </c>
      <c r="I226" s="2">
        <v>0</v>
      </c>
      <c r="J226" s="2">
        <v>37</v>
      </c>
      <c r="M226" s="5" t="s">
        <v>3504</v>
      </c>
      <c r="N226" s="0" t="s">
        <v>104</v>
      </c>
      <c r="O226" s="3">
        <v>19603.704054054055</v>
      </c>
      <c r="P226" s="3">
        <f>IF(O226="","",O226*MAX(I226,J226))</f>
      </c>
      <c r="Q226" s="0" t="s">
        <v>106</v>
      </c>
      <c r="R226" s="0" t="s">
        <v>107</v>
      </c>
    </row>
    <row r="227">
      <c r="A227" s="0">
        <v>1652</v>
      </c>
      <c r="B227" s="0" t="s">
        <v>27</v>
      </c>
      <c r="C227" s="0" t="s">
        <v>32</v>
      </c>
      <c r="D227" s="0" t="s">
        <v>5297</v>
      </c>
      <c r="E227" s="5" t="s">
        <v>5298</v>
      </c>
      <c r="I227" s="2">
        <v>0</v>
      </c>
      <c r="J227" s="2">
        <v>20</v>
      </c>
      <c r="M227" s="5" t="s">
        <v>3504</v>
      </c>
      <c r="N227" s="0" t="s">
        <v>104</v>
      </c>
      <c r="O227" s="3">
        <v>19500</v>
      </c>
      <c r="P227" s="3">
        <f>IF(O227="","",O227*MAX(I227,J227))</f>
      </c>
      <c r="Q227" s="0" t="s">
        <v>106</v>
      </c>
      <c r="R227" s="0" t="s">
        <v>107</v>
      </c>
    </row>
    <row r="228">
      <c r="A228" s="0">
        <v>1653</v>
      </c>
      <c r="B228" s="0" t="s">
        <v>27</v>
      </c>
      <c r="C228" s="0" t="s">
        <v>32</v>
      </c>
      <c r="D228" s="0" t="s">
        <v>5300</v>
      </c>
      <c r="E228" s="5" t="s">
        <v>5301</v>
      </c>
      <c r="I228" s="2">
        <v>0</v>
      </c>
      <c r="J228" s="2">
        <v>19</v>
      </c>
      <c r="M228" s="5" t="s">
        <v>3504</v>
      </c>
      <c r="N228" s="0" t="s">
        <v>104</v>
      </c>
      <c r="O228" s="3">
        <v>35603.91</v>
      </c>
      <c r="P228" s="3">
        <f>IF(O228="","",O228*MAX(I228,J228))</f>
      </c>
      <c r="Q228" s="0" t="s">
        <v>106</v>
      </c>
      <c r="R228" s="0" t="s">
        <v>107</v>
      </c>
    </row>
    <row r="229">
      <c r="A229" s="0">
        <v>1654</v>
      </c>
      <c r="B229" s="0" t="s">
        <v>28</v>
      </c>
      <c r="C229" s="0" t="s">
        <v>32</v>
      </c>
      <c r="D229" s="0" t="s">
        <v>5300</v>
      </c>
      <c r="E229" s="5" t="s">
        <v>5301</v>
      </c>
      <c r="I229" s="2">
        <v>0</v>
      </c>
      <c r="J229" s="2">
        <v>8</v>
      </c>
      <c r="M229" s="5" t="s">
        <v>3504</v>
      </c>
      <c r="N229" s="0" t="s">
        <v>104</v>
      </c>
      <c r="O229" s="3">
        <v>19640.445</v>
      </c>
      <c r="P229" s="3">
        <f>IF(O229="","",O229*MAX(I229,J229))</f>
      </c>
      <c r="Q229" s="0" t="s">
        <v>106</v>
      </c>
      <c r="R229" s="0" t="s">
        <v>107</v>
      </c>
    </row>
    <row r="230">
      <c r="A230" s="0">
        <v>1655</v>
      </c>
      <c r="B230" s="0" t="s">
        <v>27</v>
      </c>
      <c r="C230" s="0" t="s">
        <v>32</v>
      </c>
      <c r="D230" s="0" t="s">
        <v>5304</v>
      </c>
      <c r="E230" s="5" t="s">
        <v>5305</v>
      </c>
      <c r="I230" s="2">
        <v>0</v>
      </c>
      <c r="J230" s="2">
        <v>19</v>
      </c>
      <c r="M230" s="5" t="s">
        <v>3504</v>
      </c>
      <c r="N230" s="0" t="s">
        <v>104</v>
      </c>
      <c r="O230" s="3">
        <v>35603.91</v>
      </c>
      <c r="P230" s="3">
        <f>IF(O230="","",O230*MAX(I230,J230))</f>
      </c>
      <c r="Q230" s="0" t="s">
        <v>106</v>
      </c>
      <c r="R230" s="0" t="s">
        <v>107</v>
      </c>
    </row>
    <row r="231">
      <c r="A231" s="0">
        <v>1656</v>
      </c>
      <c r="B231" s="0" t="s">
        <v>28</v>
      </c>
      <c r="C231" s="0" t="s">
        <v>32</v>
      </c>
      <c r="D231" s="0" t="s">
        <v>5304</v>
      </c>
      <c r="E231" s="5" t="s">
        <v>5305</v>
      </c>
      <c r="I231" s="2">
        <v>0</v>
      </c>
      <c r="J231" s="2">
        <v>17</v>
      </c>
      <c r="M231" s="5" t="s">
        <v>3504</v>
      </c>
      <c r="N231" s="0" t="s">
        <v>104</v>
      </c>
      <c r="O231" s="3">
        <v>18927.666470588236</v>
      </c>
      <c r="P231" s="3">
        <f>IF(O231="","",O231*MAX(I231,J231))</f>
      </c>
      <c r="Q231" s="0" t="s">
        <v>106</v>
      </c>
      <c r="R231" s="0" t="s">
        <v>107</v>
      </c>
    </row>
    <row r="232">
      <c r="A232" s="0">
        <v>1658</v>
      </c>
      <c r="B232" s="0" t="s">
        <v>27</v>
      </c>
      <c r="C232" s="0" t="s">
        <v>32</v>
      </c>
      <c r="D232" s="0" t="s">
        <v>5311</v>
      </c>
      <c r="E232" s="5" t="s">
        <v>5312</v>
      </c>
      <c r="I232" s="2">
        <v>0</v>
      </c>
      <c r="J232" s="2">
        <v>21</v>
      </c>
      <c r="M232" s="5" t="s">
        <v>3504</v>
      </c>
      <c r="N232" s="0" t="s">
        <v>104</v>
      </c>
      <c r="O232" s="3">
        <v>17900</v>
      </c>
      <c r="P232" s="3">
        <f>IF(O232="","",O232*MAX(I232,J232))</f>
      </c>
      <c r="Q232" s="0" t="s">
        <v>106</v>
      </c>
      <c r="R232" s="0" t="s">
        <v>107</v>
      </c>
    </row>
    <row r="233">
      <c r="A233" s="0">
        <v>1659</v>
      </c>
      <c r="B233" s="0" t="s">
        <v>27</v>
      </c>
      <c r="C233" s="0" t="s">
        <v>32</v>
      </c>
      <c r="D233" s="0" t="s">
        <v>5314</v>
      </c>
      <c r="E233" s="5" t="s">
        <v>5315</v>
      </c>
      <c r="I233" s="2">
        <v>0</v>
      </c>
      <c r="J233" s="2">
        <v>18</v>
      </c>
      <c r="M233" s="5" t="s">
        <v>3504</v>
      </c>
      <c r="N233" s="0" t="s">
        <v>104</v>
      </c>
      <c r="O233" s="3">
        <v>25127.12</v>
      </c>
      <c r="P233" s="3">
        <f>IF(O233="","",O233*MAX(I233,J233))</f>
      </c>
      <c r="Q233" s="0" t="s">
        <v>106</v>
      </c>
      <c r="R233" s="0" t="s">
        <v>107</v>
      </c>
    </row>
    <row r="234">
      <c r="A234" s="0">
        <v>1660</v>
      </c>
      <c r="B234" s="0" t="s">
        <v>28</v>
      </c>
      <c r="C234" s="0" t="s">
        <v>32</v>
      </c>
      <c r="D234" s="0" t="s">
        <v>5314</v>
      </c>
      <c r="E234" s="5" t="s">
        <v>5315</v>
      </c>
      <c r="I234" s="2">
        <v>0</v>
      </c>
      <c r="J234" s="2">
        <v>6</v>
      </c>
      <c r="M234" s="5" t="s">
        <v>3504</v>
      </c>
      <c r="N234" s="0" t="s">
        <v>104</v>
      </c>
      <c r="O234" s="3">
        <v>25127.12</v>
      </c>
      <c r="P234" s="3">
        <f>IF(O234="","",O234*MAX(I234,J234))</f>
      </c>
      <c r="Q234" s="0" t="s">
        <v>106</v>
      </c>
      <c r="R234" s="0" t="s">
        <v>107</v>
      </c>
    </row>
    <row r="235">
      <c r="A235" s="0">
        <v>1662</v>
      </c>
      <c r="B235" s="0" t="s">
        <v>27</v>
      </c>
      <c r="C235" s="0" t="s">
        <v>32</v>
      </c>
      <c r="D235" s="0" t="s">
        <v>5321</v>
      </c>
      <c r="E235" s="5" t="s">
        <v>5322</v>
      </c>
      <c r="I235" s="2">
        <v>0</v>
      </c>
      <c r="J235" s="2">
        <v>16</v>
      </c>
      <c r="M235" s="5" t="s">
        <v>3504</v>
      </c>
      <c r="N235" s="0" t="s">
        <v>104</v>
      </c>
      <c r="O235" s="3">
        <v>35603.91</v>
      </c>
      <c r="P235" s="3">
        <f>IF(O235="","",O235*MAX(I235,J235))</f>
      </c>
      <c r="Q235" s="0" t="s">
        <v>106</v>
      </c>
      <c r="R235" s="0" t="s">
        <v>107</v>
      </c>
    </row>
    <row r="236">
      <c r="A236" s="0">
        <v>1663</v>
      </c>
      <c r="B236" s="0" t="s">
        <v>27</v>
      </c>
      <c r="C236" s="0" t="s">
        <v>32</v>
      </c>
      <c r="D236" s="0" t="s">
        <v>5324</v>
      </c>
      <c r="E236" s="5" t="s">
        <v>5325</v>
      </c>
      <c r="I236" s="2">
        <v>0</v>
      </c>
      <c r="J236" s="2">
        <v>18</v>
      </c>
      <c r="M236" s="5" t="s">
        <v>3504</v>
      </c>
      <c r="N236" s="0" t="s">
        <v>104</v>
      </c>
      <c r="O236" s="3">
        <v>9932.124444444444</v>
      </c>
      <c r="P236" s="3">
        <f>IF(O236="","",O236*MAX(I236,J236))</f>
      </c>
      <c r="Q236" s="0" t="s">
        <v>106</v>
      </c>
      <c r="R236" s="0" t="s">
        <v>107</v>
      </c>
    </row>
    <row r="237">
      <c r="A237" s="0">
        <v>1664</v>
      </c>
      <c r="B237" s="0" t="s">
        <v>27</v>
      </c>
      <c r="C237" s="0" t="s">
        <v>32</v>
      </c>
      <c r="D237" s="0" t="s">
        <v>5327</v>
      </c>
      <c r="E237" s="5" t="s">
        <v>5328</v>
      </c>
      <c r="I237" s="2">
        <v>0</v>
      </c>
      <c r="J237" s="2">
        <v>16</v>
      </c>
      <c r="M237" s="5" t="s">
        <v>3504</v>
      </c>
      <c r="N237" s="0" t="s">
        <v>104</v>
      </c>
      <c r="O237" s="3">
        <v>20800</v>
      </c>
      <c r="P237" s="3">
        <f>IF(O237="","",O237*MAX(I237,J237))</f>
      </c>
      <c r="Q237" s="0" t="s">
        <v>106</v>
      </c>
      <c r="R237" s="0" t="s">
        <v>107</v>
      </c>
    </row>
    <row r="238">
      <c r="A238" s="0">
        <v>1669</v>
      </c>
      <c r="B238" s="0" t="s">
        <v>27</v>
      </c>
      <c r="C238" s="0" t="s">
        <v>32</v>
      </c>
      <c r="D238" s="0" t="s">
        <v>5339</v>
      </c>
      <c r="E238" s="5" t="s">
        <v>5340</v>
      </c>
      <c r="I238" s="2">
        <v>0</v>
      </c>
      <c r="J238" s="2">
        <v>15</v>
      </c>
      <c r="M238" s="5" t="s">
        <v>3504</v>
      </c>
      <c r="N238" s="0" t="s">
        <v>104</v>
      </c>
      <c r="O238" s="3">
        <v>17900</v>
      </c>
      <c r="P238" s="3">
        <f>IF(O238="","",O238*MAX(I238,J238))</f>
      </c>
      <c r="Q238" s="0" t="s">
        <v>106</v>
      </c>
      <c r="R238" s="0" t="s">
        <v>107</v>
      </c>
    </row>
    <row r="239">
      <c r="A239" s="0">
        <v>1670</v>
      </c>
      <c r="B239" s="0" t="s">
        <v>27</v>
      </c>
      <c r="C239" s="0" t="s">
        <v>32</v>
      </c>
      <c r="D239" s="0" t="s">
        <v>5342</v>
      </c>
      <c r="E239" s="5" t="s">
        <v>5343</v>
      </c>
      <c r="I239" s="2">
        <v>0</v>
      </c>
      <c r="J239" s="2">
        <v>25</v>
      </c>
      <c r="M239" s="5" t="s">
        <v>3504</v>
      </c>
      <c r="N239" s="0" t="s">
        <v>104</v>
      </c>
      <c r="O239" s="3">
        <v>19568.6812</v>
      </c>
      <c r="P239" s="3">
        <f>IF(O239="","",O239*MAX(I239,J239))</f>
      </c>
      <c r="Q239" s="0" t="s">
        <v>106</v>
      </c>
      <c r="R239" s="0" t="s">
        <v>107</v>
      </c>
    </row>
    <row r="240">
      <c r="A240" s="0">
        <v>1671</v>
      </c>
      <c r="B240" s="0" t="s">
        <v>27</v>
      </c>
      <c r="C240" s="0" t="s">
        <v>32</v>
      </c>
      <c r="D240" s="0" t="s">
        <v>5345</v>
      </c>
      <c r="E240" s="5" t="s">
        <v>5346</v>
      </c>
      <c r="I240" s="2">
        <v>0</v>
      </c>
      <c r="J240" s="2">
        <v>27</v>
      </c>
      <c r="M240" s="5" t="s">
        <v>3504</v>
      </c>
      <c r="N240" s="0" t="s">
        <v>104</v>
      </c>
      <c r="O240" s="3">
        <v>19244.444444444445</v>
      </c>
      <c r="P240" s="3">
        <f>IF(O240="","",O240*MAX(I240,J240))</f>
      </c>
      <c r="Q240" s="0" t="s">
        <v>106</v>
      </c>
      <c r="R240" s="0" t="s">
        <v>107</v>
      </c>
    </row>
    <row r="241">
      <c r="A241" s="0">
        <v>1672</v>
      </c>
      <c r="B241" s="0" t="s">
        <v>27</v>
      </c>
      <c r="C241" s="0" t="s">
        <v>32</v>
      </c>
      <c r="D241" s="0" t="s">
        <v>5348</v>
      </c>
      <c r="E241" s="5" t="s">
        <v>5349</v>
      </c>
      <c r="I241" s="2">
        <v>0</v>
      </c>
      <c r="J241" s="2">
        <v>19</v>
      </c>
      <c r="M241" s="5" t="s">
        <v>3504</v>
      </c>
      <c r="N241" s="0" t="s">
        <v>104</v>
      </c>
      <c r="O241" s="3">
        <v>52212.04263157895</v>
      </c>
      <c r="P241" s="3">
        <f>IF(O241="","",O241*MAX(I241,J241))</f>
      </c>
      <c r="Q241" s="0" t="s">
        <v>106</v>
      </c>
      <c r="R241" s="0" t="s">
        <v>107</v>
      </c>
    </row>
    <row r="242">
      <c r="A242" s="0">
        <v>1673</v>
      </c>
      <c r="B242" s="0" t="s">
        <v>27</v>
      </c>
      <c r="C242" s="0" t="s">
        <v>32</v>
      </c>
      <c r="D242" s="0" t="s">
        <v>5351</v>
      </c>
      <c r="E242" s="5" t="s">
        <v>5352</v>
      </c>
      <c r="I242" s="2">
        <v>0</v>
      </c>
      <c r="J242" s="2">
        <v>15</v>
      </c>
      <c r="M242" s="5" t="s">
        <v>3504</v>
      </c>
      <c r="N242" s="0" t="s">
        <v>104</v>
      </c>
      <c r="O242" s="3">
        <v>119564.94466666666</v>
      </c>
      <c r="P242" s="3">
        <f>IF(O242="","",O242*MAX(I242,J242))</f>
      </c>
      <c r="Q242" s="0" t="s">
        <v>106</v>
      </c>
      <c r="R242" s="0" t="s">
        <v>107</v>
      </c>
    </row>
    <row r="243">
      <c r="A243" s="0">
        <v>1674</v>
      </c>
      <c r="B243" s="0" t="s">
        <v>27</v>
      </c>
      <c r="C243" s="0" t="s">
        <v>32</v>
      </c>
      <c r="D243" s="0" t="s">
        <v>5354</v>
      </c>
      <c r="E243" s="5" t="s">
        <v>5355</v>
      </c>
      <c r="I243" s="2">
        <v>0</v>
      </c>
      <c r="J243" s="2">
        <v>15</v>
      </c>
      <c r="M243" s="5" t="s">
        <v>3504</v>
      </c>
      <c r="N243" s="0" t="s">
        <v>104</v>
      </c>
      <c r="O243" s="3">
        <v>73250</v>
      </c>
      <c r="P243" s="3">
        <f>IF(O243="","",O243*MAX(I243,J243))</f>
      </c>
      <c r="Q243" s="0" t="s">
        <v>106</v>
      </c>
      <c r="R243" s="0" t="s">
        <v>107</v>
      </c>
    </row>
    <row r="244">
      <c r="A244" s="0">
        <v>1675</v>
      </c>
      <c r="B244" s="0" t="s">
        <v>27</v>
      </c>
      <c r="C244" s="0" t="s">
        <v>32</v>
      </c>
      <c r="D244" s="0" t="s">
        <v>5357</v>
      </c>
      <c r="E244" s="5" t="s">
        <v>5358</v>
      </c>
      <c r="I244" s="2">
        <v>0</v>
      </c>
      <c r="J244" s="2">
        <v>14</v>
      </c>
      <c r="M244" s="5" t="s">
        <v>3504</v>
      </c>
      <c r="N244" s="0" t="s">
        <v>104</v>
      </c>
      <c r="O244" s="3">
        <v>42724</v>
      </c>
      <c r="P244" s="3">
        <f>IF(O244="","",O244*MAX(I244,J244))</f>
      </c>
      <c r="Q244" s="0" t="s">
        <v>106</v>
      </c>
      <c r="R244" s="0" t="s">
        <v>107</v>
      </c>
    </row>
    <row r="245">
      <c r="A245" s="0">
        <v>1676</v>
      </c>
      <c r="B245" s="0" t="s">
        <v>28</v>
      </c>
      <c r="C245" s="0" t="s">
        <v>32</v>
      </c>
      <c r="D245" s="0" t="s">
        <v>5357</v>
      </c>
      <c r="E245" s="5" t="s">
        <v>5358</v>
      </c>
      <c r="I245" s="2">
        <v>0</v>
      </c>
      <c r="J245" s="2">
        <v>5</v>
      </c>
      <c r="M245" s="5" t="s">
        <v>3504</v>
      </c>
      <c r="N245" s="0" t="s">
        <v>104</v>
      </c>
      <c r="O245" s="3">
        <v>19783</v>
      </c>
      <c r="P245" s="3">
        <f>IF(O245="","",O245*MAX(I245,J245))</f>
      </c>
      <c r="Q245" s="0" t="s">
        <v>106</v>
      </c>
      <c r="R245" s="0" t="s">
        <v>107</v>
      </c>
    </row>
    <row r="246">
      <c r="A246" s="0">
        <v>1677</v>
      </c>
      <c r="B246" s="0" t="s">
        <v>27</v>
      </c>
      <c r="C246" s="0" t="s">
        <v>32</v>
      </c>
      <c r="D246" s="0" t="s">
        <v>5361</v>
      </c>
      <c r="E246" s="5" t="s">
        <v>5362</v>
      </c>
      <c r="I246" s="2">
        <v>0</v>
      </c>
      <c r="J246" s="2">
        <v>15</v>
      </c>
      <c r="M246" s="5" t="s">
        <v>3504</v>
      </c>
      <c r="N246" s="0" t="s">
        <v>104</v>
      </c>
      <c r="O246" s="3">
        <v>9993.730666666668</v>
      </c>
      <c r="P246" s="3">
        <f>IF(O246="","",O246*MAX(I246,J246))</f>
      </c>
      <c r="Q246" s="0" t="s">
        <v>106</v>
      </c>
      <c r="R246" s="0" t="s">
        <v>107</v>
      </c>
    </row>
    <row r="247">
      <c r="A247" s="0">
        <v>1678</v>
      </c>
      <c r="B247" s="0" t="s">
        <v>27</v>
      </c>
      <c r="C247" s="0" t="s">
        <v>32</v>
      </c>
      <c r="D247" s="0" t="s">
        <v>5364</v>
      </c>
      <c r="E247" s="5" t="s">
        <v>5365</v>
      </c>
      <c r="I247" s="2">
        <v>0</v>
      </c>
      <c r="J247" s="2">
        <v>21</v>
      </c>
      <c r="M247" s="5" t="s">
        <v>3504</v>
      </c>
      <c r="N247" s="0" t="s">
        <v>104</v>
      </c>
      <c r="O247" s="3">
        <v>32658.245714285717</v>
      </c>
      <c r="P247" s="3">
        <f>IF(O247="","",O247*MAX(I247,J247))</f>
      </c>
      <c r="Q247" s="0" t="s">
        <v>106</v>
      </c>
      <c r="R247" s="0" t="s">
        <v>107</v>
      </c>
    </row>
    <row r="248">
      <c r="A248" s="0">
        <v>1679</v>
      </c>
      <c r="B248" s="0" t="s">
        <v>28</v>
      </c>
      <c r="C248" s="0" t="s">
        <v>32</v>
      </c>
      <c r="D248" s="0" t="s">
        <v>5364</v>
      </c>
      <c r="E248" s="5" t="s">
        <v>5365</v>
      </c>
      <c r="I248" s="2">
        <v>0</v>
      </c>
      <c r="J248" s="2">
        <v>23</v>
      </c>
      <c r="M248" s="5" t="s">
        <v>3504</v>
      </c>
      <c r="N248" s="0" t="s">
        <v>104</v>
      </c>
      <c r="O248" s="3">
        <v>33281.63478260869</v>
      </c>
      <c r="P248" s="3">
        <f>IF(O248="","",O248*MAX(I248,J248))</f>
      </c>
      <c r="Q248" s="0" t="s">
        <v>106</v>
      </c>
      <c r="R248" s="0" t="s">
        <v>107</v>
      </c>
    </row>
    <row r="249">
      <c r="A249" s="0">
        <v>1680</v>
      </c>
      <c r="B249" s="0" t="s">
        <v>27</v>
      </c>
      <c r="C249" s="0" t="s">
        <v>32</v>
      </c>
      <c r="D249" s="0" t="s">
        <v>5368</v>
      </c>
      <c r="E249" s="5" t="s">
        <v>5369</v>
      </c>
      <c r="I249" s="2">
        <v>0</v>
      </c>
      <c r="J249" s="2">
        <v>14</v>
      </c>
      <c r="M249" s="5" t="s">
        <v>3504</v>
      </c>
      <c r="N249" s="0" t="s">
        <v>104</v>
      </c>
      <c r="O249" s="3">
        <v>11413</v>
      </c>
      <c r="P249" s="3">
        <f>IF(O249="","",O249*MAX(I249,J249))</f>
      </c>
      <c r="Q249" s="0" t="s">
        <v>106</v>
      </c>
      <c r="R249" s="0" t="s">
        <v>107</v>
      </c>
    </row>
    <row r="250">
      <c r="A250" s="0">
        <v>1681</v>
      </c>
      <c r="B250" s="0" t="s">
        <v>27</v>
      </c>
      <c r="C250" s="0" t="s">
        <v>32</v>
      </c>
      <c r="D250" s="0" t="s">
        <v>5371</v>
      </c>
      <c r="E250" s="5" t="s">
        <v>5372</v>
      </c>
      <c r="I250" s="2">
        <v>0</v>
      </c>
      <c r="J250" s="2">
        <v>14</v>
      </c>
      <c r="M250" s="5" t="s">
        <v>3504</v>
      </c>
      <c r="N250" s="0" t="s">
        <v>104</v>
      </c>
      <c r="O250" s="3">
        <v>10500</v>
      </c>
      <c r="P250" s="3">
        <f>IF(O250="","",O250*MAX(I250,J250))</f>
      </c>
      <c r="Q250" s="0" t="s">
        <v>106</v>
      </c>
      <c r="R250" s="0" t="s">
        <v>107</v>
      </c>
    </row>
    <row r="251">
      <c r="A251" s="0">
        <v>1682</v>
      </c>
      <c r="B251" s="0" t="s">
        <v>27</v>
      </c>
      <c r="C251" s="0" t="s">
        <v>32</v>
      </c>
      <c r="D251" s="0" t="s">
        <v>5374</v>
      </c>
      <c r="E251" s="5" t="s">
        <v>5375</v>
      </c>
      <c r="I251" s="2">
        <v>0</v>
      </c>
      <c r="J251" s="2">
        <v>14</v>
      </c>
      <c r="M251" s="5" t="s">
        <v>3504</v>
      </c>
      <c r="N251" s="0" t="s">
        <v>104</v>
      </c>
      <c r="O251" s="3">
        <v>23164</v>
      </c>
      <c r="P251" s="3">
        <f>IF(O251="","",O251*MAX(I251,J251))</f>
      </c>
      <c r="Q251" s="0" t="s">
        <v>106</v>
      </c>
      <c r="R251" s="0" t="s">
        <v>107</v>
      </c>
    </row>
    <row r="252">
      <c r="A252" s="0">
        <v>1683</v>
      </c>
      <c r="B252" s="0" t="s">
        <v>27</v>
      </c>
      <c r="C252" s="0" t="s">
        <v>32</v>
      </c>
      <c r="D252" s="0" t="s">
        <v>5377</v>
      </c>
      <c r="E252" s="5" t="s">
        <v>5378</v>
      </c>
      <c r="I252" s="2">
        <v>0</v>
      </c>
      <c r="J252" s="2">
        <v>25</v>
      </c>
      <c r="M252" s="5" t="s">
        <v>3504</v>
      </c>
      <c r="N252" s="0" t="s">
        <v>104</v>
      </c>
      <c r="O252" s="3">
        <v>19522.476</v>
      </c>
      <c r="P252" s="3">
        <f>IF(O252="","",O252*MAX(I252,J252))</f>
      </c>
      <c r="Q252" s="0" t="s">
        <v>106</v>
      </c>
      <c r="R252" s="0" t="s">
        <v>107</v>
      </c>
    </row>
    <row r="253">
      <c r="A253" s="0">
        <v>1684</v>
      </c>
      <c r="B253" s="0" t="s">
        <v>27</v>
      </c>
      <c r="C253" s="0" t="s">
        <v>32</v>
      </c>
      <c r="D253" s="0" t="s">
        <v>5380</v>
      </c>
      <c r="E253" s="5" t="s">
        <v>5381</v>
      </c>
      <c r="I253" s="2">
        <v>0</v>
      </c>
      <c r="J253" s="2">
        <v>14</v>
      </c>
      <c r="M253" s="5" t="s">
        <v>3504</v>
      </c>
      <c r="N253" s="0" t="s">
        <v>104</v>
      </c>
      <c r="O253" s="3">
        <v>63809.525</v>
      </c>
      <c r="P253" s="3">
        <f>IF(O253="","",O253*MAX(I253,J253))</f>
      </c>
      <c r="Q253" s="0" t="s">
        <v>106</v>
      </c>
      <c r="R253" s="0" t="s">
        <v>107</v>
      </c>
    </row>
    <row r="254">
      <c r="A254" s="0">
        <v>1685</v>
      </c>
      <c r="B254" s="0" t="s">
        <v>27</v>
      </c>
      <c r="C254" s="0" t="s">
        <v>32</v>
      </c>
      <c r="D254" s="0" t="s">
        <v>5383</v>
      </c>
      <c r="E254" s="5" t="s">
        <v>5384</v>
      </c>
      <c r="I254" s="2">
        <v>0</v>
      </c>
      <c r="J254" s="2">
        <v>13</v>
      </c>
      <c r="M254" s="5" t="s">
        <v>3504</v>
      </c>
      <c r="N254" s="0" t="s">
        <v>104</v>
      </c>
      <c r="O254" s="3">
        <v>44900</v>
      </c>
      <c r="P254" s="3">
        <f>IF(O254="","",O254*MAX(I254,J254))</f>
      </c>
      <c r="Q254" s="0" t="s">
        <v>106</v>
      </c>
      <c r="R254" s="0" t="s">
        <v>107</v>
      </c>
    </row>
    <row r="255">
      <c r="A255" s="0">
        <v>1686</v>
      </c>
      <c r="B255" s="0" t="s">
        <v>27</v>
      </c>
      <c r="C255" s="0" t="s">
        <v>32</v>
      </c>
      <c r="D255" s="0" t="s">
        <v>5386</v>
      </c>
      <c r="E255" s="5" t="s">
        <v>5387</v>
      </c>
      <c r="I255" s="2">
        <v>0</v>
      </c>
      <c r="J255" s="2">
        <v>13</v>
      </c>
      <c r="M255" s="5" t="s">
        <v>3504</v>
      </c>
      <c r="N255" s="0" t="s">
        <v>104</v>
      </c>
      <c r="O255" s="3">
        <v>119452.12615384614</v>
      </c>
      <c r="P255" s="3">
        <f>IF(O255="","",O255*MAX(I255,J255))</f>
      </c>
      <c r="Q255" s="0" t="s">
        <v>106</v>
      </c>
      <c r="R255" s="0" t="s">
        <v>107</v>
      </c>
    </row>
    <row r="256">
      <c r="A256" s="0">
        <v>1690</v>
      </c>
      <c r="B256" s="0" t="s">
        <v>27</v>
      </c>
      <c r="C256" s="0" t="s">
        <v>32</v>
      </c>
      <c r="D256" s="0" t="s">
        <v>5396</v>
      </c>
      <c r="E256" s="5" t="s">
        <v>5397</v>
      </c>
      <c r="I256" s="2">
        <v>0</v>
      </c>
      <c r="J256" s="2">
        <v>12</v>
      </c>
      <c r="M256" s="5" t="s">
        <v>3504</v>
      </c>
      <c r="N256" s="0" t="s">
        <v>104</v>
      </c>
      <c r="O256" s="3">
        <v>18500</v>
      </c>
      <c r="P256" s="3">
        <f>IF(O256="","",O256*MAX(I256,J256))</f>
      </c>
      <c r="Q256" s="0" t="s">
        <v>106</v>
      </c>
      <c r="R256" s="0" t="s">
        <v>107</v>
      </c>
    </row>
    <row r="257">
      <c r="A257" s="0">
        <v>1691</v>
      </c>
      <c r="B257" s="0" t="s">
        <v>27</v>
      </c>
      <c r="C257" s="0" t="s">
        <v>32</v>
      </c>
      <c r="D257" s="0" t="s">
        <v>5399</v>
      </c>
      <c r="E257" s="5" t="s">
        <v>5400</v>
      </c>
      <c r="I257" s="2">
        <v>0</v>
      </c>
      <c r="J257" s="2">
        <v>21</v>
      </c>
      <c r="M257" s="5" t="s">
        <v>3504</v>
      </c>
      <c r="N257" s="0" t="s">
        <v>104</v>
      </c>
      <c r="O257" s="3">
        <v>19500</v>
      </c>
      <c r="P257" s="3">
        <f>IF(O257="","",O257*MAX(I257,J257))</f>
      </c>
      <c r="Q257" s="0" t="s">
        <v>106</v>
      </c>
      <c r="R257" s="0" t="s">
        <v>107</v>
      </c>
    </row>
    <row r="258">
      <c r="A258" s="0">
        <v>1692</v>
      </c>
      <c r="B258" s="0" t="s">
        <v>27</v>
      </c>
      <c r="C258" s="0" t="s">
        <v>32</v>
      </c>
      <c r="D258" s="0" t="s">
        <v>5402</v>
      </c>
      <c r="E258" s="5" t="s">
        <v>5403</v>
      </c>
      <c r="I258" s="2">
        <v>0</v>
      </c>
      <c r="J258" s="2">
        <v>12</v>
      </c>
      <c r="M258" s="5" t="s">
        <v>3504</v>
      </c>
      <c r="N258" s="0" t="s">
        <v>104</v>
      </c>
      <c r="O258" s="3">
        <v>27982</v>
      </c>
      <c r="P258" s="3">
        <f>IF(O258="","",O258*MAX(I258,J258))</f>
      </c>
      <c r="Q258" s="0" t="s">
        <v>106</v>
      </c>
      <c r="R258" s="0" t="s">
        <v>107</v>
      </c>
    </row>
    <row r="259">
      <c r="A259" s="0">
        <v>1693</v>
      </c>
      <c r="B259" s="0" t="s">
        <v>27</v>
      </c>
      <c r="C259" s="0" t="s">
        <v>32</v>
      </c>
      <c r="D259" s="0" t="s">
        <v>5405</v>
      </c>
      <c r="E259" s="5" t="s">
        <v>5406</v>
      </c>
      <c r="I259" s="2">
        <v>0</v>
      </c>
      <c r="J259" s="2">
        <v>15</v>
      </c>
      <c r="M259" s="5" t="s">
        <v>3504</v>
      </c>
      <c r="N259" s="0" t="s">
        <v>104</v>
      </c>
      <c r="O259" s="3">
        <v>30534.7</v>
      </c>
      <c r="P259" s="3">
        <f>IF(O259="","",O259*MAX(I259,J259))</f>
      </c>
      <c r="Q259" s="0" t="s">
        <v>106</v>
      </c>
      <c r="R259" s="0" t="s">
        <v>107</v>
      </c>
    </row>
    <row r="260">
      <c r="A260" s="0">
        <v>1694</v>
      </c>
      <c r="B260" s="0" t="s">
        <v>27</v>
      </c>
      <c r="C260" s="0" t="s">
        <v>32</v>
      </c>
      <c r="D260" s="0" t="s">
        <v>5408</v>
      </c>
      <c r="E260" s="5" t="s">
        <v>5409</v>
      </c>
      <c r="I260" s="2">
        <v>0</v>
      </c>
      <c r="J260" s="2">
        <v>12</v>
      </c>
      <c r="M260" s="5" t="s">
        <v>3504</v>
      </c>
      <c r="N260" s="0" t="s">
        <v>104</v>
      </c>
      <c r="O260" s="3">
        <v>73250</v>
      </c>
      <c r="P260" s="3">
        <f>IF(O260="","",O260*MAX(I260,J260))</f>
      </c>
      <c r="Q260" s="0" t="s">
        <v>106</v>
      </c>
      <c r="R260" s="0" t="s">
        <v>107</v>
      </c>
    </row>
    <row r="261">
      <c r="A261" s="0">
        <v>1696</v>
      </c>
      <c r="B261" s="0" t="s">
        <v>27</v>
      </c>
      <c r="C261" s="0" t="s">
        <v>32</v>
      </c>
      <c r="D261" s="0" t="s">
        <v>5413</v>
      </c>
      <c r="E261" s="5" t="s">
        <v>5414</v>
      </c>
      <c r="I261" s="2">
        <v>0</v>
      </c>
      <c r="J261" s="2">
        <v>20</v>
      </c>
      <c r="M261" s="5" t="s">
        <v>3504</v>
      </c>
      <c r="N261" s="0" t="s">
        <v>104</v>
      </c>
      <c r="O261" s="3">
        <v>17900</v>
      </c>
      <c r="P261" s="3">
        <f>IF(O261="","",O261*MAX(I261,J261))</f>
      </c>
      <c r="Q261" s="0" t="s">
        <v>106</v>
      </c>
      <c r="R261" s="0" t="s">
        <v>107</v>
      </c>
    </row>
    <row r="262">
      <c r="A262" s="0">
        <v>1697</v>
      </c>
      <c r="B262" s="0" t="s">
        <v>27</v>
      </c>
      <c r="C262" s="0" t="s">
        <v>32</v>
      </c>
      <c r="D262" s="0" t="s">
        <v>5416</v>
      </c>
      <c r="E262" s="5" t="s">
        <v>5417</v>
      </c>
      <c r="I262" s="2">
        <v>0</v>
      </c>
      <c r="J262" s="2">
        <v>11</v>
      </c>
      <c r="M262" s="5" t="s">
        <v>3504</v>
      </c>
      <c r="N262" s="0" t="s">
        <v>104</v>
      </c>
      <c r="O262" s="3">
        <v>18500</v>
      </c>
      <c r="P262" s="3">
        <f>IF(O262="","",O262*MAX(I262,J262))</f>
      </c>
      <c r="Q262" s="0" t="s">
        <v>106</v>
      </c>
      <c r="R262" s="0" t="s">
        <v>107</v>
      </c>
    </row>
    <row r="263">
      <c r="A263" s="0">
        <v>1698</v>
      </c>
      <c r="B263" s="0" t="s">
        <v>27</v>
      </c>
      <c r="C263" s="0" t="s">
        <v>32</v>
      </c>
      <c r="D263" s="0" t="s">
        <v>5419</v>
      </c>
      <c r="E263" s="5" t="s">
        <v>5420</v>
      </c>
      <c r="I263" s="2">
        <v>0</v>
      </c>
      <c r="J263" s="2">
        <v>11</v>
      </c>
      <c r="M263" s="5" t="s">
        <v>3504</v>
      </c>
      <c r="N263" s="0" t="s">
        <v>104</v>
      </c>
      <c r="O263" s="3">
        <v>39000</v>
      </c>
      <c r="P263" s="3">
        <f>IF(O263="","",O263*MAX(I263,J263))</f>
      </c>
      <c r="Q263" s="0" t="s">
        <v>106</v>
      </c>
      <c r="R263" s="0" t="s">
        <v>107</v>
      </c>
    </row>
    <row r="264">
      <c r="A264" s="0">
        <v>1708</v>
      </c>
      <c r="B264" s="0" t="s">
        <v>27</v>
      </c>
      <c r="C264" s="0" t="s">
        <v>32</v>
      </c>
      <c r="D264" s="0" t="s">
        <v>5444</v>
      </c>
      <c r="E264" s="5" t="s">
        <v>5445</v>
      </c>
      <c r="I264" s="2">
        <v>0</v>
      </c>
      <c r="J264" s="2">
        <v>15</v>
      </c>
      <c r="M264" s="5" t="s">
        <v>3504</v>
      </c>
      <c r="N264" s="0" t="s">
        <v>104</v>
      </c>
      <c r="O264" s="3">
        <v>9624.093333333332</v>
      </c>
      <c r="P264" s="3">
        <f>IF(O264="","",O264*MAX(I264,J264))</f>
      </c>
      <c r="Q264" s="0" t="s">
        <v>106</v>
      </c>
      <c r="R264" s="0" t="s">
        <v>107</v>
      </c>
    </row>
    <row r="265">
      <c r="A265" s="0">
        <v>1709</v>
      </c>
      <c r="B265" s="0" t="s">
        <v>27</v>
      </c>
      <c r="C265" s="0" t="s">
        <v>32</v>
      </c>
      <c r="D265" s="0" t="s">
        <v>5447</v>
      </c>
      <c r="E265" s="5" t="s">
        <v>5448</v>
      </c>
      <c r="I265" s="2">
        <v>0</v>
      </c>
      <c r="J265" s="2">
        <v>10</v>
      </c>
      <c r="M265" s="5" t="s">
        <v>3504</v>
      </c>
      <c r="N265" s="0" t="s">
        <v>104</v>
      </c>
      <c r="O265" s="3">
        <v>10129.228</v>
      </c>
      <c r="P265" s="3">
        <f>IF(O265="","",O265*MAX(I265,J265))</f>
      </c>
      <c r="Q265" s="0" t="s">
        <v>106</v>
      </c>
      <c r="R265" s="0" t="s">
        <v>107</v>
      </c>
    </row>
    <row r="266">
      <c r="A266" s="0">
        <v>1710</v>
      </c>
      <c r="B266" s="0" t="s">
        <v>27</v>
      </c>
      <c r="C266" s="0" t="s">
        <v>32</v>
      </c>
      <c r="D266" s="0" t="s">
        <v>5450</v>
      </c>
      <c r="E266" s="5" t="s">
        <v>5451</v>
      </c>
      <c r="I266" s="2">
        <v>0</v>
      </c>
      <c r="J266" s="2">
        <v>10</v>
      </c>
      <c r="M266" s="5" t="s">
        <v>3504</v>
      </c>
      <c r="N266" s="0" t="s">
        <v>104</v>
      </c>
      <c r="O266" s="3">
        <v>17900</v>
      </c>
      <c r="P266" s="3">
        <f>IF(O266="","",O266*MAX(I266,J266))</f>
      </c>
      <c r="Q266" s="0" t="s">
        <v>106</v>
      </c>
      <c r="R266" s="0" t="s">
        <v>107</v>
      </c>
    </row>
    <row r="267">
      <c r="A267" s="0">
        <v>1711</v>
      </c>
      <c r="B267" s="0" t="s">
        <v>27</v>
      </c>
      <c r="C267" s="0" t="s">
        <v>32</v>
      </c>
      <c r="D267" s="0" t="s">
        <v>5453</v>
      </c>
      <c r="E267" s="5" t="s">
        <v>5454</v>
      </c>
      <c r="I267" s="2">
        <v>0</v>
      </c>
      <c r="J267" s="2">
        <v>10</v>
      </c>
      <c r="M267" s="5" t="s">
        <v>3504</v>
      </c>
      <c r="N267" s="0" t="s">
        <v>104</v>
      </c>
      <c r="O267" s="3">
        <v>10500</v>
      </c>
      <c r="P267" s="3">
        <f>IF(O267="","",O267*MAX(I267,J267))</f>
      </c>
      <c r="Q267" s="0" t="s">
        <v>106</v>
      </c>
      <c r="R267" s="0" t="s">
        <v>107</v>
      </c>
    </row>
    <row r="268">
      <c r="A268" s="0">
        <v>1712</v>
      </c>
      <c r="B268" s="0" t="s">
        <v>27</v>
      </c>
      <c r="C268" s="0" t="s">
        <v>32</v>
      </c>
      <c r="D268" s="0" t="s">
        <v>5456</v>
      </c>
      <c r="E268" s="5" t="s">
        <v>5457</v>
      </c>
      <c r="I268" s="2">
        <v>0</v>
      </c>
      <c r="J268" s="2">
        <v>14</v>
      </c>
      <c r="M268" s="5" t="s">
        <v>3504</v>
      </c>
      <c r="N268" s="0" t="s">
        <v>104</v>
      </c>
      <c r="O268" s="3">
        <v>19500</v>
      </c>
      <c r="P268" s="3">
        <f>IF(O268="","",O268*MAX(I268,J268))</f>
      </c>
      <c r="Q268" s="0" t="s">
        <v>106</v>
      </c>
      <c r="R268" s="0" t="s">
        <v>107</v>
      </c>
    </row>
    <row r="269">
      <c r="A269" s="0">
        <v>1713</v>
      </c>
      <c r="B269" s="0" t="s">
        <v>27</v>
      </c>
      <c r="C269" s="0" t="s">
        <v>32</v>
      </c>
      <c r="D269" s="0" t="s">
        <v>5459</v>
      </c>
      <c r="E269" s="5" t="s">
        <v>5460</v>
      </c>
      <c r="I269" s="2">
        <v>0</v>
      </c>
      <c r="J269" s="2">
        <v>10</v>
      </c>
      <c r="M269" s="5" t="s">
        <v>3504</v>
      </c>
      <c r="N269" s="0" t="s">
        <v>104</v>
      </c>
      <c r="O269" s="3">
        <v>19500</v>
      </c>
      <c r="P269" s="3">
        <f>IF(O269="","",O269*MAX(I269,J269))</f>
      </c>
      <c r="Q269" s="0" t="s">
        <v>106</v>
      </c>
      <c r="R269" s="0" t="s">
        <v>107</v>
      </c>
    </row>
    <row r="270">
      <c r="A270" s="0">
        <v>1714</v>
      </c>
      <c r="B270" s="0" t="s">
        <v>27</v>
      </c>
      <c r="C270" s="0" t="s">
        <v>32</v>
      </c>
      <c r="D270" s="0" t="s">
        <v>5462</v>
      </c>
      <c r="E270" s="5" t="s">
        <v>5463</v>
      </c>
      <c r="I270" s="2">
        <v>0</v>
      </c>
      <c r="J270" s="2">
        <v>13</v>
      </c>
      <c r="M270" s="5" t="s">
        <v>3504</v>
      </c>
      <c r="N270" s="0" t="s">
        <v>104</v>
      </c>
      <c r="O270" s="3">
        <v>123675.21769230769</v>
      </c>
      <c r="P270" s="3">
        <f>IF(O270="","",O270*MAX(I270,J270))</f>
      </c>
      <c r="Q270" s="0" t="s">
        <v>106</v>
      </c>
      <c r="R270" s="0" t="s">
        <v>107</v>
      </c>
    </row>
    <row r="271">
      <c r="A271" s="0">
        <v>1715</v>
      </c>
      <c r="B271" s="0" t="s">
        <v>27</v>
      </c>
      <c r="C271" s="0" t="s">
        <v>32</v>
      </c>
      <c r="D271" s="0" t="s">
        <v>5465</v>
      </c>
      <c r="E271" s="5" t="s">
        <v>5466</v>
      </c>
      <c r="I271" s="2">
        <v>0</v>
      </c>
      <c r="J271" s="2">
        <v>10</v>
      </c>
      <c r="M271" s="5" t="s">
        <v>3504</v>
      </c>
      <c r="N271" s="0" t="s">
        <v>104</v>
      </c>
      <c r="O271" s="3">
        <v>69296.295</v>
      </c>
      <c r="P271" s="3">
        <f>IF(O271="","",O271*MAX(I271,J271))</f>
      </c>
      <c r="Q271" s="0" t="s">
        <v>106</v>
      </c>
      <c r="R271" s="0" t="s">
        <v>107</v>
      </c>
    </row>
    <row r="272">
      <c r="A272" s="0">
        <v>1718</v>
      </c>
      <c r="B272" s="0" t="s">
        <v>27</v>
      </c>
      <c r="C272" s="0" t="s">
        <v>32</v>
      </c>
      <c r="D272" s="0" t="s">
        <v>5472</v>
      </c>
      <c r="E272" s="5" t="s">
        <v>5473</v>
      </c>
      <c r="I272" s="2">
        <v>0</v>
      </c>
      <c r="J272" s="2">
        <v>9</v>
      </c>
      <c r="M272" s="5" t="s">
        <v>3504</v>
      </c>
      <c r="N272" s="0" t="s">
        <v>104</v>
      </c>
      <c r="O272" s="3">
        <v>21500</v>
      </c>
      <c r="P272" s="3">
        <f>IF(O272="","",O272*MAX(I272,J272))</f>
      </c>
      <c r="Q272" s="0" t="s">
        <v>106</v>
      </c>
      <c r="R272" s="0" t="s">
        <v>107</v>
      </c>
    </row>
    <row r="273">
      <c r="A273" s="0">
        <v>1719</v>
      </c>
      <c r="B273" s="0" t="s">
        <v>27</v>
      </c>
      <c r="C273" s="0" t="s">
        <v>32</v>
      </c>
      <c r="D273" s="0" t="s">
        <v>5475</v>
      </c>
      <c r="E273" s="5" t="s">
        <v>5476</v>
      </c>
      <c r="I273" s="2">
        <v>0</v>
      </c>
      <c r="J273" s="2">
        <v>9</v>
      </c>
      <c r="M273" s="5" t="s">
        <v>3504</v>
      </c>
      <c r="N273" s="0" t="s">
        <v>104</v>
      </c>
      <c r="O273" s="3">
        <v>121269.21222222221</v>
      </c>
      <c r="P273" s="3">
        <f>IF(O273="","",O273*MAX(I273,J273))</f>
      </c>
      <c r="Q273" s="0" t="s">
        <v>106</v>
      </c>
      <c r="R273" s="0" t="s">
        <v>107</v>
      </c>
    </row>
    <row r="274">
      <c r="A274" s="0">
        <v>1720</v>
      </c>
      <c r="B274" s="0" t="s">
        <v>27</v>
      </c>
      <c r="C274" s="0" t="s">
        <v>32</v>
      </c>
      <c r="D274" s="0" t="s">
        <v>5478</v>
      </c>
      <c r="E274" s="5" t="s">
        <v>5479</v>
      </c>
      <c r="I274" s="2">
        <v>0</v>
      </c>
      <c r="J274" s="2">
        <v>11</v>
      </c>
      <c r="M274" s="5" t="s">
        <v>3504</v>
      </c>
      <c r="N274" s="0" t="s">
        <v>104</v>
      </c>
      <c r="O274" s="3">
        <v>24303.664545454547</v>
      </c>
      <c r="P274" s="3">
        <f>IF(O274="","",O274*MAX(I274,J274))</f>
      </c>
      <c r="Q274" s="0" t="s">
        <v>106</v>
      </c>
      <c r="R274" s="0" t="s">
        <v>107</v>
      </c>
    </row>
    <row r="275">
      <c r="A275" s="0">
        <v>1725</v>
      </c>
      <c r="B275" s="0" t="s">
        <v>27</v>
      </c>
      <c r="C275" s="0" t="s">
        <v>32</v>
      </c>
      <c r="D275" s="0" t="s">
        <v>5491</v>
      </c>
      <c r="E275" s="5" t="s">
        <v>5492</v>
      </c>
      <c r="I275" s="2">
        <v>0</v>
      </c>
      <c r="J275" s="2">
        <v>8</v>
      </c>
      <c r="M275" s="5" t="s">
        <v>3504</v>
      </c>
      <c r="N275" s="0" t="s">
        <v>104</v>
      </c>
      <c r="O275" s="3">
        <v>44900</v>
      </c>
      <c r="P275" s="3">
        <f>IF(O275="","",O275*MAX(I275,J275))</f>
      </c>
      <c r="Q275" s="0" t="s">
        <v>106</v>
      </c>
      <c r="R275" s="0" t="s">
        <v>107</v>
      </c>
    </row>
    <row r="276">
      <c r="A276" s="0">
        <v>1726</v>
      </c>
      <c r="B276" s="0" t="s">
        <v>27</v>
      </c>
      <c r="C276" s="0" t="s">
        <v>32</v>
      </c>
      <c r="D276" s="0" t="s">
        <v>5494</v>
      </c>
      <c r="E276" s="5" t="s">
        <v>5495</v>
      </c>
      <c r="I276" s="2">
        <v>0</v>
      </c>
      <c r="J276" s="2">
        <v>8</v>
      </c>
      <c r="M276" s="5" t="s">
        <v>3504</v>
      </c>
      <c r="N276" s="0" t="s">
        <v>104</v>
      </c>
      <c r="O276" s="3">
        <v>17900</v>
      </c>
      <c r="P276" s="3">
        <f>IF(O276="","",O276*MAX(I276,J276))</f>
      </c>
      <c r="Q276" s="0" t="s">
        <v>106</v>
      </c>
      <c r="R276" s="0" t="s">
        <v>107</v>
      </c>
    </row>
    <row r="277">
      <c r="A277" s="0">
        <v>1727</v>
      </c>
      <c r="B277" s="0" t="s">
        <v>27</v>
      </c>
      <c r="C277" s="0" t="s">
        <v>32</v>
      </c>
      <c r="D277" s="0" t="s">
        <v>5497</v>
      </c>
      <c r="E277" s="5" t="s">
        <v>5498</v>
      </c>
      <c r="I277" s="2">
        <v>0</v>
      </c>
      <c r="J277" s="2">
        <v>8</v>
      </c>
      <c r="M277" s="5" t="s">
        <v>3504</v>
      </c>
      <c r="N277" s="0" t="s">
        <v>104</v>
      </c>
      <c r="O277" s="3">
        <v>17900</v>
      </c>
      <c r="P277" s="3">
        <f>IF(O277="","",O277*MAX(I277,J277))</f>
      </c>
      <c r="Q277" s="0" t="s">
        <v>106</v>
      </c>
      <c r="R277" s="0" t="s">
        <v>107</v>
      </c>
    </row>
    <row r="278">
      <c r="A278" s="0">
        <v>1728</v>
      </c>
      <c r="B278" s="0" t="s">
        <v>27</v>
      </c>
      <c r="C278" s="0" t="s">
        <v>32</v>
      </c>
      <c r="D278" s="0" t="s">
        <v>5500</v>
      </c>
      <c r="E278" s="5" t="s">
        <v>5501</v>
      </c>
      <c r="I278" s="2">
        <v>0</v>
      </c>
      <c r="J278" s="2">
        <v>8</v>
      </c>
      <c r="M278" s="5" t="s">
        <v>3504</v>
      </c>
      <c r="N278" s="0" t="s">
        <v>104</v>
      </c>
      <c r="O278" s="3">
        <v>19500</v>
      </c>
      <c r="P278" s="3">
        <f>IF(O278="","",O278*MAX(I278,J278))</f>
      </c>
      <c r="Q278" s="0" t="s">
        <v>106</v>
      </c>
      <c r="R278" s="0" t="s">
        <v>107</v>
      </c>
    </row>
    <row r="279">
      <c r="A279" s="0">
        <v>1729</v>
      </c>
      <c r="B279" s="0" t="s">
        <v>27</v>
      </c>
      <c r="C279" s="0" t="s">
        <v>32</v>
      </c>
      <c r="D279" s="0" t="s">
        <v>5503</v>
      </c>
      <c r="E279" s="5" t="s">
        <v>5504</v>
      </c>
      <c r="I279" s="2">
        <v>0</v>
      </c>
      <c r="J279" s="2">
        <v>8</v>
      </c>
      <c r="M279" s="5" t="s">
        <v>3504</v>
      </c>
      <c r="N279" s="0" t="s">
        <v>104</v>
      </c>
      <c r="O279" s="3">
        <v>29061.64</v>
      </c>
      <c r="P279" s="3">
        <f>IF(O279="","",O279*MAX(I279,J279))</f>
      </c>
      <c r="Q279" s="0" t="s">
        <v>106</v>
      </c>
      <c r="R279" s="0" t="s">
        <v>107</v>
      </c>
    </row>
    <row r="280">
      <c r="A280" s="0">
        <v>1730</v>
      </c>
      <c r="B280" s="0" t="s">
        <v>27</v>
      </c>
      <c r="C280" s="0" t="s">
        <v>32</v>
      </c>
      <c r="D280" s="0" t="s">
        <v>5506</v>
      </c>
      <c r="E280" s="5" t="s">
        <v>5507</v>
      </c>
      <c r="I280" s="2">
        <v>0</v>
      </c>
      <c r="J280" s="2">
        <v>8</v>
      </c>
      <c r="M280" s="5" t="s">
        <v>3504</v>
      </c>
      <c r="N280" s="0" t="s">
        <v>104</v>
      </c>
      <c r="O280" s="3">
        <v>75400</v>
      </c>
      <c r="P280" s="3">
        <f>IF(O280="","",O280*MAX(I280,J280))</f>
      </c>
      <c r="Q280" s="0" t="s">
        <v>106</v>
      </c>
      <c r="R280" s="0" t="s">
        <v>107</v>
      </c>
    </row>
    <row r="281">
      <c r="A281" s="0">
        <v>1732</v>
      </c>
      <c r="B281" s="0" t="s">
        <v>27</v>
      </c>
      <c r="C281" s="0" t="s">
        <v>32</v>
      </c>
      <c r="D281" s="0" t="s">
        <v>5511</v>
      </c>
      <c r="E281" s="5" t="s">
        <v>5512</v>
      </c>
      <c r="I281" s="2">
        <v>0</v>
      </c>
      <c r="J281" s="2">
        <v>7</v>
      </c>
      <c r="M281" s="5" t="s">
        <v>3504</v>
      </c>
      <c r="N281" s="0" t="s">
        <v>104</v>
      </c>
      <c r="O281" s="3">
        <v>44900</v>
      </c>
      <c r="P281" s="3">
        <f>IF(O281="","",O281*MAX(I281,J281))</f>
      </c>
      <c r="Q281" s="0" t="s">
        <v>106</v>
      </c>
      <c r="R281" s="0" t="s">
        <v>107</v>
      </c>
    </row>
    <row r="282">
      <c r="A282" s="0">
        <v>1733</v>
      </c>
      <c r="B282" s="0" t="s">
        <v>27</v>
      </c>
      <c r="C282" s="0" t="s">
        <v>32</v>
      </c>
      <c r="D282" s="0" t="s">
        <v>5514</v>
      </c>
      <c r="E282" s="5" t="s">
        <v>5515</v>
      </c>
      <c r="I282" s="2">
        <v>0</v>
      </c>
      <c r="J282" s="2">
        <v>13</v>
      </c>
      <c r="M282" s="5" t="s">
        <v>3504</v>
      </c>
      <c r="N282" s="0" t="s">
        <v>104</v>
      </c>
      <c r="O282" s="3">
        <v>17900</v>
      </c>
      <c r="P282" s="3">
        <f>IF(O282="","",O282*MAX(I282,J282))</f>
      </c>
      <c r="Q282" s="0" t="s">
        <v>106</v>
      </c>
      <c r="R282" s="0" t="s">
        <v>107</v>
      </c>
    </row>
    <row r="283">
      <c r="A283" s="0">
        <v>1734</v>
      </c>
      <c r="B283" s="0" t="s">
        <v>27</v>
      </c>
      <c r="C283" s="0" t="s">
        <v>32</v>
      </c>
      <c r="D283" s="0" t="s">
        <v>5517</v>
      </c>
      <c r="E283" s="5" t="s">
        <v>5518</v>
      </c>
      <c r="I283" s="2">
        <v>0</v>
      </c>
      <c r="J283" s="2">
        <v>7</v>
      </c>
      <c r="M283" s="5" t="s">
        <v>3504</v>
      </c>
      <c r="N283" s="0" t="s">
        <v>104</v>
      </c>
      <c r="O283" s="3">
        <v>21500</v>
      </c>
      <c r="P283" s="3">
        <f>IF(O283="","",O283*MAX(I283,J283))</f>
      </c>
      <c r="Q283" s="0" t="s">
        <v>106</v>
      </c>
      <c r="R283" s="0" t="s">
        <v>107</v>
      </c>
    </row>
    <row r="284">
      <c r="A284" s="0">
        <v>1735</v>
      </c>
      <c r="B284" s="0" t="s">
        <v>27</v>
      </c>
      <c r="C284" s="0" t="s">
        <v>32</v>
      </c>
      <c r="D284" s="0" t="s">
        <v>5520</v>
      </c>
      <c r="E284" s="5" t="s">
        <v>5521</v>
      </c>
      <c r="I284" s="2">
        <v>0</v>
      </c>
      <c r="J284" s="2">
        <v>7</v>
      </c>
      <c r="M284" s="5" t="s">
        <v>3504</v>
      </c>
      <c r="N284" s="0" t="s">
        <v>104</v>
      </c>
      <c r="O284" s="3">
        <v>123966.93999999999</v>
      </c>
      <c r="P284" s="3">
        <f>IF(O284="","",O284*MAX(I284,J284))</f>
      </c>
      <c r="Q284" s="0" t="s">
        <v>106</v>
      </c>
      <c r="R284" s="0" t="s">
        <v>107</v>
      </c>
    </row>
    <row r="285">
      <c r="A285" s="0">
        <v>1736</v>
      </c>
      <c r="B285" s="0" t="s">
        <v>27</v>
      </c>
      <c r="C285" s="0" t="s">
        <v>32</v>
      </c>
      <c r="D285" s="0" t="s">
        <v>5523</v>
      </c>
      <c r="E285" s="5" t="s">
        <v>5524</v>
      </c>
      <c r="I285" s="2">
        <v>0</v>
      </c>
      <c r="J285" s="2">
        <v>7</v>
      </c>
      <c r="M285" s="5" t="s">
        <v>3504</v>
      </c>
      <c r="N285" s="0" t="s">
        <v>104</v>
      </c>
      <c r="O285" s="3">
        <v>27500</v>
      </c>
      <c r="P285" s="3">
        <f>IF(O285="","",O285*MAX(I285,J285))</f>
      </c>
      <c r="Q285" s="0" t="s">
        <v>106</v>
      </c>
      <c r="R285" s="0" t="s">
        <v>107</v>
      </c>
    </row>
    <row r="286">
      <c r="A286" s="0">
        <v>1739</v>
      </c>
      <c r="B286" s="0" t="s">
        <v>27</v>
      </c>
      <c r="C286" s="0" t="s">
        <v>32</v>
      </c>
      <c r="D286" s="0" t="s">
        <v>5530</v>
      </c>
      <c r="E286" s="5" t="s">
        <v>5531</v>
      </c>
      <c r="I286" s="2">
        <v>0</v>
      </c>
      <c r="J286" s="2">
        <v>6</v>
      </c>
      <c r="M286" s="5" t="s">
        <v>3504</v>
      </c>
      <c r="N286" s="0" t="s">
        <v>104</v>
      </c>
      <c r="O286" s="3">
        <v>10086.14</v>
      </c>
      <c r="P286" s="3">
        <f>IF(O286="","",O286*MAX(I286,J286))</f>
      </c>
      <c r="Q286" s="0" t="s">
        <v>106</v>
      </c>
      <c r="R286" s="0" t="s">
        <v>107</v>
      </c>
    </row>
    <row r="287">
      <c r="A287" s="0">
        <v>1740</v>
      </c>
      <c r="B287" s="0" t="s">
        <v>27</v>
      </c>
      <c r="C287" s="0" t="s">
        <v>32</v>
      </c>
      <c r="D287" s="0" t="s">
        <v>5533</v>
      </c>
      <c r="E287" s="5" t="s">
        <v>5534</v>
      </c>
      <c r="I287" s="2">
        <v>0</v>
      </c>
      <c r="J287" s="2">
        <v>6</v>
      </c>
      <c r="M287" s="5" t="s">
        <v>3504</v>
      </c>
      <c r="N287" s="0" t="s">
        <v>104</v>
      </c>
      <c r="O287" s="3">
        <v>44900</v>
      </c>
      <c r="P287" s="3">
        <f>IF(O287="","",O287*MAX(I287,J287))</f>
      </c>
      <c r="Q287" s="0" t="s">
        <v>106</v>
      </c>
      <c r="R287" s="0" t="s">
        <v>107</v>
      </c>
    </row>
    <row r="288">
      <c r="A288" s="0">
        <v>1741</v>
      </c>
      <c r="B288" s="0" t="s">
        <v>27</v>
      </c>
      <c r="C288" s="0" t="s">
        <v>32</v>
      </c>
      <c r="D288" s="0" t="s">
        <v>5536</v>
      </c>
      <c r="E288" s="5" t="s">
        <v>5537</v>
      </c>
      <c r="I288" s="2">
        <v>0</v>
      </c>
      <c r="J288" s="2">
        <v>6</v>
      </c>
      <c r="M288" s="5" t="s">
        <v>3504</v>
      </c>
      <c r="N288" s="0" t="s">
        <v>104</v>
      </c>
      <c r="O288" s="3">
        <v>44900</v>
      </c>
      <c r="P288" s="3">
        <f>IF(O288="","",O288*MAX(I288,J288))</f>
      </c>
      <c r="Q288" s="0" t="s">
        <v>106</v>
      </c>
      <c r="R288" s="0" t="s">
        <v>107</v>
      </c>
    </row>
    <row r="289">
      <c r="A289" s="0">
        <v>1742</v>
      </c>
      <c r="B289" s="0" t="s">
        <v>27</v>
      </c>
      <c r="C289" s="0" t="s">
        <v>32</v>
      </c>
      <c r="D289" s="0" t="s">
        <v>5539</v>
      </c>
      <c r="E289" s="5" t="s">
        <v>5540</v>
      </c>
      <c r="I289" s="2">
        <v>0</v>
      </c>
      <c r="J289" s="2">
        <v>6</v>
      </c>
      <c r="M289" s="5" t="s">
        <v>3504</v>
      </c>
      <c r="N289" s="0" t="s">
        <v>104</v>
      </c>
      <c r="O289" s="3">
        <v>18500</v>
      </c>
      <c r="P289" s="3">
        <f>IF(O289="","",O289*MAX(I289,J289))</f>
      </c>
      <c r="Q289" s="0" t="s">
        <v>106</v>
      </c>
      <c r="R289" s="0" t="s">
        <v>107</v>
      </c>
    </row>
    <row r="290">
      <c r="A290" s="0">
        <v>1743</v>
      </c>
      <c r="B290" s="0" t="s">
        <v>27</v>
      </c>
      <c r="C290" s="0" t="s">
        <v>32</v>
      </c>
      <c r="D290" s="0" t="s">
        <v>5542</v>
      </c>
      <c r="E290" s="5" t="s">
        <v>5543</v>
      </c>
      <c r="I290" s="2">
        <v>0</v>
      </c>
      <c r="J290" s="2">
        <v>6</v>
      </c>
      <c r="M290" s="5" t="s">
        <v>3504</v>
      </c>
      <c r="N290" s="0" t="s">
        <v>104</v>
      </c>
      <c r="O290" s="3">
        <v>22918.08</v>
      </c>
      <c r="P290" s="3">
        <f>IF(O290="","",O290*MAX(I290,J290))</f>
      </c>
      <c r="Q290" s="0" t="s">
        <v>106</v>
      </c>
      <c r="R290" s="0" t="s">
        <v>107</v>
      </c>
    </row>
    <row r="291">
      <c r="A291" s="0">
        <v>1744</v>
      </c>
      <c r="B291" s="0" t="s">
        <v>27</v>
      </c>
      <c r="C291" s="0" t="s">
        <v>32</v>
      </c>
      <c r="D291" s="0" t="s">
        <v>5545</v>
      </c>
      <c r="E291" s="5" t="s">
        <v>5546</v>
      </c>
      <c r="I291" s="2">
        <v>0</v>
      </c>
      <c r="J291" s="2">
        <v>6</v>
      </c>
      <c r="M291" s="5" t="s">
        <v>3504</v>
      </c>
      <c r="N291" s="0" t="s">
        <v>104</v>
      </c>
      <c r="O291" s="3">
        <v>120680</v>
      </c>
      <c r="P291" s="3">
        <f>IF(O291="","",O291*MAX(I291,J291))</f>
      </c>
      <c r="Q291" s="0" t="s">
        <v>106</v>
      </c>
      <c r="R291" s="0" t="s">
        <v>107</v>
      </c>
    </row>
    <row r="292">
      <c r="A292" s="0">
        <v>1745</v>
      </c>
      <c r="B292" s="0" t="s">
        <v>27</v>
      </c>
      <c r="C292" s="0" t="s">
        <v>32</v>
      </c>
      <c r="D292" s="0" t="s">
        <v>5548</v>
      </c>
      <c r="E292" s="5" t="s">
        <v>5549</v>
      </c>
      <c r="I292" s="2">
        <v>0</v>
      </c>
      <c r="J292" s="2">
        <v>6</v>
      </c>
      <c r="M292" s="5" t="s">
        <v>3504</v>
      </c>
      <c r="N292" s="0" t="s">
        <v>104</v>
      </c>
      <c r="O292" s="3">
        <v>18500</v>
      </c>
      <c r="P292" s="3">
        <f>IF(O292="","",O292*MAX(I292,J292))</f>
      </c>
      <c r="Q292" s="0" t="s">
        <v>106</v>
      </c>
      <c r="R292" s="0" t="s">
        <v>107</v>
      </c>
    </row>
    <row r="293">
      <c r="A293" s="0">
        <v>1746</v>
      </c>
      <c r="B293" s="0" t="s">
        <v>27</v>
      </c>
      <c r="C293" s="0" t="s">
        <v>32</v>
      </c>
      <c r="D293" s="0" t="s">
        <v>5551</v>
      </c>
      <c r="E293" s="5" t="s">
        <v>5552</v>
      </c>
      <c r="I293" s="2">
        <v>0</v>
      </c>
      <c r="J293" s="2">
        <v>6</v>
      </c>
      <c r="M293" s="5" t="s">
        <v>3504</v>
      </c>
      <c r="N293" s="0" t="s">
        <v>104</v>
      </c>
      <c r="O293" s="3">
        <v>119950</v>
      </c>
      <c r="P293" s="3">
        <f>IF(O293="","",O293*MAX(I293,J293))</f>
      </c>
      <c r="Q293" s="0" t="s">
        <v>106</v>
      </c>
      <c r="R293" s="0" t="s">
        <v>107</v>
      </c>
    </row>
    <row r="294">
      <c r="A294" s="0">
        <v>1757</v>
      </c>
      <c r="B294" s="0" t="s">
        <v>27</v>
      </c>
      <c r="C294" s="0" t="s">
        <v>32</v>
      </c>
      <c r="D294" s="0" t="s">
        <v>5582</v>
      </c>
      <c r="E294" s="5" t="s">
        <v>5583</v>
      </c>
      <c r="I294" s="2">
        <v>0</v>
      </c>
      <c r="J294" s="2">
        <v>5</v>
      </c>
      <c r="M294" s="5" t="s">
        <v>3504</v>
      </c>
      <c r="N294" s="0" t="s">
        <v>104</v>
      </c>
      <c r="O294" s="3">
        <v>53900</v>
      </c>
      <c r="P294" s="3">
        <f>IF(O294="","",O294*MAX(I294,J294))</f>
      </c>
      <c r="Q294" s="0" t="s">
        <v>106</v>
      </c>
      <c r="R294" s="0" t="s">
        <v>107</v>
      </c>
    </row>
    <row r="295">
      <c r="A295" s="0">
        <v>1758</v>
      </c>
      <c r="B295" s="0" t="s">
        <v>27</v>
      </c>
      <c r="C295" s="0" t="s">
        <v>32</v>
      </c>
      <c r="D295" s="0" t="s">
        <v>5585</v>
      </c>
      <c r="E295" s="5" t="s">
        <v>5586</v>
      </c>
      <c r="I295" s="2">
        <v>0</v>
      </c>
      <c r="J295" s="2">
        <v>8</v>
      </c>
      <c r="M295" s="5" t="s">
        <v>3504</v>
      </c>
      <c r="N295" s="0" t="s">
        <v>104</v>
      </c>
      <c r="O295" s="3">
        <v>18500</v>
      </c>
      <c r="P295" s="3">
        <f>IF(O295="","",O295*MAX(I295,J295))</f>
      </c>
      <c r="Q295" s="0" t="s">
        <v>106</v>
      </c>
      <c r="R295" s="0" t="s">
        <v>107</v>
      </c>
    </row>
    <row r="296">
      <c r="A296" s="0">
        <v>1759</v>
      </c>
      <c r="B296" s="0" t="s">
        <v>27</v>
      </c>
      <c r="C296" s="0" t="s">
        <v>32</v>
      </c>
      <c r="D296" s="0" t="s">
        <v>5588</v>
      </c>
      <c r="E296" s="5" t="s">
        <v>5589</v>
      </c>
      <c r="I296" s="2">
        <v>0</v>
      </c>
      <c r="J296" s="2">
        <v>5</v>
      </c>
      <c r="M296" s="5" t="s">
        <v>3504</v>
      </c>
      <c r="N296" s="0" t="s">
        <v>104</v>
      </c>
      <c r="O296" s="3">
        <v>39000</v>
      </c>
      <c r="P296" s="3">
        <f>IF(O296="","",O296*MAX(I296,J296))</f>
      </c>
      <c r="Q296" s="0" t="s">
        <v>106</v>
      </c>
      <c r="R296" s="0" t="s">
        <v>107</v>
      </c>
    </row>
    <row r="297">
      <c r="A297" s="0">
        <v>1760</v>
      </c>
      <c r="B297" s="0" t="s">
        <v>27</v>
      </c>
      <c r="C297" s="0" t="s">
        <v>31</v>
      </c>
      <c r="D297" s="0" t="s">
        <v>5591</v>
      </c>
      <c r="E297" s="5" t="s">
        <v>5592</v>
      </c>
      <c r="I297" s="2">
        <v>0</v>
      </c>
      <c r="J297" s="2">
        <v>5</v>
      </c>
      <c r="M297" s="5" t="s">
        <v>3610</v>
      </c>
      <c r="N297" s="0" t="s">
        <v>104</v>
      </c>
      <c r="O297" s="3">
        <v>3783.6</v>
      </c>
      <c r="P297" s="3">
        <f>IF(O297="","",O297*MAX(I297,J297))</f>
      </c>
      <c r="Q297" s="0" t="s">
        <v>106</v>
      </c>
      <c r="R297" s="0" t="s">
        <v>107</v>
      </c>
    </row>
    <row r="298">
      <c r="A298" s="0">
        <v>1763</v>
      </c>
      <c r="B298" s="0" t="s">
        <v>27</v>
      </c>
      <c r="C298" s="0" t="s">
        <v>32</v>
      </c>
      <c r="D298" s="0" t="s">
        <v>5600</v>
      </c>
      <c r="E298" s="5" t="s">
        <v>5601</v>
      </c>
      <c r="I298" s="2">
        <v>0</v>
      </c>
      <c r="J298" s="2">
        <v>4</v>
      </c>
      <c r="M298" s="5" t="s">
        <v>3504</v>
      </c>
      <c r="N298" s="0" t="s">
        <v>104</v>
      </c>
      <c r="O298" s="3">
        <v>8700</v>
      </c>
      <c r="P298" s="3">
        <f>IF(O298="","",O298*MAX(I298,J298))</f>
      </c>
      <c r="Q298" s="0" t="s">
        <v>106</v>
      </c>
      <c r="R298" s="0" t="s">
        <v>107</v>
      </c>
    </row>
    <row r="299">
      <c r="A299" s="0">
        <v>1764</v>
      </c>
      <c r="B299" s="0" t="s">
        <v>27</v>
      </c>
      <c r="C299" s="0" t="s">
        <v>32</v>
      </c>
      <c r="D299" s="0" t="s">
        <v>5603</v>
      </c>
      <c r="E299" s="5" t="s">
        <v>5604</v>
      </c>
      <c r="I299" s="2">
        <v>0</v>
      </c>
      <c r="J299" s="2">
        <v>4</v>
      </c>
      <c r="M299" s="5" t="s">
        <v>3504</v>
      </c>
      <c r="N299" s="0" t="s">
        <v>104</v>
      </c>
      <c r="O299" s="3">
        <v>53900</v>
      </c>
      <c r="P299" s="3">
        <f>IF(O299="","",O299*MAX(I299,J299))</f>
      </c>
      <c r="Q299" s="0" t="s">
        <v>106</v>
      </c>
      <c r="R299" s="0" t="s">
        <v>107</v>
      </c>
    </row>
    <row r="300">
      <c r="A300" s="0">
        <v>1765</v>
      </c>
      <c r="B300" s="0" t="s">
        <v>27</v>
      </c>
      <c r="C300" s="0" t="s">
        <v>32</v>
      </c>
      <c r="D300" s="0" t="s">
        <v>5606</v>
      </c>
      <c r="E300" s="5" t="s">
        <v>5607</v>
      </c>
      <c r="I300" s="2">
        <v>0</v>
      </c>
      <c r="J300" s="2">
        <v>4</v>
      </c>
      <c r="M300" s="5" t="s">
        <v>3504</v>
      </c>
      <c r="N300" s="0" t="s">
        <v>104</v>
      </c>
      <c r="O300" s="3">
        <v>53900</v>
      </c>
      <c r="P300" s="3">
        <f>IF(O300="","",O300*MAX(I300,J300))</f>
      </c>
      <c r="Q300" s="0" t="s">
        <v>106</v>
      </c>
      <c r="R300" s="0" t="s">
        <v>107</v>
      </c>
    </row>
    <row r="301">
      <c r="A301" s="0">
        <v>1766</v>
      </c>
      <c r="B301" s="0" t="s">
        <v>27</v>
      </c>
      <c r="C301" s="0" t="s">
        <v>32</v>
      </c>
      <c r="D301" s="0" t="s">
        <v>5609</v>
      </c>
      <c r="E301" s="5" t="s">
        <v>5610</v>
      </c>
      <c r="I301" s="2">
        <v>0</v>
      </c>
      <c r="J301" s="2">
        <v>4</v>
      </c>
      <c r="M301" s="5" t="s">
        <v>3504</v>
      </c>
      <c r="N301" s="0" t="s">
        <v>104</v>
      </c>
      <c r="O301" s="3">
        <v>11570</v>
      </c>
      <c r="P301" s="3">
        <f>IF(O301="","",O301*MAX(I301,J301))</f>
      </c>
      <c r="Q301" s="0" t="s">
        <v>106</v>
      </c>
      <c r="R301" s="0" t="s">
        <v>107</v>
      </c>
    </row>
    <row r="302">
      <c r="A302" s="0">
        <v>1767</v>
      </c>
      <c r="B302" s="0" t="s">
        <v>27</v>
      </c>
      <c r="C302" s="0" t="s">
        <v>32</v>
      </c>
      <c r="D302" s="0" t="s">
        <v>5612</v>
      </c>
      <c r="E302" s="5" t="s">
        <v>5613</v>
      </c>
      <c r="I302" s="2">
        <v>0</v>
      </c>
      <c r="J302" s="2">
        <v>4</v>
      </c>
      <c r="M302" s="5" t="s">
        <v>3504</v>
      </c>
      <c r="N302" s="0" t="s">
        <v>104</v>
      </c>
      <c r="O302" s="3">
        <v>21500</v>
      </c>
      <c r="P302" s="3">
        <f>IF(O302="","",O302*MAX(I302,J302))</f>
      </c>
      <c r="Q302" s="0" t="s">
        <v>106</v>
      </c>
      <c r="R302" s="0" t="s">
        <v>107</v>
      </c>
    </row>
    <row r="303">
      <c r="A303" s="0">
        <v>1768</v>
      </c>
      <c r="B303" s="0" t="s">
        <v>27</v>
      </c>
      <c r="C303" s="0" t="s">
        <v>32</v>
      </c>
      <c r="D303" s="0" t="s">
        <v>5615</v>
      </c>
      <c r="E303" s="5" t="s">
        <v>5616</v>
      </c>
      <c r="I303" s="2">
        <v>0</v>
      </c>
      <c r="J303" s="2">
        <v>4</v>
      </c>
      <c r="M303" s="5" t="s">
        <v>3504</v>
      </c>
      <c r="N303" s="0" t="s">
        <v>104</v>
      </c>
      <c r="O303" s="3">
        <v>18500</v>
      </c>
      <c r="P303" s="3">
        <f>IF(O303="","",O303*MAX(I303,J303))</f>
      </c>
      <c r="Q303" s="0" t="s">
        <v>106</v>
      </c>
      <c r="R303" s="0" t="s">
        <v>107</v>
      </c>
    </row>
    <row r="304">
      <c r="A304" s="0">
        <v>1769</v>
      </c>
      <c r="B304" s="0" t="s">
        <v>27</v>
      </c>
      <c r="C304" s="0" t="s">
        <v>32</v>
      </c>
      <c r="D304" s="0" t="s">
        <v>5618</v>
      </c>
      <c r="E304" s="5" t="s">
        <v>5619</v>
      </c>
      <c r="I304" s="2">
        <v>0</v>
      </c>
      <c r="J304" s="2">
        <v>4</v>
      </c>
      <c r="M304" s="5" t="s">
        <v>3504</v>
      </c>
      <c r="N304" s="0" t="s">
        <v>104</v>
      </c>
      <c r="O304" s="3">
        <v>18500</v>
      </c>
      <c r="P304" s="3">
        <f>IF(O304="","",O304*MAX(I304,J304))</f>
      </c>
      <c r="Q304" s="0" t="s">
        <v>106</v>
      </c>
      <c r="R304" s="0" t="s">
        <v>107</v>
      </c>
    </row>
    <row r="305">
      <c r="A305" s="0">
        <v>1770</v>
      </c>
      <c r="B305" s="0" t="s">
        <v>27</v>
      </c>
      <c r="C305" s="0" t="s">
        <v>32</v>
      </c>
      <c r="D305" s="0" t="s">
        <v>5621</v>
      </c>
      <c r="E305" s="5" t="s">
        <v>5622</v>
      </c>
      <c r="I305" s="2">
        <v>0</v>
      </c>
      <c r="J305" s="2">
        <v>5</v>
      </c>
      <c r="M305" s="5" t="s">
        <v>3504</v>
      </c>
      <c r="N305" s="0" t="s">
        <v>104</v>
      </c>
      <c r="O305" s="3">
        <v>20385.714</v>
      </c>
      <c r="P305" s="3">
        <f>IF(O305="","",O305*MAX(I305,J305))</f>
      </c>
      <c r="Q305" s="0" t="s">
        <v>106</v>
      </c>
      <c r="R305" s="0" t="s">
        <v>107</v>
      </c>
    </row>
    <row r="306">
      <c r="A306" s="0">
        <v>1771</v>
      </c>
      <c r="B306" s="0" t="s">
        <v>27</v>
      </c>
      <c r="C306" s="0" t="s">
        <v>32</v>
      </c>
      <c r="D306" s="0" t="s">
        <v>5624</v>
      </c>
      <c r="E306" s="5" t="s">
        <v>5625</v>
      </c>
      <c r="I306" s="2">
        <v>0</v>
      </c>
      <c r="J306" s="2">
        <v>4</v>
      </c>
      <c r="M306" s="5" t="s">
        <v>3504</v>
      </c>
      <c r="N306" s="0" t="s">
        <v>104</v>
      </c>
      <c r="O306" s="3">
        <v>157477.89</v>
      </c>
      <c r="P306" s="3">
        <f>IF(O306="","",O306*MAX(I306,J306))</f>
      </c>
      <c r="Q306" s="0" t="s">
        <v>106</v>
      </c>
      <c r="R306" s="0" t="s">
        <v>107</v>
      </c>
    </row>
    <row r="307">
      <c r="A307" s="0">
        <v>1772</v>
      </c>
      <c r="B307" s="0" t="s">
        <v>27</v>
      </c>
      <c r="C307" s="0" t="s">
        <v>32</v>
      </c>
      <c r="D307" s="0" t="s">
        <v>5627</v>
      </c>
      <c r="E307" s="5" t="s">
        <v>5628</v>
      </c>
      <c r="I307" s="2">
        <v>0</v>
      </c>
      <c r="J307" s="2">
        <v>4</v>
      </c>
      <c r="M307" s="5" t="s">
        <v>3504</v>
      </c>
      <c r="N307" s="0" t="s">
        <v>104</v>
      </c>
      <c r="O307" s="3">
        <v>11083</v>
      </c>
      <c r="P307" s="3">
        <f>IF(O307="","",O307*MAX(I307,J307))</f>
      </c>
      <c r="Q307" s="0" t="s">
        <v>106</v>
      </c>
      <c r="R307" s="0" t="s">
        <v>107</v>
      </c>
    </row>
    <row r="308">
      <c r="A308" s="0">
        <v>1773</v>
      </c>
      <c r="B308" s="0" t="s">
        <v>27</v>
      </c>
      <c r="C308" s="0" t="s">
        <v>32</v>
      </c>
      <c r="D308" s="0" t="s">
        <v>5630</v>
      </c>
      <c r="E308" s="5" t="s">
        <v>5631</v>
      </c>
      <c r="I308" s="2">
        <v>0</v>
      </c>
      <c r="J308" s="2">
        <v>4</v>
      </c>
      <c r="M308" s="5" t="s">
        <v>3504</v>
      </c>
      <c r="N308" s="0" t="s">
        <v>104</v>
      </c>
      <c r="O308" s="3">
        <v>375.02</v>
      </c>
      <c r="P308" s="3">
        <f>IF(O308="","",O308*MAX(I308,J308))</f>
      </c>
      <c r="Q308" s="0" t="s">
        <v>106</v>
      </c>
      <c r="R308" s="0" t="s">
        <v>107</v>
      </c>
    </row>
    <row r="309">
      <c r="A309" s="0">
        <v>1778</v>
      </c>
      <c r="B309" s="0" t="s">
        <v>27</v>
      </c>
      <c r="C309" s="0" t="s">
        <v>32</v>
      </c>
      <c r="D309" s="0" t="s">
        <v>5644</v>
      </c>
      <c r="E309" s="5" t="s">
        <v>5645</v>
      </c>
      <c r="I309" s="2">
        <v>0</v>
      </c>
      <c r="J309" s="2">
        <v>3</v>
      </c>
      <c r="M309" s="5" t="s">
        <v>3504</v>
      </c>
      <c r="N309" s="0" t="s">
        <v>104</v>
      </c>
      <c r="O309" s="3">
        <v>8700</v>
      </c>
      <c r="P309" s="3">
        <f>IF(O309="","",O309*MAX(I309,J309))</f>
      </c>
      <c r="Q309" s="0" t="s">
        <v>106</v>
      </c>
      <c r="R309" s="0" t="s">
        <v>107</v>
      </c>
    </row>
    <row r="310">
      <c r="A310" s="0">
        <v>1779</v>
      </c>
      <c r="B310" s="0" t="s">
        <v>27</v>
      </c>
      <c r="C310" s="0" t="s">
        <v>32</v>
      </c>
      <c r="D310" s="0" t="s">
        <v>5647</v>
      </c>
      <c r="E310" s="5" t="s">
        <v>5648</v>
      </c>
      <c r="I310" s="2">
        <v>0</v>
      </c>
      <c r="J310" s="2">
        <v>3</v>
      </c>
      <c r="M310" s="5" t="s">
        <v>3504</v>
      </c>
      <c r="N310" s="0" t="s">
        <v>104</v>
      </c>
      <c r="O310" s="3">
        <v>21718.673333333332</v>
      </c>
      <c r="P310" s="3">
        <f>IF(O310="","",O310*MAX(I310,J310))</f>
      </c>
      <c r="Q310" s="0" t="s">
        <v>106</v>
      </c>
      <c r="R310" s="0" t="s">
        <v>107</v>
      </c>
    </row>
    <row r="311">
      <c r="A311" s="0">
        <v>1780</v>
      </c>
      <c r="B311" s="0" t="s">
        <v>27</v>
      </c>
      <c r="C311" s="0" t="s">
        <v>32</v>
      </c>
      <c r="D311" s="0" t="s">
        <v>5650</v>
      </c>
      <c r="E311" s="5" t="s">
        <v>5651</v>
      </c>
      <c r="I311" s="2">
        <v>0</v>
      </c>
      <c r="J311" s="2">
        <v>3</v>
      </c>
      <c r="M311" s="5" t="s">
        <v>3504</v>
      </c>
      <c r="N311" s="0" t="s">
        <v>104</v>
      </c>
      <c r="O311" s="3">
        <v>44900</v>
      </c>
      <c r="P311" s="3">
        <f>IF(O311="","",O311*MAX(I311,J311))</f>
      </c>
      <c r="Q311" s="0" t="s">
        <v>106</v>
      </c>
      <c r="R311" s="0" t="s">
        <v>107</v>
      </c>
    </row>
    <row r="312">
      <c r="A312" s="0">
        <v>1781</v>
      </c>
      <c r="B312" s="0" t="s">
        <v>27</v>
      </c>
      <c r="C312" s="0" t="s">
        <v>32</v>
      </c>
      <c r="D312" s="0" t="s">
        <v>5653</v>
      </c>
      <c r="E312" s="5" t="s">
        <v>5654</v>
      </c>
      <c r="I312" s="2">
        <v>0</v>
      </c>
      <c r="J312" s="2">
        <v>3</v>
      </c>
      <c r="M312" s="5" t="s">
        <v>3504</v>
      </c>
      <c r="N312" s="0" t="s">
        <v>104</v>
      </c>
      <c r="O312" s="3">
        <v>53900</v>
      </c>
      <c r="P312" s="3">
        <f>IF(O312="","",O312*MAX(I312,J312))</f>
      </c>
      <c r="Q312" s="0" t="s">
        <v>106</v>
      </c>
      <c r="R312" s="0" t="s">
        <v>107</v>
      </c>
    </row>
    <row r="313">
      <c r="A313" s="0">
        <v>1782</v>
      </c>
      <c r="B313" s="0" t="s">
        <v>27</v>
      </c>
      <c r="C313" s="0" t="s">
        <v>32</v>
      </c>
      <c r="D313" s="0" t="s">
        <v>5656</v>
      </c>
      <c r="E313" s="5" t="s">
        <v>5657</v>
      </c>
      <c r="I313" s="2">
        <v>0</v>
      </c>
      <c r="J313" s="2">
        <v>3</v>
      </c>
      <c r="M313" s="5" t="s">
        <v>3504</v>
      </c>
      <c r="N313" s="0" t="s">
        <v>104</v>
      </c>
      <c r="O313" s="3">
        <v>11570</v>
      </c>
      <c r="P313" s="3">
        <f>IF(O313="","",O313*MAX(I313,J313))</f>
      </c>
      <c r="Q313" s="0" t="s">
        <v>106</v>
      </c>
      <c r="R313" s="0" t="s">
        <v>107</v>
      </c>
    </row>
    <row r="314">
      <c r="A314" s="0">
        <v>1783</v>
      </c>
      <c r="B314" s="0" t="s">
        <v>27</v>
      </c>
      <c r="C314" s="0" t="s">
        <v>32</v>
      </c>
      <c r="D314" s="0" t="s">
        <v>5659</v>
      </c>
      <c r="E314" s="5" t="s">
        <v>5660</v>
      </c>
      <c r="I314" s="2">
        <v>0</v>
      </c>
      <c r="J314" s="2">
        <v>3</v>
      </c>
      <c r="M314" s="5" t="s">
        <v>3504</v>
      </c>
      <c r="N314" s="0" t="s">
        <v>104</v>
      </c>
      <c r="O314" s="3">
        <v>736</v>
      </c>
      <c r="P314" s="3">
        <f>IF(O314="","",O314*MAX(I314,J314))</f>
      </c>
      <c r="Q314" s="0" t="s">
        <v>106</v>
      </c>
      <c r="R314" s="0" t="s">
        <v>107</v>
      </c>
    </row>
    <row r="315">
      <c r="A315" s="0">
        <v>1784</v>
      </c>
      <c r="B315" s="0" t="s">
        <v>27</v>
      </c>
      <c r="C315" s="0" t="s">
        <v>32</v>
      </c>
      <c r="D315" s="0" t="s">
        <v>5662</v>
      </c>
      <c r="E315" s="5" t="s">
        <v>5663</v>
      </c>
      <c r="I315" s="2">
        <v>0</v>
      </c>
      <c r="J315" s="2">
        <v>3</v>
      </c>
      <c r="M315" s="5" t="s">
        <v>3504</v>
      </c>
      <c r="N315" s="0" t="s">
        <v>104</v>
      </c>
      <c r="O315" s="3">
        <v>39000</v>
      </c>
      <c r="P315" s="3">
        <f>IF(O315="","",O315*MAX(I315,J315))</f>
      </c>
      <c r="Q315" s="0" t="s">
        <v>106</v>
      </c>
      <c r="R315" s="0" t="s">
        <v>107</v>
      </c>
    </row>
    <row r="316">
      <c r="A316" s="0">
        <v>1785</v>
      </c>
      <c r="B316" s="0" t="s">
        <v>27</v>
      </c>
      <c r="C316" s="0" t="s">
        <v>32</v>
      </c>
      <c r="D316" s="0" t="s">
        <v>5665</v>
      </c>
      <c r="E316" s="5" t="s">
        <v>5666</v>
      </c>
      <c r="I316" s="2">
        <v>0</v>
      </c>
      <c r="J316" s="2">
        <v>3</v>
      </c>
      <c r="M316" s="5" t="s">
        <v>3504</v>
      </c>
      <c r="N316" s="0" t="s">
        <v>104</v>
      </c>
      <c r="O316" s="3">
        <v>17900</v>
      </c>
      <c r="P316" s="3">
        <f>IF(O316="","",O316*MAX(I316,J316))</f>
      </c>
      <c r="Q316" s="0" t="s">
        <v>106</v>
      </c>
      <c r="R316" s="0" t="s">
        <v>107</v>
      </c>
    </row>
    <row r="317">
      <c r="A317" s="0">
        <v>1786</v>
      </c>
      <c r="B317" s="0" t="s">
        <v>27</v>
      </c>
      <c r="C317" s="0" t="s">
        <v>32</v>
      </c>
      <c r="D317" s="0" t="s">
        <v>5668</v>
      </c>
      <c r="E317" s="5" t="s">
        <v>5669</v>
      </c>
      <c r="I317" s="2">
        <v>0</v>
      </c>
      <c r="J317" s="2">
        <v>3</v>
      </c>
      <c r="M317" s="5" t="s">
        <v>3504</v>
      </c>
      <c r="N317" s="0" t="s">
        <v>104</v>
      </c>
      <c r="O317" s="3">
        <v>10500</v>
      </c>
      <c r="P317" s="3">
        <f>IF(O317="","",O317*MAX(I317,J317))</f>
      </c>
      <c r="Q317" s="0" t="s">
        <v>106</v>
      </c>
      <c r="R317" s="0" t="s">
        <v>107</v>
      </c>
    </row>
    <row r="318">
      <c r="A318" s="0">
        <v>1787</v>
      </c>
      <c r="B318" s="0" t="s">
        <v>27</v>
      </c>
      <c r="C318" s="0" t="s">
        <v>32</v>
      </c>
      <c r="D318" s="0" t="s">
        <v>5671</v>
      </c>
      <c r="E318" s="5" t="s">
        <v>5672</v>
      </c>
      <c r="I318" s="2">
        <v>0</v>
      </c>
      <c r="J318" s="2">
        <v>3</v>
      </c>
      <c r="M318" s="5" t="s">
        <v>3504</v>
      </c>
      <c r="N318" s="0" t="s">
        <v>104</v>
      </c>
      <c r="O318" s="3">
        <v>19900</v>
      </c>
      <c r="P318" s="3">
        <f>IF(O318="","",O318*MAX(I318,J318))</f>
      </c>
      <c r="Q318" s="0" t="s">
        <v>106</v>
      </c>
      <c r="R318" s="0" t="s">
        <v>107</v>
      </c>
    </row>
    <row r="319">
      <c r="A319" s="0">
        <v>1788</v>
      </c>
      <c r="B319" s="0" t="s">
        <v>27</v>
      </c>
      <c r="C319" s="0" t="s">
        <v>32</v>
      </c>
      <c r="D319" s="0" t="s">
        <v>5674</v>
      </c>
      <c r="E319" s="5" t="s">
        <v>5675</v>
      </c>
      <c r="I319" s="2">
        <v>0</v>
      </c>
      <c r="J319" s="2">
        <v>3</v>
      </c>
      <c r="M319" s="5" t="s">
        <v>3504</v>
      </c>
      <c r="N319" s="0" t="s">
        <v>104</v>
      </c>
      <c r="O319" s="3">
        <v>19900</v>
      </c>
      <c r="P319" s="3">
        <f>IF(O319="","",O319*MAX(I319,J319))</f>
      </c>
      <c r="Q319" s="0" t="s">
        <v>106</v>
      </c>
      <c r="R319" s="0" t="s">
        <v>107</v>
      </c>
    </row>
    <row r="320">
      <c r="A320" s="0">
        <v>1789</v>
      </c>
      <c r="B320" s="0" t="s">
        <v>27</v>
      </c>
      <c r="C320" s="0" t="s">
        <v>32</v>
      </c>
      <c r="D320" s="0" t="s">
        <v>5677</v>
      </c>
      <c r="E320" s="5" t="s">
        <v>5678</v>
      </c>
      <c r="I320" s="2">
        <v>0</v>
      </c>
      <c r="J320" s="2">
        <v>3</v>
      </c>
      <c r="M320" s="5" t="s">
        <v>3504</v>
      </c>
      <c r="N320" s="0" t="s">
        <v>104</v>
      </c>
      <c r="O320" s="3">
        <v>18500</v>
      </c>
      <c r="P320" s="3">
        <f>IF(O320="","",O320*MAX(I320,J320))</f>
      </c>
      <c r="Q320" s="0" t="s">
        <v>106</v>
      </c>
      <c r="R320" s="0" t="s">
        <v>107</v>
      </c>
    </row>
    <row r="321">
      <c r="A321" s="0">
        <v>1790</v>
      </c>
      <c r="B321" s="0" t="s">
        <v>27</v>
      </c>
      <c r="C321" s="0" t="s">
        <v>32</v>
      </c>
      <c r="D321" s="0" t="s">
        <v>5680</v>
      </c>
      <c r="E321" s="5" t="s">
        <v>5681</v>
      </c>
      <c r="I321" s="2">
        <v>0</v>
      </c>
      <c r="J321" s="2">
        <v>3</v>
      </c>
      <c r="M321" s="5" t="s">
        <v>3504</v>
      </c>
      <c r="N321" s="0" t="s">
        <v>104</v>
      </c>
      <c r="O321" s="3">
        <v>131231.57</v>
      </c>
      <c r="P321" s="3">
        <f>IF(O321="","",O321*MAX(I321,J321))</f>
      </c>
      <c r="Q321" s="0" t="s">
        <v>106</v>
      </c>
      <c r="R321" s="0" t="s">
        <v>107</v>
      </c>
    </row>
    <row r="322">
      <c r="A322" s="0">
        <v>1791</v>
      </c>
      <c r="B322" s="0" t="s">
        <v>27</v>
      </c>
      <c r="C322" s="0" t="s">
        <v>32</v>
      </c>
      <c r="D322" s="0" t="s">
        <v>5683</v>
      </c>
      <c r="E322" s="5" t="s">
        <v>5684</v>
      </c>
      <c r="I322" s="2">
        <v>0</v>
      </c>
      <c r="J322" s="2">
        <v>3</v>
      </c>
      <c r="M322" s="5" t="s">
        <v>3504</v>
      </c>
      <c r="N322" s="0" t="s">
        <v>104</v>
      </c>
      <c r="O322" s="3">
        <v>39000</v>
      </c>
      <c r="P322" s="3">
        <f>IF(O322="","",O322*MAX(I322,J322))</f>
      </c>
      <c r="Q322" s="0" t="s">
        <v>106</v>
      </c>
      <c r="R322" s="0" t="s">
        <v>107</v>
      </c>
    </row>
    <row r="323">
      <c r="A323" s="0">
        <v>1792</v>
      </c>
      <c r="B323" s="0" t="s">
        <v>27</v>
      </c>
      <c r="C323" s="0" t="s">
        <v>32</v>
      </c>
      <c r="D323" s="0" t="s">
        <v>5686</v>
      </c>
      <c r="E323" s="5" t="s">
        <v>5687</v>
      </c>
      <c r="I323" s="2">
        <v>0</v>
      </c>
      <c r="J323" s="2">
        <v>3</v>
      </c>
      <c r="M323" s="5" t="s">
        <v>3504</v>
      </c>
      <c r="N323" s="0" t="s">
        <v>104</v>
      </c>
      <c r="O323" s="3">
        <v>21500</v>
      </c>
      <c r="P323" s="3">
        <f>IF(O323="","",O323*MAX(I323,J323))</f>
      </c>
      <c r="Q323" s="0" t="s">
        <v>106</v>
      </c>
      <c r="R323" s="0" t="s">
        <v>107</v>
      </c>
    </row>
    <row r="324">
      <c r="A324" s="0">
        <v>1797</v>
      </c>
      <c r="B324" s="0" t="s">
        <v>27</v>
      </c>
      <c r="C324" s="0" t="s">
        <v>32</v>
      </c>
      <c r="D324" s="0" t="s">
        <v>5699</v>
      </c>
      <c r="E324" s="5" t="s">
        <v>5700</v>
      </c>
      <c r="I324" s="2">
        <v>0</v>
      </c>
      <c r="J324" s="2">
        <v>2</v>
      </c>
      <c r="M324" s="5" t="s">
        <v>3504</v>
      </c>
      <c r="N324" s="0" t="s">
        <v>104</v>
      </c>
      <c r="O324" s="3">
        <v>42724</v>
      </c>
      <c r="P324" s="3">
        <f>IF(O324="","",O324*MAX(I324,J324))</f>
      </c>
      <c r="Q324" s="0" t="s">
        <v>106</v>
      </c>
      <c r="R324" s="0" t="s">
        <v>107</v>
      </c>
    </row>
    <row r="325">
      <c r="A325" s="0">
        <v>1798</v>
      </c>
      <c r="B325" s="0" t="s">
        <v>27</v>
      </c>
      <c r="C325" s="0" t="s">
        <v>32</v>
      </c>
      <c r="D325" s="0" t="s">
        <v>5702</v>
      </c>
      <c r="E325" s="5" t="s">
        <v>5703</v>
      </c>
      <c r="I325" s="2">
        <v>0</v>
      </c>
      <c r="J325" s="2">
        <v>2</v>
      </c>
      <c r="M325" s="5" t="s">
        <v>3504</v>
      </c>
      <c r="N325" s="0" t="s">
        <v>104</v>
      </c>
      <c r="O325" s="3">
        <v>8700</v>
      </c>
      <c r="P325" s="3">
        <f>IF(O325="","",O325*MAX(I325,J325))</f>
      </c>
      <c r="Q325" s="0" t="s">
        <v>106</v>
      </c>
      <c r="R325" s="0" t="s">
        <v>107</v>
      </c>
    </row>
    <row r="326">
      <c r="A326" s="0">
        <v>1799</v>
      </c>
      <c r="B326" s="0" t="s">
        <v>27</v>
      </c>
      <c r="C326" s="0" t="s">
        <v>32</v>
      </c>
      <c r="D326" s="0" t="s">
        <v>5705</v>
      </c>
      <c r="E326" s="5" t="s">
        <v>5706</v>
      </c>
      <c r="I326" s="2">
        <v>0</v>
      </c>
      <c r="J326" s="2">
        <v>3</v>
      </c>
      <c r="M326" s="5" t="s">
        <v>3504</v>
      </c>
      <c r="N326" s="0" t="s">
        <v>104</v>
      </c>
      <c r="O326" s="3">
        <v>9624.093333333332</v>
      </c>
      <c r="P326" s="3">
        <f>IF(O326="","",O326*MAX(I326,J326))</f>
      </c>
      <c r="Q326" s="0" t="s">
        <v>106</v>
      </c>
      <c r="R326" s="0" t="s">
        <v>107</v>
      </c>
    </row>
    <row r="327">
      <c r="A327" s="0">
        <v>1800</v>
      </c>
      <c r="B327" s="0" t="s">
        <v>27</v>
      </c>
      <c r="C327" s="0" t="s">
        <v>32</v>
      </c>
      <c r="D327" s="0" t="s">
        <v>5708</v>
      </c>
      <c r="E327" s="5" t="s">
        <v>5709</v>
      </c>
      <c r="I327" s="2">
        <v>0</v>
      </c>
      <c r="J327" s="2">
        <v>2</v>
      </c>
      <c r="M327" s="5" t="s">
        <v>3504</v>
      </c>
      <c r="N327" s="0" t="s">
        <v>104</v>
      </c>
      <c r="O327" s="3">
        <v>53900</v>
      </c>
      <c r="P327" s="3">
        <f>IF(O327="","",O327*MAX(I327,J327))</f>
      </c>
      <c r="Q327" s="0" t="s">
        <v>106</v>
      </c>
      <c r="R327" s="0" t="s">
        <v>107</v>
      </c>
    </row>
    <row r="328">
      <c r="A328" s="0">
        <v>1801</v>
      </c>
      <c r="B328" s="0" t="s">
        <v>27</v>
      </c>
      <c r="C328" s="0" t="s">
        <v>32</v>
      </c>
      <c r="D328" s="0" t="s">
        <v>5711</v>
      </c>
      <c r="E328" s="5" t="s">
        <v>5712</v>
      </c>
      <c r="I328" s="2">
        <v>0</v>
      </c>
      <c r="J328" s="2">
        <v>2</v>
      </c>
      <c r="M328" s="5" t="s">
        <v>3504</v>
      </c>
      <c r="N328" s="0" t="s">
        <v>104</v>
      </c>
      <c r="O328" s="3">
        <v>11570</v>
      </c>
      <c r="P328" s="3">
        <f>IF(O328="","",O328*MAX(I328,J328))</f>
      </c>
      <c r="Q328" s="0" t="s">
        <v>106</v>
      </c>
      <c r="R328" s="0" t="s">
        <v>107</v>
      </c>
    </row>
    <row r="329">
      <c r="A329" s="0">
        <v>1802</v>
      </c>
      <c r="B329" s="0" t="s">
        <v>27</v>
      </c>
      <c r="C329" s="0" t="s">
        <v>32</v>
      </c>
      <c r="D329" s="0" t="s">
        <v>5714</v>
      </c>
      <c r="E329" s="5" t="s">
        <v>5715</v>
      </c>
      <c r="I329" s="2">
        <v>0</v>
      </c>
      <c r="J329" s="2">
        <v>2</v>
      </c>
      <c r="M329" s="5" t="s">
        <v>3504</v>
      </c>
      <c r="N329" s="0" t="s">
        <v>104</v>
      </c>
      <c r="O329" s="3">
        <v>17900</v>
      </c>
      <c r="P329" s="3">
        <f>IF(O329="","",O329*MAX(I329,J329))</f>
      </c>
      <c r="Q329" s="0" t="s">
        <v>106</v>
      </c>
      <c r="R329" s="0" t="s">
        <v>107</v>
      </c>
    </row>
    <row r="330">
      <c r="A330" s="0">
        <v>1803</v>
      </c>
      <c r="B330" s="0" t="s">
        <v>27</v>
      </c>
      <c r="C330" s="0" t="s">
        <v>32</v>
      </c>
      <c r="D330" s="0" t="s">
        <v>5717</v>
      </c>
      <c r="E330" s="5" t="s">
        <v>5718</v>
      </c>
      <c r="I330" s="2">
        <v>0</v>
      </c>
      <c r="J330" s="2">
        <v>2</v>
      </c>
      <c r="M330" s="5" t="s">
        <v>3504</v>
      </c>
      <c r="N330" s="0" t="s">
        <v>104</v>
      </c>
      <c r="O330" s="3">
        <v>11413</v>
      </c>
      <c r="P330" s="3">
        <f>IF(O330="","",O330*MAX(I330,J330))</f>
      </c>
      <c r="Q330" s="0" t="s">
        <v>106</v>
      </c>
      <c r="R330" s="0" t="s">
        <v>107</v>
      </c>
    </row>
    <row r="331">
      <c r="A331" s="0">
        <v>1804</v>
      </c>
      <c r="B331" s="0" t="s">
        <v>27</v>
      </c>
      <c r="C331" s="0" t="s">
        <v>32</v>
      </c>
      <c r="D331" s="0" t="s">
        <v>5720</v>
      </c>
      <c r="E331" s="5" t="s">
        <v>5721</v>
      </c>
      <c r="I331" s="2">
        <v>0</v>
      </c>
      <c r="J331" s="2">
        <v>2</v>
      </c>
      <c r="M331" s="5" t="s">
        <v>3504</v>
      </c>
      <c r="N331" s="0" t="s">
        <v>104</v>
      </c>
      <c r="O331" s="3">
        <v>120680</v>
      </c>
      <c r="P331" s="3">
        <f>IF(O331="","",O331*MAX(I331,J331))</f>
      </c>
      <c r="Q331" s="0" t="s">
        <v>106</v>
      </c>
      <c r="R331" s="0" t="s">
        <v>107</v>
      </c>
    </row>
    <row r="332">
      <c r="A332" s="0">
        <v>1805</v>
      </c>
      <c r="B332" s="0" t="s">
        <v>27</v>
      </c>
      <c r="C332" s="0" t="s">
        <v>32</v>
      </c>
      <c r="D332" s="0" t="s">
        <v>5723</v>
      </c>
      <c r="E332" s="5" t="s">
        <v>5724</v>
      </c>
      <c r="I332" s="2">
        <v>0</v>
      </c>
      <c r="J332" s="2">
        <v>2</v>
      </c>
      <c r="M332" s="5" t="s">
        <v>3504</v>
      </c>
      <c r="N332" s="0" t="s">
        <v>104</v>
      </c>
      <c r="O332" s="3">
        <v>131231.57</v>
      </c>
      <c r="P332" s="3">
        <f>IF(O332="","",O332*MAX(I332,J332))</f>
      </c>
      <c r="Q332" s="0" t="s">
        <v>106</v>
      </c>
      <c r="R332" s="0" t="s">
        <v>107</v>
      </c>
    </row>
    <row r="333">
      <c r="A333" s="0">
        <v>1806</v>
      </c>
      <c r="B333" s="0" t="s">
        <v>27</v>
      </c>
      <c r="C333" s="0" t="s">
        <v>32</v>
      </c>
      <c r="D333" s="0" t="s">
        <v>5726</v>
      </c>
      <c r="E333" s="5" t="s">
        <v>5727</v>
      </c>
      <c r="I333" s="2">
        <v>0</v>
      </c>
      <c r="J333" s="2">
        <v>2</v>
      </c>
      <c r="M333" s="5" t="s">
        <v>3504</v>
      </c>
      <c r="N333" s="0" t="s">
        <v>104</v>
      </c>
      <c r="O333" s="3">
        <v>8700</v>
      </c>
      <c r="P333" s="3">
        <f>IF(O333="","",O333*MAX(I333,J333))</f>
      </c>
      <c r="Q333" s="0" t="s">
        <v>106</v>
      </c>
      <c r="R333" s="0" t="s">
        <v>107</v>
      </c>
    </row>
    <row r="334">
      <c r="A334" s="0">
        <v>1807</v>
      </c>
      <c r="B334" s="0" t="s">
        <v>27</v>
      </c>
      <c r="C334" s="0" t="s">
        <v>32</v>
      </c>
      <c r="D334" s="0" t="s">
        <v>5729</v>
      </c>
      <c r="E334" s="5" t="s">
        <v>5730</v>
      </c>
      <c r="I334" s="2">
        <v>0</v>
      </c>
      <c r="J334" s="2">
        <v>2</v>
      </c>
      <c r="M334" s="5" t="s">
        <v>3504</v>
      </c>
      <c r="N334" s="0" t="s">
        <v>104</v>
      </c>
      <c r="O334" s="3">
        <v>27500</v>
      </c>
      <c r="P334" s="3">
        <f>IF(O334="","",O334*MAX(I334,J334))</f>
      </c>
      <c r="Q334" s="0" t="s">
        <v>106</v>
      </c>
      <c r="R334" s="0" t="s">
        <v>107</v>
      </c>
    </row>
    <row r="335">
      <c r="A335" s="0">
        <v>1819</v>
      </c>
      <c r="B335" s="0" t="s">
        <v>27</v>
      </c>
      <c r="C335" s="0" t="s">
        <v>32</v>
      </c>
      <c r="D335" s="0" t="s">
        <v>5759</v>
      </c>
      <c r="E335" s="5" t="s">
        <v>5760</v>
      </c>
      <c r="I335" s="2">
        <v>0</v>
      </c>
      <c r="J335" s="2">
        <v>1</v>
      </c>
      <c r="M335" s="5" t="s">
        <v>3504</v>
      </c>
      <c r="N335" s="0" t="s">
        <v>104</v>
      </c>
      <c r="O335" s="3">
        <v>35603.91</v>
      </c>
      <c r="P335" s="3">
        <f>IF(O335="","",O335*MAX(I335,J335))</f>
      </c>
      <c r="Q335" s="0" t="s">
        <v>106</v>
      </c>
      <c r="R335" s="0" t="s">
        <v>107</v>
      </c>
    </row>
    <row r="336">
      <c r="A336" s="0">
        <v>1820</v>
      </c>
      <c r="B336" s="0" t="s">
        <v>28</v>
      </c>
      <c r="C336" s="0" t="s">
        <v>32</v>
      </c>
      <c r="D336" s="0" t="s">
        <v>5759</v>
      </c>
      <c r="E336" s="5" t="s">
        <v>5760</v>
      </c>
      <c r="I336" s="2">
        <v>0</v>
      </c>
      <c r="J336" s="2">
        <v>4</v>
      </c>
      <c r="M336" s="5" t="s">
        <v>3504</v>
      </c>
      <c r="N336" s="0" t="s">
        <v>104</v>
      </c>
      <c r="O336" s="3">
        <v>19233.1425</v>
      </c>
      <c r="P336" s="3">
        <f>IF(O336="","",O336*MAX(I336,J336))</f>
      </c>
      <c r="Q336" s="0" t="s">
        <v>106</v>
      </c>
      <c r="R336" s="0" t="s">
        <v>107</v>
      </c>
    </row>
    <row r="337">
      <c r="A337" s="0">
        <v>1821</v>
      </c>
      <c r="B337" s="0" t="s">
        <v>27</v>
      </c>
      <c r="C337" s="0" t="s">
        <v>32</v>
      </c>
      <c r="D337" s="0" t="s">
        <v>5763</v>
      </c>
      <c r="E337" s="5" t="s">
        <v>5764</v>
      </c>
      <c r="I337" s="2">
        <v>0</v>
      </c>
      <c r="J337" s="2">
        <v>1</v>
      </c>
      <c r="M337" s="5" t="s">
        <v>3504</v>
      </c>
      <c r="N337" s="0" t="s">
        <v>104</v>
      </c>
      <c r="O337" s="3">
        <v>8700</v>
      </c>
      <c r="P337" s="3">
        <f>IF(O337="","",O337*MAX(I337,J337))</f>
      </c>
      <c r="Q337" s="0" t="s">
        <v>106</v>
      </c>
      <c r="R337" s="0" t="s">
        <v>107</v>
      </c>
    </row>
    <row r="338">
      <c r="A338" s="0">
        <v>1822</v>
      </c>
      <c r="B338" s="0" t="s">
        <v>27</v>
      </c>
      <c r="C338" s="0" t="s">
        <v>32</v>
      </c>
      <c r="D338" s="0" t="s">
        <v>5766</v>
      </c>
      <c r="E338" s="5" t="s">
        <v>5767</v>
      </c>
      <c r="I338" s="2">
        <v>0</v>
      </c>
      <c r="J338" s="2">
        <v>1</v>
      </c>
      <c r="M338" s="5" t="s">
        <v>3504</v>
      </c>
      <c r="N338" s="0" t="s">
        <v>104</v>
      </c>
      <c r="O338" s="3">
        <v>8700</v>
      </c>
      <c r="P338" s="3">
        <f>IF(O338="","",O338*MAX(I338,J338))</f>
      </c>
      <c r="Q338" s="0" t="s">
        <v>106</v>
      </c>
      <c r="R338" s="0" t="s">
        <v>107</v>
      </c>
    </row>
    <row r="339">
      <c r="A339" s="0">
        <v>1823</v>
      </c>
      <c r="B339" s="0" t="s">
        <v>27</v>
      </c>
      <c r="C339" s="0" t="s">
        <v>32</v>
      </c>
      <c r="D339" s="0" t="s">
        <v>5769</v>
      </c>
      <c r="E339" s="5" t="s">
        <v>5770</v>
      </c>
      <c r="I339" s="2">
        <v>0</v>
      </c>
      <c r="J339" s="2">
        <v>1</v>
      </c>
      <c r="M339" s="5" t="s">
        <v>3504</v>
      </c>
      <c r="N339" s="0" t="s">
        <v>104</v>
      </c>
      <c r="O339" s="3">
        <v>53900</v>
      </c>
      <c r="P339" s="3">
        <f>IF(O339="","",O339*MAX(I339,J339))</f>
      </c>
      <c r="Q339" s="0" t="s">
        <v>106</v>
      </c>
      <c r="R339" s="0" t="s">
        <v>107</v>
      </c>
    </row>
    <row r="340">
      <c r="A340" s="0">
        <v>1824</v>
      </c>
      <c r="B340" s="0" t="s">
        <v>27</v>
      </c>
      <c r="C340" s="0" t="s">
        <v>32</v>
      </c>
      <c r="D340" s="0" t="s">
        <v>5772</v>
      </c>
      <c r="E340" s="5" t="s">
        <v>5773</v>
      </c>
      <c r="I340" s="2">
        <v>0</v>
      </c>
      <c r="J340" s="2">
        <v>1</v>
      </c>
      <c r="M340" s="5" t="s">
        <v>3504</v>
      </c>
      <c r="N340" s="0" t="s">
        <v>104</v>
      </c>
      <c r="O340" s="3">
        <v>90229.13</v>
      </c>
      <c r="P340" s="3">
        <f>IF(O340="","",O340*MAX(I340,J340))</f>
      </c>
      <c r="Q340" s="0" t="s">
        <v>106</v>
      </c>
      <c r="R340" s="0" t="s">
        <v>107</v>
      </c>
    </row>
    <row r="341">
      <c r="A341" s="0">
        <v>1825</v>
      </c>
      <c r="B341" s="0" t="s">
        <v>27</v>
      </c>
      <c r="C341" s="0" t="s">
        <v>32</v>
      </c>
      <c r="D341" s="0" t="s">
        <v>5775</v>
      </c>
      <c r="E341" s="5" t="s">
        <v>5776</v>
      </c>
      <c r="I341" s="2">
        <v>0</v>
      </c>
      <c r="J341" s="2">
        <v>1</v>
      </c>
      <c r="M341" s="5" t="s">
        <v>3504</v>
      </c>
      <c r="N341" s="0" t="s">
        <v>104</v>
      </c>
      <c r="O341" s="3">
        <v>92936</v>
      </c>
      <c r="P341" s="3">
        <f>IF(O341="","",O341*MAX(I341,J341))</f>
      </c>
      <c r="Q341" s="0" t="s">
        <v>106</v>
      </c>
      <c r="R341" s="0" t="s">
        <v>107</v>
      </c>
    </row>
    <row r="342">
      <c r="A342" s="0">
        <v>1826</v>
      </c>
      <c r="B342" s="0" t="s">
        <v>27</v>
      </c>
      <c r="C342" s="0" t="s">
        <v>32</v>
      </c>
      <c r="D342" s="0" t="s">
        <v>5778</v>
      </c>
      <c r="E342" s="5" t="s">
        <v>5779</v>
      </c>
      <c r="I342" s="2">
        <v>0</v>
      </c>
      <c r="J342" s="2">
        <v>1</v>
      </c>
      <c r="M342" s="5" t="s">
        <v>3504</v>
      </c>
      <c r="N342" s="0" t="s">
        <v>104</v>
      </c>
      <c r="O342" s="3">
        <v>99250.74</v>
      </c>
      <c r="P342" s="3">
        <f>IF(O342="","",O342*MAX(I342,J342))</f>
      </c>
      <c r="Q342" s="0" t="s">
        <v>106</v>
      </c>
      <c r="R342" s="0" t="s">
        <v>107</v>
      </c>
    </row>
    <row r="343">
      <c r="A343" s="0">
        <v>1827</v>
      </c>
      <c r="B343" s="0" t="s">
        <v>27</v>
      </c>
      <c r="C343" s="0" t="s">
        <v>32</v>
      </c>
      <c r="D343" s="0" t="s">
        <v>5781</v>
      </c>
      <c r="E343" s="5" t="s">
        <v>5782</v>
      </c>
      <c r="I343" s="2">
        <v>0</v>
      </c>
      <c r="J343" s="2">
        <v>1</v>
      </c>
      <c r="M343" s="5" t="s">
        <v>3504</v>
      </c>
      <c r="N343" s="0" t="s">
        <v>104</v>
      </c>
      <c r="O343" s="3">
        <v>99250.74</v>
      </c>
      <c r="P343" s="3">
        <f>IF(O343="","",O343*MAX(I343,J343))</f>
      </c>
      <c r="Q343" s="0" t="s">
        <v>106</v>
      </c>
      <c r="R343" s="0" t="s">
        <v>107</v>
      </c>
    </row>
    <row r="344">
      <c r="A344" s="0">
        <v>1828</v>
      </c>
      <c r="B344" s="0" t="s">
        <v>27</v>
      </c>
      <c r="C344" s="0" t="s">
        <v>32</v>
      </c>
      <c r="D344" s="0" t="s">
        <v>5784</v>
      </c>
      <c r="E344" s="5" t="s">
        <v>5785</v>
      </c>
      <c r="I344" s="2">
        <v>0</v>
      </c>
      <c r="J344" s="2">
        <v>1</v>
      </c>
      <c r="M344" s="5" t="s">
        <v>3504</v>
      </c>
      <c r="N344" s="0" t="s">
        <v>104</v>
      </c>
      <c r="O344" s="3">
        <v>8700</v>
      </c>
      <c r="P344" s="3">
        <f>IF(O344="","",O344*MAX(I344,J344))</f>
      </c>
      <c r="Q344" s="0" t="s">
        <v>106</v>
      </c>
      <c r="R344" s="0" t="s">
        <v>107</v>
      </c>
    </row>
    <row r="345">
      <c r="A345" s="0">
        <v>1829</v>
      </c>
      <c r="B345" s="0" t="s">
        <v>27</v>
      </c>
      <c r="C345" s="0" t="s">
        <v>32</v>
      </c>
      <c r="D345" s="0" t="s">
        <v>5787</v>
      </c>
      <c r="E345" s="5" t="s">
        <v>5788</v>
      </c>
      <c r="I345" s="2">
        <v>0</v>
      </c>
      <c r="J345" s="2">
        <v>1</v>
      </c>
      <c r="M345" s="5" t="s">
        <v>3504</v>
      </c>
      <c r="N345" s="0" t="s">
        <v>104</v>
      </c>
      <c r="O345" s="3">
        <v>18500</v>
      </c>
      <c r="P345" s="3">
        <f>IF(O345="","",O345*MAX(I345,J345))</f>
      </c>
      <c r="Q345" s="0" t="s">
        <v>106</v>
      </c>
      <c r="R345" s="0" t="s">
        <v>107</v>
      </c>
    </row>
    <row r="346">
      <c r="A346" s="0">
        <v>1830</v>
      </c>
      <c r="B346" s="0" t="s">
        <v>27</v>
      </c>
      <c r="C346" s="0" t="s">
        <v>32</v>
      </c>
      <c r="D346" s="0" t="s">
        <v>5790</v>
      </c>
      <c r="E346" s="5" t="s">
        <v>5791</v>
      </c>
      <c r="I346" s="2">
        <v>0</v>
      </c>
      <c r="J346" s="2">
        <v>1</v>
      </c>
      <c r="M346" s="5" t="s">
        <v>3504</v>
      </c>
      <c r="N346" s="0" t="s">
        <v>104</v>
      </c>
      <c r="O346" s="3">
        <v>99250.74</v>
      </c>
      <c r="P346" s="3">
        <f>IF(O346="","",O346*MAX(I346,J346))</f>
      </c>
      <c r="Q346" s="0" t="s">
        <v>106</v>
      </c>
      <c r="R346" s="0" t="s">
        <v>107</v>
      </c>
    </row>
    <row r="347">
      <c r="A347" s="0">
        <v>1831</v>
      </c>
      <c r="B347" s="0" t="s">
        <v>27</v>
      </c>
      <c r="C347" s="0" t="s">
        <v>32</v>
      </c>
      <c r="D347" s="0" t="s">
        <v>5793</v>
      </c>
      <c r="E347" s="5" t="s">
        <v>5794</v>
      </c>
      <c r="I347" s="2">
        <v>0</v>
      </c>
      <c r="J347" s="2">
        <v>1</v>
      </c>
      <c r="M347" s="5" t="s">
        <v>3504</v>
      </c>
      <c r="N347" s="0" t="s">
        <v>104</v>
      </c>
      <c r="O347" s="3">
        <v>9917.36</v>
      </c>
      <c r="P347" s="3">
        <f>IF(O347="","",O347*MAX(I347,J347))</f>
      </c>
      <c r="Q347" s="0" t="s">
        <v>106</v>
      </c>
      <c r="R347" s="0" t="s">
        <v>107</v>
      </c>
    </row>
    <row r="348">
      <c r="A348" s="0">
        <v>1832</v>
      </c>
      <c r="B348" s="0" t="s">
        <v>28</v>
      </c>
      <c r="C348" s="0" t="s">
        <v>32</v>
      </c>
      <c r="D348" s="0" t="s">
        <v>5793</v>
      </c>
      <c r="E348" s="5" t="s">
        <v>5794</v>
      </c>
      <c r="I348" s="2">
        <v>0</v>
      </c>
      <c r="J348" s="2">
        <v>14</v>
      </c>
      <c r="M348" s="5" t="s">
        <v>3504</v>
      </c>
      <c r="N348" s="0" t="s">
        <v>104</v>
      </c>
      <c r="O348" s="3">
        <v>2285.714285714286</v>
      </c>
      <c r="P348" s="3">
        <f>IF(O348="","",O348*MAX(I348,J348))</f>
      </c>
      <c r="Q348" s="0" t="s">
        <v>106</v>
      </c>
      <c r="R348" s="0" t="s">
        <v>107</v>
      </c>
    </row>
    <row r="349">
      <c r="A349" s="0">
        <v>1833</v>
      </c>
      <c r="B349" s="0" t="s">
        <v>27</v>
      </c>
      <c r="C349" s="0" t="s">
        <v>32</v>
      </c>
      <c r="D349" s="0" t="s">
        <v>5797</v>
      </c>
      <c r="E349" s="5" t="s">
        <v>5798</v>
      </c>
      <c r="I349" s="2">
        <v>0</v>
      </c>
      <c r="J349" s="2">
        <v>1</v>
      </c>
      <c r="M349" s="5" t="s">
        <v>3504</v>
      </c>
      <c r="N349" s="0" t="s">
        <v>104</v>
      </c>
      <c r="O349" s="3">
        <v>19500</v>
      </c>
      <c r="P349" s="3">
        <f>IF(O349="","",O349*MAX(I349,J349))</f>
      </c>
      <c r="Q349" s="0" t="s">
        <v>106</v>
      </c>
      <c r="R349" s="0" t="s">
        <v>107</v>
      </c>
    </row>
    <row r="350">
      <c r="A350" s="0">
        <v>1834</v>
      </c>
      <c r="B350" s="0" t="s">
        <v>27</v>
      </c>
      <c r="C350" s="0" t="s">
        <v>32</v>
      </c>
      <c r="D350" s="0" t="s">
        <v>5800</v>
      </c>
      <c r="E350" s="5" t="s">
        <v>5801</v>
      </c>
      <c r="I350" s="2">
        <v>0</v>
      </c>
      <c r="J350" s="2">
        <v>1</v>
      </c>
      <c r="M350" s="5" t="s">
        <v>3504</v>
      </c>
      <c r="N350" s="0" t="s">
        <v>104</v>
      </c>
      <c r="O350" s="3">
        <v>19500</v>
      </c>
      <c r="P350" s="3">
        <f>IF(O350="","",O350*MAX(I350,J350))</f>
      </c>
      <c r="Q350" s="0" t="s">
        <v>106</v>
      </c>
      <c r="R350" s="0" t="s">
        <v>107</v>
      </c>
    </row>
    <row r="351">
      <c r="A351" s="0">
        <v>1835</v>
      </c>
      <c r="B351" s="0" t="s">
        <v>27</v>
      </c>
      <c r="C351" s="0" t="s">
        <v>32</v>
      </c>
      <c r="D351" s="0" t="s">
        <v>5803</v>
      </c>
      <c r="E351" s="5" t="s">
        <v>1196</v>
      </c>
      <c r="I351" s="2">
        <v>0</v>
      </c>
      <c r="J351" s="2">
        <v>1</v>
      </c>
      <c r="M351" s="5" t="s">
        <v>3504</v>
      </c>
      <c r="N351" s="0" t="s">
        <v>104</v>
      </c>
      <c r="O351" s="3">
        <v>61983.47</v>
      </c>
      <c r="P351" s="3">
        <f>IF(O351="","",O351*MAX(I351,J351))</f>
      </c>
      <c r="Q351" s="0" t="s">
        <v>106</v>
      </c>
      <c r="R351" s="0" t="s">
        <v>107</v>
      </c>
    </row>
    <row r="352">
      <c r="A352" s="0">
        <v>1836</v>
      </c>
      <c r="B352" s="0" t="s">
        <v>27</v>
      </c>
      <c r="C352" s="0" t="s">
        <v>32</v>
      </c>
      <c r="D352" s="0" t="s">
        <v>5805</v>
      </c>
      <c r="E352" s="5" t="s">
        <v>5806</v>
      </c>
      <c r="I352" s="2">
        <v>0</v>
      </c>
      <c r="J352" s="2">
        <v>1</v>
      </c>
      <c r="M352" s="5" t="s">
        <v>3504</v>
      </c>
      <c r="N352" s="0" t="s">
        <v>104</v>
      </c>
      <c r="O352" s="3">
        <v>45454.55</v>
      </c>
      <c r="P352" s="3">
        <f>IF(O352="","",O352*MAX(I352,J352))</f>
      </c>
      <c r="Q352" s="0" t="s">
        <v>106</v>
      </c>
      <c r="R352" s="0" t="s">
        <v>107</v>
      </c>
    </row>
    <row r="353">
      <c r="A353" s="0">
        <v>1837</v>
      </c>
      <c r="B353" s="0" t="s">
        <v>27</v>
      </c>
      <c r="C353" s="0" t="s">
        <v>32</v>
      </c>
      <c r="D353" s="0" t="s">
        <v>5808</v>
      </c>
      <c r="E353" s="5" t="s">
        <v>5809</v>
      </c>
      <c r="I353" s="2">
        <v>0</v>
      </c>
      <c r="J353" s="2">
        <v>1</v>
      </c>
      <c r="M353" s="5" t="s">
        <v>3504</v>
      </c>
      <c r="N353" s="0" t="s">
        <v>104</v>
      </c>
      <c r="O353" s="3">
        <v>61983.47</v>
      </c>
      <c r="P353" s="3">
        <f>IF(O353="","",O353*MAX(I353,J353))</f>
      </c>
      <c r="Q353" s="0" t="s">
        <v>106</v>
      </c>
      <c r="R353" s="0" t="s">
        <v>107</v>
      </c>
    </row>
    <row r="354">
      <c r="A354" s="0">
        <v>1862</v>
      </c>
      <c r="B354" s="0" t="s">
        <v>27</v>
      </c>
      <c r="C354" s="0" t="s">
        <v>31</v>
      </c>
      <c r="D354" s="0" t="s">
        <v>5877</v>
      </c>
      <c r="E354" s="5" t="s">
        <v>5878</v>
      </c>
      <c r="I354" s="2">
        <v>0</v>
      </c>
      <c r="J354" s="2">
        <v>0</v>
      </c>
      <c r="M354" s="5" t="s">
        <v>3610</v>
      </c>
      <c r="N354" s="0" t="s">
        <v>104</v>
      </c>
      <c r="P354" s="3">
        <f>IF(O354="","",O354*MAX(I354,J354))</f>
      </c>
      <c r="Q354" s="0" t="s">
        <v>106</v>
      </c>
      <c r="R354" s="0" t="s">
        <v>107</v>
      </c>
    </row>
    <row r="355">
      <c r="A355" s="0">
        <v>1863</v>
      </c>
      <c r="B355" s="0" t="s">
        <v>27</v>
      </c>
      <c r="C355" s="0" t="s">
        <v>31</v>
      </c>
      <c r="D355" s="0" t="s">
        <v>5880</v>
      </c>
      <c r="E355" s="5" t="s">
        <v>5881</v>
      </c>
      <c r="I355" s="2">
        <v>0</v>
      </c>
      <c r="J355" s="2">
        <v>0</v>
      </c>
      <c r="M355" s="5" t="s">
        <v>3610</v>
      </c>
      <c r="N355" s="0" t="s">
        <v>104</v>
      </c>
      <c r="P355" s="3">
        <f>IF(O355="","",O355*MAX(I355,J355))</f>
      </c>
      <c r="Q355" s="0" t="s">
        <v>106</v>
      </c>
      <c r="R355" s="0" t="s">
        <v>107</v>
      </c>
    </row>
    <row r="356">
      <c r="A356" s="0">
        <v>1881</v>
      </c>
      <c r="B356" s="0" t="s">
        <v>28</v>
      </c>
      <c r="C356" s="0" t="s">
        <v>32</v>
      </c>
      <c r="D356" s="0" t="s">
        <v>5928</v>
      </c>
      <c r="E356" s="5" t="s">
        <v>2303</v>
      </c>
      <c r="I356" s="2">
        <v>0</v>
      </c>
      <c r="J356" s="2">
        <v>31</v>
      </c>
      <c r="M356" s="5" t="s">
        <v>3504</v>
      </c>
      <c r="N356" s="0" t="s">
        <v>104</v>
      </c>
      <c r="O356" s="3">
        <v>19465.370967741936</v>
      </c>
      <c r="P356" s="3">
        <f>IF(O356="","",O356*MAX(I356,J356))</f>
      </c>
      <c r="Q356" s="0" t="s">
        <v>106</v>
      </c>
      <c r="R356" s="0" t="s">
        <v>107</v>
      </c>
    </row>
    <row r="357">
      <c r="A357" s="0">
        <v>1886</v>
      </c>
      <c r="B357" s="0" t="s">
        <v>28</v>
      </c>
      <c r="C357" s="0" t="s">
        <v>32</v>
      </c>
      <c r="D357" s="0" t="s">
        <v>5938</v>
      </c>
      <c r="E357" s="5" t="s">
        <v>5939</v>
      </c>
      <c r="I357" s="2">
        <v>0</v>
      </c>
      <c r="J357" s="2">
        <v>30</v>
      </c>
      <c r="M357" s="5" t="s">
        <v>3504</v>
      </c>
      <c r="N357" s="0" t="s">
        <v>104</v>
      </c>
      <c r="O357" s="3">
        <v>6673.949333333334</v>
      </c>
      <c r="P357" s="3">
        <f>IF(O357="","",O357*MAX(I357,J357))</f>
      </c>
      <c r="Q357" s="0" t="s">
        <v>106</v>
      </c>
      <c r="R357" s="0" t="s">
        <v>107</v>
      </c>
    </row>
    <row r="358">
      <c r="A358" s="0">
        <v>1887</v>
      </c>
      <c r="B358" s="0" t="s">
        <v>28</v>
      </c>
      <c r="C358" s="0" t="s">
        <v>32</v>
      </c>
      <c r="D358" s="0" t="s">
        <v>5941</v>
      </c>
      <c r="E358" s="5" t="s">
        <v>5942</v>
      </c>
      <c r="I358" s="2">
        <v>0</v>
      </c>
      <c r="J358" s="2">
        <v>29</v>
      </c>
      <c r="M358" s="5" t="s">
        <v>3504</v>
      </c>
      <c r="N358" s="0" t="s">
        <v>104</v>
      </c>
      <c r="O358" s="3">
        <v>36089.275862068964</v>
      </c>
      <c r="P358" s="3">
        <f>IF(O358="","",O358*MAX(I358,J358))</f>
      </c>
      <c r="Q358" s="0" t="s">
        <v>106</v>
      </c>
      <c r="R358" s="0" t="s">
        <v>107</v>
      </c>
    </row>
    <row r="359">
      <c r="A359" s="0">
        <v>1890</v>
      </c>
      <c r="B359" s="0" t="s">
        <v>28</v>
      </c>
      <c r="C359" s="0" t="s">
        <v>34</v>
      </c>
      <c r="D359" s="0" t="s">
        <v>5951</v>
      </c>
      <c r="E359" s="5" t="s">
        <v>5952</v>
      </c>
      <c r="I359" s="2">
        <v>0</v>
      </c>
      <c r="J359" s="2">
        <v>24</v>
      </c>
      <c r="M359" s="5" t="s">
        <v>5953</v>
      </c>
      <c r="N359" s="0" t="s">
        <v>104</v>
      </c>
      <c r="O359" s="3">
        <v>500</v>
      </c>
      <c r="P359" s="3">
        <f>IF(O359="","",O359*MAX(I359,J359))</f>
      </c>
      <c r="Q359" s="0" t="s">
        <v>106</v>
      </c>
      <c r="R359" s="0" t="s">
        <v>107</v>
      </c>
    </row>
    <row r="360">
      <c r="A360" s="0">
        <v>1897</v>
      </c>
      <c r="B360" s="0" t="s">
        <v>28</v>
      </c>
      <c r="C360" s="0" t="s">
        <v>32</v>
      </c>
      <c r="D360" s="0" t="s">
        <v>5972</v>
      </c>
      <c r="E360" s="5" t="s">
        <v>5973</v>
      </c>
      <c r="I360" s="2">
        <v>0</v>
      </c>
      <c r="J360" s="2">
        <v>20</v>
      </c>
      <c r="M360" s="5" t="s">
        <v>3504</v>
      </c>
      <c r="N360" s="0" t="s">
        <v>104</v>
      </c>
      <c r="O360" s="3">
        <v>8500</v>
      </c>
      <c r="P360" s="3">
        <f>IF(O360="","",O360*MAX(I360,J360))</f>
      </c>
      <c r="Q360" s="0" t="s">
        <v>106</v>
      </c>
      <c r="R360" s="0" t="s">
        <v>107</v>
      </c>
    </row>
    <row r="361">
      <c r="A361" s="0">
        <v>1898</v>
      </c>
      <c r="B361" s="0" t="s">
        <v>28</v>
      </c>
      <c r="C361" s="0" t="s">
        <v>32</v>
      </c>
      <c r="D361" s="0" t="s">
        <v>5975</v>
      </c>
      <c r="E361" s="5" t="s">
        <v>5976</v>
      </c>
      <c r="I361" s="2">
        <v>0</v>
      </c>
      <c r="J361" s="2">
        <v>23</v>
      </c>
      <c r="M361" s="5" t="s">
        <v>3504</v>
      </c>
      <c r="N361" s="0" t="s">
        <v>104</v>
      </c>
      <c r="O361" s="3">
        <v>11832.562173913044</v>
      </c>
      <c r="P361" s="3">
        <f>IF(O361="","",O361*MAX(I361,J361))</f>
      </c>
      <c r="Q361" s="0" t="s">
        <v>106</v>
      </c>
      <c r="R361" s="0" t="s">
        <v>107</v>
      </c>
    </row>
    <row r="362">
      <c r="A362" s="0">
        <v>1899</v>
      </c>
      <c r="B362" s="0" t="s">
        <v>28</v>
      </c>
      <c r="C362" s="0" t="s">
        <v>34</v>
      </c>
      <c r="D362" s="0" t="s">
        <v>5978</v>
      </c>
      <c r="E362" s="5" t="s">
        <v>5979</v>
      </c>
      <c r="I362" s="2">
        <v>0</v>
      </c>
      <c r="J362" s="2">
        <v>20</v>
      </c>
      <c r="M362" s="5" t="s">
        <v>5953</v>
      </c>
      <c r="N362" s="0" t="s">
        <v>104</v>
      </c>
      <c r="O362" s="3">
        <v>6560</v>
      </c>
      <c r="P362" s="3">
        <f>IF(O362="","",O362*MAX(I362,J362))</f>
      </c>
      <c r="Q362" s="0" t="s">
        <v>106</v>
      </c>
      <c r="R362" s="0" t="s">
        <v>107</v>
      </c>
    </row>
    <row r="363">
      <c r="A363" s="0">
        <v>1900</v>
      </c>
      <c r="B363" s="0" t="s">
        <v>28</v>
      </c>
      <c r="C363" s="0" t="s">
        <v>32</v>
      </c>
      <c r="D363" s="0" t="s">
        <v>5981</v>
      </c>
      <c r="E363" s="5" t="s">
        <v>5982</v>
      </c>
      <c r="I363" s="2">
        <v>0</v>
      </c>
      <c r="J363" s="2">
        <v>18</v>
      </c>
      <c r="M363" s="5" t="s">
        <v>3504</v>
      </c>
      <c r="N363" s="0" t="s">
        <v>104</v>
      </c>
      <c r="O363" s="3">
        <v>36171.333333333336</v>
      </c>
      <c r="P363" s="3">
        <f>IF(O363="","",O363*MAX(I363,J363))</f>
      </c>
      <c r="Q363" s="0" t="s">
        <v>106</v>
      </c>
      <c r="R363" s="0" t="s">
        <v>107</v>
      </c>
    </row>
    <row r="364">
      <c r="A364" s="0">
        <v>1901</v>
      </c>
      <c r="B364" s="0" t="s">
        <v>28</v>
      </c>
      <c r="C364" s="0" t="s">
        <v>32</v>
      </c>
      <c r="D364" s="0" t="s">
        <v>5984</v>
      </c>
      <c r="E364" s="5" t="s">
        <v>5985</v>
      </c>
      <c r="I364" s="2">
        <v>0</v>
      </c>
      <c r="J364" s="2">
        <v>16</v>
      </c>
      <c r="M364" s="5" t="s">
        <v>3504</v>
      </c>
      <c r="N364" s="0" t="s">
        <v>104</v>
      </c>
      <c r="O364" s="3">
        <v>55000</v>
      </c>
      <c r="P364" s="3">
        <f>IF(O364="","",O364*MAX(I364,J364))</f>
      </c>
      <c r="Q364" s="0" t="s">
        <v>106</v>
      </c>
      <c r="R364" s="0" t="s">
        <v>107</v>
      </c>
    </row>
    <row r="365">
      <c r="A365" s="0">
        <v>1902</v>
      </c>
      <c r="B365" s="0" t="s">
        <v>28</v>
      </c>
      <c r="C365" s="0" t="s">
        <v>32</v>
      </c>
      <c r="D365" s="0" t="s">
        <v>5987</v>
      </c>
      <c r="E365" s="5" t="s">
        <v>5988</v>
      </c>
      <c r="I365" s="2">
        <v>0</v>
      </c>
      <c r="J365" s="2">
        <v>16</v>
      </c>
      <c r="M365" s="5" t="s">
        <v>3504</v>
      </c>
      <c r="N365" s="0" t="s">
        <v>104</v>
      </c>
      <c r="O365" s="3">
        <v>36220.5</v>
      </c>
      <c r="P365" s="3">
        <f>IF(O365="","",O365*MAX(I365,J365))</f>
      </c>
      <c r="Q365" s="0" t="s">
        <v>106</v>
      </c>
      <c r="R365" s="0" t="s">
        <v>107</v>
      </c>
    </row>
    <row r="366">
      <c r="A366" s="0">
        <v>1905</v>
      </c>
      <c r="B366" s="0" t="s">
        <v>28</v>
      </c>
      <c r="C366" s="0" t="s">
        <v>32</v>
      </c>
      <c r="D366" s="0" t="s">
        <v>5996</v>
      </c>
      <c r="E366" s="5" t="s">
        <v>5997</v>
      </c>
      <c r="I366" s="2">
        <v>0</v>
      </c>
      <c r="J366" s="2">
        <v>12</v>
      </c>
      <c r="M366" s="5" t="s">
        <v>3504</v>
      </c>
      <c r="N366" s="0" t="s">
        <v>104</v>
      </c>
      <c r="O366" s="3">
        <v>38740.125</v>
      </c>
      <c r="P366" s="3">
        <f>IF(O366="","",O366*MAX(I366,J366))</f>
      </c>
      <c r="Q366" s="0" t="s">
        <v>106</v>
      </c>
      <c r="R366" s="0" t="s">
        <v>107</v>
      </c>
    </row>
    <row r="367">
      <c r="A367" s="0">
        <v>1912</v>
      </c>
      <c r="B367" s="0" t="s">
        <v>28</v>
      </c>
      <c r="C367" s="0" t="s">
        <v>32</v>
      </c>
      <c r="D367" s="0" t="s">
        <v>6013</v>
      </c>
      <c r="E367" s="5" t="s">
        <v>6014</v>
      </c>
      <c r="I367" s="2">
        <v>0</v>
      </c>
      <c r="J367" s="2">
        <v>10</v>
      </c>
      <c r="M367" s="5" t="s">
        <v>3504</v>
      </c>
      <c r="N367" s="0" t="s">
        <v>104</v>
      </c>
      <c r="O367" s="3">
        <v>11083.8</v>
      </c>
      <c r="P367" s="3">
        <f>IF(O367="","",O367*MAX(I367,J367))</f>
      </c>
      <c r="Q367" s="0" t="s">
        <v>106</v>
      </c>
      <c r="R367" s="0" t="s">
        <v>107</v>
      </c>
    </row>
    <row r="368">
      <c r="A368" s="0">
        <v>1913</v>
      </c>
      <c r="B368" s="0" t="s">
        <v>28</v>
      </c>
      <c r="C368" s="0" t="s">
        <v>32</v>
      </c>
      <c r="D368" s="0" t="s">
        <v>6016</v>
      </c>
      <c r="E368" s="5" t="s">
        <v>6017</v>
      </c>
      <c r="I368" s="2">
        <v>0</v>
      </c>
      <c r="J368" s="2">
        <v>10</v>
      </c>
      <c r="M368" s="5" t="s">
        <v>3504</v>
      </c>
      <c r="N368" s="0" t="s">
        <v>104</v>
      </c>
      <c r="O368" s="3">
        <v>11083.8</v>
      </c>
      <c r="P368" s="3">
        <f>IF(O368="","",O368*MAX(I368,J368))</f>
      </c>
      <c r="Q368" s="0" t="s">
        <v>106</v>
      </c>
      <c r="R368" s="0" t="s">
        <v>107</v>
      </c>
    </row>
    <row r="369">
      <c r="A369" s="0">
        <v>1914</v>
      </c>
      <c r="B369" s="0" t="s">
        <v>28</v>
      </c>
      <c r="C369" s="0" t="s">
        <v>32</v>
      </c>
      <c r="D369" s="0" t="s">
        <v>6019</v>
      </c>
      <c r="E369" s="5" t="s">
        <v>6020</v>
      </c>
      <c r="I369" s="2">
        <v>0</v>
      </c>
      <c r="J369" s="2">
        <v>9</v>
      </c>
      <c r="M369" s="5" t="s">
        <v>3504</v>
      </c>
      <c r="N369" s="0" t="s">
        <v>104</v>
      </c>
      <c r="O369" s="3">
        <v>11083.8</v>
      </c>
      <c r="P369" s="3">
        <f>IF(O369="","",O369*MAX(I369,J369))</f>
      </c>
      <c r="Q369" s="0" t="s">
        <v>106</v>
      </c>
      <c r="R369" s="0" t="s">
        <v>107</v>
      </c>
    </row>
    <row r="370">
      <c r="A370" s="0">
        <v>1915</v>
      </c>
      <c r="B370" s="0" t="s">
        <v>28</v>
      </c>
      <c r="C370" s="0" t="s">
        <v>32</v>
      </c>
      <c r="D370" s="0" t="s">
        <v>6022</v>
      </c>
      <c r="E370" s="5" t="s">
        <v>1204</v>
      </c>
      <c r="I370" s="2">
        <v>0</v>
      </c>
      <c r="J370" s="2">
        <v>9</v>
      </c>
      <c r="M370" s="5" t="s">
        <v>3504</v>
      </c>
      <c r="N370" s="0" t="s">
        <v>104</v>
      </c>
      <c r="O370" s="3">
        <v>69462.4</v>
      </c>
      <c r="P370" s="3">
        <f>IF(O370="","",O370*MAX(I370,J370))</f>
      </c>
      <c r="Q370" s="0" t="s">
        <v>106</v>
      </c>
      <c r="R370" s="0" t="s">
        <v>107</v>
      </c>
    </row>
    <row r="371">
      <c r="A371" s="0">
        <v>1916</v>
      </c>
      <c r="B371" s="0" t="s">
        <v>28</v>
      </c>
      <c r="C371" s="0" t="s">
        <v>32</v>
      </c>
      <c r="D371" s="0" t="s">
        <v>6024</v>
      </c>
      <c r="E371" s="5" t="s">
        <v>6025</v>
      </c>
      <c r="I371" s="2">
        <v>0</v>
      </c>
      <c r="J371" s="2">
        <v>10</v>
      </c>
      <c r="M371" s="5" t="s">
        <v>3504</v>
      </c>
      <c r="N371" s="0" t="s">
        <v>104</v>
      </c>
      <c r="O371" s="3">
        <v>68001.91</v>
      </c>
      <c r="P371" s="3">
        <f>IF(O371="","",O371*MAX(I371,J371))</f>
      </c>
      <c r="Q371" s="0" t="s">
        <v>106</v>
      </c>
      <c r="R371" s="0" t="s">
        <v>107</v>
      </c>
    </row>
    <row r="372">
      <c r="A372" s="0">
        <v>1917</v>
      </c>
      <c r="B372" s="0" t="s">
        <v>28</v>
      </c>
      <c r="C372" s="0" t="s">
        <v>32</v>
      </c>
      <c r="D372" s="0" t="s">
        <v>6027</v>
      </c>
      <c r="E372" s="5" t="s">
        <v>6028</v>
      </c>
      <c r="I372" s="2">
        <v>0</v>
      </c>
      <c r="J372" s="2">
        <v>9</v>
      </c>
      <c r="M372" s="5" t="s">
        <v>3504</v>
      </c>
      <c r="N372" s="0" t="s">
        <v>104</v>
      </c>
      <c r="O372" s="3">
        <v>109948.85</v>
      </c>
      <c r="P372" s="3">
        <f>IF(O372="","",O372*MAX(I372,J372))</f>
      </c>
      <c r="Q372" s="0" t="s">
        <v>106</v>
      </c>
      <c r="R372" s="0" t="s">
        <v>107</v>
      </c>
    </row>
    <row r="373">
      <c r="A373" s="0">
        <v>1918</v>
      </c>
      <c r="B373" s="0" t="s">
        <v>28</v>
      </c>
      <c r="C373" s="0" t="s">
        <v>32</v>
      </c>
      <c r="D373" s="0" t="s">
        <v>6030</v>
      </c>
      <c r="E373" s="5" t="s">
        <v>6031</v>
      </c>
      <c r="I373" s="2">
        <v>0</v>
      </c>
      <c r="J373" s="2">
        <v>9</v>
      </c>
      <c r="M373" s="5" t="s">
        <v>3504</v>
      </c>
      <c r="N373" s="0" t="s">
        <v>104</v>
      </c>
      <c r="O373" s="3">
        <v>109948.85</v>
      </c>
      <c r="P373" s="3">
        <f>IF(O373="","",O373*MAX(I373,J373))</f>
      </c>
      <c r="Q373" s="0" t="s">
        <v>106</v>
      </c>
      <c r="R373" s="0" t="s">
        <v>107</v>
      </c>
    </row>
    <row r="374">
      <c r="A374" s="0">
        <v>1919</v>
      </c>
      <c r="B374" s="0" t="s">
        <v>28</v>
      </c>
      <c r="C374" s="0" t="s">
        <v>32</v>
      </c>
      <c r="D374" s="0" t="s">
        <v>6033</v>
      </c>
      <c r="E374" s="5" t="s">
        <v>6034</v>
      </c>
      <c r="I374" s="2">
        <v>0</v>
      </c>
      <c r="J374" s="2">
        <v>10</v>
      </c>
      <c r="M374" s="5" t="s">
        <v>3504</v>
      </c>
      <c r="N374" s="0" t="s">
        <v>104</v>
      </c>
      <c r="O374" s="3">
        <v>109140.16399999999</v>
      </c>
      <c r="P374" s="3">
        <f>IF(O374="","",O374*MAX(I374,J374))</f>
      </c>
      <c r="Q374" s="0" t="s">
        <v>106</v>
      </c>
      <c r="R374" s="0" t="s">
        <v>107</v>
      </c>
    </row>
    <row r="375">
      <c r="A375" s="0">
        <v>1925</v>
      </c>
      <c r="B375" s="0" t="s">
        <v>28</v>
      </c>
      <c r="C375" s="0" t="s">
        <v>32</v>
      </c>
      <c r="D375" s="0" t="s">
        <v>6048</v>
      </c>
      <c r="E375" s="5" t="s">
        <v>6049</v>
      </c>
      <c r="I375" s="2">
        <v>0</v>
      </c>
      <c r="J375" s="2">
        <v>7</v>
      </c>
      <c r="M375" s="5" t="s">
        <v>3504</v>
      </c>
      <c r="N375" s="0" t="s">
        <v>104</v>
      </c>
      <c r="O375" s="3">
        <v>18500</v>
      </c>
      <c r="P375" s="3">
        <f>IF(O375="","",O375*MAX(I375,J375))</f>
      </c>
      <c r="Q375" s="0" t="s">
        <v>106</v>
      </c>
      <c r="R375" s="0" t="s">
        <v>107</v>
      </c>
    </row>
    <row r="376">
      <c r="A376" s="0">
        <v>1926</v>
      </c>
      <c r="B376" s="0" t="s">
        <v>28</v>
      </c>
      <c r="C376" s="0" t="s">
        <v>32</v>
      </c>
      <c r="D376" s="0" t="s">
        <v>6051</v>
      </c>
      <c r="E376" s="5" t="s">
        <v>6052</v>
      </c>
      <c r="I376" s="2">
        <v>0</v>
      </c>
      <c r="J376" s="2">
        <v>7</v>
      </c>
      <c r="M376" s="5" t="s">
        <v>3504</v>
      </c>
      <c r="N376" s="0" t="s">
        <v>104</v>
      </c>
      <c r="O376" s="3">
        <v>36309</v>
      </c>
      <c r="P376" s="3">
        <f>IF(O376="","",O376*MAX(I376,J376))</f>
      </c>
      <c r="Q376" s="0" t="s">
        <v>106</v>
      </c>
      <c r="R376" s="0" t="s">
        <v>107</v>
      </c>
    </row>
    <row r="377">
      <c r="A377" s="0">
        <v>1927</v>
      </c>
      <c r="B377" s="0" t="s">
        <v>28</v>
      </c>
      <c r="C377" s="0" t="s">
        <v>32</v>
      </c>
      <c r="D377" s="0" t="s">
        <v>6054</v>
      </c>
      <c r="E377" s="5" t="s">
        <v>6055</v>
      </c>
      <c r="I377" s="2">
        <v>0</v>
      </c>
      <c r="J377" s="2">
        <v>7</v>
      </c>
      <c r="M377" s="5" t="s">
        <v>3504</v>
      </c>
      <c r="N377" s="0" t="s">
        <v>104</v>
      </c>
      <c r="O377" s="3">
        <v>38161.28571428572</v>
      </c>
      <c r="P377" s="3">
        <f>IF(O377="","",O377*MAX(I377,J377))</f>
      </c>
      <c r="Q377" s="0" t="s">
        <v>106</v>
      </c>
      <c r="R377" s="0" t="s">
        <v>107</v>
      </c>
    </row>
    <row r="378">
      <c r="A378" s="0">
        <v>1930</v>
      </c>
      <c r="B378" s="0" t="s">
        <v>28</v>
      </c>
      <c r="C378" s="0" t="s">
        <v>32</v>
      </c>
      <c r="D378" s="0" t="s">
        <v>6063</v>
      </c>
      <c r="E378" s="5" t="s">
        <v>6064</v>
      </c>
      <c r="I378" s="2">
        <v>0</v>
      </c>
      <c r="J378" s="2">
        <v>6</v>
      </c>
      <c r="M378" s="5" t="s">
        <v>3504</v>
      </c>
      <c r="N378" s="0" t="s">
        <v>104</v>
      </c>
      <c r="O378" s="3">
        <v>21275.670000000002</v>
      </c>
      <c r="P378" s="3">
        <f>IF(O378="","",O378*MAX(I378,J378))</f>
      </c>
      <c r="Q378" s="0" t="s">
        <v>106</v>
      </c>
      <c r="R378" s="0" t="s">
        <v>107</v>
      </c>
    </row>
    <row r="379">
      <c r="A379" s="0">
        <v>1931</v>
      </c>
      <c r="B379" s="0" t="s">
        <v>28</v>
      </c>
      <c r="C379" s="0" t="s">
        <v>32</v>
      </c>
      <c r="D379" s="0" t="s">
        <v>6066</v>
      </c>
      <c r="E379" s="5" t="s">
        <v>6067</v>
      </c>
      <c r="I379" s="2">
        <v>0</v>
      </c>
      <c r="J379" s="2">
        <v>6</v>
      </c>
      <c r="M379" s="5" t="s">
        <v>3504</v>
      </c>
      <c r="N379" s="0" t="s">
        <v>104</v>
      </c>
      <c r="O379" s="3">
        <v>35741.333333333336</v>
      </c>
      <c r="P379" s="3">
        <f>IF(O379="","",O379*MAX(I379,J379))</f>
      </c>
      <c r="Q379" s="0" t="s">
        <v>106</v>
      </c>
      <c r="R379" s="0" t="s">
        <v>107</v>
      </c>
    </row>
    <row r="380">
      <c r="A380" s="0">
        <v>1932</v>
      </c>
      <c r="B380" s="0" t="s">
        <v>28</v>
      </c>
      <c r="C380" s="0" t="s">
        <v>32</v>
      </c>
      <c r="D380" s="0" t="s">
        <v>6069</v>
      </c>
      <c r="E380" s="5" t="s">
        <v>6070</v>
      </c>
      <c r="I380" s="2">
        <v>0</v>
      </c>
      <c r="J380" s="2">
        <v>6</v>
      </c>
      <c r="M380" s="5" t="s">
        <v>3504</v>
      </c>
      <c r="N380" s="0" t="s">
        <v>104</v>
      </c>
      <c r="O380" s="3">
        <v>2727.27</v>
      </c>
      <c r="P380" s="3">
        <f>IF(O380="","",O380*MAX(I380,J380))</f>
      </c>
      <c r="Q380" s="0" t="s">
        <v>106</v>
      </c>
      <c r="R380" s="0" t="s">
        <v>107</v>
      </c>
    </row>
    <row r="381">
      <c r="A381" s="0">
        <v>1939</v>
      </c>
      <c r="B381" s="0" t="s">
        <v>28</v>
      </c>
      <c r="C381" s="0" t="s">
        <v>32</v>
      </c>
      <c r="D381" s="0" t="s">
        <v>6087</v>
      </c>
      <c r="E381" s="5" t="s">
        <v>6088</v>
      </c>
      <c r="I381" s="2">
        <v>0</v>
      </c>
      <c r="J381" s="2">
        <v>5</v>
      </c>
      <c r="M381" s="5" t="s">
        <v>3504</v>
      </c>
      <c r="N381" s="0" t="s">
        <v>104</v>
      </c>
      <c r="O381" s="3">
        <v>7950.778</v>
      </c>
      <c r="P381" s="3">
        <f>IF(O381="","",O381*MAX(I381,J381))</f>
      </c>
      <c r="Q381" s="0" t="s">
        <v>106</v>
      </c>
      <c r="R381" s="0" t="s">
        <v>107</v>
      </c>
    </row>
    <row r="382">
      <c r="A382" s="0">
        <v>1940</v>
      </c>
      <c r="B382" s="0" t="s">
        <v>28</v>
      </c>
      <c r="C382" s="0" t="s">
        <v>32</v>
      </c>
      <c r="D382" s="0" t="s">
        <v>6090</v>
      </c>
      <c r="E382" s="5" t="s">
        <v>6091</v>
      </c>
      <c r="I382" s="2">
        <v>0</v>
      </c>
      <c r="J382" s="2">
        <v>5</v>
      </c>
      <c r="M382" s="5" t="s">
        <v>3504</v>
      </c>
      <c r="N382" s="0" t="s">
        <v>104</v>
      </c>
      <c r="O382" s="3">
        <v>11083.8</v>
      </c>
      <c r="P382" s="3">
        <f>IF(O382="","",O382*MAX(I382,J382))</f>
      </c>
      <c r="Q382" s="0" t="s">
        <v>106</v>
      </c>
      <c r="R382" s="0" t="s">
        <v>107</v>
      </c>
    </row>
    <row r="383">
      <c r="A383" s="0">
        <v>1941</v>
      </c>
      <c r="B383" s="0" t="s">
        <v>28</v>
      </c>
      <c r="C383" s="0" t="s">
        <v>32</v>
      </c>
      <c r="D383" s="0" t="s">
        <v>6093</v>
      </c>
      <c r="E383" s="5" t="s">
        <v>6094</v>
      </c>
      <c r="I383" s="2">
        <v>0</v>
      </c>
      <c r="J383" s="2">
        <v>5</v>
      </c>
      <c r="M383" s="5" t="s">
        <v>3504</v>
      </c>
      <c r="N383" s="0" t="s">
        <v>104</v>
      </c>
      <c r="O383" s="3">
        <v>109948.85</v>
      </c>
      <c r="P383" s="3">
        <f>IF(O383="","",O383*MAX(I383,J383))</f>
      </c>
      <c r="Q383" s="0" t="s">
        <v>106</v>
      </c>
      <c r="R383" s="0" t="s">
        <v>107</v>
      </c>
    </row>
    <row r="384">
      <c r="A384" s="0">
        <v>1946</v>
      </c>
      <c r="B384" s="0" t="s">
        <v>28</v>
      </c>
      <c r="C384" s="0" t="s">
        <v>32</v>
      </c>
      <c r="D384" s="0" t="s">
        <v>6106</v>
      </c>
      <c r="E384" s="5" t="s">
        <v>6107</v>
      </c>
      <c r="I384" s="2">
        <v>0</v>
      </c>
      <c r="J384" s="2">
        <v>4</v>
      </c>
      <c r="M384" s="5" t="s">
        <v>3504</v>
      </c>
      <c r="N384" s="0" t="s">
        <v>104</v>
      </c>
      <c r="O384" s="3">
        <v>6998.75</v>
      </c>
      <c r="P384" s="3">
        <f>IF(O384="","",O384*MAX(I384,J384))</f>
      </c>
      <c r="Q384" s="0" t="s">
        <v>106</v>
      </c>
      <c r="R384" s="0" t="s">
        <v>107</v>
      </c>
    </row>
    <row r="385">
      <c r="A385" s="0">
        <v>1947</v>
      </c>
      <c r="B385" s="0" t="s">
        <v>28</v>
      </c>
      <c r="C385" s="0" t="s">
        <v>32</v>
      </c>
      <c r="D385" s="0" t="s">
        <v>6109</v>
      </c>
      <c r="E385" s="5" t="s">
        <v>6110</v>
      </c>
      <c r="I385" s="2">
        <v>0</v>
      </c>
      <c r="J385" s="2">
        <v>4</v>
      </c>
      <c r="M385" s="5" t="s">
        <v>3504</v>
      </c>
      <c r="N385" s="0" t="s">
        <v>104</v>
      </c>
      <c r="O385" s="3">
        <v>6998.75</v>
      </c>
      <c r="P385" s="3">
        <f>IF(O385="","",O385*MAX(I385,J385))</f>
      </c>
      <c r="Q385" s="0" t="s">
        <v>106</v>
      </c>
      <c r="R385" s="0" t="s">
        <v>107</v>
      </c>
    </row>
    <row r="386">
      <c r="A386" s="0">
        <v>1948</v>
      </c>
      <c r="B386" s="0" t="s">
        <v>28</v>
      </c>
      <c r="C386" s="0" t="s">
        <v>32</v>
      </c>
      <c r="D386" s="0" t="s">
        <v>6112</v>
      </c>
      <c r="E386" s="5" t="s">
        <v>6113</v>
      </c>
      <c r="I386" s="2">
        <v>0</v>
      </c>
      <c r="J386" s="2">
        <v>4</v>
      </c>
      <c r="M386" s="5" t="s">
        <v>3504</v>
      </c>
      <c r="N386" s="0" t="s">
        <v>104</v>
      </c>
      <c r="O386" s="3">
        <v>6998.75</v>
      </c>
      <c r="P386" s="3">
        <f>IF(O386="","",O386*MAX(I386,J386))</f>
      </c>
      <c r="Q386" s="0" t="s">
        <v>106</v>
      </c>
      <c r="R386" s="0" t="s">
        <v>107</v>
      </c>
    </row>
    <row r="387">
      <c r="A387" s="0">
        <v>1949</v>
      </c>
      <c r="B387" s="0" t="s">
        <v>28</v>
      </c>
      <c r="C387" s="0" t="s">
        <v>32</v>
      </c>
      <c r="D387" s="0" t="s">
        <v>6115</v>
      </c>
      <c r="E387" s="5" t="s">
        <v>6116</v>
      </c>
      <c r="I387" s="2">
        <v>0</v>
      </c>
      <c r="J387" s="2">
        <v>4</v>
      </c>
      <c r="M387" s="5" t="s">
        <v>3504</v>
      </c>
      <c r="N387" s="0" t="s">
        <v>104</v>
      </c>
      <c r="O387" s="3">
        <v>22290</v>
      </c>
      <c r="P387" s="3">
        <f>IF(O387="","",O387*MAX(I387,J387))</f>
      </c>
      <c r="Q387" s="0" t="s">
        <v>106</v>
      </c>
      <c r="R387" s="0" t="s">
        <v>107</v>
      </c>
    </row>
    <row r="388">
      <c r="A388" s="0">
        <v>1950</v>
      </c>
      <c r="B388" s="0" t="s">
        <v>28</v>
      </c>
      <c r="C388" s="0" t="s">
        <v>32</v>
      </c>
      <c r="D388" s="0" t="s">
        <v>6118</v>
      </c>
      <c r="E388" s="5" t="s">
        <v>6119</v>
      </c>
      <c r="I388" s="2">
        <v>0</v>
      </c>
      <c r="J388" s="2">
        <v>4</v>
      </c>
      <c r="M388" s="5" t="s">
        <v>3504</v>
      </c>
      <c r="N388" s="0" t="s">
        <v>104</v>
      </c>
      <c r="O388" s="3">
        <v>22290</v>
      </c>
      <c r="P388" s="3">
        <f>IF(O388="","",O388*MAX(I388,J388))</f>
      </c>
      <c r="Q388" s="0" t="s">
        <v>106</v>
      </c>
      <c r="R388" s="0" t="s">
        <v>107</v>
      </c>
    </row>
    <row r="389">
      <c r="A389" s="0">
        <v>1951</v>
      </c>
      <c r="B389" s="0" t="s">
        <v>28</v>
      </c>
      <c r="C389" s="0" t="s">
        <v>32</v>
      </c>
      <c r="D389" s="0" t="s">
        <v>6121</v>
      </c>
      <c r="E389" s="5" t="s">
        <v>6122</v>
      </c>
      <c r="I389" s="2">
        <v>0</v>
      </c>
      <c r="J389" s="2">
        <v>4</v>
      </c>
      <c r="M389" s="5" t="s">
        <v>3504</v>
      </c>
      <c r="N389" s="0" t="s">
        <v>104</v>
      </c>
      <c r="O389" s="3">
        <v>22290</v>
      </c>
      <c r="P389" s="3">
        <f>IF(O389="","",O389*MAX(I389,J389))</f>
      </c>
      <c r="Q389" s="0" t="s">
        <v>106</v>
      </c>
      <c r="R389" s="0" t="s">
        <v>107</v>
      </c>
    </row>
    <row r="390">
      <c r="A390" s="0">
        <v>1952</v>
      </c>
      <c r="B390" s="0" t="s">
        <v>28</v>
      </c>
      <c r="C390" s="0" t="s">
        <v>32</v>
      </c>
      <c r="D390" s="0" t="s">
        <v>6124</v>
      </c>
      <c r="E390" s="5" t="s">
        <v>6125</v>
      </c>
      <c r="I390" s="2">
        <v>0</v>
      </c>
      <c r="J390" s="2">
        <v>4</v>
      </c>
      <c r="M390" s="5" t="s">
        <v>3504</v>
      </c>
      <c r="N390" s="0" t="s">
        <v>104</v>
      </c>
      <c r="O390" s="3">
        <v>6998.75</v>
      </c>
      <c r="P390" s="3">
        <f>IF(O390="","",O390*MAX(I390,J390))</f>
      </c>
      <c r="Q390" s="0" t="s">
        <v>106</v>
      </c>
      <c r="R390" s="0" t="s">
        <v>107</v>
      </c>
    </row>
    <row r="391">
      <c r="A391" s="0">
        <v>1953</v>
      </c>
      <c r="B391" s="0" t="s">
        <v>28</v>
      </c>
      <c r="C391" s="0" t="s">
        <v>32</v>
      </c>
      <c r="D391" s="0" t="s">
        <v>6127</v>
      </c>
      <c r="E391" s="5" t="s">
        <v>6128</v>
      </c>
      <c r="I391" s="2">
        <v>0</v>
      </c>
      <c r="J391" s="2">
        <v>4</v>
      </c>
      <c r="M391" s="5" t="s">
        <v>3504</v>
      </c>
      <c r="N391" s="0" t="s">
        <v>104</v>
      </c>
      <c r="O391" s="3">
        <v>6998.75</v>
      </c>
      <c r="P391" s="3">
        <f>IF(O391="","",O391*MAX(I391,J391))</f>
      </c>
      <c r="Q391" s="0" t="s">
        <v>106</v>
      </c>
      <c r="R391" s="0" t="s">
        <v>107</v>
      </c>
    </row>
    <row r="392">
      <c r="A392" s="0">
        <v>1954</v>
      </c>
      <c r="B392" s="0" t="s">
        <v>28</v>
      </c>
      <c r="C392" s="0" t="s">
        <v>32</v>
      </c>
      <c r="D392" s="0" t="s">
        <v>6130</v>
      </c>
      <c r="E392" s="5" t="s">
        <v>6131</v>
      </c>
      <c r="I392" s="2">
        <v>0</v>
      </c>
      <c r="J392" s="2">
        <v>4</v>
      </c>
      <c r="M392" s="5" t="s">
        <v>3504</v>
      </c>
      <c r="N392" s="0" t="s">
        <v>104</v>
      </c>
      <c r="O392" s="3">
        <v>6998.75</v>
      </c>
      <c r="P392" s="3">
        <f>IF(O392="","",O392*MAX(I392,J392))</f>
      </c>
      <c r="Q392" s="0" t="s">
        <v>106</v>
      </c>
      <c r="R392" s="0" t="s">
        <v>107</v>
      </c>
    </row>
    <row r="393">
      <c r="A393" s="0">
        <v>1955</v>
      </c>
      <c r="B393" s="0" t="s">
        <v>28</v>
      </c>
      <c r="C393" s="0" t="s">
        <v>32</v>
      </c>
      <c r="D393" s="0" t="s">
        <v>6133</v>
      </c>
      <c r="E393" s="5" t="s">
        <v>6134</v>
      </c>
      <c r="I393" s="2">
        <v>0</v>
      </c>
      <c r="J393" s="2">
        <v>4</v>
      </c>
      <c r="M393" s="5" t="s">
        <v>3504</v>
      </c>
      <c r="N393" s="0" t="s">
        <v>104</v>
      </c>
      <c r="O393" s="3">
        <v>6998.75</v>
      </c>
      <c r="P393" s="3">
        <f>IF(O393="","",O393*MAX(I393,J393))</f>
      </c>
      <c r="Q393" s="0" t="s">
        <v>106</v>
      </c>
      <c r="R393" s="0" t="s">
        <v>107</v>
      </c>
    </row>
    <row r="394">
      <c r="A394" s="0">
        <v>1956</v>
      </c>
      <c r="B394" s="0" t="s">
        <v>28</v>
      </c>
      <c r="C394" s="0" t="s">
        <v>32</v>
      </c>
      <c r="D394" s="0" t="s">
        <v>6136</v>
      </c>
      <c r="E394" s="5" t="s">
        <v>6137</v>
      </c>
      <c r="I394" s="2">
        <v>0</v>
      </c>
      <c r="J394" s="2">
        <v>4</v>
      </c>
      <c r="M394" s="5" t="s">
        <v>3504</v>
      </c>
      <c r="N394" s="0" t="s">
        <v>104</v>
      </c>
      <c r="O394" s="3">
        <v>26899</v>
      </c>
      <c r="P394" s="3">
        <f>IF(O394="","",O394*MAX(I394,J394))</f>
      </c>
      <c r="Q394" s="0" t="s">
        <v>106</v>
      </c>
      <c r="R394" s="0" t="s">
        <v>107</v>
      </c>
    </row>
    <row r="395">
      <c r="A395" s="0">
        <v>1957</v>
      </c>
      <c r="B395" s="0" t="s">
        <v>28</v>
      </c>
      <c r="C395" s="0" t="s">
        <v>32</v>
      </c>
      <c r="D395" s="0" t="s">
        <v>6139</v>
      </c>
      <c r="E395" s="5" t="s">
        <v>6140</v>
      </c>
      <c r="I395" s="2">
        <v>0</v>
      </c>
      <c r="J395" s="2">
        <v>4</v>
      </c>
      <c r="M395" s="5" t="s">
        <v>3504</v>
      </c>
      <c r="N395" s="0" t="s">
        <v>104</v>
      </c>
      <c r="O395" s="3">
        <v>26899</v>
      </c>
      <c r="P395" s="3">
        <f>IF(O395="","",O395*MAX(I395,J395))</f>
      </c>
      <c r="Q395" s="0" t="s">
        <v>106</v>
      </c>
      <c r="R395" s="0" t="s">
        <v>107</v>
      </c>
    </row>
    <row r="396">
      <c r="A396" s="0">
        <v>1958</v>
      </c>
      <c r="B396" s="0" t="s">
        <v>28</v>
      </c>
      <c r="C396" s="0" t="s">
        <v>32</v>
      </c>
      <c r="D396" s="0" t="s">
        <v>6142</v>
      </c>
      <c r="E396" s="5" t="s">
        <v>6143</v>
      </c>
      <c r="I396" s="2">
        <v>0</v>
      </c>
      <c r="J396" s="2">
        <v>4</v>
      </c>
      <c r="M396" s="5" t="s">
        <v>3504</v>
      </c>
      <c r="N396" s="0" t="s">
        <v>104</v>
      </c>
      <c r="O396" s="3">
        <v>26899</v>
      </c>
      <c r="P396" s="3">
        <f>IF(O396="","",O396*MAX(I396,J396))</f>
      </c>
      <c r="Q396" s="0" t="s">
        <v>106</v>
      </c>
      <c r="R396" s="0" t="s">
        <v>107</v>
      </c>
    </row>
    <row r="397">
      <c r="A397" s="0">
        <v>1959</v>
      </c>
      <c r="B397" s="0" t="s">
        <v>28</v>
      </c>
      <c r="C397" s="0" t="s">
        <v>32</v>
      </c>
      <c r="D397" s="0" t="s">
        <v>6145</v>
      </c>
      <c r="E397" s="5" t="s">
        <v>6146</v>
      </c>
      <c r="I397" s="2">
        <v>0</v>
      </c>
      <c r="J397" s="2">
        <v>4</v>
      </c>
      <c r="M397" s="5" t="s">
        <v>3504</v>
      </c>
      <c r="N397" s="0" t="s">
        <v>104</v>
      </c>
      <c r="O397" s="3">
        <v>36416</v>
      </c>
      <c r="P397" s="3">
        <f>IF(O397="","",O397*MAX(I397,J397))</f>
      </c>
      <c r="Q397" s="0" t="s">
        <v>106</v>
      </c>
      <c r="R397" s="0" t="s">
        <v>107</v>
      </c>
    </row>
    <row r="398">
      <c r="A398" s="0">
        <v>1960</v>
      </c>
      <c r="B398" s="0" t="s">
        <v>28</v>
      </c>
      <c r="C398" s="0" t="s">
        <v>32</v>
      </c>
      <c r="D398" s="0" t="s">
        <v>6148</v>
      </c>
      <c r="E398" s="5" t="s">
        <v>6149</v>
      </c>
      <c r="I398" s="2">
        <v>0</v>
      </c>
      <c r="J398" s="2">
        <v>4</v>
      </c>
      <c r="M398" s="5" t="s">
        <v>3504</v>
      </c>
      <c r="N398" s="0" t="s">
        <v>104</v>
      </c>
      <c r="O398" s="3">
        <v>36416</v>
      </c>
      <c r="P398" s="3">
        <f>IF(O398="","",O398*MAX(I398,J398))</f>
      </c>
      <c r="Q398" s="0" t="s">
        <v>106</v>
      </c>
      <c r="R398" s="0" t="s">
        <v>107</v>
      </c>
    </row>
    <row r="399">
      <c r="A399" s="0">
        <v>1961</v>
      </c>
      <c r="B399" s="0" t="s">
        <v>28</v>
      </c>
      <c r="C399" s="0" t="s">
        <v>32</v>
      </c>
      <c r="D399" s="0" t="s">
        <v>6151</v>
      </c>
      <c r="E399" s="5" t="s">
        <v>684</v>
      </c>
      <c r="I399" s="2">
        <v>0</v>
      </c>
      <c r="J399" s="2">
        <v>4</v>
      </c>
      <c r="M399" s="5" t="s">
        <v>3504</v>
      </c>
      <c r="N399" s="0" t="s">
        <v>104</v>
      </c>
      <c r="O399" s="3">
        <v>36416</v>
      </c>
      <c r="P399" s="3">
        <f>IF(O399="","",O399*MAX(I399,J399))</f>
      </c>
      <c r="Q399" s="0" t="s">
        <v>106</v>
      </c>
      <c r="R399" s="0" t="s">
        <v>107</v>
      </c>
    </row>
    <row r="400">
      <c r="A400" s="0">
        <v>1962</v>
      </c>
      <c r="B400" s="0" t="s">
        <v>28</v>
      </c>
      <c r="C400" s="0" t="s">
        <v>32</v>
      </c>
      <c r="D400" s="0" t="s">
        <v>6153</v>
      </c>
      <c r="E400" s="5" t="s">
        <v>6154</v>
      </c>
      <c r="I400" s="2">
        <v>0</v>
      </c>
      <c r="J400" s="2">
        <v>4</v>
      </c>
      <c r="M400" s="5" t="s">
        <v>3504</v>
      </c>
      <c r="N400" s="0" t="s">
        <v>104</v>
      </c>
      <c r="O400" s="3">
        <v>36416</v>
      </c>
      <c r="P400" s="3">
        <f>IF(O400="","",O400*MAX(I400,J400))</f>
      </c>
      <c r="Q400" s="0" t="s">
        <v>106</v>
      </c>
      <c r="R400" s="0" t="s">
        <v>107</v>
      </c>
    </row>
    <row r="401">
      <c r="A401" s="0">
        <v>1963</v>
      </c>
      <c r="B401" s="0" t="s">
        <v>28</v>
      </c>
      <c r="C401" s="0" t="s">
        <v>32</v>
      </c>
      <c r="D401" s="0" t="s">
        <v>6156</v>
      </c>
      <c r="E401" s="5" t="s">
        <v>6157</v>
      </c>
      <c r="I401" s="2">
        <v>0</v>
      </c>
      <c r="J401" s="2">
        <v>6</v>
      </c>
      <c r="M401" s="5" t="s">
        <v>3504</v>
      </c>
      <c r="N401" s="0" t="s">
        <v>104</v>
      </c>
      <c r="O401" s="3">
        <v>116557.05666666666</v>
      </c>
      <c r="P401" s="3">
        <f>IF(O401="","",O401*MAX(I401,J401))</f>
      </c>
      <c r="Q401" s="0" t="s">
        <v>106</v>
      </c>
      <c r="R401" s="0" t="s">
        <v>107</v>
      </c>
    </row>
    <row r="402">
      <c r="A402" s="0">
        <v>1965</v>
      </c>
      <c r="B402" s="0" t="s">
        <v>28</v>
      </c>
      <c r="C402" s="0" t="s">
        <v>32</v>
      </c>
      <c r="D402" s="0" t="s">
        <v>6162</v>
      </c>
      <c r="E402" s="5" t="s">
        <v>6163</v>
      </c>
      <c r="I402" s="2">
        <v>0</v>
      </c>
      <c r="J402" s="2">
        <v>3</v>
      </c>
      <c r="M402" s="5" t="s">
        <v>3504</v>
      </c>
      <c r="N402" s="0" t="s">
        <v>104</v>
      </c>
      <c r="O402" s="3">
        <v>36309</v>
      </c>
      <c r="P402" s="3">
        <f>IF(O402="","",O402*MAX(I402,J402))</f>
      </c>
      <c r="Q402" s="0" t="s">
        <v>106</v>
      </c>
      <c r="R402" s="0" t="s">
        <v>107</v>
      </c>
    </row>
    <row r="403">
      <c r="A403" s="0">
        <v>1970</v>
      </c>
      <c r="B403" s="0" t="s">
        <v>28</v>
      </c>
      <c r="C403" s="0" t="s">
        <v>32</v>
      </c>
      <c r="D403" s="0" t="s">
        <v>6177</v>
      </c>
      <c r="E403" s="5" t="s">
        <v>6178</v>
      </c>
      <c r="I403" s="2">
        <v>0</v>
      </c>
      <c r="J403" s="2">
        <v>2</v>
      </c>
      <c r="M403" s="5" t="s">
        <v>3504</v>
      </c>
      <c r="N403" s="0" t="s">
        <v>104</v>
      </c>
      <c r="O403" s="3">
        <v>7000</v>
      </c>
      <c r="P403" s="3">
        <f>IF(O403="","",O403*MAX(I403,J403))</f>
      </c>
      <c r="Q403" s="0" t="s">
        <v>106</v>
      </c>
      <c r="R403" s="0" t="s">
        <v>107</v>
      </c>
    </row>
    <row r="404">
      <c r="A404" s="0">
        <v>1971</v>
      </c>
      <c r="B404" s="0" t="s">
        <v>28</v>
      </c>
      <c r="C404" s="0" t="s">
        <v>32</v>
      </c>
      <c r="D404" s="0" t="s">
        <v>6180</v>
      </c>
      <c r="E404" s="5" t="s">
        <v>6181</v>
      </c>
      <c r="I404" s="2">
        <v>0</v>
      </c>
      <c r="J404" s="2">
        <v>2</v>
      </c>
      <c r="M404" s="5" t="s">
        <v>3504</v>
      </c>
      <c r="N404" s="0" t="s">
        <v>104</v>
      </c>
      <c r="O404" s="3">
        <v>11083.8</v>
      </c>
      <c r="P404" s="3">
        <f>IF(O404="","",O404*MAX(I404,J404))</f>
      </c>
      <c r="Q404" s="0" t="s">
        <v>106</v>
      </c>
      <c r="R404" s="0" t="s">
        <v>107</v>
      </c>
    </row>
    <row r="405">
      <c r="A405" s="0">
        <v>1972</v>
      </c>
      <c r="B405" s="0" t="s">
        <v>28</v>
      </c>
      <c r="C405" s="0" t="s">
        <v>32</v>
      </c>
      <c r="D405" s="0" t="s">
        <v>6183</v>
      </c>
      <c r="E405" s="5" t="s">
        <v>6184</v>
      </c>
      <c r="I405" s="2">
        <v>0</v>
      </c>
      <c r="J405" s="2">
        <v>2</v>
      </c>
      <c r="M405" s="5" t="s">
        <v>3504</v>
      </c>
      <c r="N405" s="0" t="s">
        <v>104</v>
      </c>
      <c r="O405" s="3">
        <v>11083.8</v>
      </c>
      <c r="P405" s="3">
        <f>IF(O405="","",O405*MAX(I405,J405))</f>
      </c>
      <c r="Q405" s="0" t="s">
        <v>106</v>
      </c>
      <c r="R405" s="0" t="s">
        <v>107</v>
      </c>
    </row>
    <row r="406">
      <c r="A406" s="0">
        <v>1973</v>
      </c>
      <c r="B406" s="0" t="s">
        <v>28</v>
      </c>
      <c r="C406" s="0" t="s">
        <v>32</v>
      </c>
      <c r="D406" s="0" t="s">
        <v>6186</v>
      </c>
      <c r="E406" s="5" t="s">
        <v>6187</v>
      </c>
      <c r="I406" s="2">
        <v>0</v>
      </c>
      <c r="J406" s="2">
        <v>2</v>
      </c>
      <c r="M406" s="5" t="s">
        <v>3504</v>
      </c>
      <c r="N406" s="0" t="s">
        <v>104</v>
      </c>
      <c r="O406" s="3">
        <v>69462.4</v>
      </c>
      <c r="P406" s="3">
        <f>IF(O406="","",O406*MAX(I406,J406))</f>
      </c>
      <c r="Q406" s="0" t="s">
        <v>106</v>
      </c>
      <c r="R406" s="0" t="s">
        <v>107</v>
      </c>
    </row>
    <row r="407">
      <c r="A407" s="0">
        <v>1974</v>
      </c>
      <c r="B407" s="0" t="s">
        <v>28</v>
      </c>
      <c r="C407" s="0" t="s">
        <v>32</v>
      </c>
      <c r="D407" s="0" t="s">
        <v>6189</v>
      </c>
      <c r="E407" s="5" t="s">
        <v>6190</v>
      </c>
      <c r="I407" s="2">
        <v>0</v>
      </c>
      <c r="J407" s="2">
        <v>2</v>
      </c>
      <c r="M407" s="5" t="s">
        <v>3504</v>
      </c>
      <c r="N407" s="0" t="s">
        <v>104</v>
      </c>
      <c r="O407" s="3">
        <v>40810</v>
      </c>
      <c r="P407" s="3">
        <f>IF(O407="","",O407*MAX(I407,J407))</f>
      </c>
      <c r="Q407" s="0" t="s">
        <v>106</v>
      </c>
      <c r="R407" s="0" t="s">
        <v>107</v>
      </c>
    </row>
    <row r="408">
      <c r="A408" s="0">
        <v>1975</v>
      </c>
      <c r="B408" s="0" t="s">
        <v>28</v>
      </c>
      <c r="C408" s="0" t="s">
        <v>32</v>
      </c>
      <c r="D408" s="0" t="s">
        <v>6192</v>
      </c>
      <c r="E408" s="5" t="s">
        <v>6193</v>
      </c>
      <c r="I408" s="2">
        <v>0</v>
      </c>
      <c r="J408" s="2">
        <v>2</v>
      </c>
      <c r="M408" s="5" t="s">
        <v>3504</v>
      </c>
      <c r="N408" s="0" t="s">
        <v>104</v>
      </c>
      <c r="O408" s="3">
        <v>40810</v>
      </c>
      <c r="P408" s="3">
        <f>IF(O408="","",O408*MAX(I408,J408))</f>
      </c>
      <c r="Q408" s="0" t="s">
        <v>106</v>
      </c>
      <c r="R408" s="0" t="s">
        <v>107</v>
      </c>
    </row>
    <row r="409">
      <c r="A409" s="0">
        <v>1976</v>
      </c>
      <c r="B409" s="0" t="s">
        <v>28</v>
      </c>
      <c r="C409" s="0" t="s">
        <v>32</v>
      </c>
      <c r="D409" s="0" t="s">
        <v>6195</v>
      </c>
      <c r="E409" s="5" t="s">
        <v>6196</v>
      </c>
      <c r="I409" s="2">
        <v>0</v>
      </c>
      <c r="J409" s="2">
        <v>2</v>
      </c>
      <c r="M409" s="5" t="s">
        <v>3504</v>
      </c>
      <c r="N409" s="0" t="s">
        <v>104</v>
      </c>
      <c r="O409" s="3">
        <v>40810</v>
      </c>
      <c r="P409" s="3">
        <f>IF(O409="","",O409*MAX(I409,J409))</f>
      </c>
      <c r="Q409" s="0" t="s">
        <v>106</v>
      </c>
      <c r="R409" s="0" t="s">
        <v>107</v>
      </c>
    </row>
    <row r="410">
      <c r="A410" s="0">
        <v>1977</v>
      </c>
      <c r="B410" s="0" t="s">
        <v>28</v>
      </c>
      <c r="C410" s="0" t="s">
        <v>32</v>
      </c>
      <c r="D410" s="0" t="s">
        <v>6198</v>
      </c>
      <c r="E410" s="5" t="s">
        <v>6199</v>
      </c>
      <c r="I410" s="2">
        <v>0</v>
      </c>
      <c r="J410" s="2">
        <v>2</v>
      </c>
      <c r="M410" s="5" t="s">
        <v>3504</v>
      </c>
      <c r="N410" s="0" t="s">
        <v>104</v>
      </c>
      <c r="O410" s="3">
        <v>40810</v>
      </c>
      <c r="P410" s="3">
        <f>IF(O410="","",O410*MAX(I410,J410))</f>
      </c>
      <c r="Q410" s="0" t="s">
        <v>106</v>
      </c>
      <c r="R410" s="0" t="s">
        <v>107</v>
      </c>
    </row>
    <row r="411">
      <c r="A411" s="0">
        <v>1978</v>
      </c>
      <c r="B411" s="0" t="s">
        <v>28</v>
      </c>
      <c r="C411" s="0" t="s">
        <v>32</v>
      </c>
      <c r="D411" s="0" t="s">
        <v>6201</v>
      </c>
      <c r="E411" s="5" t="s">
        <v>6202</v>
      </c>
      <c r="I411" s="2">
        <v>0</v>
      </c>
      <c r="J411" s="2">
        <v>2</v>
      </c>
      <c r="M411" s="5" t="s">
        <v>3504</v>
      </c>
      <c r="N411" s="0" t="s">
        <v>104</v>
      </c>
      <c r="O411" s="3">
        <v>109948.85</v>
      </c>
      <c r="P411" s="3">
        <f>IF(O411="","",O411*MAX(I411,J411))</f>
      </c>
      <c r="Q411" s="0" t="s">
        <v>106</v>
      </c>
      <c r="R411" s="0" t="s">
        <v>107</v>
      </c>
    </row>
    <row r="412">
      <c r="A412" s="0">
        <v>1979</v>
      </c>
      <c r="B412" s="0" t="s">
        <v>28</v>
      </c>
      <c r="C412" s="0" t="s">
        <v>32</v>
      </c>
      <c r="D412" s="0" t="s">
        <v>6204</v>
      </c>
      <c r="E412" s="5" t="s">
        <v>6205</v>
      </c>
      <c r="I412" s="2">
        <v>0</v>
      </c>
      <c r="J412" s="2">
        <v>3</v>
      </c>
      <c r="M412" s="5" t="s">
        <v>3504</v>
      </c>
      <c r="N412" s="0" t="s">
        <v>104</v>
      </c>
      <c r="O412" s="3">
        <v>121499.11333333334</v>
      </c>
      <c r="P412" s="3">
        <f>IF(O412="","",O412*MAX(I412,J412))</f>
      </c>
      <c r="Q412" s="0" t="s">
        <v>106</v>
      </c>
      <c r="R412" s="0" t="s">
        <v>107</v>
      </c>
    </row>
    <row r="413">
      <c r="A413" s="0">
        <v>1980</v>
      </c>
      <c r="B413" s="0" t="s">
        <v>28</v>
      </c>
      <c r="C413" s="0" t="s">
        <v>32</v>
      </c>
      <c r="D413" s="0" t="s">
        <v>6207</v>
      </c>
      <c r="E413" s="5" t="s">
        <v>6208</v>
      </c>
      <c r="I413" s="2">
        <v>0</v>
      </c>
      <c r="J413" s="2">
        <v>2</v>
      </c>
      <c r="M413" s="5" t="s">
        <v>3504</v>
      </c>
      <c r="N413" s="0" t="s">
        <v>104</v>
      </c>
      <c r="O413" s="3">
        <v>23569</v>
      </c>
      <c r="P413" s="3">
        <f>IF(O413="","",O413*MAX(I413,J413))</f>
      </c>
      <c r="Q413" s="0" t="s">
        <v>106</v>
      </c>
      <c r="R413" s="0" t="s">
        <v>107</v>
      </c>
    </row>
    <row r="414">
      <c r="A414" s="0">
        <v>1991</v>
      </c>
      <c r="B414" s="0" t="s">
        <v>28</v>
      </c>
      <c r="C414" s="0" t="s">
        <v>32</v>
      </c>
      <c r="D414" s="0" t="s">
        <v>6239</v>
      </c>
      <c r="E414" s="5" t="s">
        <v>6240</v>
      </c>
      <c r="I414" s="2">
        <v>0</v>
      </c>
      <c r="J414" s="2">
        <v>1</v>
      </c>
      <c r="M414" s="5" t="s">
        <v>3504</v>
      </c>
      <c r="N414" s="0" t="s">
        <v>104</v>
      </c>
      <c r="O414" s="3">
        <v>40810</v>
      </c>
      <c r="P414" s="3">
        <f>IF(O414="","",O414*MAX(I414,J414))</f>
      </c>
      <c r="Q414" s="0" t="s">
        <v>106</v>
      </c>
      <c r="R414" s="0" t="s">
        <v>107</v>
      </c>
    </row>
    <row r="415">
      <c r="A415" s="9" t="s">
        <v>6241</v>
      </c>
      <c r="I415" s="2">
        <f>SUBTOTAL(109,I5:I414)</f>
      </c>
      <c r="J415" s="2">
        <f>SUBTOTAL(109,J5:J414)</f>
      </c>
      <c r="P415" s="3">
        <f>SUBTOTAL(109,P5:P414)</f>
      </c>
    </row>
  </sheetData>
  <autoFilter ref="A4:T414"/>
</worksheet>
</file>

<file path=xl/worksheets/sheet8.xml><?xml version="1.0" encoding="utf-8"?>
<worksheet xmlns="http://schemas.openxmlformats.org/spreadsheetml/2006/main">
  <dimension ref="A1:I1301"/>
  <sheetViews>
    <sheetView workbookViewId="0" showGridLines="0">
      <pane xSplit="4" ySplit="4" topLeftCell="E5" activePane="bottomRight" state="frozen"/>
    </sheetView>
  </sheetViews>
  <sheetFormatPr defaultRowHeight="14"/>
  <cols>
    <col min="1" max="1" width="8" customWidth="1"/>
    <col min="2" max="2" width="11" customWidth="1"/>
    <col min="3" max="3" width="15" customWidth="1"/>
    <col min="4" max="4" width="14" customWidth="1"/>
    <col min="5" max="5" width="42" customWidth="1"/>
    <col min="6" max="6" width="20" customWidth="1"/>
    <col min="7" max="7" width="13" customWidth="1"/>
    <col min="8" max="8" width="12" customWidth="1"/>
    <col min="9" max="9" width="14" customWidth="1"/>
  </cols>
  <sheetData>
    <row r="1">
      <c r="A1" s="6" t="s">
        <v>6258</v>
      </c>
    </row>
    <row r="2">
      <c r="A2" s="7" t="s">
        <v>6259</v>
      </c>
    </row>
    <row r="4">
      <c r="A4" s="1" t="s">
        <v>6260</v>
      </c>
      <c r="B4" s="1" t="s">
        <v>59</v>
      </c>
      <c r="C4" s="1" t="s">
        <v>61</v>
      </c>
      <c r="D4" s="1" t="s">
        <v>6261</v>
      </c>
      <c r="E4" s="1" t="s">
        <v>6262</v>
      </c>
      <c r="F4" s="1" t="s">
        <v>6263</v>
      </c>
      <c r="G4" s="1" t="s">
        <v>6264</v>
      </c>
      <c r="H4" s="1" t="s">
        <v>6265</v>
      </c>
      <c r="I4" s="1" t="s">
        <v>6266</v>
      </c>
    </row>
    <row r="5">
      <c r="A5" s="0">
        <v>1</v>
      </c>
      <c r="B5" s="0" t="s">
        <v>26</v>
      </c>
      <c r="C5" s="0" t="s">
        <v>93</v>
      </c>
      <c r="D5" s="0" t="s">
        <v>95</v>
      </c>
      <c r="E5" s="5" t="s">
        <v>96</v>
      </c>
      <c r="F5" s="0" t="s">
        <v>2154</v>
      </c>
      <c r="G5" s="0" t="s">
        <v>6267</v>
      </c>
      <c r="H5" s="2">
        <v>8</v>
      </c>
      <c r="I5" s="0" t="s">
        <v>98</v>
      </c>
    </row>
    <row r="6">
      <c r="A6" s="0">
        <v>2</v>
      </c>
      <c r="B6" s="0" t="s">
        <v>26</v>
      </c>
      <c r="C6" s="0" t="s">
        <v>93</v>
      </c>
      <c r="D6" s="0" t="s">
        <v>110</v>
      </c>
      <c r="E6" s="5" t="s">
        <v>111</v>
      </c>
      <c r="F6" s="0" t="s">
        <v>6268</v>
      </c>
      <c r="G6" s="0" t="s">
        <v>6269</v>
      </c>
      <c r="H6" s="2">
        <v>112</v>
      </c>
      <c r="I6" s="0" t="s">
        <v>113</v>
      </c>
    </row>
    <row r="7">
      <c r="A7" s="0">
        <v>2</v>
      </c>
      <c r="B7" s="0" t="s">
        <v>26</v>
      </c>
      <c r="C7" s="0" t="s">
        <v>93</v>
      </c>
      <c r="D7" s="0" t="s">
        <v>110</v>
      </c>
      <c r="E7" s="5" t="s">
        <v>111</v>
      </c>
      <c r="F7" s="0" t="s">
        <v>6270</v>
      </c>
      <c r="G7" s="0" t="s">
        <v>6271</v>
      </c>
      <c r="H7" s="2">
        <v>90</v>
      </c>
      <c r="I7" s="0" t="s">
        <v>113</v>
      </c>
    </row>
    <row r="8">
      <c r="A8" s="0">
        <v>3</v>
      </c>
      <c r="B8" s="0" t="s">
        <v>26</v>
      </c>
      <c r="C8" s="0" t="s">
        <v>93</v>
      </c>
      <c r="D8" s="0" t="s">
        <v>117</v>
      </c>
      <c r="E8" s="5" t="s">
        <v>118</v>
      </c>
      <c r="F8" s="0" t="s">
        <v>6272</v>
      </c>
      <c r="G8" s="0" t="s">
        <v>6273</v>
      </c>
      <c r="H8" s="2">
        <v>72</v>
      </c>
      <c r="I8" s="0" t="s">
        <v>120</v>
      </c>
    </row>
    <row r="9">
      <c r="A9" s="0">
        <v>3</v>
      </c>
      <c r="B9" s="0" t="s">
        <v>26</v>
      </c>
      <c r="C9" s="0" t="s">
        <v>93</v>
      </c>
      <c r="D9" s="0" t="s">
        <v>117</v>
      </c>
      <c r="E9" s="5" t="s">
        <v>118</v>
      </c>
      <c r="F9" s="0" t="s">
        <v>6274</v>
      </c>
      <c r="G9" s="0" t="s">
        <v>6275</v>
      </c>
      <c r="H9" s="2">
        <v>100</v>
      </c>
      <c r="I9" s="0" t="s">
        <v>120</v>
      </c>
    </row>
    <row r="10">
      <c r="A10" s="0">
        <v>3</v>
      </c>
      <c r="B10" s="0" t="s">
        <v>26</v>
      </c>
      <c r="C10" s="0" t="s">
        <v>93</v>
      </c>
      <c r="D10" s="0" t="s">
        <v>117</v>
      </c>
      <c r="E10" s="5" t="s">
        <v>118</v>
      </c>
      <c r="F10" s="0" t="s">
        <v>6276</v>
      </c>
      <c r="G10" s="0" t="s">
        <v>6271</v>
      </c>
      <c r="H10" s="2">
        <v>100</v>
      </c>
      <c r="I10" s="0" t="s">
        <v>120</v>
      </c>
    </row>
    <row r="11">
      <c r="A11" s="0">
        <v>4</v>
      </c>
      <c r="B11" s="0" t="s">
        <v>26</v>
      </c>
      <c r="C11" s="0" t="s">
        <v>93</v>
      </c>
      <c r="D11" s="0" t="s">
        <v>124</v>
      </c>
      <c r="E11" s="5" t="s">
        <v>125</v>
      </c>
      <c r="F11" s="0" t="s">
        <v>6277</v>
      </c>
      <c r="G11" s="0" t="s">
        <v>6275</v>
      </c>
      <c r="H11" s="2">
        <v>100</v>
      </c>
      <c r="I11" s="0" t="s">
        <v>127</v>
      </c>
    </row>
    <row r="12">
      <c r="A12" s="0">
        <v>4</v>
      </c>
      <c r="B12" s="0" t="s">
        <v>26</v>
      </c>
      <c r="C12" s="0" t="s">
        <v>93</v>
      </c>
      <c r="D12" s="0" t="s">
        <v>124</v>
      </c>
      <c r="E12" s="5" t="s">
        <v>125</v>
      </c>
      <c r="F12" s="0" t="s">
        <v>6278</v>
      </c>
      <c r="G12" s="0" t="s">
        <v>6279</v>
      </c>
      <c r="H12" s="2">
        <v>117</v>
      </c>
      <c r="I12" s="0" t="s">
        <v>127</v>
      </c>
    </row>
    <row r="13">
      <c r="A13" s="0">
        <v>5</v>
      </c>
      <c r="B13" s="0" t="s">
        <v>26</v>
      </c>
      <c r="C13" s="0" t="s">
        <v>93</v>
      </c>
      <c r="D13" s="0" t="s">
        <v>133</v>
      </c>
      <c r="E13" s="5" t="s">
        <v>134</v>
      </c>
      <c r="F13" s="0" t="s">
        <v>6280</v>
      </c>
      <c r="G13" s="0" t="s">
        <v>6281</v>
      </c>
      <c r="H13" s="2">
        <v>100</v>
      </c>
    </row>
    <row r="14">
      <c r="A14" s="0">
        <v>6</v>
      </c>
      <c r="B14" s="0" t="s">
        <v>26</v>
      </c>
      <c r="C14" s="0" t="s">
        <v>93</v>
      </c>
      <c r="D14" s="0" t="s">
        <v>140</v>
      </c>
      <c r="E14" s="5" t="s">
        <v>141</v>
      </c>
      <c r="F14" s="0" t="s">
        <v>6282</v>
      </c>
      <c r="G14" s="0" t="s">
        <v>6283</v>
      </c>
      <c r="H14" s="2">
        <v>5</v>
      </c>
      <c r="I14" s="0" t="s">
        <v>143</v>
      </c>
    </row>
    <row r="15">
      <c r="A15" s="0">
        <v>7</v>
      </c>
      <c r="B15" s="0" t="s">
        <v>26</v>
      </c>
      <c r="C15" s="0" t="s">
        <v>93</v>
      </c>
      <c r="D15" s="0" t="s">
        <v>149</v>
      </c>
      <c r="E15" s="5" t="s">
        <v>150</v>
      </c>
      <c r="F15" s="0" t="s">
        <v>6284</v>
      </c>
      <c r="G15" s="0" t="s">
        <v>6285</v>
      </c>
      <c r="H15" s="2">
        <v>41</v>
      </c>
      <c r="I15" s="0" t="s">
        <v>152</v>
      </c>
    </row>
    <row r="16">
      <c r="A16" s="0">
        <v>8</v>
      </c>
      <c r="B16" s="0" t="s">
        <v>26</v>
      </c>
      <c r="C16" s="0" t="s">
        <v>93</v>
      </c>
      <c r="D16" s="0" t="s">
        <v>156</v>
      </c>
      <c r="E16" s="5" t="s">
        <v>157</v>
      </c>
      <c r="F16" s="0" t="s">
        <v>6286</v>
      </c>
      <c r="G16" s="0" t="s">
        <v>6269</v>
      </c>
      <c r="H16" s="2">
        <v>2</v>
      </c>
      <c r="I16" s="0" t="s">
        <v>159</v>
      </c>
    </row>
    <row r="17">
      <c r="A17" s="0">
        <v>8</v>
      </c>
      <c r="B17" s="0" t="s">
        <v>26</v>
      </c>
      <c r="C17" s="0" t="s">
        <v>93</v>
      </c>
      <c r="D17" s="0" t="s">
        <v>156</v>
      </c>
      <c r="E17" s="5" t="s">
        <v>157</v>
      </c>
      <c r="F17" s="0" t="s">
        <v>6287</v>
      </c>
      <c r="G17" s="0" t="s">
        <v>6288</v>
      </c>
      <c r="H17" s="2">
        <v>1</v>
      </c>
      <c r="I17" s="0" t="s">
        <v>159</v>
      </c>
    </row>
    <row r="18">
      <c r="A18" s="0">
        <v>9</v>
      </c>
      <c r="B18" s="0" t="s">
        <v>26</v>
      </c>
      <c r="C18" s="0" t="s">
        <v>93</v>
      </c>
      <c r="D18" s="0" t="s">
        <v>164</v>
      </c>
      <c r="E18" s="5" t="s">
        <v>165</v>
      </c>
      <c r="F18" s="0" t="s">
        <v>6289</v>
      </c>
      <c r="G18" s="0" t="s">
        <v>6290</v>
      </c>
      <c r="H18" s="2">
        <v>11</v>
      </c>
      <c r="I18" s="0" t="s">
        <v>167</v>
      </c>
    </row>
    <row r="19">
      <c r="A19" s="0">
        <v>10</v>
      </c>
      <c r="B19" s="0" t="s">
        <v>26</v>
      </c>
      <c r="C19" s="0" t="s">
        <v>93</v>
      </c>
      <c r="D19" s="0" t="s">
        <v>172</v>
      </c>
      <c r="E19" s="5" t="s">
        <v>173</v>
      </c>
      <c r="F19" s="0" t="s">
        <v>2133</v>
      </c>
      <c r="G19" s="0" t="s">
        <v>6291</v>
      </c>
      <c r="H19" s="2">
        <v>20</v>
      </c>
      <c r="I19" s="0" t="s">
        <v>175</v>
      </c>
    </row>
    <row r="20">
      <c r="A20" s="0">
        <v>11</v>
      </c>
      <c r="B20" s="0" t="s">
        <v>26</v>
      </c>
      <c r="C20" s="0" t="s">
        <v>93</v>
      </c>
      <c r="D20" s="0" t="s">
        <v>179</v>
      </c>
      <c r="E20" s="5" t="s">
        <v>180</v>
      </c>
      <c r="F20" s="0" t="s">
        <v>6292</v>
      </c>
      <c r="G20" s="0" t="s">
        <v>6293</v>
      </c>
      <c r="H20" s="2">
        <v>300</v>
      </c>
      <c r="I20" s="0" t="s">
        <v>182</v>
      </c>
    </row>
    <row r="21">
      <c r="A21" s="0">
        <v>12</v>
      </c>
      <c r="B21" s="0" t="s">
        <v>26</v>
      </c>
      <c r="C21" s="0" t="s">
        <v>93</v>
      </c>
      <c r="D21" s="0" t="s">
        <v>186</v>
      </c>
      <c r="E21" s="5" t="s">
        <v>187</v>
      </c>
      <c r="F21" s="0" t="s">
        <v>2133</v>
      </c>
      <c r="G21" s="0" t="s">
        <v>6294</v>
      </c>
      <c r="H21" s="2">
        <v>975</v>
      </c>
      <c r="I21" s="0" t="s">
        <v>189</v>
      </c>
    </row>
    <row r="22">
      <c r="A22" s="0">
        <v>13</v>
      </c>
      <c r="B22" s="0" t="s">
        <v>26</v>
      </c>
      <c r="C22" s="0" t="s">
        <v>93</v>
      </c>
      <c r="D22" s="0" t="s">
        <v>193</v>
      </c>
      <c r="E22" s="5" t="s">
        <v>194</v>
      </c>
      <c r="F22" s="0" t="s">
        <v>6295</v>
      </c>
      <c r="G22" s="0" t="s">
        <v>6296</v>
      </c>
      <c r="H22" s="2">
        <v>100</v>
      </c>
      <c r="I22" s="0" t="s">
        <v>196</v>
      </c>
    </row>
    <row r="23">
      <c r="A23" s="0">
        <v>14</v>
      </c>
      <c r="B23" s="0" t="s">
        <v>26</v>
      </c>
      <c r="C23" s="0" t="s">
        <v>93</v>
      </c>
      <c r="D23" s="0" t="s">
        <v>200</v>
      </c>
      <c r="E23" s="5" t="s">
        <v>201</v>
      </c>
      <c r="H23" s="2">
        <v>9</v>
      </c>
      <c r="I23" s="0" t="s">
        <v>203</v>
      </c>
    </row>
    <row r="24">
      <c r="A24" s="0">
        <v>15</v>
      </c>
      <c r="B24" s="0" t="s">
        <v>26</v>
      </c>
      <c r="C24" s="0" t="s">
        <v>93</v>
      </c>
      <c r="D24" s="0" t="s">
        <v>208</v>
      </c>
      <c r="E24" s="5" t="s">
        <v>209</v>
      </c>
      <c r="F24" s="0" t="s">
        <v>6297</v>
      </c>
      <c r="G24" s="0" t="s">
        <v>6298</v>
      </c>
      <c r="H24" s="2">
        <v>3</v>
      </c>
      <c r="I24" s="0" t="s">
        <v>211</v>
      </c>
    </row>
    <row r="25">
      <c r="A25" s="0">
        <v>16</v>
      </c>
      <c r="B25" s="0" t="s">
        <v>26</v>
      </c>
      <c r="C25" s="0" t="s">
        <v>93</v>
      </c>
      <c r="D25" s="0" t="s">
        <v>215</v>
      </c>
      <c r="E25" s="5" t="s">
        <v>216</v>
      </c>
      <c r="H25" s="2">
        <v>2</v>
      </c>
      <c r="I25" s="0" t="s">
        <v>218</v>
      </c>
    </row>
    <row r="26">
      <c r="A26" s="0">
        <v>17</v>
      </c>
      <c r="B26" s="0" t="s">
        <v>26</v>
      </c>
      <c r="C26" s="0" t="s">
        <v>93</v>
      </c>
      <c r="D26" s="0" t="s">
        <v>222</v>
      </c>
      <c r="E26" s="5" t="s">
        <v>223</v>
      </c>
      <c r="F26" s="0" t="s">
        <v>2133</v>
      </c>
      <c r="G26" s="0" t="s">
        <v>6299</v>
      </c>
      <c r="H26" s="2">
        <v>16</v>
      </c>
      <c r="I26" s="0" t="s">
        <v>225</v>
      </c>
    </row>
    <row r="27">
      <c r="A27" s="0">
        <v>18</v>
      </c>
      <c r="B27" s="0" t="s">
        <v>26</v>
      </c>
      <c r="C27" s="0" t="s">
        <v>93</v>
      </c>
      <c r="D27" s="0" t="s">
        <v>229</v>
      </c>
      <c r="E27" s="5" t="s">
        <v>230</v>
      </c>
      <c r="F27" s="0" t="s">
        <v>6300</v>
      </c>
      <c r="G27" s="0" t="s">
        <v>6301</v>
      </c>
      <c r="H27" s="2">
        <v>10</v>
      </c>
      <c r="I27" s="0" t="s">
        <v>232</v>
      </c>
    </row>
    <row r="28">
      <c r="A28" s="0">
        <v>19</v>
      </c>
      <c r="B28" s="0" t="s">
        <v>26</v>
      </c>
      <c r="C28" s="0" t="s">
        <v>93</v>
      </c>
      <c r="D28" s="0" t="s">
        <v>236</v>
      </c>
      <c r="E28" s="5" t="s">
        <v>237</v>
      </c>
      <c r="F28" s="0" t="s">
        <v>6302</v>
      </c>
      <c r="G28" s="0" t="s">
        <v>6303</v>
      </c>
      <c r="H28" s="2">
        <v>75</v>
      </c>
      <c r="I28" s="0" t="s">
        <v>239</v>
      </c>
    </row>
    <row r="29">
      <c r="A29" s="0">
        <v>20</v>
      </c>
      <c r="B29" s="0" t="s">
        <v>26</v>
      </c>
      <c r="C29" s="0" t="s">
        <v>93</v>
      </c>
      <c r="D29" s="0" t="s">
        <v>245</v>
      </c>
      <c r="E29" s="5" t="s">
        <v>246</v>
      </c>
      <c r="F29" s="0" t="s">
        <v>6304</v>
      </c>
      <c r="G29" s="0" t="s">
        <v>6305</v>
      </c>
      <c r="H29" s="2">
        <v>20</v>
      </c>
    </row>
    <row r="30">
      <c r="A30" s="0">
        <v>21</v>
      </c>
      <c r="B30" s="0" t="s">
        <v>26</v>
      </c>
      <c r="C30" s="0" t="s">
        <v>93</v>
      </c>
      <c r="D30" s="0" t="s">
        <v>250</v>
      </c>
      <c r="E30" s="5" t="s">
        <v>251</v>
      </c>
      <c r="F30" s="0" t="s">
        <v>6306</v>
      </c>
      <c r="G30" s="0" t="s">
        <v>6269</v>
      </c>
      <c r="H30" s="2">
        <v>371</v>
      </c>
    </row>
    <row r="31">
      <c r="A31" s="0">
        <v>22</v>
      </c>
      <c r="B31" s="0" t="s">
        <v>26</v>
      </c>
      <c r="C31" s="0" t="s">
        <v>93</v>
      </c>
      <c r="D31" s="0" t="s">
        <v>256</v>
      </c>
      <c r="E31" s="5" t="s">
        <v>257</v>
      </c>
      <c r="F31" s="0" t="s">
        <v>6307</v>
      </c>
      <c r="G31" s="0" t="s">
        <v>6269</v>
      </c>
      <c r="H31" s="2">
        <v>60</v>
      </c>
    </row>
    <row r="32">
      <c r="A32" s="0">
        <v>23</v>
      </c>
      <c r="B32" s="0" t="s">
        <v>26</v>
      </c>
      <c r="C32" s="0" t="s">
        <v>93</v>
      </c>
      <c r="D32" s="0" t="s">
        <v>263</v>
      </c>
      <c r="E32" s="5" t="s">
        <v>264</v>
      </c>
      <c r="F32" s="0" t="s">
        <v>6308</v>
      </c>
      <c r="G32" s="0" t="s">
        <v>6269</v>
      </c>
      <c r="H32" s="2">
        <v>160</v>
      </c>
    </row>
    <row r="33">
      <c r="A33" s="0">
        <v>24</v>
      </c>
      <c r="B33" s="0" t="s">
        <v>26</v>
      </c>
      <c r="C33" s="0" t="s">
        <v>93</v>
      </c>
      <c r="D33" s="0" t="s">
        <v>268</v>
      </c>
      <c r="E33" s="5" t="s">
        <v>269</v>
      </c>
      <c r="F33" s="0" t="s">
        <v>6309</v>
      </c>
      <c r="G33" s="0" t="s">
        <v>6310</v>
      </c>
      <c r="H33" s="2">
        <v>20</v>
      </c>
      <c r="I33" s="0" t="s">
        <v>271</v>
      </c>
    </row>
    <row r="34">
      <c r="A34" s="0">
        <v>24</v>
      </c>
      <c r="B34" s="0" t="s">
        <v>26</v>
      </c>
      <c r="C34" s="0" t="s">
        <v>93</v>
      </c>
      <c r="D34" s="0" t="s">
        <v>268</v>
      </c>
      <c r="E34" s="5" t="s">
        <v>269</v>
      </c>
      <c r="F34" s="0" t="s">
        <v>6311</v>
      </c>
      <c r="G34" s="0" t="s">
        <v>6288</v>
      </c>
      <c r="H34" s="2">
        <v>5</v>
      </c>
      <c r="I34" s="0" t="s">
        <v>271</v>
      </c>
    </row>
    <row r="35">
      <c r="A35" s="0">
        <v>25</v>
      </c>
      <c r="B35" s="0" t="s">
        <v>26</v>
      </c>
      <c r="C35" s="0" t="s">
        <v>93</v>
      </c>
      <c r="D35" s="0" t="s">
        <v>276</v>
      </c>
      <c r="E35" s="5" t="s">
        <v>277</v>
      </c>
      <c r="F35" s="0" t="s">
        <v>6312</v>
      </c>
      <c r="G35" s="0" t="s">
        <v>6313</v>
      </c>
      <c r="H35" s="2">
        <v>6</v>
      </c>
      <c r="I35" s="0" t="s">
        <v>279</v>
      </c>
    </row>
    <row r="36">
      <c r="A36" s="0">
        <v>26</v>
      </c>
      <c r="B36" s="0" t="s">
        <v>26</v>
      </c>
      <c r="C36" s="0" t="s">
        <v>93</v>
      </c>
      <c r="D36" s="0" t="s">
        <v>283</v>
      </c>
      <c r="E36" s="5" t="s">
        <v>284</v>
      </c>
      <c r="F36" s="0" t="s">
        <v>6314</v>
      </c>
      <c r="G36" s="0" t="s">
        <v>6315</v>
      </c>
      <c r="H36" s="2">
        <v>1800</v>
      </c>
    </row>
    <row r="37">
      <c r="A37" s="0">
        <v>27</v>
      </c>
      <c r="B37" s="0" t="s">
        <v>26</v>
      </c>
      <c r="C37" s="0" t="s">
        <v>93</v>
      </c>
      <c r="D37" s="0" t="s">
        <v>288</v>
      </c>
      <c r="E37" s="5" t="s">
        <v>289</v>
      </c>
      <c r="F37" s="0" t="s">
        <v>2149</v>
      </c>
      <c r="G37" s="0" t="s">
        <v>6316</v>
      </c>
      <c r="H37" s="2">
        <v>10</v>
      </c>
    </row>
    <row r="38">
      <c r="A38" s="0">
        <v>28</v>
      </c>
      <c r="B38" s="0" t="s">
        <v>26</v>
      </c>
      <c r="C38" s="0" t="s">
        <v>93</v>
      </c>
      <c r="D38" s="0" t="s">
        <v>293</v>
      </c>
      <c r="E38" s="5" t="s">
        <v>294</v>
      </c>
      <c r="F38" s="0" t="s">
        <v>6317</v>
      </c>
      <c r="G38" s="0" t="s">
        <v>6318</v>
      </c>
      <c r="H38" s="2">
        <v>350</v>
      </c>
    </row>
    <row r="39">
      <c r="A39" s="0">
        <v>29</v>
      </c>
      <c r="B39" s="0" t="s">
        <v>26</v>
      </c>
      <c r="C39" s="0" t="s">
        <v>93</v>
      </c>
      <c r="D39" s="0" t="s">
        <v>298</v>
      </c>
      <c r="E39" s="5" t="s">
        <v>299</v>
      </c>
      <c r="F39" s="0" t="s">
        <v>6319</v>
      </c>
      <c r="G39" s="0" t="s">
        <v>6305</v>
      </c>
      <c r="H39" s="2">
        <v>3</v>
      </c>
    </row>
    <row r="40">
      <c r="A40" s="0">
        <v>30</v>
      </c>
      <c r="B40" s="0" t="s">
        <v>26</v>
      </c>
      <c r="C40" s="0" t="s">
        <v>93</v>
      </c>
      <c r="D40" s="0" t="s">
        <v>304</v>
      </c>
      <c r="E40" s="5" t="s">
        <v>305</v>
      </c>
      <c r="H40" s="2">
        <v>6</v>
      </c>
    </row>
    <row r="41">
      <c r="A41" s="0">
        <v>31</v>
      </c>
      <c r="B41" s="0" t="s">
        <v>26</v>
      </c>
      <c r="C41" s="0" t="s">
        <v>93</v>
      </c>
      <c r="D41" s="0" t="s">
        <v>311</v>
      </c>
      <c r="E41" s="5" t="s">
        <v>312</v>
      </c>
      <c r="H41" s="2">
        <v>2</v>
      </c>
    </row>
    <row r="42">
      <c r="A42" s="0">
        <v>32</v>
      </c>
      <c r="B42" s="0" t="s">
        <v>26</v>
      </c>
      <c r="C42" s="0" t="s">
        <v>93</v>
      </c>
      <c r="D42" s="0" t="s">
        <v>316</v>
      </c>
      <c r="E42" s="5" t="s">
        <v>317</v>
      </c>
      <c r="F42" s="0" t="s">
        <v>6320</v>
      </c>
      <c r="G42" s="0" t="s">
        <v>6321</v>
      </c>
      <c r="H42" s="2">
        <v>2</v>
      </c>
      <c r="I42" s="0" t="s">
        <v>319</v>
      </c>
    </row>
    <row r="43">
      <c r="A43" s="0">
        <v>33</v>
      </c>
      <c r="B43" s="0" t="s">
        <v>26</v>
      </c>
      <c r="C43" s="0" t="s">
        <v>93</v>
      </c>
      <c r="D43" s="0" t="s">
        <v>324</v>
      </c>
      <c r="E43" s="5" t="s">
        <v>325</v>
      </c>
      <c r="F43" s="0" t="s">
        <v>6322</v>
      </c>
      <c r="G43" s="0" t="s">
        <v>6267</v>
      </c>
      <c r="H43" s="2">
        <v>3</v>
      </c>
    </row>
    <row r="44">
      <c r="A44" s="0">
        <v>33</v>
      </c>
      <c r="B44" s="0" t="s">
        <v>26</v>
      </c>
      <c r="C44" s="0" t="s">
        <v>93</v>
      </c>
      <c r="D44" s="0" t="s">
        <v>324</v>
      </c>
      <c r="E44" s="5" t="s">
        <v>325</v>
      </c>
      <c r="F44" s="0" t="s">
        <v>6323</v>
      </c>
      <c r="G44" s="0" t="s">
        <v>6324</v>
      </c>
      <c r="H44" s="2">
        <v>3</v>
      </c>
    </row>
    <row r="45">
      <c r="A45" s="0">
        <v>34</v>
      </c>
      <c r="B45" s="0" t="s">
        <v>26</v>
      </c>
      <c r="C45" s="0" t="s">
        <v>93</v>
      </c>
      <c r="D45" s="0" t="s">
        <v>329</v>
      </c>
      <c r="E45" s="5" t="s">
        <v>330</v>
      </c>
      <c r="F45" s="0" t="s">
        <v>6325</v>
      </c>
      <c r="G45" s="0" t="s">
        <v>6326</v>
      </c>
      <c r="H45" s="2">
        <v>1300</v>
      </c>
    </row>
    <row r="46">
      <c r="A46" s="0">
        <v>34</v>
      </c>
      <c r="B46" s="0" t="s">
        <v>26</v>
      </c>
      <c r="C46" s="0" t="s">
        <v>93</v>
      </c>
      <c r="D46" s="0" t="s">
        <v>329</v>
      </c>
      <c r="E46" s="5" t="s">
        <v>330</v>
      </c>
      <c r="F46" s="0" t="s">
        <v>6327</v>
      </c>
      <c r="G46" s="0" t="s">
        <v>6271</v>
      </c>
      <c r="H46" s="2">
        <v>16</v>
      </c>
    </row>
    <row r="47">
      <c r="A47" s="0">
        <v>35</v>
      </c>
      <c r="B47" s="0" t="s">
        <v>26</v>
      </c>
      <c r="C47" s="0" t="s">
        <v>93</v>
      </c>
      <c r="D47" s="0" t="s">
        <v>334</v>
      </c>
      <c r="E47" s="5" t="s">
        <v>335</v>
      </c>
      <c r="F47" s="0" t="s">
        <v>2133</v>
      </c>
      <c r="G47" s="0" t="s">
        <v>6310</v>
      </c>
      <c r="H47" s="2">
        <v>3</v>
      </c>
    </row>
    <row r="48">
      <c r="A48" s="0">
        <v>36</v>
      </c>
      <c r="B48" s="0" t="s">
        <v>26</v>
      </c>
      <c r="C48" s="0" t="s">
        <v>93</v>
      </c>
      <c r="D48" s="0" t="s">
        <v>340</v>
      </c>
      <c r="E48" s="5" t="s">
        <v>341</v>
      </c>
      <c r="F48" s="0" t="s">
        <v>6328</v>
      </c>
      <c r="G48" s="0" t="s">
        <v>6329</v>
      </c>
      <c r="H48" s="2">
        <v>351</v>
      </c>
    </row>
    <row r="49">
      <c r="A49" s="0">
        <v>37</v>
      </c>
      <c r="B49" s="0" t="s">
        <v>26</v>
      </c>
      <c r="C49" s="0" t="s">
        <v>93</v>
      </c>
      <c r="D49" s="0" t="s">
        <v>346</v>
      </c>
      <c r="E49" s="5" t="s">
        <v>347</v>
      </c>
      <c r="H49" s="2">
        <v>5</v>
      </c>
    </row>
    <row r="50">
      <c r="A50" s="0">
        <v>38</v>
      </c>
      <c r="B50" s="0" t="s">
        <v>26</v>
      </c>
      <c r="C50" s="0" t="s">
        <v>93</v>
      </c>
      <c r="D50" s="0" t="s">
        <v>351</v>
      </c>
      <c r="E50" s="5" t="s">
        <v>352</v>
      </c>
      <c r="F50" s="0" t="s">
        <v>6330</v>
      </c>
      <c r="G50" s="0" t="s">
        <v>6331</v>
      </c>
      <c r="H50" s="2">
        <v>2</v>
      </c>
    </row>
    <row r="51">
      <c r="A51" s="0">
        <v>39</v>
      </c>
      <c r="B51" s="0" t="s">
        <v>26</v>
      </c>
      <c r="C51" s="0" t="s">
        <v>93</v>
      </c>
      <c r="D51" s="0" t="s">
        <v>355</v>
      </c>
      <c r="E51" s="5" t="s">
        <v>356</v>
      </c>
      <c r="F51" s="0" t="s">
        <v>6332</v>
      </c>
      <c r="G51" s="0" t="s">
        <v>6333</v>
      </c>
      <c r="H51" s="2">
        <v>12</v>
      </c>
    </row>
    <row r="52">
      <c r="A52" s="0">
        <v>40</v>
      </c>
      <c r="B52" s="0" t="s">
        <v>26</v>
      </c>
      <c r="C52" s="0" t="s">
        <v>93</v>
      </c>
      <c r="D52" s="0" t="s">
        <v>359</v>
      </c>
      <c r="E52" s="5" t="s">
        <v>360</v>
      </c>
      <c r="F52" s="0" t="s">
        <v>6334</v>
      </c>
      <c r="G52" s="0" t="s">
        <v>6335</v>
      </c>
      <c r="H52" s="2">
        <v>3</v>
      </c>
    </row>
    <row r="53">
      <c r="A53" s="0">
        <v>41</v>
      </c>
      <c r="B53" s="0" t="s">
        <v>26</v>
      </c>
      <c r="C53" s="0" t="s">
        <v>93</v>
      </c>
      <c r="D53" s="0" t="s">
        <v>365</v>
      </c>
      <c r="E53" s="5" t="s">
        <v>366</v>
      </c>
      <c r="F53" s="0" t="s">
        <v>6336</v>
      </c>
      <c r="G53" s="0" t="s">
        <v>6337</v>
      </c>
      <c r="H53" s="2">
        <v>40</v>
      </c>
      <c r="I53" s="0" t="s">
        <v>367</v>
      </c>
    </row>
    <row r="54">
      <c r="A54" s="0">
        <v>42</v>
      </c>
      <c r="B54" s="0" t="s">
        <v>26</v>
      </c>
      <c r="C54" s="0" t="s">
        <v>93</v>
      </c>
      <c r="D54" s="0" t="s">
        <v>371</v>
      </c>
      <c r="E54" s="5" t="s">
        <v>372</v>
      </c>
      <c r="F54" s="0" t="s">
        <v>6338</v>
      </c>
      <c r="G54" s="0" t="s">
        <v>6283</v>
      </c>
      <c r="H54" s="2">
        <v>4</v>
      </c>
    </row>
    <row r="55">
      <c r="A55" s="0">
        <v>43</v>
      </c>
      <c r="B55" s="0" t="s">
        <v>26</v>
      </c>
      <c r="C55" s="0" t="s">
        <v>93</v>
      </c>
      <c r="D55" s="0" t="s">
        <v>376</v>
      </c>
      <c r="E55" s="5" t="s">
        <v>377</v>
      </c>
      <c r="H55" s="2">
        <v>1</v>
      </c>
    </row>
    <row r="56">
      <c r="A56" s="0">
        <v>44</v>
      </c>
      <c r="B56" s="0" t="s">
        <v>26</v>
      </c>
      <c r="C56" s="0" t="s">
        <v>93</v>
      </c>
      <c r="D56" s="0" t="s">
        <v>381</v>
      </c>
      <c r="E56" s="5" t="s">
        <v>382</v>
      </c>
      <c r="H56" s="2">
        <v>192</v>
      </c>
    </row>
    <row r="57">
      <c r="A57" s="0">
        <v>45</v>
      </c>
      <c r="B57" s="0" t="s">
        <v>26</v>
      </c>
      <c r="C57" s="0" t="s">
        <v>93</v>
      </c>
      <c r="D57" s="0" t="s">
        <v>386</v>
      </c>
      <c r="E57" s="5" t="s">
        <v>387</v>
      </c>
      <c r="H57" s="2">
        <v>4</v>
      </c>
    </row>
    <row r="58">
      <c r="A58" s="0">
        <v>46</v>
      </c>
      <c r="B58" s="0" t="s">
        <v>26</v>
      </c>
      <c r="C58" s="0" t="s">
        <v>93</v>
      </c>
      <c r="D58" s="0" t="s">
        <v>391</v>
      </c>
      <c r="E58" s="5" t="s">
        <v>392</v>
      </c>
      <c r="F58" s="0" t="s">
        <v>6339</v>
      </c>
      <c r="G58" s="0" t="s">
        <v>6340</v>
      </c>
      <c r="H58" s="2">
        <v>100</v>
      </c>
    </row>
    <row r="59">
      <c r="A59" s="0">
        <v>47</v>
      </c>
      <c r="B59" s="0" t="s">
        <v>26</v>
      </c>
      <c r="C59" s="0" t="s">
        <v>93</v>
      </c>
      <c r="D59" s="0" t="s">
        <v>396</v>
      </c>
      <c r="E59" s="5" t="s">
        <v>397</v>
      </c>
      <c r="F59" s="0" t="s">
        <v>6341</v>
      </c>
      <c r="G59" s="0" t="s">
        <v>6342</v>
      </c>
      <c r="H59" s="2">
        <v>36</v>
      </c>
    </row>
    <row r="60">
      <c r="A60" s="0">
        <v>48</v>
      </c>
      <c r="B60" s="0" t="s">
        <v>26</v>
      </c>
      <c r="C60" s="0" t="s">
        <v>93</v>
      </c>
      <c r="D60" s="0" t="s">
        <v>401</v>
      </c>
      <c r="E60" s="5" t="s">
        <v>402</v>
      </c>
      <c r="F60" s="0" t="s">
        <v>6343</v>
      </c>
      <c r="G60" s="0" t="s">
        <v>6344</v>
      </c>
      <c r="H60" s="2">
        <v>35</v>
      </c>
      <c r="I60" s="0" t="s">
        <v>404</v>
      </c>
    </row>
    <row r="61">
      <c r="A61" s="0">
        <v>49</v>
      </c>
      <c r="B61" s="0" t="s">
        <v>26</v>
      </c>
      <c r="C61" s="0" t="s">
        <v>93</v>
      </c>
      <c r="D61" s="0" t="s">
        <v>408</v>
      </c>
      <c r="E61" s="5" t="s">
        <v>409</v>
      </c>
      <c r="F61" s="0" t="s">
        <v>6345</v>
      </c>
      <c r="G61" s="0" t="s">
        <v>6346</v>
      </c>
      <c r="H61" s="2">
        <v>5</v>
      </c>
    </row>
    <row r="62">
      <c r="A62" s="0">
        <v>50</v>
      </c>
      <c r="B62" s="0" t="s">
        <v>26</v>
      </c>
      <c r="C62" s="0" t="s">
        <v>93</v>
      </c>
      <c r="D62" s="0" t="s">
        <v>413</v>
      </c>
      <c r="E62" s="5" t="s">
        <v>414</v>
      </c>
      <c r="F62" s="0" t="s">
        <v>6347</v>
      </c>
      <c r="G62" s="0" t="s">
        <v>6344</v>
      </c>
      <c r="H62" s="2">
        <v>100</v>
      </c>
      <c r="I62" s="0" t="s">
        <v>416</v>
      </c>
    </row>
    <row r="63">
      <c r="A63" s="0">
        <v>50</v>
      </c>
      <c r="B63" s="0" t="s">
        <v>26</v>
      </c>
      <c r="C63" s="0" t="s">
        <v>93</v>
      </c>
      <c r="D63" s="0" t="s">
        <v>413</v>
      </c>
      <c r="E63" s="5" t="s">
        <v>414</v>
      </c>
      <c r="F63" s="0" t="s">
        <v>6348</v>
      </c>
      <c r="G63" s="0" t="s">
        <v>6310</v>
      </c>
      <c r="H63" s="2">
        <v>300</v>
      </c>
      <c r="I63" s="0" t="s">
        <v>416</v>
      </c>
    </row>
    <row r="64">
      <c r="A64" s="0">
        <v>51</v>
      </c>
      <c r="B64" s="0" t="s">
        <v>26</v>
      </c>
      <c r="C64" s="0" t="s">
        <v>93</v>
      </c>
      <c r="D64" s="0" t="s">
        <v>420</v>
      </c>
      <c r="E64" s="5" t="s">
        <v>421</v>
      </c>
      <c r="F64" s="0" t="s">
        <v>6349</v>
      </c>
      <c r="G64" s="0" t="s">
        <v>6267</v>
      </c>
      <c r="H64" s="2">
        <v>945</v>
      </c>
    </row>
    <row r="65">
      <c r="A65" s="0">
        <v>52</v>
      </c>
      <c r="B65" s="0" t="s">
        <v>26</v>
      </c>
      <c r="C65" s="0" t="s">
        <v>93</v>
      </c>
      <c r="D65" s="0" t="s">
        <v>425</v>
      </c>
      <c r="E65" s="5" t="s">
        <v>426</v>
      </c>
      <c r="F65" s="0" t="s">
        <v>6350</v>
      </c>
      <c r="G65" s="0" t="s">
        <v>6351</v>
      </c>
      <c r="H65" s="2">
        <v>1</v>
      </c>
    </row>
    <row r="66">
      <c r="A66" s="0">
        <v>52</v>
      </c>
      <c r="B66" s="0" t="s">
        <v>26</v>
      </c>
      <c r="C66" s="0" t="s">
        <v>93</v>
      </c>
      <c r="D66" s="0" t="s">
        <v>425</v>
      </c>
      <c r="E66" s="5" t="s">
        <v>426</v>
      </c>
      <c r="F66" s="0" t="s">
        <v>6352</v>
      </c>
      <c r="G66" s="0" t="s">
        <v>6353</v>
      </c>
      <c r="H66" s="2">
        <v>10</v>
      </c>
    </row>
    <row r="67">
      <c r="A67" s="0">
        <v>53</v>
      </c>
      <c r="B67" s="0" t="s">
        <v>26</v>
      </c>
      <c r="C67" s="0" t="s">
        <v>93</v>
      </c>
      <c r="D67" s="0" t="s">
        <v>430</v>
      </c>
      <c r="E67" s="5" t="s">
        <v>431</v>
      </c>
      <c r="F67" s="0" t="s">
        <v>6354</v>
      </c>
      <c r="G67" s="0" t="s">
        <v>6269</v>
      </c>
      <c r="H67" s="2">
        <v>10</v>
      </c>
      <c r="I67" s="0" t="s">
        <v>432</v>
      </c>
    </row>
    <row r="68">
      <c r="A68" s="0">
        <v>53</v>
      </c>
      <c r="B68" s="0" t="s">
        <v>26</v>
      </c>
      <c r="C68" s="0" t="s">
        <v>93</v>
      </c>
      <c r="D68" s="0" t="s">
        <v>430</v>
      </c>
      <c r="E68" s="5" t="s">
        <v>431</v>
      </c>
      <c r="F68" s="0" t="s">
        <v>6355</v>
      </c>
      <c r="G68" s="0" t="s">
        <v>6324</v>
      </c>
      <c r="H68" s="2">
        <v>40</v>
      </c>
      <c r="I68" s="0" t="s">
        <v>432</v>
      </c>
    </row>
    <row r="69">
      <c r="A69" s="0">
        <v>54</v>
      </c>
      <c r="B69" s="0" t="s">
        <v>26</v>
      </c>
      <c r="C69" s="0" t="s">
        <v>93</v>
      </c>
      <c r="D69" s="0" t="s">
        <v>436</v>
      </c>
      <c r="E69" s="5" t="s">
        <v>437</v>
      </c>
      <c r="F69" s="0" t="s">
        <v>6356</v>
      </c>
      <c r="G69" s="0" t="s">
        <v>6283</v>
      </c>
      <c r="H69" s="2">
        <v>2</v>
      </c>
      <c r="I69" s="0" t="s">
        <v>439</v>
      </c>
    </row>
    <row r="70">
      <c r="A70" s="0">
        <v>55</v>
      </c>
      <c r="B70" s="0" t="s">
        <v>26</v>
      </c>
      <c r="C70" s="0" t="s">
        <v>93</v>
      </c>
      <c r="D70" s="0" t="s">
        <v>443</v>
      </c>
      <c r="E70" s="5" t="s">
        <v>444</v>
      </c>
      <c r="F70" s="0" t="s">
        <v>6357</v>
      </c>
      <c r="G70" s="0" t="s">
        <v>6358</v>
      </c>
      <c r="H70" s="2">
        <v>76</v>
      </c>
      <c r="I70" s="0" t="s">
        <v>446</v>
      </c>
    </row>
    <row r="71">
      <c r="A71" s="0">
        <v>55</v>
      </c>
      <c r="B71" s="0" t="s">
        <v>26</v>
      </c>
      <c r="C71" s="0" t="s">
        <v>93</v>
      </c>
      <c r="D71" s="0" t="s">
        <v>443</v>
      </c>
      <c r="E71" s="5" t="s">
        <v>444</v>
      </c>
      <c r="F71" s="0" t="s">
        <v>6359</v>
      </c>
      <c r="G71" s="0" t="s">
        <v>6324</v>
      </c>
      <c r="H71" s="2">
        <v>17</v>
      </c>
      <c r="I71" s="0" t="s">
        <v>446</v>
      </c>
    </row>
    <row r="72">
      <c r="A72" s="0">
        <v>56</v>
      </c>
      <c r="B72" s="0" t="s">
        <v>26</v>
      </c>
      <c r="C72" s="0" t="s">
        <v>93</v>
      </c>
      <c r="D72" s="0" t="s">
        <v>450</v>
      </c>
      <c r="E72" s="5" t="s">
        <v>451</v>
      </c>
      <c r="H72" s="2">
        <v>15</v>
      </c>
    </row>
    <row r="73">
      <c r="A73" s="0">
        <v>56</v>
      </c>
      <c r="B73" s="0" t="s">
        <v>26</v>
      </c>
      <c r="C73" s="0" t="s">
        <v>93</v>
      </c>
      <c r="D73" s="0" t="s">
        <v>450</v>
      </c>
      <c r="E73" s="5" t="s">
        <v>451</v>
      </c>
      <c r="F73" s="0" t="s">
        <v>6360</v>
      </c>
      <c r="G73" s="0" t="s">
        <v>6346</v>
      </c>
      <c r="H73" s="2">
        <v>35</v>
      </c>
    </row>
    <row r="74">
      <c r="A74" s="0">
        <v>57</v>
      </c>
      <c r="B74" s="0" t="s">
        <v>26</v>
      </c>
      <c r="C74" s="0" t="s">
        <v>93</v>
      </c>
      <c r="D74" s="0" t="s">
        <v>455</v>
      </c>
      <c r="E74" s="5" t="s">
        <v>456</v>
      </c>
      <c r="F74" s="0" t="s">
        <v>6361</v>
      </c>
      <c r="G74" s="0" t="s">
        <v>6335</v>
      </c>
      <c r="H74" s="2">
        <v>76</v>
      </c>
    </row>
    <row r="75">
      <c r="A75" s="0">
        <v>57</v>
      </c>
      <c r="B75" s="0" t="s">
        <v>26</v>
      </c>
      <c r="C75" s="0" t="s">
        <v>93</v>
      </c>
      <c r="D75" s="0" t="s">
        <v>455</v>
      </c>
      <c r="E75" s="5" t="s">
        <v>456</v>
      </c>
      <c r="F75" s="0" t="s">
        <v>6362</v>
      </c>
      <c r="G75" s="0" t="s">
        <v>6353</v>
      </c>
      <c r="H75" s="2">
        <v>10</v>
      </c>
    </row>
    <row r="76">
      <c r="A76" s="0">
        <v>58</v>
      </c>
      <c r="B76" s="0" t="s">
        <v>26</v>
      </c>
      <c r="C76" s="0" t="s">
        <v>93</v>
      </c>
      <c r="D76" s="0" t="s">
        <v>460</v>
      </c>
      <c r="E76" s="5" t="s">
        <v>461</v>
      </c>
      <c r="H76" s="2">
        <v>2</v>
      </c>
    </row>
    <row r="77">
      <c r="A77" s="0">
        <v>59</v>
      </c>
      <c r="B77" s="0" t="s">
        <v>26</v>
      </c>
      <c r="C77" s="0" t="s">
        <v>93</v>
      </c>
      <c r="D77" s="0" t="s">
        <v>465</v>
      </c>
      <c r="E77" s="5" t="s">
        <v>466</v>
      </c>
      <c r="H77" s="2">
        <v>1</v>
      </c>
    </row>
    <row r="78">
      <c r="A78" s="0">
        <v>60</v>
      </c>
      <c r="B78" s="0" t="s">
        <v>26</v>
      </c>
      <c r="C78" s="0" t="s">
        <v>93</v>
      </c>
      <c r="D78" s="0" t="s">
        <v>469</v>
      </c>
      <c r="E78" s="5" t="s">
        <v>470</v>
      </c>
      <c r="F78" s="0" t="s">
        <v>6363</v>
      </c>
      <c r="G78" s="0" t="s">
        <v>6310</v>
      </c>
      <c r="H78" s="2">
        <v>10</v>
      </c>
    </row>
    <row r="79">
      <c r="A79" s="0">
        <v>60</v>
      </c>
      <c r="B79" s="0" t="s">
        <v>26</v>
      </c>
      <c r="C79" s="0" t="s">
        <v>93</v>
      </c>
      <c r="D79" s="0" t="s">
        <v>469</v>
      </c>
      <c r="E79" s="5" t="s">
        <v>470</v>
      </c>
      <c r="F79" s="0" t="s">
        <v>6364</v>
      </c>
      <c r="G79" s="0" t="s">
        <v>6353</v>
      </c>
      <c r="H79" s="2">
        <v>60</v>
      </c>
    </row>
    <row r="80">
      <c r="A80" s="0">
        <v>61</v>
      </c>
      <c r="B80" s="0" t="s">
        <v>26</v>
      </c>
      <c r="C80" s="0" t="s">
        <v>93</v>
      </c>
      <c r="D80" s="0" t="s">
        <v>473</v>
      </c>
      <c r="E80" s="5" t="s">
        <v>474</v>
      </c>
      <c r="H80" s="2">
        <v>1</v>
      </c>
    </row>
    <row r="81">
      <c r="A81" s="0">
        <v>62</v>
      </c>
      <c r="B81" s="0" t="s">
        <v>26</v>
      </c>
      <c r="C81" s="0" t="s">
        <v>93</v>
      </c>
      <c r="D81" s="0" t="s">
        <v>478</v>
      </c>
      <c r="E81" s="5" t="s">
        <v>479</v>
      </c>
      <c r="H81" s="2">
        <v>1</v>
      </c>
    </row>
    <row r="82">
      <c r="A82" s="0">
        <v>63</v>
      </c>
      <c r="B82" s="0" t="s">
        <v>26</v>
      </c>
      <c r="C82" s="0" t="s">
        <v>93</v>
      </c>
      <c r="D82" s="0" t="s">
        <v>483</v>
      </c>
      <c r="E82" s="5" t="s">
        <v>484</v>
      </c>
      <c r="F82" s="0" t="s">
        <v>6365</v>
      </c>
      <c r="G82" s="0" t="s">
        <v>6366</v>
      </c>
      <c r="H82" s="2">
        <v>2</v>
      </c>
    </row>
    <row r="83">
      <c r="A83" s="0">
        <v>64</v>
      </c>
      <c r="B83" s="0" t="s">
        <v>26</v>
      </c>
      <c r="C83" s="0" t="s">
        <v>93</v>
      </c>
      <c r="D83" s="0" t="s">
        <v>486</v>
      </c>
      <c r="E83" s="5" t="s">
        <v>487</v>
      </c>
      <c r="F83" s="0" t="s">
        <v>6367</v>
      </c>
      <c r="G83" s="0" t="s">
        <v>6267</v>
      </c>
      <c r="H83" s="2">
        <v>18</v>
      </c>
      <c r="I83" s="0" t="s">
        <v>489</v>
      </c>
    </row>
    <row r="84">
      <c r="A84" s="0">
        <v>65</v>
      </c>
      <c r="B84" s="0" t="s">
        <v>26</v>
      </c>
      <c r="C84" s="0" t="s">
        <v>93</v>
      </c>
      <c r="D84" s="0" t="s">
        <v>493</v>
      </c>
      <c r="E84" s="5" t="s">
        <v>494</v>
      </c>
      <c r="H84" s="2">
        <v>1</v>
      </c>
    </row>
    <row r="85">
      <c r="A85" s="0">
        <v>66</v>
      </c>
      <c r="B85" s="0" t="s">
        <v>26</v>
      </c>
      <c r="C85" s="0" t="s">
        <v>93</v>
      </c>
      <c r="D85" s="0" t="s">
        <v>497</v>
      </c>
      <c r="E85" s="5" t="s">
        <v>498</v>
      </c>
      <c r="F85" s="0" t="s">
        <v>6368</v>
      </c>
      <c r="G85" s="0" t="s">
        <v>6369</v>
      </c>
      <c r="H85" s="2">
        <v>31</v>
      </c>
    </row>
    <row r="86">
      <c r="A86" s="0">
        <v>67</v>
      </c>
      <c r="B86" s="0" t="s">
        <v>26</v>
      </c>
      <c r="C86" s="0" t="s">
        <v>93</v>
      </c>
      <c r="D86" s="0" t="s">
        <v>501</v>
      </c>
      <c r="E86" s="5" t="s">
        <v>502</v>
      </c>
      <c r="H86" s="2">
        <v>5</v>
      </c>
    </row>
    <row r="87">
      <c r="A87" s="0">
        <v>68</v>
      </c>
      <c r="B87" s="0" t="s">
        <v>26</v>
      </c>
      <c r="C87" s="0" t="s">
        <v>93</v>
      </c>
      <c r="D87" s="0" t="s">
        <v>505</v>
      </c>
      <c r="E87" s="5" t="s">
        <v>506</v>
      </c>
      <c r="F87" s="0" t="s">
        <v>2017</v>
      </c>
      <c r="G87" s="0" t="s">
        <v>6353</v>
      </c>
      <c r="H87" s="2">
        <v>1</v>
      </c>
    </row>
    <row r="88">
      <c r="A88" s="0">
        <v>68</v>
      </c>
      <c r="B88" s="0" t="s">
        <v>26</v>
      </c>
      <c r="C88" s="0" t="s">
        <v>93</v>
      </c>
      <c r="D88" s="0" t="s">
        <v>505</v>
      </c>
      <c r="E88" s="5" t="s">
        <v>506</v>
      </c>
      <c r="F88" s="0" t="s">
        <v>1584</v>
      </c>
      <c r="G88" s="0" t="s">
        <v>6353</v>
      </c>
      <c r="H88" s="2">
        <v>1</v>
      </c>
    </row>
    <row r="89">
      <c r="A89" s="0">
        <v>69</v>
      </c>
      <c r="B89" s="0" t="s">
        <v>26</v>
      </c>
      <c r="C89" s="0" t="s">
        <v>93</v>
      </c>
      <c r="D89" s="0" t="s">
        <v>511</v>
      </c>
      <c r="E89" s="5" t="s">
        <v>512</v>
      </c>
      <c r="F89" s="0" t="s">
        <v>1651</v>
      </c>
      <c r="G89" s="0" t="s">
        <v>6303</v>
      </c>
      <c r="H89" s="2">
        <v>2</v>
      </c>
    </row>
    <row r="90">
      <c r="A90" s="0">
        <v>70</v>
      </c>
      <c r="B90" s="0" t="s">
        <v>26</v>
      </c>
      <c r="C90" s="0" t="s">
        <v>93</v>
      </c>
      <c r="D90" s="0" t="s">
        <v>517</v>
      </c>
      <c r="E90" s="5" t="s">
        <v>518</v>
      </c>
      <c r="F90" s="0" t="s">
        <v>6370</v>
      </c>
      <c r="G90" s="0" t="s">
        <v>6371</v>
      </c>
      <c r="H90" s="2">
        <v>100</v>
      </c>
    </row>
    <row r="91">
      <c r="A91" s="0">
        <v>70</v>
      </c>
      <c r="B91" s="0" t="s">
        <v>26</v>
      </c>
      <c r="C91" s="0" t="s">
        <v>93</v>
      </c>
      <c r="D91" s="0" t="s">
        <v>517</v>
      </c>
      <c r="E91" s="5" t="s">
        <v>518</v>
      </c>
      <c r="F91" s="0" t="s">
        <v>6372</v>
      </c>
      <c r="G91" s="0" t="s">
        <v>6321</v>
      </c>
      <c r="H91" s="2">
        <v>181</v>
      </c>
    </row>
    <row r="92">
      <c r="A92" s="0">
        <v>71</v>
      </c>
      <c r="B92" s="0" t="s">
        <v>26</v>
      </c>
      <c r="C92" s="0" t="s">
        <v>93</v>
      </c>
      <c r="D92" s="0" t="s">
        <v>521</v>
      </c>
      <c r="E92" s="5" t="s">
        <v>522</v>
      </c>
      <c r="F92" s="0" t="s">
        <v>6373</v>
      </c>
      <c r="G92" s="0" t="s">
        <v>6374</v>
      </c>
      <c r="H92" s="2">
        <v>1000</v>
      </c>
    </row>
    <row r="93">
      <c r="A93" s="0">
        <v>72</v>
      </c>
      <c r="B93" s="0" t="s">
        <v>26</v>
      </c>
      <c r="C93" s="0" t="s">
        <v>93</v>
      </c>
      <c r="D93" s="0" t="s">
        <v>525</v>
      </c>
      <c r="E93" s="5" t="s">
        <v>526</v>
      </c>
      <c r="F93" s="0" t="s">
        <v>6375</v>
      </c>
      <c r="G93" s="0" t="s">
        <v>6281</v>
      </c>
      <c r="H93" s="2">
        <v>1800</v>
      </c>
    </row>
    <row r="94">
      <c r="A94" s="0">
        <v>73</v>
      </c>
      <c r="B94" s="0" t="s">
        <v>26</v>
      </c>
      <c r="C94" s="0" t="s">
        <v>93</v>
      </c>
      <c r="D94" s="0" t="s">
        <v>528</v>
      </c>
      <c r="E94" s="5" t="s">
        <v>529</v>
      </c>
      <c r="F94" s="0" t="s">
        <v>6376</v>
      </c>
      <c r="G94" s="0" t="s">
        <v>6377</v>
      </c>
      <c r="H94" s="2">
        <v>2000</v>
      </c>
    </row>
    <row r="95">
      <c r="A95" s="0">
        <v>74</v>
      </c>
      <c r="B95" s="0" t="s">
        <v>26</v>
      </c>
      <c r="C95" s="0" t="s">
        <v>93</v>
      </c>
      <c r="D95" s="0" t="s">
        <v>531</v>
      </c>
      <c r="E95" s="5" t="s">
        <v>532</v>
      </c>
      <c r="H95" s="2">
        <v>10</v>
      </c>
      <c r="I95" s="0" t="s">
        <v>534</v>
      </c>
    </row>
    <row r="96">
      <c r="A96" s="0">
        <v>75</v>
      </c>
      <c r="B96" s="0" t="s">
        <v>26</v>
      </c>
      <c r="C96" s="0" t="s">
        <v>93</v>
      </c>
      <c r="D96" s="0" t="s">
        <v>539</v>
      </c>
      <c r="E96" s="5" t="s">
        <v>540</v>
      </c>
      <c r="F96" s="0" t="s">
        <v>6378</v>
      </c>
      <c r="G96" s="0" t="s">
        <v>6379</v>
      </c>
      <c r="H96" s="2">
        <v>40</v>
      </c>
    </row>
    <row r="97">
      <c r="A97" s="0">
        <v>76</v>
      </c>
      <c r="B97" s="0" t="s">
        <v>26</v>
      </c>
      <c r="C97" s="0" t="s">
        <v>93</v>
      </c>
      <c r="D97" s="0" t="s">
        <v>544</v>
      </c>
      <c r="E97" s="5" t="s">
        <v>545</v>
      </c>
      <c r="F97" s="0" t="s">
        <v>6380</v>
      </c>
      <c r="G97" s="0" t="s">
        <v>6381</v>
      </c>
      <c r="H97" s="2">
        <v>38</v>
      </c>
    </row>
    <row r="98">
      <c r="A98" s="0">
        <v>77</v>
      </c>
      <c r="B98" s="0" t="s">
        <v>26</v>
      </c>
      <c r="C98" s="0" t="s">
        <v>93</v>
      </c>
      <c r="D98" s="0" t="s">
        <v>547</v>
      </c>
      <c r="E98" s="5" t="s">
        <v>548</v>
      </c>
      <c r="F98" s="0" t="s">
        <v>6382</v>
      </c>
      <c r="G98" s="0" t="s">
        <v>6383</v>
      </c>
      <c r="H98" s="2">
        <v>38</v>
      </c>
    </row>
    <row r="99">
      <c r="A99" s="0">
        <v>78</v>
      </c>
      <c r="B99" s="0" t="s">
        <v>26</v>
      </c>
      <c r="C99" s="0" t="s">
        <v>93</v>
      </c>
      <c r="D99" s="0" t="s">
        <v>552</v>
      </c>
      <c r="E99" s="5" t="s">
        <v>553</v>
      </c>
      <c r="F99" s="0" t="s">
        <v>6384</v>
      </c>
      <c r="G99" s="0" t="s">
        <v>6385</v>
      </c>
      <c r="H99" s="2">
        <v>1</v>
      </c>
    </row>
    <row r="100">
      <c r="A100" s="0">
        <v>78</v>
      </c>
      <c r="B100" s="0" t="s">
        <v>26</v>
      </c>
      <c r="C100" s="0" t="s">
        <v>93</v>
      </c>
      <c r="D100" s="0" t="s">
        <v>552</v>
      </c>
      <c r="E100" s="5" t="s">
        <v>553</v>
      </c>
      <c r="F100" s="0" t="s">
        <v>6386</v>
      </c>
      <c r="G100" s="0" t="s">
        <v>6387</v>
      </c>
      <c r="H100" s="2">
        <v>1089</v>
      </c>
    </row>
    <row r="101">
      <c r="A101" s="0">
        <v>79</v>
      </c>
      <c r="B101" s="0" t="s">
        <v>26</v>
      </c>
      <c r="C101" s="0" t="s">
        <v>93</v>
      </c>
      <c r="D101" s="0" t="s">
        <v>557</v>
      </c>
      <c r="E101" s="5" t="s">
        <v>558</v>
      </c>
      <c r="F101" s="0" t="s">
        <v>6388</v>
      </c>
      <c r="G101" s="0" t="s">
        <v>6353</v>
      </c>
      <c r="H101" s="2">
        <v>10</v>
      </c>
      <c r="I101" s="0" t="s">
        <v>559</v>
      </c>
    </row>
    <row r="102">
      <c r="A102" s="0">
        <v>80</v>
      </c>
      <c r="B102" s="0" t="s">
        <v>26</v>
      </c>
      <c r="C102" s="0" t="s">
        <v>93</v>
      </c>
      <c r="D102" s="0" t="s">
        <v>563</v>
      </c>
      <c r="E102" s="5" t="s">
        <v>564</v>
      </c>
      <c r="F102" s="0" t="s">
        <v>6389</v>
      </c>
      <c r="G102" s="0" t="s">
        <v>6285</v>
      </c>
      <c r="H102" s="2">
        <v>1</v>
      </c>
    </row>
    <row r="103">
      <c r="A103" s="0">
        <v>80</v>
      </c>
      <c r="B103" s="0" t="s">
        <v>26</v>
      </c>
      <c r="C103" s="0" t="s">
        <v>93</v>
      </c>
      <c r="D103" s="0" t="s">
        <v>563</v>
      </c>
      <c r="E103" s="5" t="s">
        <v>564</v>
      </c>
      <c r="F103" s="0" t="s">
        <v>6390</v>
      </c>
      <c r="G103" s="0" t="s">
        <v>6321</v>
      </c>
      <c r="H103" s="2">
        <v>3</v>
      </c>
    </row>
    <row r="104">
      <c r="A104" s="0">
        <v>81</v>
      </c>
      <c r="B104" s="0" t="s">
        <v>26</v>
      </c>
      <c r="C104" s="0" t="s">
        <v>93</v>
      </c>
      <c r="D104" s="0" t="s">
        <v>569</v>
      </c>
      <c r="E104" s="5" t="s">
        <v>570</v>
      </c>
      <c r="F104" s="0" t="s">
        <v>6391</v>
      </c>
      <c r="G104" s="0" t="s">
        <v>6344</v>
      </c>
      <c r="H104" s="2">
        <v>20</v>
      </c>
    </row>
    <row r="105">
      <c r="A105" s="0">
        <v>81</v>
      </c>
      <c r="B105" s="0" t="s">
        <v>26</v>
      </c>
      <c r="C105" s="0" t="s">
        <v>93</v>
      </c>
      <c r="D105" s="0" t="s">
        <v>569</v>
      </c>
      <c r="E105" s="5" t="s">
        <v>570</v>
      </c>
      <c r="F105" s="0" t="s">
        <v>6392</v>
      </c>
      <c r="G105" s="0" t="s">
        <v>6329</v>
      </c>
      <c r="H105" s="2">
        <v>97</v>
      </c>
    </row>
    <row r="106">
      <c r="A106" s="0">
        <v>82</v>
      </c>
      <c r="B106" s="0" t="s">
        <v>26</v>
      </c>
      <c r="C106" s="0" t="s">
        <v>93</v>
      </c>
      <c r="D106" s="0" t="s">
        <v>574</v>
      </c>
      <c r="E106" s="5" t="s">
        <v>575</v>
      </c>
      <c r="F106" s="0" t="s">
        <v>2996</v>
      </c>
      <c r="G106" s="0" t="s">
        <v>6298</v>
      </c>
      <c r="H106" s="2">
        <v>222</v>
      </c>
      <c r="I106" s="0" t="s">
        <v>577</v>
      </c>
    </row>
    <row r="107">
      <c r="A107" s="0">
        <v>83</v>
      </c>
      <c r="B107" s="0" t="s">
        <v>26</v>
      </c>
      <c r="C107" s="0" t="s">
        <v>93</v>
      </c>
      <c r="D107" s="0" t="s">
        <v>581</v>
      </c>
      <c r="E107" s="5" t="s">
        <v>582</v>
      </c>
      <c r="F107" s="0" t="s">
        <v>6393</v>
      </c>
      <c r="G107" s="0" t="s">
        <v>6394</v>
      </c>
      <c r="H107" s="2">
        <v>6</v>
      </c>
    </row>
    <row r="108">
      <c r="A108" s="0">
        <v>84</v>
      </c>
      <c r="B108" s="0" t="s">
        <v>26</v>
      </c>
      <c r="C108" s="0" t="s">
        <v>93</v>
      </c>
      <c r="D108" s="0" t="s">
        <v>586</v>
      </c>
      <c r="E108" s="5" t="s">
        <v>587</v>
      </c>
      <c r="F108" s="0" t="s">
        <v>6395</v>
      </c>
      <c r="G108" s="0" t="s">
        <v>6303</v>
      </c>
      <c r="H108" s="2">
        <v>34</v>
      </c>
    </row>
    <row r="109">
      <c r="A109" s="0">
        <v>85</v>
      </c>
      <c r="B109" s="0" t="s">
        <v>26</v>
      </c>
      <c r="C109" s="0" t="s">
        <v>93</v>
      </c>
      <c r="D109" s="0" t="s">
        <v>590</v>
      </c>
      <c r="E109" s="5" t="s">
        <v>591</v>
      </c>
      <c r="F109" s="0" t="s">
        <v>6396</v>
      </c>
      <c r="G109" s="0" t="s">
        <v>6346</v>
      </c>
      <c r="H109" s="2">
        <v>22</v>
      </c>
    </row>
    <row r="110">
      <c r="A110" s="0">
        <v>86</v>
      </c>
      <c r="B110" s="0" t="s">
        <v>26</v>
      </c>
      <c r="C110" s="0" t="s">
        <v>93</v>
      </c>
      <c r="D110" s="0" t="s">
        <v>595</v>
      </c>
      <c r="E110" s="5" t="s">
        <v>596</v>
      </c>
      <c r="F110" s="0" t="s">
        <v>2133</v>
      </c>
      <c r="G110" s="0" t="s">
        <v>6281</v>
      </c>
      <c r="H110" s="2">
        <v>129</v>
      </c>
      <c r="I110" s="0" t="s">
        <v>598</v>
      </c>
    </row>
    <row r="111">
      <c r="A111" s="0">
        <v>86</v>
      </c>
      <c r="B111" s="0" t="s">
        <v>26</v>
      </c>
      <c r="C111" s="0" t="s">
        <v>93</v>
      </c>
      <c r="D111" s="0" t="s">
        <v>595</v>
      </c>
      <c r="E111" s="5" t="s">
        <v>596</v>
      </c>
      <c r="F111" s="0" t="s">
        <v>6397</v>
      </c>
      <c r="G111" s="0" t="s">
        <v>6315</v>
      </c>
      <c r="H111" s="2">
        <v>389</v>
      </c>
      <c r="I111" s="0" t="s">
        <v>598</v>
      </c>
    </row>
    <row r="112">
      <c r="A112" s="0">
        <v>86</v>
      </c>
      <c r="B112" s="0" t="s">
        <v>26</v>
      </c>
      <c r="C112" s="0" t="s">
        <v>93</v>
      </c>
      <c r="D112" s="0" t="s">
        <v>595</v>
      </c>
      <c r="E112" s="5" t="s">
        <v>596</v>
      </c>
      <c r="F112" s="0" t="s">
        <v>6398</v>
      </c>
      <c r="G112" s="0" t="s">
        <v>6399</v>
      </c>
      <c r="H112" s="2">
        <v>400</v>
      </c>
      <c r="I112" s="0" t="s">
        <v>598</v>
      </c>
    </row>
    <row r="113">
      <c r="A113" s="0">
        <v>87</v>
      </c>
      <c r="B113" s="0" t="s">
        <v>26</v>
      </c>
      <c r="C113" s="0" t="s">
        <v>93</v>
      </c>
      <c r="D113" s="0" t="s">
        <v>602</v>
      </c>
      <c r="E113" s="5" t="s">
        <v>603</v>
      </c>
      <c r="F113" s="0" t="s">
        <v>6400</v>
      </c>
      <c r="G113" s="0" t="s">
        <v>6401</v>
      </c>
      <c r="H113" s="2">
        <v>26</v>
      </c>
      <c r="I113" s="0" t="s">
        <v>605</v>
      </c>
    </row>
    <row r="114">
      <c r="A114" s="0">
        <v>88</v>
      </c>
      <c r="B114" s="0" t="s">
        <v>26</v>
      </c>
      <c r="C114" s="0" t="s">
        <v>93</v>
      </c>
      <c r="D114" s="0" t="s">
        <v>609</v>
      </c>
      <c r="E114" s="5" t="s">
        <v>610</v>
      </c>
      <c r="F114" s="0" t="s">
        <v>6402</v>
      </c>
      <c r="G114" s="0" t="s">
        <v>6281</v>
      </c>
      <c r="H114" s="2">
        <v>105</v>
      </c>
      <c r="I114" s="0" t="s">
        <v>612</v>
      </c>
    </row>
    <row r="115">
      <c r="A115" s="0">
        <v>89</v>
      </c>
      <c r="B115" s="0" t="s">
        <v>26</v>
      </c>
      <c r="C115" s="0" t="s">
        <v>93</v>
      </c>
      <c r="D115" s="0" t="s">
        <v>616</v>
      </c>
      <c r="E115" s="5" t="s">
        <v>617</v>
      </c>
      <c r="F115" s="0" t="s">
        <v>6403</v>
      </c>
      <c r="G115" s="0" t="s">
        <v>6290</v>
      </c>
      <c r="H115" s="2">
        <v>83</v>
      </c>
    </row>
    <row r="116">
      <c r="A116" s="0">
        <v>90</v>
      </c>
      <c r="B116" s="0" t="s">
        <v>26</v>
      </c>
      <c r="C116" s="0" t="s">
        <v>93</v>
      </c>
      <c r="D116" s="0" t="s">
        <v>621</v>
      </c>
      <c r="E116" s="5" t="s">
        <v>622</v>
      </c>
      <c r="F116" s="0" t="s">
        <v>6404</v>
      </c>
      <c r="G116" s="0" t="s">
        <v>6303</v>
      </c>
      <c r="H116" s="2">
        <v>920</v>
      </c>
      <c r="I116" s="0" t="s">
        <v>623</v>
      </c>
    </row>
    <row r="117">
      <c r="A117" s="0">
        <v>91</v>
      </c>
      <c r="B117" s="0" t="s">
        <v>26</v>
      </c>
      <c r="C117" s="0" t="s">
        <v>93</v>
      </c>
      <c r="D117" s="0" t="s">
        <v>627</v>
      </c>
      <c r="E117" s="5" t="s">
        <v>628</v>
      </c>
      <c r="H117" s="2">
        <v>240</v>
      </c>
      <c r="I117" s="0" t="s">
        <v>629</v>
      </c>
    </row>
    <row r="118">
      <c r="A118" s="0">
        <v>92</v>
      </c>
      <c r="B118" s="0" t="s">
        <v>26</v>
      </c>
      <c r="C118" s="0" t="s">
        <v>93</v>
      </c>
      <c r="D118" s="0" t="s">
        <v>633</v>
      </c>
      <c r="E118" s="5" t="s">
        <v>634</v>
      </c>
      <c r="F118" s="0" t="s">
        <v>6405</v>
      </c>
      <c r="G118" s="0" t="s">
        <v>6285</v>
      </c>
      <c r="H118" s="2">
        <v>2</v>
      </c>
    </row>
    <row r="119">
      <c r="A119" s="0">
        <v>93</v>
      </c>
      <c r="B119" s="0" t="s">
        <v>26</v>
      </c>
      <c r="C119" s="0" t="s">
        <v>93</v>
      </c>
      <c r="D119" s="0" t="s">
        <v>638</v>
      </c>
      <c r="E119" s="5" t="s">
        <v>639</v>
      </c>
      <c r="F119" s="0" t="s">
        <v>6406</v>
      </c>
      <c r="G119" s="0" t="s">
        <v>6288</v>
      </c>
      <c r="H119" s="2">
        <v>2</v>
      </c>
    </row>
    <row r="120">
      <c r="A120" s="0">
        <v>94</v>
      </c>
      <c r="B120" s="0" t="s">
        <v>26</v>
      </c>
      <c r="C120" s="0" t="s">
        <v>93</v>
      </c>
      <c r="D120" s="0" t="s">
        <v>644</v>
      </c>
      <c r="E120" s="5" t="s">
        <v>645</v>
      </c>
      <c r="F120" s="0" t="s">
        <v>6363</v>
      </c>
      <c r="G120" s="0" t="s">
        <v>6407</v>
      </c>
      <c r="H120" s="2">
        <v>14</v>
      </c>
      <c r="I120" s="0" t="s">
        <v>646</v>
      </c>
    </row>
    <row r="121">
      <c r="A121" s="0">
        <v>95</v>
      </c>
      <c r="B121" s="0" t="s">
        <v>26</v>
      </c>
      <c r="C121" s="0" t="s">
        <v>93</v>
      </c>
      <c r="D121" s="0" t="s">
        <v>650</v>
      </c>
      <c r="E121" s="5" t="s">
        <v>651</v>
      </c>
      <c r="H121" s="2">
        <v>2</v>
      </c>
    </row>
    <row r="122">
      <c r="A122" s="0">
        <v>96</v>
      </c>
      <c r="B122" s="0" t="s">
        <v>26</v>
      </c>
      <c r="C122" s="0" t="s">
        <v>93</v>
      </c>
      <c r="D122" s="0" t="s">
        <v>655</v>
      </c>
      <c r="E122" s="5" t="s">
        <v>656</v>
      </c>
      <c r="F122" s="0" t="s">
        <v>6408</v>
      </c>
      <c r="G122" s="0" t="s">
        <v>6409</v>
      </c>
      <c r="H122" s="2">
        <v>10</v>
      </c>
      <c r="I122" s="0" t="s">
        <v>658</v>
      </c>
    </row>
    <row r="123">
      <c r="A123" s="0">
        <v>97</v>
      </c>
      <c r="B123" s="0" t="s">
        <v>26</v>
      </c>
      <c r="C123" s="0" t="s">
        <v>93</v>
      </c>
      <c r="D123" s="0" t="s">
        <v>663</v>
      </c>
      <c r="E123" s="5" t="s">
        <v>664</v>
      </c>
      <c r="F123" s="0" t="s">
        <v>6410</v>
      </c>
      <c r="G123" s="0" t="s">
        <v>6269</v>
      </c>
      <c r="H123" s="2">
        <v>10</v>
      </c>
      <c r="I123" s="0" t="s">
        <v>666</v>
      </c>
    </row>
    <row r="124">
      <c r="A124" s="0">
        <v>97</v>
      </c>
      <c r="B124" s="0" t="s">
        <v>26</v>
      </c>
      <c r="C124" s="0" t="s">
        <v>93</v>
      </c>
      <c r="D124" s="0" t="s">
        <v>663</v>
      </c>
      <c r="E124" s="5" t="s">
        <v>664</v>
      </c>
      <c r="F124" s="0" t="s">
        <v>6411</v>
      </c>
      <c r="G124" s="0" t="s">
        <v>6412</v>
      </c>
      <c r="H124" s="2">
        <v>6</v>
      </c>
      <c r="I124" s="0" t="s">
        <v>666</v>
      </c>
    </row>
    <row r="125">
      <c r="A125" s="0">
        <v>97</v>
      </c>
      <c r="B125" s="0" t="s">
        <v>26</v>
      </c>
      <c r="C125" s="0" t="s">
        <v>93</v>
      </c>
      <c r="D125" s="0" t="s">
        <v>663</v>
      </c>
      <c r="E125" s="5" t="s">
        <v>664</v>
      </c>
      <c r="F125" s="0" t="s">
        <v>6413</v>
      </c>
      <c r="G125" s="0" t="s">
        <v>6303</v>
      </c>
      <c r="H125" s="2">
        <v>7</v>
      </c>
      <c r="I125" s="0" t="s">
        <v>666</v>
      </c>
    </row>
    <row r="126">
      <c r="A126" s="0">
        <v>98</v>
      </c>
      <c r="B126" s="0" t="s">
        <v>26</v>
      </c>
      <c r="C126" s="0" t="s">
        <v>93</v>
      </c>
      <c r="D126" s="0" t="s">
        <v>670</v>
      </c>
      <c r="E126" s="5" t="s">
        <v>671</v>
      </c>
      <c r="F126" s="0" t="s">
        <v>6414</v>
      </c>
      <c r="G126" s="0" t="s">
        <v>6415</v>
      </c>
      <c r="H126" s="2">
        <v>20</v>
      </c>
    </row>
    <row r="127">
      <c r="A127" s="0">
        <v>99</v>
      </c>
      <c r="B127" s="0" t="s">
        <v>26</v>
      </c>
      <c r="C127" s="0" t="s">
        <v>93</v>
      </c>
      <c r="D127" s="0" t="s">
        <v>676</v>
      </c>
      <c r="E127" s="5" t="s">
        <v>677</v>
      </c>
      <c r="F127" s="0" t="s">
        <v>3296</v>
      </c>
      <c r="G127" s="0" t="s">
        <v>6416</v>
      </c>
      <c r="H127" s="2">
        <v>10</v>
      </c>
      <c r="I127" s="0" t="s">
        <v>678</v>
      </c>
    </row>
    <row r="128">
      <c r="A128" s="0">
        <v>100</v>
      </c>
      <c r="B128" s="0" t="s">
        <v>26</v>
      </c>
      <c r="C128" s="0" t="s">
        <v>93</v>
      </c>
      <c r="D128" s="0" t="s">
        <v>682</v>
      </c>
      <c r="E128" s="5" t="s">
        <v>683</v>
      </c>
      <c r="H128" s="2">
        <v>4</v>
      </c>
    </row>
    <row r="129">
      <c r="A129" s="0">
        <v>101</v>
      </c>
      <c r="B129" s="0" t="s">
        <v>26</v>
      </c>
      <c r="C129" s="0" t="s">
        <v>93</v>
      </c>
      <c r="D129" s="0" t="s">
        <v>687</v>
      </c>
      <c r="E129" s="5" t="s">
        <v>688</v>
      </c>
      <c r="H129" s="2">
        <v>3</v>
      </c>
    </row>
    <row r="130">
      <c r="A130" s="0">
        <v>102</v>
      </c>
      <c r="B130" s="0" t="s">
        <v>26</v>
      </c>
      <c r="C130" s="0" t="s">
        <v>93</v>
      </c>
      <c r="D130" s="0" t="s">
        <v>690</v>
      </c>
      <c r="E130" s="5" t="s">
        <v>691</v>
      </c>
      <c r="F130" s="0" t="s">
        <v>6417</v>
      </c>
      <c r="G130" s="0" t="s">
        <v>6418</v>
      </c>
      <c r="H130" s="2">
        <v>53</v>
      </c>
    </row>
    <row r="131">
      <c r="A131" s="0">
        <v>103</v>
      </c>
      <c r="B131" s="0" t="s">
        <v>26</v>
      </c>
      <c r="C131" s="0" t="s">
        <v>93</v>
      </c>
      <c r="D131" s="0" t="s">
        <v>694</v>
      </c>
      <c r="E131" s="5" t="s">
        <v>695</v>
      </c>
      <c r="F131" s="0" t="s">
        <v>6419</v>
      </c>
      <c r="G131" s="0" t="s">
        <v>6271</v>
      </c>
      <c r="H131" s="2">
        <v>50</v>
      </c>
    </row>
    <row r="132">
      <c r="A132" s="0">
        <v>104</v>
      </c>
      <c r="B132" s="0" t="s">
        <v>26</v>
      </c>
      <c r="C132" s="0" t="s">
        <v>93</v>
      </c>
      <c r="D132" s="0" t="s">
        <v>698</v>
      </c>
      <c r="E132" s="5" t="s">
        <v>699</v>
      </c>
      <c r="F132" s="0" t="s">
        <v>6420</v>
      </c>
      <c r="G132" s="0" t="s">
        <v>6342</v>
      </c>
      <c r="H132" s="2">
        <v>51</v>
      </c>
    </row>
    <row r="133">
      <c r="A133" s="0">
        <v>104</v>
      </c>
      <c r="B133" s="0" t="s">
        <v>26</v>
      </c>
      <c r="C133" s="0" t="s">
        <v>93</v>
      </c>
      <c r="D133" s="0" t="s">
        <v>698</v>
      </c>
      <c r="E133" s="5" t="s">
        <v>699</v>
      </c>
      <c r="F133" s="0" t="s">
        <v>6421</v>
      </c>
      <c r="G133" s="0" t="s">
        <v>6310</v>
      </c>
      <c r="H133" s="2">
        <v>200</v>
      </c>
    </row>
    <row r="134">
      <c r="A134" s="0">
        <v>104</v>
      </c>
      <c r="B134" s="0" t="s">
        <v>26</v>
      </c>
      <c r="C134" s="0" t="s">
        <v>93</v>
      </c>
      <c r="D134" s="0" t="s">
        <v>698</v>
      </c>
      <c r="E134" s="5" t="s">
        <v>699</v>
      </c>
      <c r="F134" s="0" t="s">
        <v>6422</v>
      </c>
      <c r="G134" s="0" t="s">
        <v>6269</v>
      </c>
      <c r="H134" s="2">
        <v>200</v>
      </c>
    </row>
    <row r="135">
      <c r="A135" s="0">
        <v>105</v>
      </c>
      <c r="B135" s="0" t="s">
        <v>26</v>
      </c>
      <c r="C135" s="0" t="s">
        <v>93</v>
      </c>
      <c r="D135" s="0" t="s">
        <v>702</v>
      </c>
      <c r="E135" s="5" t="s">
        <v>703</v>
      </c>
      <c r="F135" s="0" t="s">
        <v>6423</v>
      </c>
      <c r="G135" s="0" t="s">
        <v>6424</v>
      </c>
      <c r="H135" s="2">
        <v>100</v>
      </c>
    </row>
    <row r="136">
      <c r="A136" s="0">
        <v>105</v>
      </c>
      <c r="B136" s="0" t="s">
        <v>26</v>
      </c>
      <c r="C136" s="0" t="s">
        <v>93</v>
      </c>
      <c r="D136" s="0" t="s">
        <v>702</v>
      </c>
      <c r="E136" s="5" t="s">
        <v>703</v>
      </c>
      <c r="F136" s="0" t="s">
        <v>6425</v>
      </c>
      <c r="G136" s="0" t="s">
        <v>6303</v>
      </c>
      <c r="H136" s="2">
        <v>30</v>
      </c>
    </row>
    <row r="137">
      <c r="A137" s="0">
        <v>106</v>
      </c>
      <c r="B137" s="0" t="s">
        <v>26</v>
      </c>
      <c r="C137" s="0" t="s">
        <v>93</v>
      </c>
      <c r="D137" s="0" t="s">
        <v>706</v>
      </c>
      <c r="E137" s="5" t="s">
        <v>707</v>
      </c>
      <c r="F137" s="0" t="s">
        <v>6426</v>
      </c>
      <c r="G137" s="0" t="s">
        <v>6303</v>
      </c>
      <c r="H137" s="2">
        <v>300</v>
      </c>
      <c r="I137" s="0" t="s">
        <v>708</v>
      </c>
    </row>
    <row r="138">
      <c r="A138" s="0">
        <v>107</v>
      </c>
      <c r="B138" s="0" t="s">
        <v>26</v>
      </c>
      <c r="C138" s="0" t="s">
        <v>93</v>
      </c>
      <c r="D138" s="0" t="s">
        <v>712</v>
      </c>
      <c r="E138" s="5" t="s">
        <v>713</v>
      </c>
      <c r="F138" s="0" t="s">
        <v>6427</v>
      </c>
      <c r="G138" s="0" t="s">
        <v>6283</v>
      </c>
      <c r="H138" s="2">
        <v>100</v>
      </c>
      <c r="I138" s="0" t="s">
        <v>714</v>
      </c>
    </row>
    <row r="139">
      <c r="A139" s="0">
        <v>108</v>
      </c>
      <c r="B139" s="0" t="s">
        <v>26</v>
      </c>
      <c r="C139" s="0" t="s">
        <v>93</v>
      </c>
      <c r="D139" s="0" t="s">
        <v>718</v>
      </c>
      <c r="E139" s="5" t="s">
        <v>719</v>
      </c>
      <c r="F139" s="0" t="s">
        <v>6428</v>
      </c>
      <c r="G139" s="0" t="s">
        <v>6409</v>
      </c>
      <c r="H139" s="2">
        <v>100</v>
      </c>
    </row>
    <row r="140">
      <c r="A140" s="0">
        <v>109</v>
      </c>
      <c r="B140" s="0" t="s">
        <v>26</v>
      </c>
      <c r="C140" s="0" t="s">
        <v>93</v>
      </c>
      <c r="D140" s="0" t="s">
        <v>723</v>
      </c>
      <c r="E140" s="5" t="s">
        <v>724</v>
      </c>
      <c r="F140" s="0" t="s">
        <v>6429</v>
      </c>
      <c r="G140" s="0" t="s">
        <v>6353</v>
      </c>
      <c r="H140" s="2">
        <v>9</v>
      </c>
    </row>
    <row r="141">
      <c r="A141" s="0">
        <v>110</v>
      </c>
      <c r="B141" s="0" t="s">
        <v>26</v>
      </c>
      <c r="C141" s="0" t="s">
        <v>93</v>
      </c>
      <c r="D141" s="0" t="s">
        <v>729</v>
      </c>
      <c r="E141" s="5" t="s">
        <v>730</v>
      </c>
      <c r="F141" s="0" t="s">
        <v>6430</v>
      </c>
      <c r="G141" s="0" t="s">
        <v>6431</v>
      </c>
      <c r="H141" s="2">
        <v>4</v>
      </c>
      <c r="I141" s="0" t="s">
        <v>732</v>
      </c>
    </row>
    <row r="142">
      <c r="A142" s="0">
        <v>111</v>
      </c>
      <c r="B142" s="0" t="s">
        <v>26</v>
      </c>
      <c r="C142" s="0" t="s">
        <v>93</v>
      </c>
      <c r="D142" s="0" t="s">
        <v>736</v>
      </c>
      <c r="E142" s="5" t="s">
        <v>737</v>
      </c>
      <c r="F142" s="0" t="s">
        <v>6432</v>
      </c>
      <c r="G142" s="0" t="s">
        <v>6303</v>
      </c>
      <c r="H142" s="2">
        <v>30</v>
      </c>
      <c r="I142" s="0" t="s">
        <v>739</v>
      </c>
    </row>
    <row r="143">
      <c r="A143" s="0">
        <v>112</v>
      </c>
      <c r="B143" s="0" t="s">
        <v>26</v>
      </c>
      <c r="C143" s="0" t="s">
        <v>93</v>
      </c>
      <c r="D143" s="0" t="s">
        <v>743</v>
      </c>
      <c r="E143" s="5" t="s">
        <v>744</v>
      </c>
      <c r="F143" s="0" t="s">
        <v>6433</v>
      </c>
      <c r="G143" s="0" t="s">
        <v>6335</v>
      </c>
      <c r="H143" s="2">
        <v>17</v>
      </c>
    </row>
    <row r="144">
      <c r="A144" s="0">
        <v>113</v>
      </c>
      <c r="B144" s="0" t="s">
        <v>26</v>
      </c>
      <c r="C144" s="0" t="s">
        <v>93</v>
      </c>
      <c r="D144" s="0" t="s">
        <v>749</v>
      </c>
      <c r="E144" s="5" t="s">
        <v>750</v>
      </c>
      <c r="F144" s="0" t="s">
        <v>6434</v>
      </c>
      <c r="G144" s="0" t="s">
        <v>6435</v>
      </c>
      <c r="H144" s="2">
        <v>25</v>
      </c>
      <c r="I144" s="0" t="s">
        <v>751</v>
      </c>
    </row>
    <row r="145">
      <c r="A145" s="0">
        <v>114</v>
      </c>
      <c r="B145" s="0" t="s">
        <v>26</v>
      </c>
      <c r="C145" s="0" t="s">
        <v>93</v>
      </c>
      <c r="D145" s="0" t="s">
        <v>755</v>
      </c>
      <c r="E145" s="5" t="s">
        <v>756</v>
      </c>
      <c r="H145" s="2">
        <v>6</v>
      </c>
    </row>
    <row r="146">
      <c r="A146" s="0">
        <v>115</v>
      </c>
      <c r="B146" s="0" t="s">
        <v>26</v>
      </c>
      <c r="C146" s="0" t="s">
        <v>93</v>
      </c>
      <c r="D146" s="0" t="s">
        <v>760</v>
      </c>
      <c r="E146" s="5" t="s">
        <v>761</v>
      </c>
      <c r="H146" s="2">
        <v>5</v>
      </c>
      <c r="I146" s="0" t="s">
        <v>762</v>
      </c>
    </row>
    <row r="147">
      <c r="A147" s="0">
        <v>116</v>
      </c>
      <c r="B147" s="0" t="s">
        <v>26</v>
      </c>
      <c r="C147" s="0" t="s">
        <v>93</v>
      </c>
      <c r="D147" s="0" t="s">
        <v>766</v>
      </c>
      <c r="E147" s="5" t="s">
        <v>767</v>
      </c>
      <c r="F147" s="0" t="s">
        <v>6436</v>
      </c>
      <c r="G147" s="0" t="s">
        <v>6340</v>
      </c>
      <c r="H147" s="2">
        <v>960</v>
      </c>
      <c r="I147" s="0" t="s">
        <v>769</v>
      </c>
    </row>
    <row r="148">
      <c r="A148" s="0">
        <v>116</v>
      </c>
      <c r="B148" s="0" t="s">
        <v>26</v>
      </c>
      <c r="C148" s="0" t="s">
        <v>93</v>
      </c>
      <c r="D148" s="0" t="s">
        <v>766</v>
      </c>
      <c r="E148" s="5" t="s">
        <v>767</v>
      </c>
      <c r="F148" s="0" t="s">
        <v>6437</v>
      </c>
      <c r="G148" s="0" t="s">
        <v>6329</v>
      </c>
      <c r="H148" s="2">
        <v>88</v>
      </c>
      <c r="I148" s="0" t="s">
        <v>769</v>
      </c>
    </row>
    <row r="149">
      <c r="A149" s="0">
        <v>117</v>
      </c>
      <c r="B149" s="0" t="s">
        <v>26</v>
      </c>
      <c r="C149" s="0" t="s">
        <v>93</v>
      </c>
      <c r="D149" s="0" t="s">
        <v>773</v>
      </c>
      <c r="E149" s="5" t="s">
        <v>774</v>
      </c>
      <c r="H149" s="2">
        <v>4</v>
      </c>
    </row>
    <row r="150">
      <c r="A150" s="0">
        <v>118</v>
      </c>
      <c r="B150" s="0" t="s">
        <v>26</v>
      </c>
      <c r="C150" s="0" t="s">
        <v>93</v>
      </c>
      <c r="D150" s="0" t="s">
        <v>776</v>
      </c>
      <c r="E150" s="5" t="s">
        <v>777</v>
      </c>
      <c r="H150" s="2">
        <v>13</v>
      </c>
    </row>
    <row r="151">
      <c r="A151" s="0">
        <v>119</v>
      </c>
      <c r="B151" s="0" t="s">
        <v>26</v>
      </c>
      <c r="C151" s="0" t="s">
        <v>93</v>
      </c>
      <c r="D151" s="0" t="s">
        <v>779</v>
      </c>
      <c r="E151" s="5" t="s">
        <v>780</v>
      </c>
      <c r="F151" s="0" t="s">
        <v>6438</v>
      </c>
      <c r="G151" s="0" t="s">
        <v>6439</v>
      </c>
      <c r="H151" s="2">
        <v>216</v>
      </c>
    </row>
    <row r="152">
      <c r="A152" s="0">
        <v>120</v>
      </c>
      <c r="B152" s="0" t="s">
        <v>26</v>
      </c>
      <c r="C152" s="0" t="s">
        <v>93</v>
      </c>
      <c r="D152" s="0" t="s">
        <v>784</v>
      </c>
      <c r="E152" s="5" t="s">
        <v>785</v>
      </c>
      <c r="F152" s="0" t="s">
        <v>6440</v>
      </c>
      <c r="G152" s="0" t="s">
        <v>6416</v>
      </c>
      <c r="H152" s="2">
        <v>9</v>
      </c>
    </row>
    <row r="153">
      <c r="A153" s="0">
        <v>121</v>
      </c>
      <c r="B153" s="0" t="s">
        <v>26</v>
      </c>
      <c r="C153" s="0" t="s">
        <v>93</v>
      </c>
      <c r="D153" s="0" t="s">
        <v>789</v>
      </c>
      <c r="E153" s="5" t="s">
        <v>790</v>
      </c>
      <c r="F153" s="0" t="s">
        <v>6441</v>
      </c>
      <c r="G153" s="0" t="s">
        <v>6288</v>
      </c>
      <c r="H153" s="2">
        <v>3</v>
      </c>
    </row>
    <row r="154">
      <c r="A154" s="0">
        <v>122</v>
      </c>
      <c r="B154" s="0" t="s">
        <v>26</v>
      </c>
      <c r="C154" s="0" t="s">
        <v>93</v>
      </c>
      <c r="D154" s="0" t="s">
        <v>794</v>
      </c>
      <c r="E154" s="5" t="s">
        <v>795</v>
      </c>
      <c r="F154" s="0" t="s">
        <v>6442</v>
      </c>
      <c r="G154" s="0" t="s">
        <v>6344</v>
      </c>
      <c r="H154" s="2">
        <v>3</v>
      </c>
      <c r="I154" s="0" t="s">
        <v>797</v>
      </c>
    </row>
    <row r="155">
      <c r="A155" s="0">
        <v>123</v>
      </c>
      <c r="B155" s="0" t="s">
        <v>26</v>
      </c>
      <c r="C155" s="0" t="s">
        <v>93</v>
      </c>
      <c r="D155" s="0" t="s">
        <v>801</v>
      </c>
      <c r="E155" s="5" t="s">
        <v>802</v>
      </c>
      <c r="H155" s="2">
        <v>13</v>
      </c>
    </row>
    <row r="156">
      <c r="A156" s="0">
        <v>124</v>
      </c>
      <c r="B156" s="0" t="s">
        <v>26</v>
      </c>
      <c r="C156" s="0" t="s">
        <v>93</v>
      </c>
      <c r="D156" s="0" t="s">
        <v>807</v>
      </c>
      <c r="E156" s="5" t="s">
        <v>808</v>
      </c>
      <c r="H156" s="2">
        <v>12</v>
      </c>
    </row>
    <row r="157">
      <c r="A157" s="0">
        <v>125</v>
      </c>
      <c r="B157" s="0" t="s">
        <v>26</v>
      </c>
      <c r="C157" s="0" t="s">
        <v>93</v>
      </c>
      <c r="D157" s="0" t="s">
        <v>811</v>
      </c>
      <c r="E157" s="5" t="s">
        <v>812</v>
      </c>
      <c r="F157" s="0" t="s">
        <v>6443</v>
      </c>
      <c r="G157" s="0" t="s">
        <v>6444</v>
      </c>
      <c r="H157" s="2">
        <v>100</v>
      </c>
    </row>
    <row r="158">
      <c r="A158" s="0">
        <v>126</v>
      </c>
      <c r="B158" s="0" t="s">
        <v>26</v>
      </c>
      <c r="C158" s="0" t="s">
        <v>93</v>
      </c>
      <c r="D158" s="0" t="s">
        <v>816</v>
      </c>
      <c r="E158" s="5" t="s">
        <v>817</v>
      </c>
      <c r="F158" s="0" t="s">
        <v>3226</v>
      </c>
      <c r="G158" s="0" t="s">
        <v>6285</v>
      </c>
      <c r="H158" s="2">
        <v>5</v>
      </c>
    </row>
    <row r="159">
      <c r="A159" s="0">
        <v>127</v>
      </c>
      <c r="B159" s="0" t="s">
        <v>26</v>
      </c>
      <c r="C159" s="0" t="s">
        <v>93</v>
      </c>
      <c r="D159" s="0" t="s">
        <v>821</v>
      </c>
      <c r="E159" s="5" t="s">
        <v>822</v>
      </c>
      <c r="F159" s="0" t="s">
        <v>6445</v>
      </c>
      <c r="G159" s="0" t="s">
        <v>6446</v>
      </c>
      <c r="H159" s="2">
        <v>3</v>
      </c>
    </row>
    <row r="160">
      <c r="A160" s="0">
        <v>128</v>
      </c>
      <c r="B160" s="0" t="s">
        <v>26</v>
      </c>
      <c r="C160" s="0" t="s">
        <v>93</v>
      </c>
      <c r="D160" s="0" t="s">
        <v>827</v>
      </c>
      <c r="E160" s="5" t="s">
        <v>828</v>
      </c>
      <c r="F160" s="0" t="s">
        <v>6447</v>
      </c>
      <c r="G160" s="0" t="s">
        <v>6412</v>
      </c>
      <c r="H160" s="2">
        <v>2</v>
      </c>
      <c r="I160" s="0" t="s">
        <v>830</v>
      </c>
    </row>
    <row r="161">
      <c r="A161" s="0">
        <v>129</v>
      </c>
      <c r="B161" s="0" t="s">
        <v>26</v>
      </c>
      <c r="C161" s="0" t="s">
        <v>93</v>
      </c>
      <c r="D161" s="0" t="s">
        <v>834</v>
      </c>
      <c r="E161" s="5" t="s">
        <v>835</v>
      </c>
      <c r="F161" s="0" t="s">
        <v>6448</v>
      </c>
      <c r="G161" s="0" t="s">
        <v>6449</v>
      </c>
      <c r="H161" s="2">
        <v>4</v>
      </c>
    </row>
    <row r="162">
      <c r="A162" s="0">
        <v>130</v>
      </c>
      <c r="B162" s="0" t="s">
        <v>26</v>
      </c>
      <c r="C162" s="0" t="s">
        <v>93</v>
      </c>
      <c r="D162" s="0" t="s">
        <v>837</v>
      </c>
      <c r="E162" s="5" t="s">
        <v>838</v>
      </c>
      <c r="F162" s="0" t="s">
        <v>6450</v>
      </c>
      <c r="G162" s="0" t="s">
        <v>6342</v>
      </c>
      <c r="H162" s="2">
        <v>2</v>
      </c>
    </row>
    <row r="163">
      <c r="A163" s="0">
        <v>131</v>
      </c>
      <c r="B163" s="0" t="s">
        <v>26</v>
      </c>
      <c r="C163" s="0" t="s">
        <v>93</v>
      </c>
      <c r="D163" s="0" t="s">
        <v>843</v>
      </c>
      <c r="E163" s="5" t="s">
        <v>844</v>
      </c>
      <c r="F163" s="0" t="s">
        <v>6451</v>
      </c>
      <c r="G163" s="0" t="s">
        <v>6371</v>
      </c>
      <c r="H163" s="2">
        <v>4</v>
      </c>
    </row>
    <row r="164">
      <c r="A164" s="0">
        <v>132</v>
      </c>
      <c r="B164" s="0" t="s">
        <v>26</v>
      </c>
      <c r="C164" s="0" t="s">
        <v>93</v>
      </c>
      <c r="D164" s="0" t="s">
        <v>849</v>
      </c>
      <c r="E164" s="5" t="s">
        <v>850</v>
      </c>
      <c r="F164" s="0" t="s">
        <v>6452</v>
      </c>
      <c r="G164" s="0" t="s">
        <v>6453</v>
      </c>
      <c r="H164" s="2">
        <v>32</v>
      </c>
      <c r="I164" s="0" t="s">
        <v>852</v>
      </c>
    </row>
    <row r="165">
      <c r="A165" s="0">
        <v>132</v>
      </c>
      <c r="B165" s="0" t="s">
        <v>26</v>
      </c>
      <c r="C165" s="0" t="s">
        <v>93</v>
      </c>
      <c r="D165" s="0" t="s">
        <v>849</v>
      </c>
      <c r="E165" s="5" t="s">
        <v>850</v>
      </c>
      <c r="F165" s="0" t="s">
        <v>6454</v>
      </c>
      <c r="G165" s="0" t="s">
        <v>6301</v>
      </c>
      <c r="H165" s="2">
        <v>217</v>
      </c>
      <c r="I165" s="0" t="s">
        <v>852</v>
      </c>
    </row>
    <row r="166">
      <c r="A166" s="0">
        <v>133</v>
      </c>
      <c r="B166" s="0" t="s">
        <v>26</v>
      </c>
      <c r="C166" s="0" t="s">
        <v>93</v>
      </c>
      <c r="D166" s="0" t="s">
        <v>856</v>
      </c>
      <c r="E166" s="5" t="s">
        <v>857</v>
      </c>
      <c r="F166" s="0" t="s">
        <v>6455</v>
      </c>
      <c r="G166" s="0" t="s">
        <v>6456</v>
      </c>
      <c r="H166" s="2">
        <v>292</v>
      </c>
      <c r="I166" s="0" t="s">
        <v>858</v>
      </c>
    </row>
    <row r="167">
      <c r="A167" s="0">
        <v>134</v>
      </c>
      <c r="B167" s="0" t="s">
        <v>26</v>
      </c>
      <c r="C167" s="0" t="s">
        <v>93</v>
      </c>
      <c r="D167" s="0" t="s">
        <v>862</v>
      </c>
      <c r="E167" s="5" t="s">
        <v>863</v>
      </c>
      <c r="F167" s="0" t="s">
        <v>6457</v>
      </c>
      <c r="G167" s="0" t="s">
        <v>6285</v>
      </c>
      <c r="H167" s="2">
        <v>2</v>
      </c>
    </row>
    <row r="168">
      <c r="A168" s="0">
        <v>134</v>
      </c>
      <c r="B168" s="0" t="s">
        <v>26</v>
      </c>
      <c r="C168" s="0" t="s">
        <v>93</v>
      </c>
      <c r="D168" s="0" t="s">
        <v>862</v>
      </c>
      <c r="E168" s="5" t="s">
        <v>863</v>
      </c>
      <c r="F168" s="0" t="s">
        <v>2133</v>
      </c>
      <c r="G168" s="0" t="s">
        <v>6458</v>
      </c>
      <c r="H168" s="2">
        <v>2</v>
      </c>
    </row>
    <row r="169">
      <c r="A169" s="0">
        <v>135</v>
      </c>
      <c r="B169" s="0" t="s">
        <v>26</v>
      </c>
      <c r="C169" s="0" t="s">
        <v>93</v>
      </c>
      <c r="D169" s="0" t="s">
        <v>867</v>
      </c>
      <c r="E169" s="5" t="s">
        <v>868</v>
      </c>
      <c r="F169" s="0" t="s">
        <v>6459</v>
      </c>
      <c r="G169" s="0" t="s">
        <v>6358</v>
      </c>
      <c r="H169" s="2">
        <v>3</v>
      </c>
    </row>
    <row r="170">
      <c r="A170" s="0">
        <v>136</v>
      </c>
      <c r="B170" s="0" t="s">
        <v>26</v>
      </c>
      <c r="C170" s="0" t="s">
        <v>93</v>
      </c>
      <c r="D170" s="0" t="s">
        <v>872</v>
      </c>
      <c r="E170" s="5" t="s">
        <v>873</v>
      </c>
      <c r="F170" s="0" t="s">
        <v>6460</v>
      </c>
      <c r="G170" s="0" t="s">
        <v>6461</v>
      </c>
      <c r="H170" s="2">
        <v>6</v>
      </c>
      <c r="I170" s="0" t="s">
        <v>875</v>
      </c>
    </row>
    <row r="171">
      <c r="A171" s="0">
        <v>137</v>
      </c>
      <c r="B171" s="0" t="s">
        <v>26</v>
      </c>
      <c r="C171" s="0" t="s">
        <v>93</v>
      </c>
      <c r="D171" s="0" t="s">
        <v>880</v>
      </c>
      <c r="E171" s="5" t="s">
        <v>881</v>
      </c>
      <c r="F171" s="0" t="s">
        <v>6462</v>
      </c>
      <c r="G171" s="0" t="s">
        <v>6271</v>
      </c>
      <c r="H171" s="2">
        <v>1</v>
      </c>
      <c r="I171" s="0" t="s">
        <v>883</v>
      </c>
    </row>
    <row r="172">
      <c r="A172" s="0">
        <v>138</v>
      </c>
      <c r="B172" s="0" t="s">
        <v>26</v>
      </c>
      <c r="C172" s="0" t="s">
        <v>93</v>
      </c>
      <c r="D172" s="0" t="s">
        <v>887</v>
      </c>
      <c r="E172" s="5" t="s">
        <v>888</v>
      </c>
      <c r="F172" s="0" t="s">
        <v>6463</v>
      </c>
      <c r="G172" s="0" t="s">
        <v>6310</v>
      </c>
      <c r="H172" s="2">
        <v>1</v>
      </c>
      <c r="I172" s="0" t="s">
        <v>890</v>
      </c>
    </row>
    <row r="173">
      <c r="A173" s="0">
        <v>138</v>
      </c>
      <c r="B173" s="0" t="s">
        <v>26</v>
      </c>
      <c r="C173" s="0" t="s">
        <v>93</v>
      </c>
      <c r="D173" s="0" t="s">
        <v>887</v>
      </c>
      <c r="E173" s="5" t="s">
        <v>888</v>
      </c>
      <c r="F173" s="0" t="s">
        <v>6464</v>
      </c>
      <c r="G173" s="0" t="s">
        <v>6324</v>
      </c>
      <c r="H173" s="2">
        <v>2</v>
      </c>
      <c r="I173" s="0" t="s">
        <v>890</v>
      </c>
    </row>
    <row r="174">
      <c r="A174" s="0">
        <v>138</v>
      </c>
      <c r="B174" s="0" t="s">
        <v>26</v>
      </c>
      <c r="C174" s="0" t="s">
        <v>93</v>
      </c>
      <c r="D174" s="0" t="s">
        <v>887</v>
      </c>
      <c r="E174" s="5" t="s">
        <v>888</v>
      </c>
      <c r="F174" s="0" t="s">
        <v>6462</v>
      </c>
      <c r="G174" s="0" t="s">
        <v>6465</v>
      </c>
      <c r="H174" s="2">
        <v>1</v>
      </c>
      <c r="I174" s="0" t="s">
        <v>890</v>
      </c>
    </row>
    <row r="175">
      <c r="A175" s="0">
        <v>138</v>
      </c>
      <c r="B175" s="0" t="s">
        <v>26</v>
      </c>
      <c r="C175" s="0" t="s">
        <v>93</v>
      </c>
      <c r="D175" s="0" t="s">
        <v>887</v>
      </c>
      <c r="E175" s="5" t="s">
        <v>888</v>
      </c>
      <c r="F175" s="0" t="s">
        <v>6466</v>
      </c>
      <c r="G175" s="0" t="s">
        <v>6285</v>
      </c>
      <c r="H175" s="2">
        <v>2</v>
      </c>
      <c r="I175" s="0" t="s">
        <v>890</v>
      </c>
    </row>
    <row r="176">
      <c r="A176" s="0">
        <v>139</v>
      </c>
      <c r="B176" s="0" t="s">
        <v>26</v>
      </c>
      <c r="C176" s="0" t="s">
        <v>93</v>
      </c>
      <c r="D176" s="0" t="s">
        <v>894</v>
      </c>
      <c r="E176" s="5" t="s">
        <v>895</v>
      </c>
      <c r="F176" s="0" t="s">
        <v>6467</v>
      </c>
      <c r="G176" s="0" t="s">
        <v>6335</v>
      </c>
      <c r="H176" s="2">
        <v>1</v>
      </c>
      <c r="I176" s="0" t="s">
        <v>896</v>
      </c>
    </row>
    <row r="177">
      <c r="A177" s="0">
        <v>139</v>
      </c>
      <c r="B177" s="0" t="s">
        <v>26</v>
      </c>
      <c r="C177" s="0" t="s">
        <v>93</v>
      </c>
      <c r="D177" s="0" t="s">
        <v>894</v>
      </c>
      <c r="E177" s="5" t="s">
        <v>895</v>
      </c>
      <c r="F177" s="0" t="s">
        <v>6468</v>
      </c>
      <c r="G177" s="0" t="s">
        <v>6469</v>
      </c>
      <c r="H177" s="2">
        <v>2</v>
      </c>
      <c r="I177" s="0" t="s">
        <v>896</v>
      </c>
    </row>
    <row r="178">
      <c r="A178" s="0">
        <v>140</v>
      </c>
      <c r="B178" s="0" t="s">
        <v>26</v>
      </c>
      <c r="C178" s="0" t="s">
        <v>93</v>
      </c>
      <c r="D178" s="0" t="s">
        <v>900</v>
      </c>
      <c r="E178" s="5" t="s">
        <v>901</v>
      </c>
      <c r="F178" s="0" t="s">
        <v>6470</v>
      </c>
      <c r="G178" s="0" t="s">
        <v>6351</v>
      </c>
      <c r="H178" s="2">
        <v>1</v>
      </c>
    </row>
    <row r="179">
      <c r="A179" s="0">
        <v>141</v>
      </c>
      <c r="B179" s="0" t="s">
        <v>26</v>
      </c>
      <c r="C179" s="0" t="s">
        <v>93</v>
      </c>
      <c r="D179" s="0" t="s">
        <v>905</v>
      </c>
      <c r="E179" s="5" t="s">
        <v>906</v>
      </c>
      <c r="H179" s="2">
        <v>9</v>
      </c>
    </row>
    <row r="180">
      <c r="A180" s="0">
        <v>142</v>
      </c>
      <c r="B180" s="0" t="s">
        <v>26</v>
      </c>
      <c r="C180" s="0" t="s">
        <v>93</v>
      </c>
      <c r="D180" s="0" t="s">
        <v>910</v>
      </c>
      <c r="E180" s="5" t="s">
        <v>911</v>
      </c>
      <c r="F180" s="0" t="s">
        <v>6471</v>
      </c>
      <c r="G180" s="0" t="s">
        <v>6446</v>
      </c>
      <c r="H180" s="2">
        <v>4</v>
      </c>
    </row>
    <row r="181">
      <c r="A181" s="0">
        <v>143</v>
      </c>
      <c r="B181" s="0" t="s">
        <v>26</v>
      </c>
      <c r="C181" s="0" t="s">
        <v>93</v>
      </c>
      <c r="D181" s="0" t="s">
        <v>916</v>
      </c>
      <c r="E181" s="5" t="s">
        <v>917</v>
      </c>
      <c r="F181" s="0" t="s">
        <v>2133</v>
      </c>
      <c r="G181" s="0" t="s">
        <v>6472</v>
      </c>
      <c r="H181" s="2">
        <v>7</v>
      </c>
      <c r="I181" s="0" t="s">
        <v>919</v>
      </c>
    </row>
    <row r="182">
      <c r="A182" s="0">
        <v>144</v>
      </c>
      <c r="B182" s="0" t="s">
        <v>26</v>
      </c>
      <c r="C182" s="0" t="s">
        <v>93</v>
      </c>
      <c r="D182" s="0" t="s">
        <v>923</v>
      </c>
      <c r="E182" s="5" t="s">
        <v>924</v>
      </c>
      <c r="F182" s="0" t="s">
        <v>2133</v>
      </c>
      <c r="G182" s="0" t="s">
        <v>6473</v>
      </c>
      <c r="H182" s="2">
        <v>1</v>
      </c>
      <c r="I182" s="0" t="s">
        <v>926</v>
      </c>
    </row>
    <row r="183">
      <c r="A183" s="0">
        <v>145</v>
      </c>
      <c r="B183" s="0" t="s">
        <v>26</v>
      </c>
      <c r="C183" s="0" t="s">
        <v>93</v>
      </c>
      <c r="D183" s="0" t="s">
        <v>930</v>
      </c>
      <c r="E183" s="5" t="s">
        <v>931</v>
      </c>
      <c r="H183" s="2">
        <v>7</v>
      </c>
    </row>
    <row r="184">
      <c r="A184" s="0">
        <v>146</v>
      </c>
      <c r="B184" s="0" t="s">
        <v>26</v>
      </c>
      <c r="C184" s="0" t="s">
        <v>93</v>
      </c>
      <c r="D184" s="0" t="s">
        <v>933</v>
      </c>
      <c r="E184" s="5" t="s">
        <v>934</v>
      </c>
      <c r="H184" s="2">
        <v>1</v>
      </c>
    </row>
    <row r="185">
      <c r="A185" s="0">
        <v>147</v>
      </c>
      <c r="B185" s="0" t="s">
        <v>26</v>
      </c>
      <c r="C185" s="0" t="s">
        <v>93</v>
      </c>
      <c r="D185" s="0" t="s">
        <v>936</v>
      </c>
      <c r="E185" s="5" t="s">
        <v>937</v>
      </c>
      <c r="F185" s="0" t="s">
        <v>6474</v>
      </c>
      <c r="G185" s="0" t="s">
        <v>6475</v>
      </c>
      <c r="H185" s="2">
        <v>72</v>
      </c>
    </row>
    <row r="186">
      <c r="A186" s="0">
        <v>148</v>
      </c>
      <c r="B186" s="0" t="s">
        <v>26</v>
      </c>
      <c r="C186" s="0" t="s">
        <v>93</v>
      </c>
      <c r="D186" s="0" t="s">
        <v>942</v>
      </c>
      <c r="E186" s="5" t="s">
        <v>943</v>
      </c>
      <c r="H186" s="2">
        <v>22</v>
      </c>
      <c r="I186" s="0" t="s">
        <v>945</v>
      </c>
    </row>
    <row r="187">
      <c r="A187" s="0">
        <v>149</v>
      </c>
      <c r="B187" s="0" t="s">
        <v>26</v>
      </c>
      <c r="C187" s="0" t="s">
        <v>93</v>
      </c>
      <c r="D187" s="0" t="s">
        <v>950</v>
      </c>
      <c r="E187" s="5" t="s">
        <v>951</v>
      </c>
      <c r="F187" s="0" t="s">
        <v>6476</v>
      </c>
      <c r="G187" s="0" t="s">
        <v>6477</v>
      </c>
      <c r="H187" s="2">
        <v>22</v>
      </c>
    </row>
    <row r="188">
      <c r="A188" s="0">
        <v>150</v>
      </c>
      <c r="B188" s="0" t="s">
        <v>26</v>
      </c>
      <c r="C188" s="0" t="s">
        <v>93</v>
      </c>
      <c r="D188" s="0" t="s">
        <v>954</v>
      </c>
      <c r="E188" s="5" t="s">
        <v>955</v>
      </c>
      <c r="F188" s="0" t="s">
        <v>6478</v>
      </c>
      <c r="G188" s="0" t="s">
        <v>6479</v>
      </c>
      <c r="H188" s="2">
        <v>10</v>
      </c>
    </row>
    <row r="189">
      <c r="A189" s="0">
        <v>151</v>
      </c>
      <c r="B189" s="0" t="s">
        <v>26</v>
      </c>
      <c r="C189" s="0" t="s">
        <v>93</v>
      </c>
      <c r="D189" s="0" t="s">
        <v>959</v>
      </c>
      <c r="E189" s="5" t="s">
        <v>960</v>
      </c>
      <c r="H189" s="2">
        <v>1</v>
      </c>
    </row>
    <row r="190">
      <c r="A190" s="0">
        <v>152</v>
      </c>
      <c r="B190" s="0" t="s">
        <v>26</v>
      </c>
      <c r="C190" s="0" t="s">
        <v>93</v>
      </c>
      <c r="D190" s="0" t="s">
        <v>964</v>
      </c>
      <c r="E190" s="5" t="s">
        <v>965</v>
      </c>
      <c r="H190" s="2">
        <v>3</v>
      </c>
      <c r="I190" s="0" t="s">
        <v>966</v>
      </c>
    </row>
    <row r="191">
      <c r="A191" s="0">
        <v>153</v>
      </c>
      <c r="B191" s="0" t="s">
        <v>26</v>
      </c>
      <c r="C191" s="0" t="s">
        <v>93</v>
      </c>
      <c r="D191" s="0" t="s">
        <v>970</v>
      </c>
      <c r="E191" s="5" t="s">
        <v>971</v>
      </c>
      <c r="F191" s="0" t="s">
        <v>6480</v>
      </c>
      <c r="G191" s="0" t="s">
        <v>6481</v>
      </c>
      <c r="H191" s="2">
        <v>4</v>
      </c>
    </row>
    <row r="192">
      <c r="A192" s="0">
        <v>153</v>
      </c>
      <c r="B192" s="0" t="s">
        <v>26</v>
      </c>
      <c r="C192" s="0" t="s">
        <v>93</v>
      </c>
      <c r="D192" s="0" t="s">
        <v>970</v>
      </c>
      <c r="E192" s="5" t="s">
        <v>971</v>
      </c>
      <c r="F192" s="0" t="s">
        <v>6482</v>
      </c>
      <c r="G192" s="0" t="s">
        <v>6310</v>
      </c>
      <c r="H192" s="2">
        <v>15</v>
      </c>
    </row>
    <row r="193">
      <c r="A193" s="0">
        <v>154</v>
      </c>
      <c r="B193" s="0" t="s">
        <v>26</v>
      </c>
      <c r="C193" s="0" t="s">
        <v>93</v>
      </c>
      <c r="D193" s="0" t="s">
        <v>975</v>
      </c>
      <c r="E193" s="5" t="s">
        <v>976</v>
      </c>
      <c r="F193" s="0" t="s">
        <v>6483</v>
      </c>
      <c r="G193" s="0" t="s">
        <v>6416</v>
      </c>
      <c r="H193" s="2">
        <v>3</v>
      </c>
    </row>
    <row r="194">
      <c r="A194" s="0">
        <v>155</v>
      </c>
      <c r="B194" s="0" t="s">
        <v>26</v>
      </c>
      <c r="C194" s="0" t="s">
        <v>93</v>
      </c>
      <c r="D194" s="0" t="s">
        <v>981</v>
      </c>
      <c r="E194" s="5" t="s">
        <v>982</v>
      </c>
      <c r="F194" s="0" t="s">
        <v>6484</v>
      </c>
      <c r="G194" s="0" t="s">
        <v>6472</v>
      </c>
      <c r="H194" s="2">
        <v>50</v>
      </c>
    </row>
    <row r="195">
      <c r="A195" s="0">
        <v>156</v>
      </c>
      <c r="B195" s="0" t="s">
        <v>26</v>
      </c>
      <c r="C195" s="0" t="s">
        <v>93</v>
      </c>
      <c r="D195" s="0" t="s">
        <v>986</v>
      </c>
      <c r="E195" s="5" t="s">
        <v>987</v>
      </c>
      <c r="F195" s="0" t="s">
        <v>6485</v>
      </c>
      <c r="G195" s="0" t="s">
        <v>6344</v>
      </c>
      <c r="H195" s="2">
        <v>10</v>
      </c>
    </row>
    <row r="196">
      <c r="A196" s="0">
        <v>157</v>
      </c>
      <c r="B196" s="0" t="s">
        <v>26</v>
      </c>
      <c r="C196" s="0" t="s">
        <v>93</v>
      </c>
      <c r="D196" s="0" t="s">
        <v>991</v>
      </c>
      <c r="E196" s="5" t="s">
        <v>992</v>
      </c>
      <c r="F196" s="0" t="s">
        <v>6486</v>
      </c>
      <c r="G196" s="0" t="s">
        <v>6412</v>
      </c>
      <c r="H196" s="2">
        <v>2</v>
      </c>
    </row>
    <row r="197">
      <c r="A197" s="0">
        <v>158</v>
      </c>
      <c r="B197" s="0" t="s">
        <v>26</v>
      </c>
      <c r="C197" s="0" t="s">
        <v>93</v>
      </c>
      <c r="D197" s="0" t="s">
        <v>995</v>
      </c>
      <c r="E197" s="5" t="s">
        <v>996</v>
      </c>
      <c r="F197" s="0" t="s">
        <v>6487</v>
      </c>
      <c r="G197" s="0" t="s">
        <v>6394</v>
      </c>
      <c r="H197" s="2">
        <v>1</v>
      </c>
    </row>
    <row r="198">
      <c r="A198" s="0">
        <v>158</v>
      </c>
      <c r="B198" s="0" t="s">
        <v>26</v>
      </c>
      <c r="C198" s="0" t="s">
        <v>93</v>
      </c>
      <c r="D198" s="0" t="s">
        <v>995</v>
      </c>
      <c r="E198" s="5" t="s">
        <v>996</v>
      </c>
      <c r="F198" s="0" t="s">
        <v>6488</v>
      </c>
      <c r="G198" s="0" t="s">
        <v>6273</v>
      </c>
      <c r="H198" s="2">
        <v>1</v>
      </c>
    </row>
    <row r="199">
      <c r="A199" s="0">
        <v>158</v>
      </c>
      <c r="B199" s="0" t="s">
        <v>26</v>
      </c>
      <c r="C199" s="0" t="s">
        <v>93</v>
      </c>
      <c r="D199" s="0" t="s">
        <v>995</v>
      </c>
      <c r="E199" s="5" t="s">
        <v>996</v>
      </c>
      <c r="F199" s="0" t="s">
        <v>6489</v>
      </c>
      <c r="G199" s="0" t="s">
        <v>6335</v>
      </c>
      <c r="H199" s="2">
        <v>2</v>
      </c>
    </row>
    <row r="200">
      <c r="A200" s="0">
        <v>159</v>
      </c>
      <c r="B200" s="0" t="s">
        <v>26</v>
      </c>
      <c r="C200" s="0" t="s">
        <v>93</v>
      </c>
      <c r="D200" s="0" t="s">
        <v>998</v>
      </c>
      <c r="E200" s="5" t="s">
        <v>999</v>
      </c>
      <c r="F200" s="0" t="s">
        <v>6490</v>
      </c>
      <c r="G200" s="0" t="s">
        <v>6267</v>
      </c>
      <c r="H200" s="2">
        <v>3</v>
      </c>
    </row>
    <row r="201">
      <c r="A201" s="0">
        <v>160</v>
      </c>
      <c r="B201" s="0" t="s">
        <v>26</v>
      </c>
      <c r="C201" s="0" t="s">
        <v>93</v>
      </c>
      <c r="D201" s="0" t="s">
        <v>1001</v>
      </c>
      <c r="E201" s="5" t="s">
        <v>1002</v>
      </c>
      <c r="F201" s="0" t="s">
        <v>2133</v>
      </c>
      <c r="G201" s="0" t="s">
        <v>6310</v>
      </c>
      <c r="H201" s="2">
        <v>3</v>
      </c>
    </row>
    <row r="202">
      <c r="A202" s="0">
        <v>160</v>
      </c>
      <c r="B202" s="0" t="s">
        <v>26</v>
      </c>
      <c r="C202" s="0" t="s">
        <v>93</v>
      </c>
      <c r="D202" s="0" t="s">
        <v>1001</v>
      </c>
      <c r="E202" s="5" t="s">
        <v>1002</v>
      </c>
      <c r="F202" s="0" t="s">
        <v>6491</v>
      </c>
      <c r="G202" s="0" t="s">
        <v>6353</v>
      </c>
      <c r="H202" s="2">
        <v>4</v>
      </c>
    </row>
    <row r="203">
      <c r="A203" s="0">
        <v>161</v>
      </c>
      <c r="B203" s="0" t="s">
        <v>26</v>
      </c>
      <c r="C203" s="0" t="s">
        <v>93</v>
      </c>
      <c r="D203" s="0" t="s">
        <v>1004</v>
      </c>
      <c r="E203" s="5" t="s">
        <v>1005</v>
      </c>
      <c r="F203" s="0" t="s">
        <v>6492</v>
      </c>
      <c r="G203" s="0" t="s">
        <v>6453</v>
      </c>
      <c r="H203" s="2">
        <v>10</v>
      </c>
    </row>
    <row r="204">
      <c r="A204" s="0">
        <v>161</v>
      </c>
      <c r="B204" s="0" t="s">
        <v>26</v>
      </c>
      <c r="C204" s="0" t="s">
        <v>93</v>
      </c>
      <c r="D204" s="0" t="s">
        <v>1004</v>
      </c>
      <c r="E204" s="5" t="s">
        <v>1005</v>
      </c>
      <c r="F204" s="0" t="s">
        <v>6489</v>
      </c>
      <c r="G204" s="0" t="s">
        <v>6335</v>
      </c>
      <c r="H204" s="2">
        <v>3</v>
      </c>
    </row>
    <row r="205">
      <c r="A205" s="0">
        <v>162</v>
      </c>
      <c r="B205" s="0" t="s">
        <v>26</v>
      </c>
      <c r="C205" s="0" t="s">
        <v>93</v>
      </c>
      <c r="D205" s="0" t="s">
        <v>1007</v>
      </c>
      <c r="E205" s="5" t="s">
        <v>1008</v>
      </c>
      <c r="F205" s="0" t="s">
        <v>6493</v>
      </c>
      <c r="G205" s="0" t="s">
        <v>6494</v>
      </c>
      <c r="H205" s="2">
        <v>2</v>
      </c>
    </row>
    <row r="206">
      <c r="A206" s="0">
        <v>163</v>
      </c>
      <c r="B206" s="0" t="s">
        <v>26</v>
      </c>
      <c r="C206" s="0" t="s">
        <v>93</v>
      </c>
      <c r="D206" s="0" t="s">
        <v>1013</v>
      </c>
      <c r="E206" s="5" t="s">
        <v>1014</v>
      </c>
      <c r="F206" s="0" t="s">
        <v>2173</v>
      </c>
      <c r="G206" s="0" t="s">
        <v>6342</v>
      </c>
      <c r="H206" s="2">
        <v>8</v>
      </c>
      <c r="I206" s="0" t="s">
        <v>1016</v>
      </c>
    </row>
    <row r="207">
      <c r="A207" s="0">
        <v>164</v>
      </c>
      <c r="B207" s="0" t="s">
        <v>27</v>
      </c>
      <c r="C207" s="0" t="s">
        <v>1021</v>
      </c>
      <c r="D207" s="0" t="s">
        <v>1023</v>
      </c>
      <c r="E207" s="5" t="s">
        <v>1024</v>
      </c>
      <c r="F207" s="0" t="s">
        <v>6495</v>
      </c>
      <c r="G207" s="0" t="s">
        <v>6496</v>
      </c>
      <c r="H207" s="2">
        <v>40</v>
      </c>
      <c r="I207" s="0" t="s">
        <v>127</v>
      </c>
    </row>
    <row r="208">
      <c r="A208" s="0">
        <v>164</v>
      </c>
      <c r="B208" s="0" t="s">
        <v>27</v>
      </c>
      <c r="C208" s="0" t="s">
        <v>1021</v>
      </c>
      <c r="D208" s="0" t="s">
        <v>1023</v>
      </c>
      <c r="E208" s="5" t="s">
        <v>1024</v>
      </c>
      <c r="F208" s="0" t="s">
        <v>6497</v>
      </c>
      <c r="G208" s="0" t="s">
        <v>6498</v>
      </c>
      <c r="H208" s="2">
        <v>50</v>
      </c>
      <c r="I208" s="0" t="s">
        <v>127</v>
      </c>
    </row>
    <row r="209">
      <c r="A209" s="0">
        <v>164</v>
      </c>
      <c r="B209" s="0" t="s">
        <v>27</v>
      </c>
      <c r="C209" s="0" t="s">
        <v>1021</v>
      </c>
      <c r="D209" s="0" t="s">
        <v>1023</v>
      </c>
      <c r="E209" s="5" t="s">
        <v>1024</v>
      </c>
      <c r="F209" s="0" t="s">
        <v>6499</v>
      </c>
      <c r="G209" s="0" t="s">
        <v>6500</v>
      </c>
      <c r="H209" s="2">
        <v>21</v>
      </c>
      <c r="I209" s="0" t="s">
        <v>127</v>
      </c>
    </row>
    <row r="210">
      <c r="A210" s="0">
        <v>165</v>
      </c>
      <c r="B210" s="0" t="s">
        <v>27</v>
      </c>
      <c r="C210" s="0" t="s">
        <v>1021</v>
      </c>
      <c r="D210" s="0" t="s">
        <v>1027</v>
      </c>
      <c r="E210" s="5" t="s">
        <v>1028</v>
      </c>
      <c r="F210" s="0" t="s">
        <v>6501</v>
      </c>
      <c r="G210" s="0" t="s">
        <v>6502</v>
      </c>
      <c r="H210" s="2">
        <v>2</v>
      </c>
    </row>
    <row r="211">
      <c r="A211" s="0">
        <v>165</v>
      </c>
      <c r="B211" s="0" t="s">
        <v>27</v>
      </c>
      <c r="C211" s="0" t="s">
        <v>1021</v>
      </c>
      <c r="D211" s="0" t="s">
        <v>1027</v>
      </c>
      <c r="E211" s="5" t="s">
        <v>1028</v>
      </c>
      <c r="F211" s="0" t="s">
        <v>6503</v>
      </c>
      <c r="G211" s="0" t="s">
        <v>6504</v>
      </c>
      <c r="H211" s="2">
        <v>3</v>
      </c>
    </row>
    <row r="212">
      <c r="A212" s="0">
        <v>165</v>
      </c>
      <c r="B212" s="0" t="s">
        <v>27</v>
      </c>
      <c r="C212" s="0" t="s">
        <v>1021</v>
      </c>
      <c r="D212" s="0" t="s">
        <v>1027</v>
      </c>
      <c r="E212" s="5" t="s">
        <v>1028</v>
      </c>
      <c r="F212" s="0" t="s">
        <v>6505</v>
      </c>
      <c r="G212" s="0" t="s">
        <v>6506</v>
      </c>
      <c r="H212" s="2">
        <v>21</v>
      </c>
    </row>
    <row r="213">
      <c r="A213" s="0">
        <v>165</v>
      </c>
      <c r="B213" s="0" t="s">
        <v>27</v>
      </c>
      <c r="C213" s="0" t="s">
        <v>1021</v>
      </c>
      <c r="D213" s="0" t="s">
        <v>1027</v>
      </c>
      <c r="E213" s="5" t="s">
        <v>1028</v>
      </c>
      <c r="F213" s="0" t="s">
        <v>6507</v>
      </c>
      <c r="G213" s="0" t="s">
        <v>6508</v>
      </c>
      <c r="H213" s="2">
        <v>68</v>
      </c>
    </row>
    <row r="214">
      <c r="A214" s="0">
        <v>166</v>
      </c>
      <c r="B214" s="0" t="s">
        <v>27</v>
      </c>
      <c r="C214" s="0" t="s">
        <v>1021</v>
      </c>
      <c r="D214" s="0" t="s">
        <v>1030</v>
      </c>
      <c r="E214" s="5" t="s">
        <v>1031</v>
      </c>
      <c r="F214" s="0" t="s">
        <v>6509</v>
      </c>
      <c r="G214" s="0" t="s">
        <v>6510</v>
      </c>
      <c r="H214" s="2">
        <v>6</v>
      </c>
    </row>
    <row r="215">
      <c r="A215" s="0">
        <v>166</v>
      </c>
      <c r="B215" s="0" t="s">
        <v>27</v>
      </c>
      <c r="C215" s="0" t="s">
        <v>1021</v>
      </c>
      <c r="D215" s="0" t="s">
        <v>1030</v>
      </c>
      <c r="E215" s="5" t="s">
        <v>1031</v>
      </c>
      <c r="F215" s="0" t="s">
        <v>6268</v>
      </c>
      <c r="G215" s="0" t="s">
        <v>6511</v>
      </c>
      <c r="H215" s="2">
        <v>66</v>
      </c>
    </row>
    <row r="216">
      <c r="A216" s="0">
        <v>166</v>
      </c>
      <c r="B216" s="0" t="s">
        <v>27</v>
      </c>
      <c r="C216" s="0" t="s">
        <v>1021</v>
      </c>
      <c r="D216" s="0" t="s">
        <v>1030</v>
      </c>
      <c r="E216" s="5" t="s">
        <v>1031</v>
      </c>
      <c r="F216" s="0" t="s">
        <v>6512</v>
      </c>
      <c r="G216" s="0" t="s">
        <v>6513</v>
      </c>
      <c r="H216" s="2">
        <v>100</v>
      </c>
    </row>
    <row r="217">
      <c r="A217" s="0">
        <v>166</v>
      </c>
      <c r="B217" s="0" t="s">
        <v>27</v>
      </c>
      <c r="C217" s="0" t="s">
        <v>1021</v>
      </c>
      <c r="D217" s="0" t="s">
        <v>1030</v>
      </c>
      <c r="E217" s="5" t="s">
        <v>1031</v>
      </c>
      <c r="F217" s="0" t="s">
        <v>6514</v>
      </c>
      <c r="G217" s="0" t="s">
        <v>6515</v>
      </c>
      <c r="H217" s="2">
        <v>69</v>
      </c>
    </row>
    <row r="218">
      <c r="A218" s="0">
        <v>167</v>
      </c>
      <c r="B218" s="0" t="s">
        <v>27</v>
      </c>
      <c r="C218" s="0" t="s">
        <v>1021</v>
      </c>
      <c r="D218" s="0" t="s">
        <v>1033</v>
      </c>
      <c r="E218" s="5" t="s">
        <v>1034</v>
      </c>
      <c r="F218" s="0" t="s">
        <v>6516</v>
      </c>
      <c r="G218" s="0" t="s">
        <v>6517</v>
      </c>
      <c r="H218" s="2">
        <v>33</v>
      </c>
    </row>
    <row r="219">
      <c r="A219" s="0">
        <v>167</v>
      </c>
      <c r="B219" s="0" t="s">
        <v>27</v>
      </c>
      <c r="C219" s="0" t="s">
        <v>1021</v>
      </c>
      <c r="D219" s="0" t="s">
        <v>1033</v>
      </c>
      <c r="E219" s="5" t="s">
        <v>1034</v>
      </c>
      <c r="F219" s="0" t="s">
        <v>6518</v>
      </c>
      <c r="G219" s="0" t="s">
        <v>6519</v>
      </c>
      <c r="H219" s="2">
        <v>108</v>
      </c>
    </row>
    <row r="220">
      <c r="A220" s="0">
        <v>168</v>
      </c>
      <c r="B220" s="0" t="s">
        <v>27</v>
      </c>
      <c r="C220" s="0" t="s">
        <v>1021</v>
      </c>
      <c r="D220" s="0" t="s">
        <v>1037</v>
      </c>
      <c r="E220" s="5" t="s">
        <v>1038</v>
      </c>
      <c r="F220" s="0" t="s">
        <v>6520</v>
      </c>
      <c r="G220" s="0" t="s">
        <v>6521</v>
      </c>
      <c r="H220" s="2">
        <v>67</v>
      </c>
    </row>
    <row r="221">
      <c r="A221" s="0">
        <v>168</v>
      </c>
      <c r="B221" s="0" t="s">
        <v>27</v>
      </c>
      <c r="C221" s="0" t="s">
        <v>1021</v>
      </c>
      <c r="D221" s="0" t="s">
        <v>1037</v>
      </c>
      <c r="E221" s="5" t="s">
        <v>1038</v>
      </c>
      <c r="F221" s="0" t="s">
        <v>6522</v>
      </c>
      <c r="G221" s="0" t="s">
        <v>6523</v>
      </c>
      <c r="H221" s="2">
        <v>29</v>
      </c>
    </row>
    <row r="222">
      <c r="A222" s="0">
        <v>168</v>
      </c>
      <c r="B222" s="0" t="s">
        <v>27</v>
      </c>
      <c r="C222" s="0" t="s">
        <v>1021</v>
      </c>
      <c r="D222" s="0" t="s">
        <v>1037</v>
      </c>
      <c r="E222" s="5" t="s">
        <v>1038</v>
      </c>
      <c r="F222" s="0" t="s">
        <v>6524</v>
      </c>
      <c r="G222" s="0" t="s">
        <v>6515</v>
      </c>
      <c r="H222" s="2">
        <v>86</v>
      </c>
    </row>
    <row r="223">
      <c r="A223" s="0">
        <v>169</v>
      </c>
      <c r="B223" s="0" t="s">
        <v>27</v>
      </c>
      <c r="C223" s="0" t="s">
        <v>1021</v>
      </c>
      <c r="D223" s="0" t="s">
        <v>1040</v>
      </c>
      <c r="E223" s="5" t="s">
        <v>1041</v>
      </c>
      <c r="F223" s="0" t="s">
        <v>6525</v>
      </c>
      <c r="G223" s="0" t="s">
        <v>6526</v>
      </c>
      <c r="H223" s="2">
        <v>10</v>
      </c>
    </row>
    <row r="224">
      <c r="A224" s="0">
        <v>169</v>
      </c>
      <c r="B224" s="0" t="s">
        <v>27</v>
      </c>
      <c r="C224" s="0" t="s">
        <v>1021</v>
      </c>
      <c r="D224" s="0" t="s">
        <v>1040</v>
      </c>
      <c r="E224" s="5" t="s">
        <v>1041</v>
      </c>
      <c r="F224" s="0" t="s">
        <v>6527</v>
      </c>
      <c r="G224" s="0" t="s">
        <v>6528</v>
      </c>
      <c r="H224" s="2">
        <v>299</v>
      </c>
    </row>
    <row r="225">
      <c r="A225" s="0">
        <v>170</v>
      </c>
      <c r="B225" s="0" t="s">
        <v>27</v>
      </c>
      <c r="C225" s="0" t="s">
        <v>1021</v>
      </c>
      <c r="D225" s="0" t="s">
        <v>1045</v>
      </c>
      <c r="E225" s="5" t="s">
        <v>1046</v>
      </c>
      <c r="F225" s="0" t="s">
        <v>6529</v>
      </c>
      <c r="G225" s="0" t="s">
        <v>6530</v>
      </c>
      <c r="H225" s="2">
        <v>2</v>
      </c>
      <c r="I225" s="0" t="s">
        <v>152</v>
      </c>
    </row>
    <row r="226">
      <c r="A226" s="0">
        <v>170</v>
      </c>
      <c r="B226" s="0" t="s">
        <v>27</v>
      </c>
      <c r="C226" s="0" t="s">
        <v>1021</v>
      </c>
      <c r="D226" s="0" t="s">
        <v>1045</v>
      </c>
      <c r="E226" s="5" t="s">
        <v>1046</v>
      </c>
      <c r="F226" s="0" t="s">
        <v>6525</v>
      </c>
      <c r="G226" s="0" t="s">
        <v>6531</v>
      </c>
      <c r="H226" s="2">
        <v>2</v>
      </c>
      <c r="I226" s="0" t="s">
        <v>152</v>
      </c>
    </row>
    <row r="227">
      <c r="A227" s="0">
        <v>170</v>
      </c>
      <c r="B227" s="0" t="s">
        <v>27</v>
      </c>
      <c r="C227" s="0" t="s">
        <v>1021</v>
      </c>
      <c r="D227" s="0" t="s">
        <v>1045</v>
      </c>
      <c r="E227" s="5" t="s">
        <v>1046</v>
      </c>
      <c r="F227" s="0" t="s">
        <v>6527</v>
      </c>
      <c r="G227" s="0" t="s">
        <v>6532</v>
      </c>
      <c r="H227" s="2">
        <v>100</v>
      </c>
      <c r="I227" s="0" t="s">
        <v>152</v>
      </c>
    </row>
    <row r="228">
      <c r="A228" s="0">
        <v>170</v>
      </c>
      <c r="B228" s="0" t="s">
        <v>27</v>
      </c>
      <c r="C228" s="0" t="s">
        <v>1021</v>
      </c>
      <c r="D228" s="0" t="s">
        <v>1045</v>
      </c>
      <c r="E228" s="5" t="s">
        <v>1046</v>
      </c>
      <c r="F228" s="0" t="s">
        <v>6533</v>
      </c>
      <c r="G228" s="0" t="s">
        <v>6534</v>
      </c>
      <c r="H228" s="2">
        <v>175</v>
      </c>
      <c r="I228" s="0" t="s">
        <v>152</v>
      </c>
    </row>
    <row r="229">
      <c r="A229" s="0">
        <v>171</v>
      </c>
      <c r="B229" s="0" t="s">
        <v>27</v>
      </c>
      <c r="C229" s="0" t="s">
        <v>1021</v>
      </c>
      <c r="D229" s="0" t="s">
        <v>1050</v>
      </c>
      <c r="E229" s="5" t="s">
        <v>1051</v>
      </c>
      <c r="F229" s="0" t="s">
        <v>6535</v>
      </c>
      <c r="G229" s="0" t="s">
        <v>6523</v>
      </c>
      <c r="H229" s="2">
        <v>31</v>
      </c>
    </row>
    <row r="230">
      <c r="A230" s="0">
        <v>172</v>
      </c>
      <c r="B230" s="0" t="s">
        <v>27</v>
      </c>
      <c r="C230" s="0" t="s">
        <v>1021</v>
      </c>
      <c r="D230" s="0" t="s">
        <v>1055</v>
      </c>
      <c r="E230" s="5" t="s">
        <v>1056</v>
      </c>
      <c r="F230" s="0" t="s">
        <v>6536</v>
      </c>
      <c r="G230" s="0" t="s">
        <v>6511</v>
      </c>
      <c r="H230" s="2">
        <v>12</v>
      </c>
    </row>
    <row r="231">
      <c r="A231" s="0">
        <v>172</v>
      </c>
      <c r="B231" s="0" t="s">
        <v>27</v>
      </c>
      <c r="C231" s="0" t="s">
        <v>1021</v>
      </c>
      <c r="D231" s="0" t="s">
        <v>1055</v>
      </c>
      <c r="E231" s="5" t="s">
        <v>1056</v>
      </c>
      <c r="F231" s="0" t="s">
        <v>6537</v>
      </c>
      <c r="G231" s="0" t="s">
        <v>6511</v>
      </c>
      <c r="H231" s="2">
        <v>8</v>
      </c>
    </row>
    <row r="232">
      <c r="A232" s="0">
        <v>173</v>
      </c>
      <c r="B232" s="0" t="s">
        <v>27</v>
      </c>
      <c r="C232" s="0" t="s">
        <v>1021</v>
      </c>
      <c r="D232" s="0" t="s">
        <v>1061</v>
      </c>
      <c r="E232" s="5" t="s">
        <v>1062</v>
      </c>
      <c r="F232" s="0" t="s">
        <v>6538</v>
      </c>
      <c r="G232" s="0" t="s">
        <v>6534</v>
      </c>
      <c r="H232" s="2">
        <v>18</v>
      </c>
    </row>
    <row r="233">
      <c r="A233" s="0">
        <v>174</v>
      </c>
      <c r="B233" s="0" t="s">
        <v>27</v>
      </c>
      <c r="C233" s="0" t="s">
        <v>1021</v>
      </c>
      <c r="D233" s="0" t="s">
        <v>1067</v>
      </c>
      <c r="E233" s="5" t="s">
        <v>1068</v>
      </c>
      <c r="F233" s="0" t="s">
        <v>6539</v>
      </c>
      <c r="G233" s="0" t="s">
        <v>6540</v>
      </c>
      <c r="H233" s="2">
        <v>80</v>
      </c>
    </row>
    <row r="234">
      <c r="A234" s="0">
        <v>174</v>
      </c>
      <c r="B234" s="0" t="s">
        <v>27</v>
      </c>
      <c r="C234" s="0" t="s">
        <v>1021</v>
      </c>
      <c r="D234" s="0" t="s">
        <v>1067</v>
      </c>
      <c r="E234" s="5" t="s">
        <v>1068</v>
      </c>
      <c r="F234" s="0" t="s">
        <v>6541</v>
      </c>
      <c r="G234" s="0" t="s">
        <v>6542</v>
      </c>
      <c r="H234" s="2">
        <v>15</v>
      </c>
    </row>
    <row r="235">
      <c r="A235" s="0">
        <v>174</v>
      </c>
      <c r="B235" s="0" t="s">
        <v>27</v>
      </c>
      <c r="C235" s="0" t="s">
        <v>1021</v>
      </c>
      <c r="D235" s="0" t="s">
        <v>1067</v>
      </c>
      <c r="E235" s="5" t="s">
        <v>1068</v>
      </c>
      <c r="F235" s="0" t="s">
        <v>6543</v>
      </c>
      <c r="G235" s="0" t="s">
        <v>6544</v>
      </c>
      <c r="H235" s="2">
        <v>800</v>
      </c>
    </row>
    <row r="236">
      <c r="A236" s="0">
        <v>175</v>
      </c>
      <c r="B236" s="0" t="s">
        <v>27</v>
      </c>
      <c r="C236" s="0" t="s">
        <v>1021</v>
      </c>
      <c r="D236" s="0" t="s">
        <v>1071</v>
      </c>
      <c r="E236" s="5" t="s">
        <v>1072</v>
      </c>
      <c r="F236" s="0" t="s">
        <v>6545</v>
      </c>
      <c r="G236" s="0" t="s">
        <v>6534</v>
      </c>
      <c r="H236" s="2">
        <v>141</v>
      </c>
      <c r="I236" s="0" t="s">
        <v>189</v>
      </c>
    </row>
    <row r="237">
      <c r="A237" s="0">
        <v>175</v>
      </c>
      <c r="B237" s="0" t="s">
        <v>27</v>
      </c>
      <c r="C237" s="0" t="s">
        <v>1021</v>
      </c>
      <c r="D237" s="0" t="s">
        <v>1071</v>
      </c>
      <c r="E237" s="5" t="s">
        <v>1072</v>
      </c>
      <c r="F237" s="0" t="s">
        <v>6546</v>
      </c>
      <c r="G237" s="0" t="s">
        <v>6540</v>
      </c>
      <c r="H237" s="2">
        <v>60</v>
      </c>
      <c r="I237" s="0" t="s">
        <v>189</v>
      </c>
    </row>
    <row r="238">
      <c r="A238" s="0">
        <v>175</v>
      </c>
      <c r="B238" s="0" t="s">
        <v>27</v>
      </c>
      <c r="C238" s="0" t="s">
        <v>1021</v>
      </c>
      <c r="D238" s="0" t="s">
        <v>1071</v>
      </c>
      <c r="E238" s="5" t="s">
        <v>1072</v>
      </c>
      <c r="F238" s="0" t="s">
        <v>6547</v>
      </c>
      <c r="G238" s="0" t="s">
        <v>6548</v>
      </c>
      <c r="H238" s="2">
        <v>63</v>
      </c>
      <c r="I238" s="0" t="s">
        <v>189</v>
      </c>
    </row>
    <row r="239">
      <c r="A239" s="0">
        <v>175</v>
      </c>
      <c r="B239" s="0" t="s">
        <v>27</v>
      </c>
      <c r="C239" s="0" t="s">
        <v>1021</v>
      </c>
      <c r="D239" s="0" t="s">
        <v>1071</v>
      </c>
      <c r="E239" s="5" t="s">
        <v>1072</v>
      </c>
      <c r="F239" s="0" t="s">
        <v>6549</v>
      </c>
      <c r="G239" s="0" t="s">
        <v>6550</v>
      </c>
      <c r="H239" s="2">
        <v>79</v>
      </c>
      <c r="I239" s="0" t="s">
        <v>189</v>
      </c>
    </row>
    <row r="240">
      <c r="A240" s="0">
        <v>175</v>
      </c>
      <c r="B240" s="0" t="s">
        <v>27</v>
      </c>
      <c r="C240" s="0" t="s">
        <v>1021</v>
      </c>
      <c r="D240" s="0" t="s">
        <v>1071</v>
      </c>
      <c r="E240" s="5" t="s">
        <v>1072</v>
      </c>
      <c r="F240" s="0" t="s">
        <v>6551</v>
      </c>
      <c r="G240" s="0" t="s">
        <v>6552</v>
      </c>
      <c r="H240" s="2">
        <v>132</v>
      </c>
      <c r="I240" s="0" t="s">
        <v>189</v>
      </c>
    </row>
    <row r="241">
      <c r="A241" s="0">
        <v>175</v>
      </c>
      <c r="B241" s="0" t="s">
        <v>27</v>
      </c>
      <c r="C241" s="0" t="s">
        <v>1021</v>
      </c>
      <c r="D241" s="0" t="s">
        <v>1071</v>
      </c>
      <c r="E241" s="5" t="s">
        <v>1072</v>
      </c>
      <c r="F241" s="0" t="s">
        <v>6553</v>
      </c>
      <c r="G241" s="0" t="s">
        <v>6554</v>
      </c>
      <c r="H241" s="2">
        <v>1400</v>
      </c>
      <c r="I241" s="0" t="s">
        <v>189</v>
      </c>
    </row>
    <row r="242">
      <c r="A242" s="0">
        <v>175</v>
      </c>
      <c r="B242" s="0" t="s">
        <v>27</v>
      </c>
      <c r="C242" s="0" t="s">
        <v>1021</v>
      </c>
      <c r="D242" s="0" t="s">
        <v>1071</v>
      </c>
      <c r="E242" s="5" t="s">
        <v>1072</v>
      </c>
      <c r="F242" s="0" t="s">
        <v>6555</v>
      </c>
      <c r="G242" s="0" t="s">
        <v>6556</v>
      </c>
      <c r="H242" s="2">
        <v>220</v>
      </c>
      <c r="I242" s="0" t="s">
        <v>189</v>
      </c>
    </row>
    <row r="243">
      <c r="A243" s="0">
        <v>175</v>
      </c>
      <c r="B243" s="0" t="s">
        <v>27</v>
      </c>
      <c r="C243" s="0" t="s">
        <v>1021</v>
      </c>
      <c r="D243" s="0" t="s">
        <v>1071</v>
      </c>
      <c r="E243" s="5" t="s">
        <v>1072</v>
      </c>
      <c r="F243" s="0" t="s">
        <v>6557</v>
      </c>
      <c r="G243" s="0" t="s">
        <v>6556</v>
      </c>
      <c r="H243" s="2">
        <v>100</v>
      </c>
      <c r="I243" s="0" t="s">
        <v>189</v>
      </c>
    </row>
    <row r="244">
      <c r="A244" s="0">
        <v>175</v>
      </c>
      <c r="B244" s="0" t="s">
        <v>27</v>
      </c>
      <c r="C244" s="0" t="s">
        <v>1021</v>
      </c>
      <c r="D244" s="0" t="s">
        <v>1071</v>
      </c>
      <c r="E244" s="5" t="s">
        <v>1072</v>
      </c>
      <c r="F244" s="0" t="s">
        <v>6558</v>
      </c>
      <c r="G244" s="0" t="s">
        <v>6523</v>
      </c>
      <c r="H244" s="2">
        <v>800</v>
      </c>
      <c r="I244" s="0" t="s">
        <v>189</v>
      </c>
    </row>
    <row r="245">
      <c r="A245" s="0">
        <v>175</v>
      </c>
      <c r="B245" s="0" t="s">
        <v>27</v>
      </c>
      <c r="C245" s="0" t="s">
        <v>1021</v>
      </c>
      <c r="D245" s="0" t="s">
        <v>1071</v>
      </c>
      <c r="E245" s="5" t="s">
        <v>1072</v>
      </c>
      <c r="F245" s="0" t="s">
        <v>6295</v>
      </c>
      <c r="G245" s="0" t="s">
        <v>6559</v>
      </c>
      <c r="H245" s="2">
        <v>193</v>
      </c>
      <c r="I245" s="0" t="s">
        <v>189</v>
      </c>
    </row>
    <row r="246">
      <c r="A246" s="0">
        <v>176</v>
      </c>
      <c r="B246" s="0" t="s">
        <v>27</v>
      </c>
      <c r="C246" s="0" t="s">
        <v>1021</v>
      </c>
      <c r="D246" s="0" t="s">
        <v>1075</v>
      </c>
      <c r="E246" s="5" t="s">
        <v>1076</v>
      </c>
      <c r="F246" s="0" t="s">
        <v>6560</v>
      </c>
      <c r="G246" s="0" t="s">
        <v>6561</v>
      </c>
      <c r="H246" s="2">
        <v>220</v>
      </c>
      <c r="I246" s="0" t="s">
        <v>196</v>
      </c>
    </row>
    <row r="247">
      <c r="A247" s="0">
        <v>176</v>
      </c>
      <c r="B247" s="0" t="s">
        <v>27</v>
      </c>
      <c r="C247" s="0" t="s">
        <v>1021</v>
      </c>
      <c r="D247" s="0" t="s">
        <v>1075</v>
      </c>
      <c r="E247" s="5" t="s">
        <v>1076</v>
      </c>
      <c r="F247" s="0" t="s">
        <v>6562</v>
      </c>
      <c r="G247" s="0" t="s">
        <v>6554</v>
      </c>
      <c r="H247" s="2">
        <v>82</v>
      </c>
      <c r="I247" s="0" t="s">
        <v>196</v>
      </c>
    </row>
    <row r="248">
      <c r="A248" s="0">
        <v>176</v>
      </c>
      <c r="B248" s="0" t="s">
        <v>27</v>
      </c>
      <c r="C248" s="0" t="s">
        <v>1021</v>
      </c>
      <c r="D248" s="0" t="s">
        <v>1075</v>
      </c>
      <c r="E248" s="5" t="s">
        <v>1076</v>
      </c>
      <c r="F248" s="0" t="s">
        <v>6563</v>
      </c>
      <c r="G248" s="0" t="s">
        <v>6564</v>
      </c>
      <c r="H248" s="2">
        <v>225</v>
      </c>
      <c r="I248" s="0" t="s">
        <v>196</v>
      </c>
    </row>
    <row r="249">
      <c r="A249" s="0">
        <v>176</v>
      </c>
      <c r="B249" s="0" t="s">
        <v>27</v>
      </c>
      <c r="C249" s="0" t="s">
        <v>1021</v>
      </c>
      <c r="D249" s="0" t="s">
        <v>1075</v>
      </c>
      <c r="E249" s="5" t="s">
        <v>1076</v>
      </c>
      <c r="F249" s="0" t="s">
        <v>6565</v>
      </c>
      <c r="G249" s="0" t="s">
        <v>6566</v>
      </c>
      <c r="H249" s="2">
        <v>1517</v>
      </c>
      <c r="I249" s="0" t="s">
        <v>196</v>
      </c>
    </row>
    <row r="250">
      <c r="A250" s="0">
        <v>177</v>
      </c>
      <c r="B250" s="0" t="s">
        <v>27</v>
      </c>
      <c r="C250" s="0" t="s">
        <v>1021</v>
      </c>
      <c r="D250" s="0" t="s">
        <v>1079</v>
      </c>
      <c r="E250" s="5" t="s">
        <v>1080</v>
      </c>
      <c r="F250" s="0" t="s">
        <v>6567</v>
      </c>
      <c r="G250" s="0" t="s">
        <v>6568</v>
      </c>
      <c r="H250" s="2">
        <v>6</v>
      </c>
    </row>
    <row r="251">
      <c r="A251" s="0">
        <v>177</v>
      </c>
      <c r="B251" s="0" t="s">
        <v>27</v>
      </c>
      <c r="C251" s="0" t="s">
        <v>1021</v>
      </c>
      <c r="D251" s="0" t="s">
        <v>1079</v>
      </c>
      <c r="E251" s="5" t="s">
        <v>1080</v>
      </c>
      <c r="F251" s="0" t="s">
        <v>6569</v>
      </c>
      <c r="G251" s="0" t="s">
        <v>6559</v>
      </c>
      <c r="H251" s="2">
        <v>74</v>
      </c>
    </row>
    <row r="252">
      <c r="A252" s="0">
        <v>178</v>
      </c>
      <c r="B252" s="0" t="s">
        <v>27</v>
      </c>
      <c r="C252" s="0" t="s">
        <v>1021</v>
      </c>
      <c r="D252" s="0" t="s">
        <v>1084</v>
      </c>
      <c r="E252" s="5" t="s">
        <v>1085</v>
      </c>
      <c r="F252" s="0" t="s">
        <v>6570</v>
      </c>
      <c r="G252" s="0" t="s">
        <v>6571</v>
      </c>
      <c r="H252" s="2">
        <v>1</v>
      </c>
    </row>
    <row r="253">
      <c r="A253" s="0">
        <v>179</v>
      </c>
      <c r="B253" s="0" t="s">
        <v>27</v>
      </c>
      <c r="C253" s="0" t="s">
        <v>1021</v>
      </c>
      <c r="D253" s="0" t="s">
        <v>1088</v>
      </c>
      <c r="E253" s="5" t="s">
        <v>1089</v>
      </c>
      <c r="F253" s="0" t="s">
        <v>6572</v>
      </c>
      <c r="G253" s="0" t="s">
        <v>6542</v>
      </c>
      <c r="H253" s="2">
        <v>0</v>
      </c>
    </row>
    <row r="254">
      <c r="A254" s="0">
        <v>179</v>
      </c>
      <c r="B254" s="0" t="s">
        <v>27</v>
      </c>
      <c r="C254" s="0" t="s">
        <v>1021</v>
      </c>
      <c r="D254" s="0" t="s">
        <v>1088</v>
      </c>
      <c r="E254" s="5" t="s">
        <v>1089</v>
      </c>
      <c r="F254" s="0" t="s">
        <v>6573</v>
      </c>
      <c r="G254" s="0" t="s">
        <v>6554</v>
      </c>
      <c r="H254" s="2">
        <v>4</v>
      </c>
    </row>
    <row r="255">
      <c r="A255" s="0">
        <v>180</v>
      </c>
      <c r="B255" s="0" t="s">
        <v>27</v>
      </c>
      <c r="C255" s="0" t="s">
        <v>1021</v>
      </c>
      <c r="D255" s="0" t="s">
        <v>1092</v>
      </c>
      <c r="E255" s="5" t="s">
        <v>1093</v>
      </c>
      <c r="F255" s="0" t="s">
        <v>6574</v>
      </c>
      <c r="G255" s="0" t="s">
        <v>6575</v>
      </c>
      <c r="H255" s="2">
        <v>29</v>
      </c>
    </row>
    <row r="256">
      <c r="A256" s="0">
        <v>181</v>
      </c>
      <c r="B256" s="0" t="s">
        <v>27</v>
      </c>
      <c r="C256" s="0" t="s">
        <v>1021</v>
      </c>
      <c r="D256" s="0" t="s">
        <v>1096</v>
      </c>
      <c r="E256" s="5" t="s">
        <v>1097</v>
      </c>
      <c r="F256" s="0" t="s">
        <v>6576</v>
      </c>
      <c r="G256" s="0" t="s">
        <v>6554</v>
      </c>
      <c r="H256" s="2">
        <v>11</v>
      </c>
    </row>
    <row r="257">
      <c r="A257" s="0">
        <v>182</v>
      </c>
      <c r="B257" s="0" t="s">
        <v>27</v>
      </c>
      <c r="C257" s="0" t="s">
        <v>1021</v>
      </c>
      <c r="D257" s="0" t="s">
        <v>1099</v>
      </c>
      <c r="E257" s="5" t="s">
        <v>1100</v>
      </c>
      <c r="F257" s="0" t="s">
        <v>6576</v>
      </c>
      <c r="G257" s="0" t="s">
        <v>6554</v>
      </c>
      <c r="H257" s="2">
        <v>2</v>
      </c>
    </row>
    <row r="258">
      <c r="A258" s="0">
        <v>182</v>
      </c>
      <c r="B258" s="0" t="s">
        <v>27</v>
      </c>
      <c r="C258" s="0" t="s">
        <v>1021</v>
      </c>
      <c r="D258" s="0" t="s">
        <v>1099</v>
      </c>
      <c r="E258" s="5" t="s">
        <v>1100</v>
      </c>
      <c r="F258" s="0" t="s">
        <v>6577</v>
      </c>
      <c r="G258" s="0" t="s">
        <v>6578</v>
      </c>
      <c r="H258" s="2">
        <v>13</v>
      </c>
    </row>
    <row r="259">
      <c r="A259" s="0">
        <v>183</v>
      </c>
      <c r="B259" s="0" t="s">
        <v>27</v>
      </c>
      <c r="C259" s="0" t="s">
        <v>1021</v>
      </c>
      <c r="D259" s="0" t="s">
        <v>1105</v>
      </c>
      <c r="E259" s="5" t="s">
        <v>1106</v>
      </c>
      <c r="F259" s="0" t="s">
        <v>6579</v>
      </c>
      <c r="G259" s="0" t="s">
        <v>6530</v>
      </c>
      <c r="H259" s="2">
        <v>152</v>
      </c>
      <c r="I259" s="0" t="s">
        <v>1107</v>
      </c>
    </row>
    <row r="260">
      <c r="A260" s="0">
        <v>184</v>
      </c>
      <c r="B260" s="0" t="s">
        <v>27</v>
      </c>
      <c r="C260" s="0" t="s">
        <v>1021</v>
      </c>
      <c r="D260" s="0" t="s">
        <v>1111</v>
      </c>
      <c r="E260" s="5" t="s">
        <v>1112</v>
      </c>
      <c r="F260" s="0" t="s">
        <v>6580</v>
      </c>
      <c r="G260" s="0" t="s">
        <v>6578</v>
      </c>
      <c r="H260" s="2">
        <v>11</v>
      </c>
      <c r="I260" s="0" t="s">
        <v>239</v>
      </c>
    </row>
    <row r="261">
      <c r="A261" s="0">
        <v>184</v>
      </c>
      <c r="B261" s="0" t="s">
        <v>27</v>
      </c>
      <c r="C261" s="0" t="s">
        <v>1021</v>
      </c>
      <c r="D261" s="0" t="s">
        <v>1111</v>
      </c>
      <c r="E261" s="5" t="s">
        <v>1112</v>
      </c>
      <c r="F261" s="0" t="s">
        <v>6581</v>
      </c>
      <c r="G261" s="0" t="s">
        <v>6534</v>
      </c>
      <c r="H261" s="2">
        <v>43</v>
      </c>
      <c r="I261" s="0" t="s">
        <v>239</v>
      </c>
    </row>
    <row r="262">
      <c r="A262" s="0">
        <v>184</v>
      </c>
      <c r="B262" s="0" t="s">
        <v>27</v>
      </c>
      <c r="C262" s="0" t="s">
        <v>1021</v>
      </c>
      <c r="D262" s="0" t="s">
        <v>1111</v>
      </c>
      <c r="E262" s="5" t="s">
        <v>1112</v>
      </c>
      <c r="F262" s="0" t="s">
        <v>6582</v>
      </c>
      <c r="G262" s="0" t="s">
        <v>6540</v>
      </c>
      <c r="H262" s="2">
        <v>1</v>
      </c>
      <c r="I262" s="0" t="s">
        <v>239</v>
      </c>
    </row>
    <row r="263">
      <c r="A263" s="0">
        <v>185</v>
      </c>
      <c r="B263" s="0" t="s">
        <v>27</v>
      </c>
      <c r="C263" s="0" t="s">
        <v>1021</v>
      </c>
      <c r="D263" s="0" t="s">
        <v>1115</v>
      </c>
      <c r="E263" s="5" t="s">
        <v>1116</v>
      </c>
      <c r="F263" s="0" t="s">
        <v>6583</v>
      </c>
      <c r="G263" s="0" t="s">
        <v>6561</v>
      </c>
      <c r="H263" s="2">
        <v>51</v>
      </c>
    </row>
    <row r="264">
      <c r="A264" s="0">
        <v>186</v>
      </c>
      <c r="B264" s="0" t="s">
        <v>27</v>
      </c>
      <c r="C264" s="0" t="s">
        <v>1021</v>
      </c>
      <c r="D264" s="0" t="s">
        <v>1119</v>
      </c>
      <c r="E264" s="5" t="s">
        <v>1120</v>
      </c>
      <c r="F264" s="0" t="s">
        <v>6584</v>
      </c>
      <c r="G264" s="0" t="s">
        <v>6585</v>
      </c>
      <c r="H264" s="2">
        <v>91</v>
      </c>
    </row>
    <row r="265">
      <c r="A265" s="0">
        <v>187</v>
      </c>
      <c r="B265" s="0" t="s">
        <v>27</v>
      </c>
      <c r="C265" s="0" t="s">
        <v>1021</v>
      </c>
      <c r="D265" s="0" t="s">
        <v>1123</v>
      </c>
      <c r="E265" s="5" t="s">
        <v>1124</v>
      </c>
      <c r="F265" s="0" t="s">
        <v>6586</v>
      </c>
      <c r="G265" s="0" t="s">
        <v>6587</v>
      </c>
      <c r="H265" s="2">
        <v>30</v>
      </c>
    </row>
    <row r="266">
      <c r="A266" s="0">
        <v>188</v>
      </c>
      <c r="B266" s="0" t="s">
        <v>27</v>
      </c>
      <c r="C266" s="0" t="s">
        <v>1021</v>
      </c>
      <c r="D266" s="0" t="s">
        <v>1128</v>
      </c>
      <c r="E266" s="5" t="s">
        <v>1129</v>
      </c>
      <c r="F266" s="0" t="s">
        <v>6588</v>
      </c>
      <c r="G266" s="0" t="s">
        <v>6589</v>
      </c>
      <c r="H266" s="2">
        <v>4</v>
      </c>
    </row>
    <row r="267">
      <c r="A267" s="0">
        <v>188</v>
      </c>
      <c r="B267" s="0" t="s">
        <v>27</v>
      </c>
      <c r="C267" s="0" t="s">
        <v>1021</v>
      </c>
      <c r="D267" s="0" t="s">
        <v>1128</v>
      </c>
      <c r="E267" s="5" t="s">
        <v>1129</v>
      </c>
      <c r="F267" s="0" t="s">
        <v>6590</v>
      </c>
      <c r="G267" s="0" t="s">
        <v>6510</v>
      </c>
      <c r="H267" s="2">
        <v>43</v>
      </c>
    </row>
    <row r="268">
      <c r="A268" s="0">
        <v>188</v>
      </c>
      <c r="B268" s="0" t="s">
        <v>27</v>
      </c>
      <c r="C268" s="0" t="s">
        <v>1021</v>
      </c>
      <c r="D268" s="0" t="s">
        <v>1128</v>
      </c>
      <c r="E268" s="5" t="s">
        <v>1129</v>
      </c>
      <c r="F268" s="0" t="s">
        <v>6591</v>
      </c>
      <c r="G268" s="0" t="s">
        <v>6592</v>
      </c>
      <c r="H268" s="2">
        <v>28</v>
      </c>
    </row>
    <row r="269">
      <c r="A269" s="0">
        <v>188</v>
      </c>
      <c r="B269" s="0" t="s">
        <v>27</v>
      </c>
      <c r="C269" s="0" t="s">
        <v>1021</v>
      </c>
      <c r="D269" s="0" t="s">
        <v>1128</v>
      </c>
      <c r="E269" s="5" t="s">
        <v>1129</v>
      </c>
      <c r="F269" s="0" t="s">
        <v>6593</v>
      </c>
      <c r="G269" s="0" t="s">
        <v>6548</v>
      </c>
      <c r="H269" s="2">
        <v>40</v>
      </c>
    </row>
    <row r="270">
      <c r="A270" s="0">
        <v>188</v>
      </c>
      <c r="B270" s="0" t="s">
        <v>27</v>
      </c>
      <c r="C270" s="0" t="s">
        <v>1021</v>
      </c>
      <c r="D270" s="0" t="s">
        <v>1128</v>
      </c>
      <c r="E270" s="5" t="s">
        <v>1129</v>
      </c>
      <c r="F270" s="0" t="s">
        <v>6594</v>
      </c>
      <c r="G270" s="0" t="s">
        <v>6595</v>
      </c>
      <c r="H270" s="2">
        <v>178</v>
      </c>
    </row>
    <row r="271">
      <c r="A271" s="0">
        <v>189</v>
      </c>
      <c r="B271" s="0" t="s">
        <v>27</v>
      </c>
      <c r="C271" s="0" t="s">
        <v>1021</v>
      </c>
      <c r="D271" s="0" t="s">
        <v>1132</v>
      </c>
      <c r="E271" s="5" t="s">
        <v>1133</v>
      </c>
      <c r="F271" s="0" t="s">
        <v>6499</v>
      </c>
      <c r="G271" s="0" t="s">
        <v>6500</v>
      </c>
      <c r="H271" s="2">
        <v>8</v>
      </c>
    </row>
    <row r="272">
      <c r="A272" s="0">
        <v>189</v>
      </c>
      <c r="B272" s="0" t="s">
        <v>27</v>
      </c>
      <c r="C272" s="0" t="s">
        <v>1021</v>
      </c>
      <c r="D272" s="0" t="s">
        <v>1132</v>
      </c>
      <c r="E272" s="5" t="s">
        <v>1133</v>
      </c>
      <c r="F272" s="0" t="s">
        <v>6596</v>
      </c>
      <c r="G272" s="0" t="s">
        <v>6511</v>
      </c>
      <c r="H272" s="2">
        <v>80</v>
      </c>
    </row>
    <row r="273">
      <c r="A273" s="0">
        <v>190</v>
      </c>
      <c r="B273" s="0" t="s">
        <v>27</v>
      </c>
      <c r="C273" s="0" t="s">
        <v>1021</v>
      </c>
      <c r="D273" s="0" t="s">
        <v>1137</v>
      </c>
      <c r="E273" s="5" t="s">
        <v>1138</v>
      </c>
      <c r="F273" s="0" t="s">
        <v>6597</v>
      </c>
      <c r="G273" s="0" t="s">
        <v>6531</v>
      </c>
      <c r="H273" s="2">
        <v>20</v>
      </c>
    </row>
    <row r="274">
      <c r="A274" s="0">
        <v>190</v>
      </c>
      <c r="B274" s="0" t="s">
        <v>27</v>
      </c>
      <c r="C274" s="0" t="s">
        <v>1021</v>
      </c>
      <c r="D274" s="0" t="s">
        <v>1137</v>
      </c>
      <c r="E274" s="5" t="s">
        <v>1138</v>
      </c>
      <c r="F274" s="0" t="s">
        <v>6598</v>
      </c>
      <c r="G274" s="0" t="s">
        <v>6542</v>
      </c>
      <c r="H274" s="2">
        <v>550</v>
      </c>
    </row>
    <row r="275">
      <c r="A275" s="0">
        <v>191</v>
      </c>
      <c r="B275" s="0" t="s">
        <v>27</v>
      </c>
      <c r="C275" s="0" t="s">
        <v>1021</v>
      </c>
      <c r="D275" s="0" t="s">
        <v>1142</v>
      </c>
      <c r="E275" s="5" t="s">
        <v>1143</v>
      </c>
      <c r="F275" s="0" t="s">
        <v>6599</v>
      </c>
      <c r="G275" s="0" t="s">
        <v>6600</v>
      </c>
      <c r="H275" s="2">
        <v>28</v>
      </c>
      <c r="I275" s="0" t="s">
        <v>1144</v>
      </c>
    </row>
    <row r="276">
      <c r="A276" s="0">
        <v>192</v>
      </c>
      <c r="B276" s="0" t="s">
        <v>27</v>
      </c>
      <c r="C276" s="0" t="s">
        <v>1021</v>
      </c>
      <c r="D276" s="0" t="s">
        <v>1148</v>
      </c>
      <c r="E276" s="5" t="s">
        <v>1149</v>
      </c>
      <c r="F276" s="0" t="s">
        <v>6601</v>
      </c>
      <c r="G276" s="0" t="s">
        <v>6578</v>
      </c>
      <c r="H276" s="2">
        <v>6</v>
      </c>
      <c r="I276" s="0" t="s">
        <v>1150</v>
      </c>
    </row>
    <row r="277">
      <c r="A277" s="0">
        <v>192</v>
      </c>
      <c r="B277" s="0" t="s">
        <v>27</v>
      </c>
      <c r="C277" s="0" t="s">
        <v>1021</v>
      </c>
      <c r="D277" s="0" t="s">
        <v>1148</v>
      </c>
      <c r="E277" s="5" t="s">
        <v>1149</v>
      </c>
      <c r="F277" s="0" t="s">
        <v>6602</v>
      </c>
      <c r="G277" s="0" t="s">
        <v>6532</v>
      </c>
      <c r="H277" s="2">
        <v>110</v>
      </c>
      <c r="I277" s="0" t="s">
        <v>1150</v>
      </c>
    </row>
    <row r="278">
      <c r="A278" s="0">
        <v>192</v>
      </c>
      <c r="B278" s="0" t="s">
        <v>27</v>
      </c>
      <c r="C278" s="0" t="s">
        <v>1021</v>
      </c>
      <c r="D278" s="0" t="s">
        <v>1148</v>
      </c>
      <c r="E278" s="5" t="s">
        <v>1149</v>
      </c>
      <c r="F278" s="0" t="s">
        <v>6603</v>
      </c>
      <c r="G278" s="0" t="s">
        <v>6532</v>
      </c>
      <c r="H278" s="2">
        <v>124</v>
      </c>
      <c r="I278" s="0" t="s">
        <v>1150</v>
      </c>
    </row>
    <row r="279">
      <c r="A279" s="0">
        <v>192</v>
      </c>
      <c r="B279" s="0" t="s">
        <v>27</v>
      </c>
      <c r="C279" s="0" t="s">
        <v>1021</v>
      </c>
      <c r="D279" s="0" t="s">
        <v>1148</v>
      </c>
      <c r="E279" s="5" t="s">
        <v>1149</v>
      </c>
      <c r="F279" s="0" t="s">
        <v>6604</v>
      </c>
      <c r="G279" s="0" t="s">
        <v>6532</v>
      </c>
      <c r="H279" s="2">
        <v>3</v>
      </c>
      <c r="I279" s="0" t="s">
        <v>1150</v>
      </c>
    </row>
    <row r="280">
      <c r="A280" s="0">
        <v>193</v>
      </c>
      <c r="B280" s="0" t="s">
        <v>27</v>
      </c>
      <c r="C280" s="0" t="s">
        <v>1021</v>
      </c>
      <c r="D280" s="0" t="s">
        <v>1153</v>
      </c>
      <c r="E280" s="5" t="s">
        <v>1154</v>
      </c>
      <c r="F280" s="0" t="s">
        <v>6576</v>
      </c>
      <c r="G280" s="0" t="s">
        <v>6554</v>
      </c>
      <c r="H280" s="2">
        <v>1700</v>
      </c>
    </row>
    <row r="281">
      <c r="A281" s="0">
        <v>194</v>
      </c>
      <c r="B281" s="0" t="s">
        <v>27</v>
      </c>
      <c r="C281" s="0" t="s">
        <v>1021</v>
      </c>
      <c r="D281" s="0" t="s">
        <v>1156</v>
      </c>
      <c r="E281" s="5" t="s">
        <v>1157</v>
      </c>
      <c r="F281" s="0" t="s">
        <v>6605</v>
      </c>
      <c r="G281" s="0" t="s">
        <v>6606</v>
      </c>
      <c r="H281" s="2">
        <v>50</v>
      </c>
    </row>
    <row r="282">
      <c r="A282" s="0">
        <v>194</v>
      </c>
      <c r="B282" s="0" t="s">
        <v>27</v>
      </c>
      <c r="C282" s="0" t="s">
        <v>1021</v>
      </c>
      <c r="D282" s="0" t="s">
        <v>1156</v>
      </c>
      <c r="E282" s="5" t="s">
        <v>1157</v>
      </c>
      <c r="F282" s="0" t="s">
        <v>6607</v>
      </c>
      <c r="G282" s="0" t="s">
        <v>6606</v>
      </c>
      <c r="H282" s="2">
        <v>250</v>
      </c>
    </row>
    <row r="283">
      <c r="A283" s="0">
        <v>194</v>
      </c>
      <c r="B283" s="0" t="s">
        <v>27</v>
      </c>
      <c r="C283" s="0" t="s">
        <v>1021</v>
      </c>
      <c r="D283" s="0" t="s">
        <v>1156</v>
      </c>
      <c r="E283" s="5" t="s">
        <v>1157</v>
      </c>
      <c r="F283" s="0" t="s">
        <v>6605</v>
      </c>
      <c r="G283" s="0" t="s">
        <v>6608</v>
      </c>
      <c r="H283" s="2">
        <v>10</v>
      </c>
    </row>
    <row r="284">
      <c r="A284" s="0">
        <v>195</v>
      </c>
      <c r="B284" s="0" t="s">
        <v>27</v>
      </c>
      <c r="C284" s="0" t="s">
        <v>1021</v>
      </c>
      <c r="D284" s="0" t="s">
        <v>1161</v>
      </c>
      <c r="E284" s="5" t="s">
        <v>1162</v>
      </c>
      <c r="F284" s="0" t="s">
        <v>6609</v>
      </c>
      <c r="G284" s="0" t="s">
        <v>6610</v>
      </c>
      <c r="H284" s="2">
        <v>50</v>
      </c>
    </row>
    <row r="285">
      <c r="A285" s="0">
        <v>195</v>
      </c>
      <c r="B285" s="0" t="s">
        <v>27</v>
      </c>
      <c r="C285" s="0" t="s">
        <v>1021</v>
      </c>
      <c r="D285" s="0" t="s">
        <v>1161</v>
      </c>
      <c r="E285" s="5" t="s">
        <v>1162</v>
      </c>
      <c r="F285" s="0" t="s">
        <v>6609</v>
      </c>
      <c r="G285" s="0" t="s">
        <v>6611</v>
      </c>
      <c r="H285" s="2">
        <v>120</v>
      </c>
    </row>
    <row r="286">
      <c r="A286" s="0">
        <v>195</v>
      </c>
      <c r="B286" s="0" t="s">
        <v>27</v>
      </c>
      <c r="C286" s="0" t="s">
        <v>1021</v>
      </c>
      <c r="D286" s="0" t="s">
        <v>1161</v>
      </c>
      <c r="E286" s="5" t="s">
        <v>1162</v>
      </c>
      <c r="F286" s="0" t="s">
        <v>6612</v>
      </c>
      <c r="G286" s="0" t="s">
        <v>6611</v>
      </c>
      <c r="H286" s="2">
        <v>50</v>
      </c>
    </row>
    <row r="287">
      <c r="A287" s="0">
        <v>196</v>
      </c>
      <c r="B287" s="0" t="s">
        <v>27</v>
      </c>
      <c r="C287" s="0" t="s">
        <v>1021</v>
      </c>
      <c r="D287" s="0" t="s">
        <v>1164</v>
      </c>
      <c r="E287" s="5" t="s">
        <v>1165</v>
      </c>
      <c r="F287" s="0" t="s">
        <v>6613</v>
      </c>
      <c r="G287" s="0" t="s">
        <v>6532</v>
      </c>
      <c r="H287" s="2">
        <v>4</v>
      </c>
      <c r="I287" s="0" t="s">
        <v>1166</v>
      </c>
    </row>
    <row r="288">
      <c r="A288" s="0">
        <v>196</v>
      </c>
      <c r="B288" s="0" t="s">
        <v>27</v>
      </c>
      <c r="C288" s="0" t="s">
        <v>1021</v>
      </c>
      <c r="D288" s="0" t="s">
        <v>1164</v>
      </c>
      <c r="E288" s="5" t="s">
        <v>1165</v>
      </c>
      <c r="F288" s="0" t="s">
        <v>6614</v>
      </c>
      <c r="G288" s="0" t="s">
        <v>6615</v>
      </c>
      <c r="H288" s="2">
        <v>1</v>
      </c>
      <c r="I288" s="0" t="s">
        <v>1166</v>
      </c>
    </row>
    <row r="289">
      <c r="A289" s="0">
        <v>196</v>
      </c>
      <c r="B289" s="0" t="s">
        <v>27</v>
      </c>
      <c r="C289" s="0" t="s">
        <v>1021</v>
      </c>
      <c r="D289" s="0" t="s">
        <v>1164</v>
      </c>
      <c r="E289" s="5" t="s">
        <v>1165</v>
      </c>
      <c r="F289" s="0" t="s">
        <v>6459</v>
      </c>
      <c r="G289" s="0" t="s">
        <v>6585</v>
      </c>
      <c r="H289" s="2">
        <v>3</v>
      </c>
      <c r="I289" s="0" t="s">
        <v>1166</v>
      </c>
    </row>
    <row r="290">
      <c r="A290" s="0">
        <v>196</v>
      </c>
      <c r="B290" s="0" t="s">
        <v>27</v>
      </c>
      <c r="C290" s="0" t="s">
        <v>1021</v>
      </c>
      <c r="D290" s="0" t="s">
        <v>1164</v>
      </c>
      <c r="E290" s="5" t="s">
        <v>1165</v>
      </c>
      <c r="F290" s="0" t="s">
        <v>6616</v>
      </c>
      <c r="G290" s="0" t="s">
        <v>6617</v>
      </c>
      <c r="H290" s="2">
        <v>5</v>
      </c>
      <c r="I290" s="0" t="s">
        <v>1166</v>
      </c>
    </row>
    <row r="291">
      <c r="A291" s="0">
        <v>196</v>
      </c>
      <c r="B291" s="0" t="s">
        <v>27</v>
      </c>
      <c r="C291" s="0" t="s">
        <v>1021</v>
      </c>
      <c r="D291" s="0" t="s">
        <v>1164</v>
      </c>
      <c r="E291" s="5" t="s">
        <v>1165</v>
      </c>
      <c r="F291" s="0" t="s">
        <v>6618</v>
      </c>
      <c r="G291" s="0" t="s">
        <v>6559</v>
      </c>
      <c r="H291" s="2">
        <v>106</v>
      </c>
      <c r="I291" s="0" t="s">
        <v>1166</v>
      </c>
    </row>
    <row r="292">
      <c r="A292" s="0">
        <v>196</v>
      </c>
      <c r="B292" s="0" t="s">
        <v>27</v>
      </c>
      <c r="C292" s="0" t="s">
        <v>1021</v>
      </c>
      <c r="D292" s="0" t="s">
        <v>1164</v>
      </c>
      <c r="E292" s="5" t="s">
        <v>1165</v>
      </c>
      <c r="F292" s="0" t="s">
        <v>6325</v>
      </c>
      <c r="G292" s="0" t="s">
        <v>6619</v>
      </c>
      <c r="H292" s="2">
        <v>219</v>
      </c>
      <c r="I292" s="0" t="s">
        <v>1166</v>
      </c>
    </row>
    <row r="293">
      <c r="A293" s="0">
        <v>196</v>
      </c>
      <c r="B293" s="0" t="s">
        <v>27</v>
      </c>
      <c r="C293" s="0" t="s">
        <v>1021</v>
      </c>
      <c r="D293" s="0" t="s">
        <v>1164</v>
      </c>
      <c r="E293" s="5" t="s">
        <v>1165</v>
      </c>
      <c r="F293" s="0" t="s">
        <v>6620</v>
      </c>
      <c r="G293" s="0" t="s">
        <v>6621</v>
      </c>
      <c r="H293" s="2">
        <v>300</v>
      </c>
      <c r="I293" s="0" t="s">
        <v>1166</v>
      </c>
    </row>
    <row r="294">
      <c r="A294" s="0">
        <v>197</v>
      </c>
      <c r="B294" s="0" t="s">
        <v>27</v>
      </c>
      <c r="C294" s="0" t="s">
        <v>1021</v>
      </c>
      <c r="D294" s="0" t="s">
        <v>1170</v>
      </c>
      <c r="E294" s="5" t="s">
        <v>1171</v>
      </c>
      <c r="F294" s="0" t="s">
        <v>6622</v>
      </c>
      <c r="G294" s="0" t="s">
        <v>6521</v>
      </c>
      <c r="H294" s="2">
        <v>1</v>
      </c>
    </row>
    <row r="295">
      <c r="A295" s="0">
        <v>197</v>
      </c>
      <c r="B295" s="0" t="s">
        <v>27</v>
      </c>
      <c r="C295" s="0" t="s">
        <v>1021</v>
      </c>
      <c r="D295" s="0" t="s">
        <v>1170</v>
      </c>
      <c r="E295" s="5" t="s">
        <v>1171</v>
      </c>
      <c r="F295" s="0" t="s">
        <v>6319</v>
      </c>
      <c r="G295" s="0" t="s">
        <v>6623</v>
      </c>
      <c r="H295" s="2">
        <v>8</v>
      </c>
    </row>
    <row r="296">
      <c r="A296" s="0">
        <v>197</v>
      </c>
      <c r="B296" s="0" t="s">
        <v>27</v>
      </c>
      <c r="C296" s="0" t="s">
        <v>1021</v>
      </c>
      <c r="D296" s="0" t="s">
        <v>1170</v>
      </c>
      <c r="E296" s="5" t="s">
        <v>1171</v>
      </c>
      <c r="F296" s="0" t="s">
        <v>6624</v>
      </c>
      <c r="G296" s="0" t="s">
        <v>6556</v>
      </c>
      <c r="H296" s="2">
        <v>7</v>
      </c>
    </row>
    <row r="297">
      <c r="A297" s="0">
        <v>197</v>
      </c>
      <c r="B297" s="0" t="s">
        <v>27</v>
      </c>
      <c r="C297" s="0" t="s">
        <v>1021</v>
      </c>
      <c r="D297" s="0" t="s">
        <v>1170</v>
      </c>
      <c r="E297" s="5" t="s">
        <v>1171</v>
      </c>
      <c r="F297" s="0" t="s">
        <v>6625</v>
      </c>
      <c r="G297" s="0" t="s">
        <v>6626</v>
      </c>
      <c r="H297" s="2">
        <v>4</v>
      </c>
    </row>
    <row r="298">
      <c r="A298" s="0">
        <v>197</v>
      </c>
      <c r="B298" s="0" t="s">
        <v>27</v>
      </c>
      <c r="C298" s="0" t="s">
        <v>1021</v>
      </c>
      <c r="D298" s="0" t="s">
        <v>1170</v>
      </c>
      <c r="E298" s="5" t="s">
        <v>1171</v>
      </c>
      <c r="F298" s="0" t="s">
        <v>6627</v>
      </c>
      <c r="G298" s="0" t="s">
        <v>6628</v>
      </c>
      <c r="H298" s="2">
        <v>253</v>
      </c>
    </row>
    <row r="299">
      <c r="A299" s="0">
        <v>198</v>
      </c>
      <c r="B299" s="0" t="s">
        <v>27</v>
      </c>
      <c r="C299" s="0" t="s">
        <v>1021</v>
      </c>
      <c r="D299" s="0" t="s">
        <v>1174</v>
      </c>
      <c r="E299" s="5" t="s">
        <v>1175</v>
      </c>
      <c r="F299" s="0" t="s">
        <v>6629</v>
      </c>
      <c r="G299" s="0" t="s">
        <v>6630</v>
      </c>
      <c r="H299" s="2">
        <v>7</v>
      </c>
    </row>
    <row r="300">
      <c r="A300" s="0">
        <v>198</v>
      </c>
      <c r="B300" s="0" t="s">
        <v>27</v>
      </c>
      <c r="C300" s="0" t="s">
        <v>1021</v>
      </c>
      <c r="D300" s="0" t="s">
        <v>1174</v>
      </c>
      <c r="E300" s="5" t="s">
        <v>1175</v>
      </c>
      <c r="F300" s="0" t="s">
        <v>6499</v>
      </c>
      <c r="G300" s="0" t="s">
        <v>6500</v>
      </c>
      <c r="H300" s="2">
        <v>16</v>
      </c>
    </row>
    <row r="301">
      <c r="A301" s="0">
        <v>199</v>
      </c>
      <c r="B301" s="0" t="s">
        <v>27</v>
      </c>
      <c r="C301" s="0" t="s">
        <v>1021</v>
      </c>
      <c r="D301" s="0" t="s">
        <v>1179</v>
      </c>
      <c r="E301" s="5" t="s">
        <v>1180</v>
      </c>
      <c r="F301" s="0" t="s">
        <v>1644</v>
      </c>
      <c r="G301" s="0" t="s">
        <v>6531</v>
      </c>
      <c r="H301" s="2">
        <v>3</v>
      </c>
    </row>
    <row r="302">
      <c r="A302" s="0">
        <v>199</v>
      </c>
      <c r="B302" s="0" t="s">
        <v>27</v>
      </c>
      <c r="C302" s="0" t="s">
        <v>1021</v>
      </c>
      <c r="D302" s="0" t="s">
        <v>1179</v>
      </c>
      <c r="E302" s="5" t="s">
        <v>1180</v>
      </c>
      <c r="F302" s="0" t="s">
        <v>6631</v>
      </c>
      <c r="G302" s="0" t="s">
        <v>6615</v>
      </c>
      <c r="H302" s="2">
        <v>19</v>
      </c>
    </row>
    <row r="303">
      <c r="A303" s="0">
        <v>199</v>
      </c>
      <c r="B303" s="0" t="s">
        <v>27</v>
      </c>
      <c r="C303" s="0" t="s">
        <v>1021</v>
      </c>
      <c r="D303" s="0" t="s">
        <v>1179</v>
      </c>
      <c r="E303" s="5" t="s">
        <v>1180</v>
      </c>
      <c r="F303" s="0" t="s">
        <v>6632</v>
      </c>
      <c r="G303" s="0" t="s">
        <v>6561</v>
      </c>
      <c r="H303" s="2">
        <v>12</v>
      </c>
    </row>
    <row r="304">
      <c r="A304" s="0">
        <v>200</v>
      </c>
      <c r="B304" s="0" t="s">
        <v>27</v>
      </c>
      <c r="C304" s="0" t="s">
        <v>1021</v>
      </c>
      <c r="D304" s="0" t="s">
        <v>1184</v>
      </c>
      <c r="E304" s="5" t="s">
        <v>1185</v>
      </c>
      <c r="F304" s="0" t="s">
        <v>6633</v>
      </c>
      <c r="G304" s="0" t="s">
        <v>6589</v>
      </c>
      <c r="H304" s="2">
        <v>3</v>
      </c>
      <c r="I304" s="0" t="s">
        <v>1186</v>
      </c>
    </row>
    <row r="305">
      <c r="A305" s="0">
        <v>201</v>
      </c>
      <c r="B305" s="0" t="s">
        <v>27</v>
      </c>
      <c r="C305" s="0" t="s">
        <v>1021</v>
      </c>
      <c r="D305" s="0" t="s">
        <v>1190</v>
      </c>
      <c r="E305" s="5" t="s">
        <v>1191</v>
      </c>
      <c r="F305" s="0" t="s">
        <v>6499</v>
      </c>
      <c r="G305" s="0" t="s">
        <v>6500</v>
      </c>
      <c r="H305" s="2">
        <v>16</v>
      </c>
    </row>
    <row r="306">
      <c r="A306" s="0">
        <v>202</v>
      </c>
      <c r="B306" s="0" t="s">
        <v>27</v>
      </c>
      <c r="C306" s="0" t="s">
        <v>1021</v>
      </c>
      <c r="D306" s="0" t="s">
        <v>1194</v>
      </c>
      <c r="E306" s="5" t="s">
        <v>1195</v>
      </c>
      <c r="F306" s="0" t="s">
        <v>6499</v>
      </c>
      <c r="G306" s="0" t="s">
        <v>6630</v>
      </c>
      <c r="H306" s="2">
        <v>60</v>
      </c>
    </row>
    <row r="307">
      <c r="A307" s="0">
        <v>203</v>
      </c>
      <c r="B307" s="0" t="s">
        <v>27</v>
      </c>
      <c r="C307" s="0" t="s">
        <v>1021</v>
      </c>
      <c r="D307" s="0" t="s">
        <v>1199</v>
      </c>
      <c r="E307" s="5" t="s">
        <v>1200</v>
      </c>
      <c r="F307" s="0" t="s">
        <v>6629</v>
      </c>
      <c r="G307" s="0" t="s">
        <v>6630</v>
      </c>
      <c r="H307" s="2">
        <v>29</v>
      </c>
    </row>
    <row r="308">
      <c r="A308" s="0">
        <v>204</v>
      </c>
      <c r="B308" s="0" t="s">
        <v>27</v>
      </c>
      <c r="C308" s="0" t="s">
        <v>1021</v>
      </c>
      <c r="D308" s="0" t="s">
        <v>1174</v>
      </c>
      <c r="E308" s="5" t="s">
        <v>1203</v>
      </c>
      <c r="F308" s="0" t="s">
        <v>6629</v>
      </c>
      <c r="G308" s="0" t="s">
        <v>6630</v>
      </c>
      <c r="H308" s="2">
        <v>7</v>
      </c>
    </row>
    <row r="309">
      <c r="A309" s="0">
        <v>204</v>
      </c>
      <c r="B309" s="0" t="s">
        <v>27</v>
      </c>
      <c r="C309" s="0" t="s">
        <v>1021</v>
      </c>
      <c r="D309" s="0" t="s">
        <v>1174</v>
      </c>
      <c r="E309" s="5" t="s">
        <v>1203</v>
      </c>
      <c r="F309" s="0" t="s">
        <v>6499</v>
      </c>
      <c r="G309" s="0" t="s">
        <v>6500</v>
      </c>
      <c r="H309" s="2">
        <v>16</v>
      </c>
    </row>
    <row r="310">
      <c r="A310" s="0">
        <v>205</v>
      </c>
      <c r="B310" s="0" t="s">
        <v>27</v>
      </c>
      <c r="C310" s="0" t="s">
        <v>1021</v>
      </c>
      <c r="D310" s="0" t="s">
        <v>1207</v>
      </c>
      <c r="E310" s="5" t="s">
        <v>1208</v>
      </c>
      <c r="F310" s="0" t="s">
        <v>6499</v>
      </c>
      <c r="G310" s="0" t="s">
        <v>6500</v>
      </c>
      <c r="H310" s="2">
        <v>16</v>
      </c>
    </row>
    <row r="311">
      <c r="A311" s="0">
        <v>206</v>
      </c>
      <c r="B311" s="0" t="s">
        <v>27</v>
      </c>
      <c r="C311" s="0" t="s">
        <v>1021</v>
      </c>
      <c r="D311" s="0" t="s">
        <v>1211</v>
      </c>
      <c r="E311" s="5" t="s">
        <v>1212</v>
      </c>
      <c r="F311" s="0" t="s">
        <v>6577</v>
      </c>
      <c r="G311" s="0" t="s">
        <v>6578</v>
      </c>
      <c r="H311" s="2">
        <v>63</v>
      </c>
    </row>
    <row r="312">
      <c r="A312" s="0">
        <v>206</v>
      </c>
      <c r="B312" s="0" t="s">
        <v>27</v>
      </c>
      <c r="C312" s="0" t="s">
        <v>1021</v>
      </c>
      <c r="D312" s="0" t="s">
        <v>1211</v>
      </c>
      <c r="E312" s="5" t="s">
        <v>1212</v>
      </c>
      <c r="F312" s="0" t="s">
        <v>6634</v>
      </c>
      <c r="G312" s="0" t="s">
        <v>6496</v>
      </c>
      <c r="H312" s="2">
        <v>11</v>
      </c>
    </row>
    <row r="313">
      <c r="A313" s="0">
        <v>206</v>
      </c>
      <c r="B313" s="0" t="s">
        <v>27</v>
      </c>
      <c r="C313" s="0" t="s">
        <v>1021</v>
      </c>
      <c r="D313" s="0" t="s">
        <v>1211</v>
      </c>
      <c r="E313" s="5" t="s">
        <v>1212</v>
      </c>
      <c r="F313" s="0" t="s">
        <v>6635</v>
      </c>
      <c r="G313" s="0" t="s">
        <v>6564</v>
      </c>
      <c r="H313" s="2">
        <v>4</v>
      </c>
    </row>
    <row r="314">
      <c r="A314" s="0">
        <v>207</v>
      </c>
      <c r="B314" s="0" t="s">
        <v>27</v>
      </c>
      <c r="C314" s="0" t="s">
        <v>1021</v>
      </c>
      <c r="D314" s="0" t="s">
        <v>1217</v>
      </c>
      <c r="E314" s="5" t="s">
        <v>1218</v>
      </c>
      <c r="F314" s="0" t="s">
        <v>6577</v>
      </c>
      <c r="G314" s="0" t="s">
        <v>6578</v>
      </c>
      <c r="H314" s="2">
        <v>31</v>
      </c>
    </row>
    <row r="315">
      <c r="A315" s="0">
        <v>207</v>
      </c>
      <c r="B315" s="0" t="s">
        <v>27</v>
      </c>
      <c r="C315" s="0" t="s">
        <v>1021</v>
      </c>
      <c r="D315" s="0" t="s">
        <v>1217</v>
      </c>
      <c r="E315" s="5" t="s">
        <v>1218</v>
      </c>
      <c r="F315" s="0" t="s">
        <v>6635</v>
      </c>
      <c r="G315" s="0" t="s">
        <v>6564</v>
      </c>
      <c r="H315" s="2">
        <v>30</v>
      </c>
    </row>
    <row r="316">
      <c r="A316" s="0">
        <v>208</v>
      </c>
      <c r="B316" s="0" t="s">
        <v>27</v>
      </c>
      <c r="C316" s="0" t="s">
        <v>1021</v>
      </c>
      <c r="D316" s="0" t="s">
        <v>1223</v>
      </c>
      <c r="E316" s="5" t="s">
        <v>1224</v>
      </c>
      <c r="F316" s="0" t="s">
        <v>6577</v>
      </c>
      <c r="G316" s="0" t="s">
        <v>6578</v>
      </c>
      <c r="H316" s="2">
        <v>42</v>
      </c>
    </row>
    <row r="317">
      <c r="A317" s="0">
        <v>208</v>
      </c>
      <c r="B317" s="0" t="s">
        <v>27</v>
      </c>
      <c r="C317" s="0" t="s">
        <v>1021</v>
      </c>
      <c r="D317" s="0" t="s">
        <v>1223</v>
      </c>
      <c r="E317" s="5" t="s">
        <v>1224</v>
      </c>
      <c r="F317" s="0" t="s">
        <v>6634</v>
      </c>
      <c r="G317" s="0" t="s">
        <v>6521</v>
      </c>
      <c r="H317" s="2">
        <v>0</v>
      </c>
    </row>
    <row r="318">
      <c r="A318" s="0">
        <v>208</v>
      </c>
      <c r="B318" s="0" t="s">
        <v>27</v>
      </c>
      <c r="C318" s="0" t="s">
        <v>1021</v>
      </c>
      <c r="D318" s="0" t="s">
        <v>1223</v>
      </c>
      <c r="E318" s="5" t="s">
        <v>1224</v>
      </c>
      <c r="F318" s="0" t="s">
        <v>6635</v>
      </c>
      <c r="G318" s="0" t="s">
        <v>6564</v>
      </c>
      <c r="H318" s="2">
        <v>0</v>
      </c>
    </row>
    <row r="319">
      <c r="A319" s="0">
        <v>209</v>
      </c>
      <c r="B319" s="0" t="s">
        <v>27</v>
      </c>
      <c r="C319" s="0" t="s">
        <v>1021</v>
      </c>
      <c r="D319" s="0" t="s">
        <v>1099</v>
      </c>
      <c r="E319" s="5" t="s">
        <v>1228</v>
      </c>
      <c r="F319" s="0" t="s">
        <v>6576</v>
      </c>
      <c r="G319" s="0" t="s">
        <v>6554</v>
      </c>
      <c r="H319" s="2">
        <v>2</v>
      </c>
    </row>
    <row r="320">
      <c r="A320" s="0">
        <v>209</v>
      </c>
      <c r="B320" s="0" t="s">
        <v>27</v>
      </c>
      <c r="C320" s="0" t="s">
        <v>1021</v>
      </c>
      <c r="D320" s="0" t="s">
        <v>1099</v>
      </c>
      <c r="E320" s="5" t="s">
        <v>1228</v>
      </c>
      <c r="F320" s="0" t="s">
        <v>6577</v>
      </c>
      <c r="G320" s="0" t="s">
        <v>6578</v>
      </c>
      <c r="H320" s="2">
        <v>13</v>
      </c>
    </row>
    <row r="321">
      <c r="A321" s="0">
        <v>210</v>
      </c>
      <c r="B321" s="0" t="s">
        <v>27</v>
      </c>
      <c r="C321" s="0" t="s">
        <v>1021</v>
      </c>
      <c r="D321" s="0" t="s">
        <v>1232</v>
      </c>
      <c r="E321" s="5" t="s">
        <v>1233</v>
      </c>
      <c r="F321" s="0" t="s">
        <v>6636</v>
      </c>
      <c r="G321" s="0" t="s">
        <v>6585</v>
      </c>
      <c r="H321" s="2">
        <v>400</v>
      </c>
    </row>
    <row r="322">
      <c r="A322" s="0">
        <v>210</v>
      </c>
      <c r="B322" s="0" t="s">
        <v>27</v>
      </c>
      <c r="C322" s="0" t="s">
        <v>1021</v>
      </c>
      <c r="D322" s="0" t="s">
        <v>1232</v>
      </c>
      <c r="E322" s="5" t="s">
        <v>1233</v>
      </c>
      <c r="F322" s="0" t="s">
        <v>6637</v>
      </c>
      <c r="G322" s="0" t="s">
        <v>6638</v>
      </c>
      <c r="H322" s="2">
        <v>232</v>
      </c>
    </row>
    <row r="323">
      <c r="A323" s="0">
        <v>211</v>
      </c>
      <c r="B323" s="0" t="s">
        <v>27</v>
      </c>
      <c r="C323" s="0" t="s">
        <v>1021</v>
      </c>
      <c r="D323" s="0" t="s">
        <v>1238</v>
      </c>
      <c r="E323" s="5" t="s">
        <v>1239</v>
      </c>
      <c r="F323" s="0" t="s">
        <v>6605</v>
      </c>
      <c r="G323" s="0" t="s">
        <v>6610</v>
      </c>
      <c r="H323" s="2">
        <v>17</v>
      </c>
    </row>
    <row r="324">
      <c r="A324" s="0">
        <v>212</v>
      </c>
      <c r="B324" s="0" t="s">
        <v>27</v>
      </c>
      <c r="C324" s="0" t="s">
        <v>1021</v>
      </c>
      <c r="D324" s="0" t="s">
        <v>1243</v>
      </c>
      <c r="E324" s="5" t="s">
        <v>1244</v>
      </c>
      <c r="F324" s="0" t="s">
        <v>6639</v>
      </c>
      <c r="G324" s="0" t="s">
        <v>6640</v>
      </c>
      <c r="H324" s="2">
        <v>264</v>
      </c>
    </row>
    <row r="325">
      <c r="A325" s="0">
        <v>213</v>
      </c>
      <c r="B325" s="0" t="s">
        <v>27</v>
      </c>
      <c r="C325" s="0" t="s">
        <v>1021</v>
      </c>
      <c r="D325" s="0" t="s">
        <v>1246</v>
      </c>
      <c r="E325" s="5" t="s">
        <v>1247</v>
      </c>
      <c r="F325" s="0" t="s">
        <v>6641</v>
      </c>
      <c r="G325" s="0" t="s">
        <v>6642</v>
      </c>
      <c r="H325" s="2">
        <v>0</v>
      </c>
    </row>
    <row r="326">
      <c r="A326" s="0">
        <v>213</v>
      </c>
      <c r="B326" s="0" t="s">
        <v>27</v>
      </c>
      <c r="C326" s="0" t="s">
        <v>1021</v>
      </c>
      <c r="D326" s="0" t="s">
        <v>1246</v>
      </c>
      <c r="E326" s="5" t="s">
        <v>1247</v>
      </c>
      <c r="F326" s="0" t="s">
        <v>6643</v>
      </c>
      <c r="G326" s="0" t="s">
        <v>6644</v>
      </c>
      <c r="H326" s="2">
        <v>11</v>
      </c>
    </row>
    <row r="327">
      <c r="A327" s="0">
        <v>214</v>
      </c>
      <c r="B327" s="0" t="s">
        <v>27</v>
      </c>
      <c r="C327" s="0" t="s">
        <v>1021</v>
      </c>
      <c r="D327" s="0" t="s">
        <v>1251</v>
      </c>
      <c r="E327" s="5" t="s">
        <v>1252</v>
      </c>
      <c r="F327" s="0" t="s">
        <v>6645</v>
      </c>
      <c r="G327" s="0" t="s">
        <v>6534</v>
      </c>
      <c r="H327" s="2">
        <v>120</v>
      </c>
    </row>
    <row r="328">
      <c r="A328" s="0">
        <v>214</v>
      </c>
      <c r="B328" s="0" t="s">
        <v>27</v>
      </c>
      <c r="C328" s="0" t="s">
        <v>1021</v>
      </c>
      <c r="D328" s="0" t="s">
        <v>1251</v>
      </c>
      <c r="E328" s="5" t="s">
        <v>1252</v>
      </c>
      <c r="F328" s="0" t="s">
        <v>6646</v>
      </c>
      <c r="G328" s="0" t="s">
        <v>6592</v>
      </c>
      <c r="H328" s="2">
        <v>100</v>
      </c>
    </row>
    <row r="329">
      <c r="A329" s="0">
        <v>214</v>
      </c>
      <c r="B329" s="0" t="s">
        <v>27</v>
      </c>
      <c r="C329" s="0" t="s">
        <v>1021</v>
      </c>
      <c r="D329" s="0" t="s">
        <v>1251</v>
      </c>
      <c r="E329" s="5" t="s">
        <v>1252</v>
      </c>
      <c r="F329" s="0" t="s">
        <v>6647</v>
      </c>
      <c r="G329" s="0" t="s">
        <v>6592</v>
      </c>
      <c r="H329" s="2">
        <v>10</v>
      </c>
    </row>
    <row r="330">
      <c r="A330" s="0">
        <v>215</v>
      </c>
      <c r="B330" s="0" t="s">
        <v>27</v>
      </c>
      <c r="C330" s="0" t="s">
        <v>1021</v>
      </c>
      <c r="D330" s="0" t="s">
        <v>1256</v>
      </c>
      <c r="E330" s="5" t="s">
        <v>1257</v>
      </c>
      <c r="F330" s="0" t="s">
        <v>6648</v>
      </c>
      <c r="G330" s="0" t="s">
        <v>6649</v>
      </c>
      <c r="H330" s="2">
        <v>92</v>
      </c>
    </row>
    <row r="331">
      <c r="A331" s="0">
        <v>216</v>
      </c>
      <c r="B331" s="0" t="s">
        <v>27</v>
      </c>
      <c r="C331" s="0" t="s">
        <v>1021</v>
      </c>
      <c r="D331" s="0" t="s">
        <v>1262</v>
      </c>
      <c r="E331" s="5" t="s">
        <v>1263</v>
      </c>
      <c r="F331" s="0" t="s">
        <v>6499</v>
      </c>
      <c r="G331" s="0" t="s">
        <v>6500</v>
      </c>
      <c r="H331" s="2">
        <v>45</v>
      </c>
    </row>
    <row r="332">
      <c r="A332" s="0">
        <v>217</v>
      </c>
      <c r="B332" s="0" t="s">
        <v>27</v>
      </c>
      <c r="C332" s="0" t="s">
        <v>1021</v>
      </c>
      <c r="D332" s="0" t="s">
        <v>1267</v>
      </c>
      <c r="E332" s="5" t="s">
        <v>1268</v>
      </c>
      <c r="F332" s="0" t="s">
        <v>6499</v>
      </c>
      <c r="G332" s="0" t="s">
        <v>6500</v>
      </c>
      <c r="H332" s="2">
        <v>41</v>
      </c>
    </row>
    <row r="333">
      <c r="A333" s="0">
        <v>218</v>
      </c>
      <c r="B333" s="0" t="s">
        <v>27</v>
      </c>
      <c r="C333" s="0" t="s">
        <v>1021</v>
      </c>
      <c r="D333" s="0" t="s">
        <v>1272</v>
      </c>
      <c r="E333" s="5" t="s">
        <v>1273</v>
      </c>
      <c r="F333" s="0" t="s">
        <v>6499</v>
      </c>
      <c r="G333" s="0" t="s">
        <v>6500</v>
      </c>
      <c r="H333" s="2">
        <v>5</v>
      </c>
    </row>
    <row r="334">
      <c r="A334" s="0">
        <v>219</v>
      </c>
      <c r="B334" s="0" t="s">
        <v>27</v>
      </c>
      <c r="C334" s="0" t="s">
        <v>1021</v>
      </c>
      <c r="D334" s="0" t="s">
        <v>1275</v>
      </c>
      <c r="E334" s="5" t="s">
        <v>1276</v>
      </c>
      <c r="F334" s="0" t="s">
        <v>6499</v>
      </c>
      <c r="G334" s="0" t="s">
        <v>6500</v>
      </c>
      <c r="H334" s="2">
        <v>16</v>
      </c>
    </row>
    <row r="335">
      <c r="A335" s="0">
        <v>220</v>
      </c>
      <c r="B335" s="0" t="s">
        <v>27</v>
      </c>
      <c r="C335" s="0" t="s">
        <v>1021</v>
      </c>
      <c r="D335" s="0" t="s">
        <v>1279</v>
      </c>
      <c r="E335" s="5" t="s">
        <v>1280</v>
      </c>
      <c r="F335" s="0" t="s">
        <v>6650</v>
      </c>
      <c r="G335" s="0" t="s">
        <v>6500</v>
      </c>
      <c r="H335" s="2">
        <v>4</v>
      </c>
    </row>
    <row r="336">
      <c r="A336" s="0">
        <v>220</v>
      </c>
      <c r="B336" s="0" t="s">
        <v>27</v>
      </c>
      <c r="C336" s="0" t="s">
        <v>1021</v>
      </c>
      <c r="D336" s="0" t="s">
        <v>1279</v>
      </c>
      <c r="E336" s="5" t="s">
        <v>1280</v>
      </c>
      <c r="F336" s="0" t="s">
        <v>6651</v>
      </c>
      <c r="G336" s="0" t="s">
        <v>6652</v>
      </c>
      <c r="H336" s="2">
        <v>5</v>
      </c>
    </row>
    <row r="337">
      <c r="A337" s="0">
        <v>221</v>
      </c>
      <c r="B337" s="0" t="s">
        <v>27</v>
      </c>
      <c r="C337" s="0" t="s">
        <v>1021</v>
      </c>
      <c r="D337" s="0" t="s">
        <v>1284</v>
      </c>
      <c r="E337" s="5" t="s">
        <v>1285</v>
      </c>
      <c r="F337" s="0" t="s">
        <v>6653</v>
      </c>
      <c r="G337" s="0" t="s">
        <v>6654</v>
      </c>
      <c r="H337" s="2">
        <v>380</v>
      </c>
    </row>
    <row r="338">
      <c r="A338" s="0">
        <v>222</v>
      </c>
      <c r="B338" s="0" t="s">
        <v>27</v>
      </c>
      <c r="C338" s="0" t="s">
        <v>1021</v>
      </c>
      <c r="D338" s="0" t="s">
        <v>1288</v>
      </c>
      <c r="E338" s="5" t="s">
        <v>1289</v>
      </c>
      <c r="F338" s="0" t="s">
        <v>6655</v>
      </c>
      <c r="G338" s="0" t="s">
        <v>6589</v>
      </c>
      <c r="H338" s="2">
        <v>2</v>
      </c>
    </row>
    <row r="339">
      <c r="A339" s="0">
        <v>222</v>
      </c>
      <c r="B339" s="0" t="s">
        <v>27</v>
      </c>
      <c r="C339" s="0" t="s">
        <v>1021</v>
      </c>
      <c r="D339" s="0" t="s">
        <v>1288</v>
      </c>
      <c r="E339" s="5" t="s">
        <v>1289</v>
      </c>
      <c r="F339" s="0" t="s">
        <v>6656</v>
      </c>
      <c r="G339" s="0" t="s">
        <v>6532</v>
      </c>
      <c r="H339" s="2">
        <v>14</v>
      </c>
    </row>
    <row r="340">
      <c r="A340" s="0">
        <v>223</v>
      </c>
      <c r="B340" s="0" t="s">
        <v>27</v>
      </c>
      <c r="C340" s="0" t="s">
        <v>1021</v>
      </c>
      <c r="D340" s="0" t="s">
        <v>1293</v>
      </c>
      <c r="E340" s="5" t="s">
        <v>1294</v>
      </c>
      <c r="F340" s="0" t="s">
        <v>6499</v>
      </c>
      <c r="G340" s="0" t="s">
        <v>6500</v>
      </c>
      <c r="H340" s="2">
        <v>39</v>
      </c>
    </row>
    <row r="341">
      <c r="A341" s="0">
        <v>223</v>
      </c>
      <c r="B341" s="0" t="s">
        <v>27</v>
      </c>
      <c r="C341" s="0" t="s">
        <v>1021</v>
      </c>
      <c r="D341" s="0" t="s">
        <v>1293</v>
      </c>
      <c r="E341" s="5" t="s">
        <v>1294</v>
      </c>
      <c r="F341" s="0" t="s">
        <v>6499</v>
      </c>
      <c r="G341" s="0" t="s">
        <v>6500</v>
      </c>
      <c r="H341" s="2">
        <v>8</v>
      </c>
    </row>
    <row r="342">
      <c r="A342" s="0">
        <v>224</v>
      </c>
      <c r="B342" s="0" t="s">
        <v>27</v>
      </c>
      <c r="C342" s="0" t="s">
        <v>1021</v>
      </c>
      <c r="D342" s="0" t="s">
        <v>1299</v>
      </c>
      <c r="E342" s="5" t="s">
        <v>1300</v>
      </c>
      <c r="F342" s="0" t="s">
        <v>6499</v>
      </c>
      <c r="G342" s="0" t="s">
        <v>6500</v>
      </c>
      <c r="H342" s="2">
        <v>1</v>
      </c>
    </row>
    <row r="343">
      <c r="A343" s="0">
        <v>225</v>
      </c>
      <c r="B343" s="0" t="s">
        <v>27</v>
      </c>
      <c r="C343" s="0" t="s">
        <v>1021</v>
      </c>
      <c r="D343" s="0" t="s">
        <v>1305</v>
      </c>
      <c r="E343" s="5" t="s">
        <v>1306</v>
      </c>
      <c r="F343" s="0" t="s">
        <v>6499</v>
      </c>
      <c r="G343" s="0" t="s">
        <v>6500</v>
      </c>
      <c r="H343" s="2">
        <v>15</v>
      </c>
    </row>
    <row r="344">
      <c r="A344" s="0">
        <v>226</v>
      </c>
      <c r="B344" s="0" t="s">
        <v>27</v>
      </c>
      <c r="C344" s="0" t="s">
        <v>1021</v>
      </c>
      <c r="D344" s="0" t="s">
        <v>1309</v>
      </c>
      <c r="E344" s="5" t="s">
        <v>1310</v>
      </c>
      <c r="F344" s="0" t="s">
        <v>6499</v>
      </c>
      <c r="G344" s="0" t="s">
        <v>6500</v>
      </c>
      <c r="H344" s="2">
        <v>1</v>
      </c>
    </row>
    <row r="345">
      <c r="A345" s="0">
        <v>227</v>
      </c>
      <c r="B345" s="0" t="s">
        <v>27</v>
      </c>
      <c r="C345" s="0" t="s">
        <v>1021</v>
      </c>
      <c r="D345" s="0" t="s">
        <v>1313</v>
      </c>
      <c r="E345" s="5" t="s">
        <v>1314</v>
      </c>
      <c r="F345" s="0" t="s">
        <v>6657</v>
      </c>
      <c r="G345" s="0" t="s">
        <v>6658</v>
      </c>
      <c r="H345" s="2">
        <v>30</v>
      </c>
    </row>
    <row r="346">
      <c r="A346" s="0">
        <v>227</v>
      </c>
      <c r="B346" s="0" t="s">
        <v>27</v>
      </c>
      <c r="C346" s="0" t="s">
        <v>1021</v>
      </c>
      <c r="D346" s="0" t="s">
        <v>1313</v>
      </c>
      <c r="E346" s="5" t="s">
        <v>1314</v>
      </c>
      <c r="F346" s="0" t="s">
        <v>6499</v>
      </c>
      <c r="G346" s="0" t="s">
        <v>6500</v>
      </c>
      <c r="H346" s="2">
        <v>51</v>
      </c>
    </row>
    <row r="347">
      <c r="A347" s="0">
        <v>228</v>
      </c>
      <c r="B347" s="0" t="s">
        <v>27</v>
      </c>
      <c r="C347" s="0" t="s">
        <v>1021</v>
      </c>
      <c r="D347" s="0" t="s">
        <v>1318</v>
      </c>
      <c r="E347" s="5" t="s">
        <v>1319</v>
      </c>
      <c r="F347" s="0" t="s">
        <v>6659</v>
      </c>
      <c r="G347" s="0" t="s">
        <v>6660</v>
      </c>
      <c r="H347" s="2">
        <v>193</v>
      </c>
    </row>
    <row r="348">
      <c r="A348" s="0">
        <v>229</v>
      </c>
      <c r="B348" s="0" t="s">
        <v>27</v>
      </c>
      <c r="C348" s="0" t="s">
        <v>1021</v>
      </c>
      <c r="D348" s="0" t="s">
        <v>1321</v>
      </c>
      <c r="E348" s="5" t="s">
        <v>1322</v>
      </c>
      <c r="F348" s="0" t="s">
        <v>6343</v>
      </c>
      <c r="G348" s="0" t="s">
        <v>6534</v>
      </c>
      <c r="H348" s="2">
        <v>22</v>
      </c>
      <c r="I348" s="0" t="s">
        <v>404</v>
      </c>
    </row>
    <row r="349">
      <c r="A349" s="0">
        <v>229</v>
      </c>
      <c r="B349" s="0" t="s">
        <v>27</v>
      </c>
      <c r="C349" s="0" t="s">
        <v>1021</v>
      </c>
      <c r="D349" s="0" t="s">
        <v>1321</v>
      </c>
      <c r="E349" s="5" t="s">
        <v>1322</v>
      </c>
      <c r="F349" s="0" t="s">
        <v>6661</v>
      </c>
      <c r="G349" s="0" t="s">
        <v>6561</v>
      </c>
      <c r="H349" s="2">
        <v>100</v>
      </c>
      <c r="I349" s="0" t="s">
        <v>404</v>
      </c>
    </row>
    <row r="350">
      <c r="A350" s="0">
        <v>230</v>
      </c>
      <c r="B350" s="0" t="s">
        <v>27</v>
      </c>
      <c r="C350" s="0" t="s">
        <v>1021</v>
      </c>
      <c r="D350" s="0" t="s">
        <v>1325</v>
      </c>
      <c r="E350" s="5" t="s">
        <v>1326</v>
      </c>
      <c r="F350" s="0" t="s">
        <v>6662</v>
      </c>
      <c r="G350" s="0" t="s">
        <v>6534</v>
      </c>
      <c r="H350" s="2">
        <v>9</v>
      </c>
    </row>
    <row r="351">
      <c r="A351" s="0">
        <v>231</v>
      </c>
      <c r="B351" s="0" t="s">
        <v>27</v>
      </c>
      <c r="C351" s="0" t="s">
        <v>1021</v>
      </c>
      <c r="D351" s="0" t="s">
        <v>1330</v>
      </c>
      <c r="E351" s="5" t="s">
        <v>1331</v>
      </c>
      <c r="F351" s="0" t="s">
        <v>6663</v>
      </c>
      <c r="G351" s="0" t="s">
        <v>6540</v>
      </c>
      <c r="H351" s="2">
        <v>32</v>
      </c>
      <c r="I351" s="0" t="s">
        <v>416</v>
      </c>
    </row>
    <row r="352">
      <c r="A352" s="0">
        <v>231</v>
      </c>
      <c r="B352" s="0" t="s">
        <v>27</v>
      </c>
      <c r="C352" s="0" t="s">
        <v>1021</v>
      </c>
      <c r="D352" s="0" t="s">
        <v>1330</v>
      </c>
      <c r="E352" s="5" t="s">
        <v>1331</v>
      </c>
      <c r="F352" s="0" t="s">
        <v>6664</v>
      </c>
      <c r="G352" s="0" t="s">
        <v>6665</v>
      </c>
      <c r="H352" s="2">
        <v>1</v>
      </c>
      <c r="I352" s="0" t="s">
        <v>416</v>
      </c>
    </row>
    <row r="353">
      <c r="A353" s="0">
        <v>232</v>
      </c>
      <c r="B353" s="0" t="s">
        <v>27</v>
      </c>
      <c r="C353" s="0" t="s">
        <v>1021</v>
      </c>
      <c r="D353" s="0" t="s">
        <v>1334</v>
      </c>
      <c r="E353" s="5" t="s">
        <v>1335</v>
      </c>
      <c r="F353" s="0" t="s">
        <v>6666</v>
      </c>
      <c r="G353" s="0" t="s">
        <v>6589</v>
      </c>
      <c r="H353" s="2">
        <v>23</v>
      </c>
    </row>
    <row r="354">
      <c r="A354" s="0">
        <v>233</v>
      </c>
      <c r="B354" s="0" t="s">
        <v>27</v>
      </c>
      <c r="C354" s="0" t="s">
        <v>1021</v>
      </c>
      <c r="D354" s="0" t="s">
        <v>1338</v>
      </c>
      <c r="E354" s="5" t="s">
        <v>1339</v>
      </c>
      <c r="F354" s="0" t="s">
        <v>6667</v>
      </c>
      <c r="G354" s="0" t="s">
        <v>6668</v>
      </c>
      <c r="H354" s="2">
        <v>10</v>
      </c>
    </row>
    <row r="355">
      <c r="A355" s="0">
        <v>233</v>
      </c>
      <c r="B355" s="0" t="s">
        <v>27</v>
      </c>
      <c r="C355" s="0" t="s">
        <v>1021</v>
      </c>
      <c r="D355" s="0" t="s">
        <v>1338</v>
      </c>
      <c r="E355" s="5" t="s">
        <v>1339</v>
      </c>
      <c r="F355" s="0" t="s">
        <v>6669</v>
      </c>
      <c r="G355" s="0" t="s">
        <v>6540</v>
      </c>
      <c r="H355" s="2">
        <v>100</v>
      </c>
    </row>
    <row r="356">
      <c r="A356" s="0">
        <v>234</v>
      </c>
      <c r="B356" s="0" t="s">
        <v>27</v>
      </c>
      <c r="C356" s="0" t="s">
        <v>1021</v>
      </c>
      <c r="D356" s="0" t="s">
        <v>1342</v>
      </c>
      <c r="E356" s="5" t="s">
        <v>1343</v>
      </c>
      <c r="F356" s="0" t="s">
        <v>6670</v>
      </c>
      <c r="G356" s="0" t="s">
        <v>6552</v>
      </c>
      <c r="H356" s="2">
        <v>260</v>
      </c>
    </row>
    <row r="357">
      <c r="A357" s="0">
        <v>235</v>
      </c>
      <c r="B357" s="0" t="s">
        <v>27</v>
      </c>
      <c r="C357" s="0" t="s">
        <v>1021</v>
      </c>
      <c r="D357" s="0" t="s">
        <v>1346</v>
      </c>
      <c r="E357" s="5" t="s">
        <v>1347</v>
      </c>
      <c r="F357" s="0" t="s">
        <v>6671</v>
      </c>
      <c r="G357" s="0" t="s">
        <v>6672</v>
      </c>
      <c r="H357" s="2">
        <v>5</v>
      </c>
    </row>
    <row r="358">
      <c r="A358" s="0">
        <v>235</v>
      </c>
      <c r="B358" s="0" t="s">
        <v>27</v>
      </c>
      <c r="C358" s="0" t="s">
        <v>1021</v>
      </c>
      <c r="D358" s="0" t="s">
        <v>1346</v>
      </c>
      <c r="E358" s="5" t="s">
        <v>1347</v>
      </c>
      <c r="F358" s="0" t="s">
        <v>6673</v>
      </c>
      <c r="G358" s="0" t="s">
        <v>6674</v>
      </c>
      <c r="H358" s="2">
        <v>20</v>
      </c>
    </row>
    <row r="359">
      <c r="A359" s="0">
        <v>235</v>
      </c>
      <c r="B359" s="0" t="s">
        <v>27</v>
      </c>
      <c r="C359" s="0" t="s">
        <v>1021</v>
      </c>
      <c r="D359" s="0" t="s">
        <v>1346</v>
      </c>
      <c r="E359" s="5" t="s">
        <v>1347</v>
      </c>
      <c r="F359" s="0" t="s">
        <v>6675</v>
      </c>
      <c r="G359" s="0" t="s">
        <v>6676</v>
      </c>
      <c r="H359" s="2">
        <v>5</v>
      </c>
    </row>
    <row r="360">
      <c r="A360" s="0">
        <v>235</v>
      </c>
      <c r="B360" s="0" t="s">
        <v>27</v>
      </c>
      <c r="C360" s="0" t="s">
        <v>1021</v>
      </c>
      <c r="D360" s="0" t="s">
        <v>1346</v>
      </c>
      <c r="E360" s="5" t="s">
        <v>1347</v>
      </c>
      <c r="F360" s="0" t="s">
        <v>6677</v>
      </c>
      <c r="G360" s="0" t="s">
        <v>6678</v>
      </c>
      <c r="H360" s="2">
        <v>15</v>
      </c>
    </row>
    <row r="361">
      <c r="A361" s="0">
        <v>235</v>
      </c>
      <c r="B361" s="0" t="s">
        <v>27</v>
      </c>
      <c r="C361" s="0" t="s">
        <v>1021</v>
      </c>
      <c r="D361" s="0" t="s">
        <v>1346</v>
      </c>
      <c r="E361" s="5" t="s">
        <v>1347</v>
      </c>
      <c r="F361" s="0" t="s">
        <v>6679</v>
      </c>
      <c r="G361" s="0" t="s">
        <v>6680</v>
      </c>
      <c r="H361" s="2">
        <v>70</v>
      </c>
    </row>
    <row r="362">
      <c r="A362" s="0">
        <v>235</v>
      </c>
      <c r="B362" s="0" t="s">
        <v>27</v>
      </c>
      <c r="C362" s="0" t="s">
        <v>1021</v>
      </c>
      <c r="D362" s="0" t="s">
        <v>1346</v>
      </c>
      <c r="E362" s="5" t="s">
        <v>1347</v>
      </c>
      <c r="F362" s="0" t="s">
        <v>6681</v>
      </c>
      <c r="G362" s="0" t="s">
        <v>6592</v>
      </c>
      <c r="H362" s="2">
        <v>140</v>
      </c>
    </row>
    <row r="363">
      <c r="A363" s="0">
        <v>235</v>
      </c>
      <c r="B363" s="0" t="s">
        <v>27</v>
      </c>
      <c r="C363" s="0" t="s">
        <v>1021</v>
      </c>
      <c r="D363" s="0" t="s">
        <v>1346</v>
      </c>
      <c r="E363" s="5" t="s">
        <v>1347</v>
      </c>
      <c r="F363" s="0" t="s">
        <v>6682</v>
      </c>
      <c r="G363" s="0" t="s">
        <v>6595</v>
      </c>
      <c r="H363" s="2">
        <v>1210</v>
      </c>
    </row>
    <row r="364">
      <c r="A364" s="0">
        <v>236</v>
      </c>
      <c r="B364" s="0" t="s">
        <v>27</v>
      </c>
      <c r="C364" s="0" t="s">
        <v>1021</v>
      </c>
      <c r="D364" s="0" t="s">
        <v>1350</v>
      </c>
      <c r="E364" s="5" t="s">
        <v>1351</v>
      </c>
      <c r="F364" s="0" t="s">
        <v>6683</v>
      </c>
      <c r="G364" s="0" t="s">
        <v>6532</v>
      </c>
      <c r="H364" s="2">
        <v>150</v>
      </c>
    </row>
    <row r="365">
      <c r="A365" s="0">
        <v>236</v>
      </c>
      <c r="B365" s="0" t="s">
        <v>27</v>
      </c>
      <c r="C365" s="0" t="s">
        <v>1021</v>
      </c>
      <c r="D365" s="0" t="s">
        <v>1350</v>
      </c>
      <c r="E365" s="5" t="s">
        <v>1351</v>
      </c>
      <c r="F365" s="0" t="s">
        <v>6362</v>
      </c>
      <c r="G365" s="0" t="s">
        <v>6532</v>
      </c>
      <c r="H365" s="2">
        <v>10</v>
      </c>
    </row>
    <row r="366">
      <c r="A366" s="0">
        <v>236</v>
      </c>
      <c r="B366" s="0" t="s">
        <v>27</v>
      </c>
      <c r="C366" s="0" t="s">
        <v>1021</v>
      </c>
      <c r="D366" s="0" t="s">
        <v>1350</v>
      </c>
      <c r="E366" s="5" t="s">
        <v>1351</v>
      </c>
      <c r="F366" s="0" t="s">
        <v>6684</v>
      </c>
      <c r="G366" s="0" t="s">
        <v>6685</v>
      </c>
      <c r="H366" s="2">
        <v>420</v>
      </c>
    </row>
    <row r="367">
      <c r="A367" s="0">
        <v>237</v>
      </c>
      <c r="B367" s="0" t="s">
        <v>27</v>
      </c>
      <c r="C367" s="0" t="s">
        <v>1021</v>
      </c>
      <c r="D367" s="0" t="s">
        <v>1354</v>
      </c>
      <c r="E367" s="5" t="s">
        <v>1355</v>
      </c>
      <c r="F367" s="0" t="s">
        <v>6686</v>
      </c>
      <c r="G367" s="0" t="s">
        <v>6510</v>
      </c>
      <c r="H367" s="2">
        <v>168</v>
      </c>
    </row>
    <row r="368">
      <c r="A368" s="0">
        <v>237</v>
      </c>
      <c r="B368" s="0" t="s">
        <v>27</v>
      </c>
      <c r="C368" s="0" t="s">
        <v>1021</v>
      </c>
      <c r="D368" s="0" t="s">
        <v>1354</v>
      </c>
      <c r="E368" s="5" t="s">
        <v>1355</v>
      </c>
      <c r="F368" s="0" t="s">
        <v>6687</v>
      </c>
      <c r="G368" s="0" t="s">
        <v>6592</v>
      </c>
      <c r="H368" s="2">
        <v>84</v>
      </c>
    </row>
    <row r="369">
      <c r="A369" s="0">
        <v>237</v>
      </c>
      <c r="B369" s="0" t="s">
        <v>27</v>
      </c>
      <c r="C369" s="0" t="s">
        <v>1021</v>
      </c>
      <c r="D369" s="0" t="s">
        <v>1354</v>
      </c>
      <c r="E369" s="5" t="s">
        <v>1355</v>
      </c>
      <c r="F369" s="0" t="s">
        <v>6499</v>
      </c>
      <c r="G369" s="0" t="s">
        <v>6500</v>
      </c>
      <c r="H369" s="2">
        <v>10</v>
      </c>
    </row>
    <row r="370">
      <c r="A370" s="0">
        <v>238</v>
      </c>
      <c r="B370" s="0" t="s">
        <v>27</v>
      </c>
      <c r="C370" s="0" t="s">
        <v>1021</v>
      </c>
      <c r="D370" s="0" t="s">
        <v>1023</v>
      </c>
      <c r="E370" s="5" t="s">
        <v>1358</v>
      </c>
      <c r="F370" s="0" t="s">
        <v>6495</v>
      </c>
      <c r="G370" s="0" t="s">
        <v>6496</v>
      </c>
      <c r="H370" s="2">
        <v>40</v>
      </c>
    </row>
    <row r="371">
      <c r="A371" s="0">
        <v>238</v>
      </c>
      <c r="B371" s="0" t="s">
        <v>27</v>
      </c>
      <c r="C371" s="0" t="s">
        <v>1021</v>
      </c>
      <c r="D371" s="0" t="s">
        <v>1023</v>
      </c>
      <c r="E371" s="5" t="s">
        <v>1358</v>
      </c>
      <c r="F371" s="0" t="s">
        <v>6497</v>
      </c>
      <c r="G371" s="0" t="s">
        <v>6498</v>
      </c>
      <c r="H371" s="2">
        <v>50</v>
      </c>
    </row>
    <row r="372">
      <c r="A372" s="0">
        <v>238</v>
      </c>
      <c r="B372" s="0" t="s">
        <v>27</v>
      </c>
      <c r="C372" s="0" t="s">
        <v>1021</v>
      </c>
      <c r="D372" s="0" t="s">
        <v>1023</v>
      </c>
      <c r="E372" s="5" t="s">
        <v>1358</v>
      </c>
      <c r="F372" s="0" t="s">
        <v>6499</v>
      </c>
      <c r="G372" s="0" t="s">
        <v>6500</v>
      </c>
      <c r="H372" s="2">
        <v>21</v>
      </c>
    </row>
    <row r="373">
      <c r="A373" s="0">
        <v>239</v>
      </c>
      <c r="B373" s="0" t="s">
        <v>27</v>
      </c>
      <c r="C373" s="0" t="s">
        <v>1021</v>
      </c>
      <c r="D373" s="0" t="s">
        <v>1361</v>
      </c>
      <c r="E373" s="5" t="s">
        <v>1362</v>
      </c>
      <c r="F373" s="0" t="s">
        <v>6688</v>
      </c>
      <c r="G373" s="0" t="s">
        <v>6578</v>
      </c>
      <c r="H373" s="2">
        <v>92</v>
      </c>
    </row>
    <row r="374">
      <c r="A374" s="0">
        <v>240</v>
      </c>
      <c r="B374" s="0" t="s">
        <v>27</v>
      </c>
      <c r="C374" s="0" t="s">
        <v>1021</v>
      </c>
      <c r="D374" s="0" t="s">
        <v>1365</v>
      </c>
      <c r="E374" s="5" t="s">
        <v>1366</v>
      </c>
      <c r="F374" s="0" t="s">
        <v>6689</v>
      </c>
      <c r="G374" s="0" t="s">
        <v>6531</v>
      </c>
      <c r="H374" s="2">
        <v>4</v>
      </c>
      <c r="I374" s="0" t="s">
        <v>1367</v>
      </c>
    </row>
    <row r="375">
      <c r="A375" s="0">
        <v>240</v>
      </c>
      <c r="B375" s="0" t="s">
        <v>27</v>
      </c>
      <c r="C375" s="0" t="s">
        <v>1021</v>
      </c>
      <c r="D375" s="0" t="s">
        <v>1365</v>
      </c>
      <c r="E375" s="5" t="s">
        <v>1366</v>
      </c>
      <c r="F375" s="0" t="s">
        <v>6690</v>
      </c>
      <c r="G375" s="0" t="s">
        <v>6532</v>
      </c>
      <c r="H375" s="2">
        <v>41</v>
      </c>
      <c r="I375" s="0" t="s">
        <v>1367</v>
      </c>
    </row>
    <row r="376">
      <c r="A376" s="0">
        <v>240</v>
      </c>
      <c r="B376" s="0" t="s">
        <v>27</v>
      </c>
      <c r="C376" s="0" t="s">
        <v>1021</v>
      </c>
      <c r="D376" s="0" t="s">
        <v>1365</v>
      </c>
      <c r="E376" s="5" t="s">
        <v>1366</v>
      </c>
      <c r="F376" s="0" t="s">
        <v>6691</v>
      </c>
      <c r="G376" s="0" t="s">
        <v>6692</v>
      </c>
      <c r="H376" s="2">
        <v>1</v>
      </c>
      <c r="I376" s="0" t="s">
        <v>1367</v>
      </c>
    </row>
    <row r="377">
      <c r="A377" s="0">
        <v>241</v>
      </c>
      <c r="B377" s="0" t="s">
        <v>27</v>
      </c>
      <c r="C377" s="0" t="s">
        <v>1021</v>
      </c>
      <c r="D377" s="0" t="s">
        <v>1371</v>
      </c>
      <c r="E377" s="5" t="s">
        <v>1372</v>
      </c>
      <c r="F377" s="0" t="s">
        <v>6499</v>
      </c>
      <c r="G377" s="0" t="s">
        <v>6500</v>
      </c>
      <c r="H377" s="2">
        <v>46</v>
      </c>
    </row>
    <row r="378">
      <c r="A378" s="0">
        <v>242</v>
      </c>
      <c r="B378" s="0" t="s">
        <v>27</v>
      </c>
      <c r="C378" s="0" t="s">
        <v>1021</v>
      </c>
      <c r="D378" s="0" t="s">
        <v>1376</v>
      </c>
      <c r="E378" s="5" t="s">
        <v>1377</v>
      </c>
      <c r="F378" s="0" t="s">
        <v>6499</v>
      </c>
      <c r="G378" s="0" t="s">
        <v>6500</v>
      </c>
      <c r="H378" s="2">
        <v>2</v>
      </c>
    </row>
    <row r="379">
      <c r="A379" s="0">
        <v>242</v>
      </c>
      <c r="B379" s="0" t="s">
        <v>27</v>
      </c>
      <c r="C379" s="0" t="s">
        <v>1021</v>
      </c>
      <c r="D379" s="0" t="s">
        <v>1376</v>
      </c>
      <c r="E379" s="5" t="s">
        <v>1377</v>
      </c>
      <c r="F379" s="0" t="s">
        <v>6693</v>
      </c>
      <c r="G379" s="0" t="s">
        <v>6694</v>
      </c>
      <c r="H379" s="2">
        <v>9</v>
      </c>
    </row>
    <row r="380">
      <c r="A380" s="0">
        <v>243</v>
      </c>
      <c r="B380" s="0" t="s">
        <v>27</v>
      </c>
      <c r="C380" s="0" t="s">
        <v>1021</v>
      </c>
      <c r="D380" s="0" t="s">
        <v>1380</v>
      </c>
      <c r="E380" s="5" t="s">
        <v>1381</v>
      </c>
      <c r="F380" s="0" t="s">
        <v>6695</v>
      </c>
      <c r="G380" s="0" t="s">
        <v>6592</v>
      </c>
      <c r="H380" s="2">
        <v>189</v>
      </c>
      <c r="I380" s="0" t="s">
        <v>1382</v>
      </c>
    </row>
    <row r="381">
      <c r="A381" s="0">
        <v>244</v>
      </c>
      <c r="B381" s="0" t="s">
        <v>27</v>
      </c>
      <c r="C381" s="0" t="s">
        <v>1021</v>
      </c>
      <c r="D381" s="0" t="s">
        <v>1386</v>
      </c>
      <c r="E381" s="5" t="s">
        <v>1387</v>
      </c>
      <c r="F381" s="0" t="s">
        <v>6696</v>
      </c>
      <c r="G381" s="0" t="s">
        <v>6540</v>
      </c>
      <c r="H381" s="2">
        <v>105</v>
      </c>
      <c r="I381" s="0" t="s">
        <v>1388</v>
      </c>
    </row>
    <row r="382">
      <c r="A382" s="0">
        <v>244</v>
      </c>
      <c r="B382" s="0" t="s">
        <v>27</v>
      </c>
      <c r="C382" s="0" t="s">
        <v>1021</v>
      </c>
      <c r="D382" s="0" t="s">
        <v>1386</v>
      </c>
      <c r="E382" s="5" t="s">
        <v>1387</v>
      </c>
      <c r="F382" s="0" t="s">
        <v>6697</v>
      </c>
      <c r="G382" s="0" t="s">
        <v>6698</v>
      </c>
      <c r="H382" s="2">
        <v>5</v>
      </c>
      <c r="I382" s="0" t="s">
        <v>1388</v>
      </c>
    </row>
    <row r="383">
      <c r="A383" s="0">
        <v>244</v>
      </c>
      <c r="B383" s="0" t="s">
        <v>27</v>
      </c>
      <c r="C383" s="0" t="s">
        <v>1021</v>
      </c>
      <c r="D383" s="0" t="s">
        <v>1386</v>
      </c>
      <c r="E383" s="5" t="s">
        <v>1387</v>
      </c>
      <c r="F383" s="0" t="s">
        <v>6699</v>
      </c>
      <c r="G383" s="0" t="s">
        <v>6698</v>
      </c>
      <c r="H383" s="2">
        <v>7</v>
      </c>
      <c r="I383" s="0" t="s">
        <v>1388</v>
      </c>
    </row>
    <row r="384">
      <c r="A384" s="0">
        <v>245</v>
      </c>
      <c r="B384" s="0" t="s">
        <v>27</v>
      </c>
      <c r="C384" s="0" t="s">
        <v>1021</v>
      </c>
      <c r="D384" s="0" t="s">
        <v>1392</v>
      </c>
      <c r="E384" s="5" t="s">
        <v>1393</v>
      </c>
      <c r="F384" s="0" t="s">
        <v>6700</v>
      </c>
      <c r="G384" s="0" t="s">
        <v>6615</v>
      </c>
      <c r="H384" s="2">
        <v>23</v>
      </c>
    </row>
    <row r="385">
      <c r="A385" s="0">
        <v>245</v>
      </c>
      <c r="B385" s="0" t="s">
        <v>27</v>
      </c>
      <c r="C385" s="0" t="s">
        <v>1021</v>
      </c>
      <c r="D385" s="0" t="s">
        <v>1392</v>
      </c>
      <c r="E385" s="5" t="s">
        <v>1393</v>
      </c>
      <c r="F385" s="0" t="s">
        <v>6701</v>
      </c>
      <c r="G385" s="0" t="s">
        <v>6615</v>
      </c>
      <c r="H385" s="2">
        <v>20</v>
      </c>
    </row>
    <row r="386">
      <c r="A386" s="0">
        <v>245</v>
      </c>
      <c r="B386" s="0" t="s">
        <v>27</v>
      </c>
      <c r="C386" s="0" t="s">
        <v>1021</v>
      </c>
      <c r="D386" s="0" t="s">
        <v>1392</v>
      </c>
      <c r="E386" s="5" t="s">
        <v>1393</v>
      </c>
      <c r="F386" s="0" t="s">
        <v>6702</v>
      </c>
      <c r="G386" s="0" t="s">
        <v>6585</v>
      </c>
      <c r="H386" s="2">
        <v>177</v>
      </c>
    </row>
    <row r="387">
      <c r="A387" s="0">
        <v>246</v>
      </c>
      <c r="B387" s="0" t="s">
        <v>27</v>
      </c>
      <c r="C387" s="0" t="s">
        <v>1021</v>
      </c>
      <c r="D387" s="0" t="s">
        <v>1398</v>
      </c>
      <c r="E387" s="5" t="s">
        <v>1399</v>
      </c>
      <c r="F387" s="0" t="s">
        <v>6499</v>
      </c>
      <c r="G387" s="0" t="s">
        <v>6500</v>
      </c>
      <c r="H387" s="2">
        <v>19</v>
      </c>
      <c r="I387" s="0" t="s">
        <v>1400</v>
      </c>
    </row>
    <row r="388">
      <c r="A388" s="0">
        <v>247</v>
      </c>
      <c r="B388" s="0" t="s">
        <v>27</v>
      </c>
      <c r="C388" s="0" t="s">
        <v>1021</v>
      </c>
      <c r="D388" s="0" t="s">
        <v>1403</v>
      </c>
      <c r="E388" s="5" t="s">
        <v>1404</v>
      </c>
      <c r="F388" s="0" t="s">
        <v>6703</v>
      </c>
      <c r="G388" s="0" t="s">
        <v>6660</v>
      </c>
      <c r="H388" s="2">
        <v>290</v>
      </c>
      <c r="I388" s="0" t="s">
        <v>1405</v>
      </c>
    </row>
    <row r="389">
      <c r="A389" s="0">
        <v>248</v>
      </c>
      <c r="B389" s="0" t="s">
        <v>27</v>
      </c>
      <c r="C389" s="0" t="s">
        <v>1021</v>
      </c>
      <c r="D389" s="0" t="s">
        <v>1409</v>
      </c>
      <c r="E389" s="5" t="s">
        <v>1410</v>
      </c>
      <c r="F389" s="0" t="s">
        <v>6406</v>
      </c>
      <c r="G389" s="0" t="s">
        <v>6704</v>
      </c>
      <c r="H389" s="2">
        <v>2</v>
      </c>
    </row>
    <row r="390">
      <c r="A390" s="0">
        <v>248</v>
      </c>
      <c r="B390" s="0" t="s">
        <v>27</v>
      </c>
      <c r="C390" s="0" t="s">
        <v>1021</v>
      </c>
      <c r="D390" s="0" t="s">
        <v>1409</v>
      </c>
      <c r="E390" s="5" t="s">
        <v>1410</v>
      </c>
      <c r="F390" s="0" t="s">
        <v>6705</v>
      </c>
      <c r="G390" s="0" t="s">
        <v>6531</v>
      </c>
      <c r="H390" s="2">
        <v>38</v>
      </c>
    </row>
    <row r="391">
      <c r="A391" s="0">
        <v>248</v>
      </c>
      <c r="B391" s="0" t="s">
        <v>27</v>
      </c>
      <c r="C391" s="0" t="s">
        <v>1021</v>
      </c>
      <c r="D391" s="0" t="s">
        <v>1409</v>
      </c>
      <c r="E391" s="5" t="s">
        <v>1410</v>
      </c>
      <c r="F391" s="0" t="s">
        <v>2823</v>
      </c>
      <c r="G391" s="0" t="s">
        <v>6510</v>
      </c>
      <c r="H391" s="2">
        <v>9</v>
      </c>
    </row>
    <row r="392">
      <c r="A392" s="0">
        <v>249</v>
      </c>
      <c r="B392" s="0" t="s">
        <v>27</v>
      </c>
      <c r="C392" s="0" t="s">
        <v>1021</v>
      </c>
      <c r="D392" s="0" t="s">
        <v>1414</v>
      </c>
      <c r="E392" s="5" t="s">
        <v>1415</v>
      </c>
      <c r="F392" s="0" t="s">
        <v>6706</v>
      </c>
      <c r="G392" s="0" t="s">
        <v>6707</v>
      </c>
      <c r="H392" s="2">
        <v>44</v>
      </c>
      <c r="I392" s="0" t="s">
        <v>1417</v>
      </c>
    </row>
    <row r="393">
      <c r="A393" s="0">
        <v>250</v>
      </c>
      <c r="B393" s="0" t="s">
        <v>27</v>
      </c>
      <c r="C393" s="0" t="s">
        <v>1021</v>
      </c>
      <c r="D393" s="0" t="s">
        <v>1421</v>
      </c>
      <c r="E393" s="5" t="s">
        <v>1422</v>
      </c>
      <c r="F393" s="0" t="s">
        <v>6708</v>
      </c>
      <c r="G393" s="0" t="s">
        <v>6530</v>
      </c>
      <c r="H393" s="2">
        <v>24</v>
      </c>
    </row>
    <row r="394">
      <c r="A394" s="0">
        <v>250</v>
      </c>
      <c r="B394" s="0" t="s">
        <v>27</v>
      </c>
      <c r="C394" s="0" t="s">
        <v>1021</v>
      </c>
      <c r="D394" s="0" t="s">
        <v>1421</v>
      </c>
      <c r="E394" s="5" t="s">
        <v>1422</v>
      </c>
      <c r="F394" s="0" t="s">
        <v>6709</v>
      </c>
      <c r="G394" s="0" t="s">
        <v>6685</v>
      </c>
      <c r="H394" s="2">
        <v>4</v>
      </c>
    </row>
    <row r="395">
      <c r="A395" s="0">
        <v>250</v>
      </c>
      <c r="B395" s="0" t="s">
        <v>27</v>
      </c>
      <c r="C395" s="0" t="s">
        <v>1021</v>
      </c>
      <c r="D395" s="0" t="s">
        <v>1421</v>
      </c>
      <c r="E395" s="5" t="s">
        <v>1422</v>
      </c>
      <c r="F395" s="0" t="s">
        <v>6710</v>
      </c>
      <c r="G395" s="0" t="s">
        <v>6711</v>
      </c>
      <c r="H395" s="2">
        <v>29</v>
      </c>
    </row>
    <row r="396">
      <c r="A396" s="0">
        <v>250</v>
      </c>
      <c r="B396" s="0" t="s">
        <v>27</v>
      </c>
      <c r="C396" s="0" t="s">
        <v>1021</v>
      </c>
      <c r="D396" s="0" t="s">
        <v>1421</v>
      </c>
      <c r="E396" s="5" t="s">
        <v>1422</v>
      </c>
      <c r="F396" s="0" t="s">
        <v>6712</v>
      </c>
      <c r="G396" s="0" t="s">
        <v>6713</v>
      </c>
      <c r="H396" s="2">
        <v>2</v>
      </c>
    </row>
    <row r="397">
      <c r="A397" s="0">
        <v>251</v>
      </c>
      <c r="B397" s="0" t="s">
        <v>27</v>
      </c>
      <c r="C397" s="0" t="s">
        <v>1021</v>
      </c>
      <c r="D397" s="0" t="s">
        <v>1426</v>
      </c>
      <c r="E397" s="5" t="s">
        <v>1427</v>
      </c>
      <c r="F397" s="0" t="s">
        <v>6712</v>
      </c>
      <c r="G397" s="0" t="s">
        <v>6713</v>
      </c>
      <c r="H397" s="2">
        <v>50</v>
      </c>
    </row>
    <row r="398">
      <c r="A398" s="0">
        <v>251</v>
      </c>
      <c r="B398" s="0" t="s">
        <v>27</v>
      </c>
      <c r="C398" s="0" t="s">
        <v>1021</v>
      </c>
      <c r="D398" s="0" t="s">
        <v>1426</v>
      </c>
      <c r="E398" s="5" t="s">
        <v>1427</v>
      </c>
      <c r="F398" s="0" t="s">
        <v>6714</v>
      </c>
      <c r="G398" s="0" t="s">
        <v>6715</v>
      </c>
      <c r="H398" s="2">
        <v>44</v>
      </c>
    </row>
    <row r="399">
      <c r="A399" s="0">
        <v>252</v>
      </c>
      <c r="B399" s="0" t="s">
        <v>27</v>
      </c>
      <c r="C399" s="0" t="s">
        <v>1021</v>
      </c>
      <c r="D399" s="0" t="s">
        <v>1429</v>
      </c>
      <c r="E399" s="5" t="s">
        <v>1430</v>
      </c>
      <c r="F399" s="0" t="s">
        <v>6553</v>
      </c>
      <c r="G399" s="0" t="s">
        <v>6713</v>
      </c>
      <c r="H399" s="2">
        <v>44</v>
      </c>
    </row>
    <row r="400">
      <c r="A400" s="0">
        <v>252</v>
      </c>
      <c r="B400" s="0" t="s">
        <v>27</v>
      </c>
      <c r="C400" s="0" t="s">
        <v>1021</v>
      </c>
      <c r="D400" s="0" t="s">
        <v>1429</v>
      </c>
      <c r="E400" s="5" t="s">
        <v>1430</v>
      </c>
      <c r="F400" s="0" t="s">
        <v>6716</v>
      </c>
      <c r="G400" s="0" t="s">
        <v>6717</v>
      </c>
      <c r="H400" s="2">
        <v>2</v>
      </c>
    </row>
    <row r="401">
      <c r="A401" s="0">
        <v>252</v>
      </c>
      <c r="B401" s="0" t="s">
        <v>27</v>
      </c>
      <c r="C401" s="0" t="s">
        <v>1021</v>
      </c>
      <c r="D401" s="0" t="s">
        <v>1429</v>
      </c>
      <c r="E401" s="5" t="s">
        <v>1430</v>
      </c>
      <c r="F401" s="0" t="s">
        <v>6553</v>
      </c>
      <c r="G401" s="0" t="s">
        <v>6718</v>
      </c>
      <c r="H401" s="2">
        <v>50</v>
      </c>
    </row>
    <row r="402">
      <c r="A402" s="0">
        <v>253</v>
      </c>
      <c r="B402" s="0" t="s">
        <v>27</v>
      </c>
      <c r="C402" s="0" t="s">
        <v>1021</v>
      </c>
      <c r="D402" s="0" t="s">
        <v>1433</v>
      </c>
      <c r="E402" s="5" t="s">
        <v>1434</v>
      </c>
      <c r="F402" s="0" t="s">
        <v>6719</v>
      </c>
      <c r="G402" s="0" t="s">
        <v>6720</v>
      </c>
      <c r="H402" s="2">
        <v>40</v>
      </c>
    </row>
    <row r="403">
      <c r="A403" s="0">
        <v>253</v>
      </c>
      <c r="B403" s="0" t="s">
        <v>27</v>
      </c>
      <c r="C403" s="0" t="s">
        <v>1021</v>
      </c>
      <c r="D403" s="0" t="s">
        <v>1433</v>
      </c>
      <c r="E403" s="5" t="s">
        <v>1434</v>
      </c>
      <c r="F403" s="0" t="s">
        <v>6721</v>
      </c>
      <c r="G403" s="0" t="s">
        <v>6722</v>
      </c>
      <c r="H403" s="2">
        <v>1</v>
      </c>
    </row>
    <row r="404">
      <c r="A404" s="0">
        <v>253</v>
      </c>
      <c r="B404" s="0" t="s">
        <v>27</v>
      </c>
      <c r="C404" s="0" t="s">
        <v>1021</v>
      </c>
      <c r="D404" s="0" t="s">
        <v>1433</v>
      </c>
      <c r="E404" s="5" t="s">
        <v>1434</v>
      </c>
      <c r="F404" s="0" t="s">
        <v>6723</v>
      </c>
      <c r="G404" s="0" t="s">
        <v>6722</v>
      </c>
      <c r="H404" s="2">
        <v>95</v>
      </c>
    </row>
    <row r="405">
      <c r="A405" s="0">
        <v>254</v>
      </c>
      <c r="B405" s="0" t="s">
        <v>27</v>
      </c>
      <c r="C405" s="0" t="s">
        <v>1021</v>
      </c>
      <c r="D405" s="0" t="s">
        <v>1436</v>
      </c>
      <c r="E405" s="5" t="s">
        <v>1437</v>
      </c>
      <c r="F405" s="0" t="s">
        <v>6724</v>
      </c>
      <c r="G405" s="0" t="s">
        <v>6649</v>
      </c>
      <c r="H405" s="2">
        <v>4</v>
      </c>
    </row>
    <row r="406">
      <c r="A406" s="0">
        <v>255</v>
      </c>
      <c r="B406" s="0" t="s">
        <v>27</v>
      </c>
      <c r="C406" s="0" t="s">
        <v>1021</v>
      </c>
      <c r="D406" s="0" t="s">
        <v>1440</v>
      </c>
      <c r="E406" s="5" t="s">
        <v>1441</v>
      </c>
      <c r="F406" s="0" t="s">
        <v>6725</v>
      </c>
      <c r="G406" s="0" t="s">
        <v>6726</v>
      </c>
      <c r="H406" s="2">
        <v>4</v>
      </c>
    </row>
    <row r="407">
      <c r="A407" s="0">
        <v>256</v>
      </c>
      <c r="B407" s="0" t="s">
        <v>27</v>
      </c>
      <c r="C407" s="0" t="s">
        <v>1021</v>
      </c>
      <c r="D407" s="0" t="s">
        <v>1443</v>
      </c>
      <c r="E407" s="5" t="s">
        <v>1444</v>
      </c>
      <c r="F407" s="0" t="s">
        <v>6727</v>
      </c>
      <c r="G407" s="0" t="s">
        <v>6530</v>
      </c>
      <c r="H407" s="2">
        <v>83</v>
      </c>
    </row>
    <row r="408">
      <c r="A408" s="0">
        <v>256</v>
      </c>
      <c r="B408" s="0" t="s">
        <v>27</v>
      </c>
      <c r="C408" s="0" t="s">
        <v>1021</v>
      </c>
      <c r="D408" s="0" t="s">
        <v>1443</v>
      </c>
      <c r="E408" s="5" t="s">
        <v>1444</v>
      </c>
      <c r="F408" s="0" t="s">
        <v>6386</v>
      </c>
      <c r="G408" s="0" t="s">
        <v>6728</v>
      </c>
      <c r="H408" s="2">
        <v>500</v>
      </c>
    </row>
    <row r="409">
      <c r="A409" s="0">
        <v>256</v>
      </c>
      <c r="B409" s="0" t="s">
        <v>27</v>
      </c>
      <c r="C409" s="0" t="s">
        <v>1021</v>
      </c>
      <c r="D409" s="0" t="s">
        <v>1443</v>
      </c>
      <c r="E409" s="5" t="s">
        <v>1444</v>
      </c>
      <c r="F409" s="0" t="s">
        <v>6729</v>
      </c>
      <c r="G409" s="0" t="s">
        <v>6730</v>
      </c>
      <c r="H409" s="2">
        <v>226</v>
      </c>
    </row>
    <row r="410">
      <c r="A410" s="0">
        <v>257</v>
      </c>
      <c r="B410" s="0" t="s">
        <v>27</v>
      </c>
      <c r="C410" s="0" t="s">
        <v>1021</v>
      </c>
      <c r="D410" s="0" t="s">
        <v>1448</v>
      </c>
      <c r="E410" s="5" t="s">
        <v>1449</v>
      </c>
      <c r="F410" s="0" t="s">
        <v>6731</v>
      </c>
      <c r="G410" s="0" t="s">
        <v>6542</v>
      </c>
      <c r="H410" s="2">
        <v>100</v>
      </c>
    </row>
    <row r="411">
      <c r="A411" s="0">
        <v>257</v>
      </c>
      <c r="B411" s="0" t="s">
        <v>27</v>
      </c>
      <c r="C411" s="0" t="s">
        <v>1021</v>
      </c>
      <c r="D411" s="0" t="s">
        <v>1448</v>
      </c>
      <c r="E411" s="5" t="s">
        <v>1449</v>
      </c>
      <c r="F411" s="0" t="s">
        <v>6732</v>
      </c>
      <c r="G411" s="0" t="s">
        <v>6733</v>
      </c>
      <c r="H411" s="2">
        <v>53</v>
      </c>
    </row>
    <row r="412">
      <c r="A412" s="0">
        <v>257</v>
      </c>
      <c r="B412" s="0" t="s">
        <v>27</v>
      </c>
      <c r="C412" s="0" t="s">
        <v>1021</v>
      </c>
      <c r="D412" s="0" t="s">
        <v>1448</v>
      </c>
      <c r="E412" s="5" t="s">
        <v>1449</v>
      </c>
      <c r="F412" s="0" t="s">
        <v>6734</v>
      </c>
      <c r="G412" s="0" t="s">
        <v>6611</v>
      </c>
      <c r="H412" s="2">
        <v>28</v>
      </c>
    </row>
    <row r="413">
      <c r="A413" s="0">
        <v>257</v>
      </c>
      <c r="B413" s="0" t="s">
        <v>27</v>
      </c>
      <c r="C413" s="0" t="s">
        <v>1021</v>
      </c>
      <c r="D413" s="0" t="s">
        <v>1448</v>
      </c>
      <c r="E413" s="5" t="s">
        <v>1449</v>
      </c>
      <c r="F413" s="0" t="s">
        <v>6499</v>
      </c>
      <c r="G413" s="0" t="s">
        <v>6500</v>
      </c>
      <c r="H413" s="2">
        <v>27</v>
      </c>
    </row>
    <row r="414">
      <c r="A414" s="0">
        <v>258</v>
      </c>
      <c r="B414" s="0" t="s">
        <v>27</v>
      </c>
      <c r="C414" s="0" t="s">
        <v>1021</v>
      </c>
      <c r="D414" s="0" t="s">
        <v>1454</v>
      </c>
      <c r="E414" s="5" t="s">
        <v>1455</v>
      </c>
      <c r="F414" s="0" t="s">
        <v>6735</v>
      </c>
      <c r="G414" s="0" t="s">
        <v>6534</v>
      </c>
      <c r="H414" s="2">
        <v>171</v>
      </c>
      <c r="I414" s="0" t="s">
        <v>1456</v>
      </c>
    </row>
    <row r="415">
      <c r="A415" s="0">
        <v>259</v>
      </c>
      <c r="B415" s="0" t="s">
        <v>27</v>
      </c>
      <c r="C415" s="0" t="s">
        <v>1021</v>
      </c>
      <c r="D415" s="0" t="s">
        <v>1132</v>
      </c>
      <c r="E415" s="5" t="s">
        <v>1459</v>
      </c>
      <c r="F415" s="0" t="s">
        <v>6499</v>
      </c>
      <c r="G415" s="0" t="s">
        <v>6500</v>
      </c>
      <c r="H415" s="2">
        <v>8</v>
      </c>
    </row>
    <row r="416">
      <c r="A416" s="0">
        <v>259</v>
      </c>
      <c r="B416" s="0" t="s">
        <v>27</v>
      </c>
      <c r="C416" s="0" t="s">
        <v>1021</v>
      </c>
      <c r="D416" s="0" t="s">
        <v>1132</v>
      </c>
      <c r="E416" s="5" t="s">
        <v>1459</v>
      </c>
      <c r="F416" s="0" t="s">
        <v>6596</v>
      </c>
      <c r="G416" s="0" t="s">
        <v>6511</v>
      </c>
      <c r="H416" s="2">
        <v>80</v>
      </c>
    </row>
    <row r="417">
      <c r="A417" s="0">
        <v>260</v>
      </c>
      <c r="B417" s="0" t="s">
        <v>27</v>
      </c>
      <c r="C417" s="0" t="s">
        <v>1021</v>
      </c>
      <c r="D417" s="0" t="s">
        <v>1463</v>
      </c>
      <c r="E417" s="5" t="s">
        <v>1464</v>
      </c>
      <c r="F417" s="0" t="s">
        <v>6736</v>
      </c>
      <c r="G417" s="0" t="s">
        <v>6589</v>
      </c>
      <c r="H417" s="2">
        <v>0</v>
      </c>
      <c r="I417" s="0" t="s">
        <v>1466</v>
      </c>
    </row>
    <row r="418">
      <c r="A418" s="0">
        <v>260</v>
      </c>
      <c r="B418" s="0" t="s">
        <v>27</v>
      </c>
      <c r="C418" s="0" t="s">
        <v>1021</v>
      </c>
      <c r="D418" s="0" t="s">
        <v>1463</v>
      </c>
      <c r="E418" s="5" t="s">
        <v>1464</v>
      </c>
      <c r="F418" s="0" t="s">
        <v>6737</v>
      </c>
      <c r="G418" s="0" t="s">
        <v>6530</v>
      </c>
      <c r="H418" s="2">
        <v>92</v>
      </c>
      <c r="I418" s="0" t="s">
        <v>1466</v>
      </c>
    </row>
    <row r="419">
      <c r="A419" s="0">
        <v>260</v>
      </c>
      <c r="B419" s="0" t="s">
        <v>27</v>
      </c>
      <c r="C419" s="0" t="s">
        <v>1021</v>
      </c>
      <c r="D419" s="0" t="s">
        <v>1463</v>
      </c>
      <c r="E419" s="5" t="s">
        <v>1464</v>
      </c>
      <c r="F419" s="0" t="s">
        <v>6738</v>
      </c>
      <c r="G419" s="0" t="s">
        <v>6540</v>
      </c>
      <c r="H419" s="2">
        <v>51</v>
      </c>
      <c r="I419" s="0" t="s">
        <v>1466</v>
      </c>
    </row>
    <row r="420">
      <c r="A420" s="0">
        <v>260</v>
      </c>
      <c r="B420" s="0" t="s">
        <v>27</v>
      </c>
      <c r="C420" s="0" t="s">
        <v>1021</v>
      </c>
      <c r="D420" s="0" t="s">
        <v>1463</v>
      </c>
      <c r="E420" s="5" t="s">
        <v>1464</v>
      </c>
      <c r="F420" s="0" t="s">
        <v>6739</v>
      </c>
      <c r="G420" s="0" t="s">
        <v>6615</v>
      </c>
      <c r="H420" s="2">
        <v>200</v>
      </c>
      <c r="I420" s="0" t="s">
        <v>1466</v>
      </c>
    </row>
    <row r="421">
      <c r="A421" s="0">
        <v>261</v>
      </c>
      <c r="B421" s="0" t="s">
        <v>27</v>
      </c>
      <c r="C421" s="0" t="s">
        <v>1021</v>
      </c>
      <c r="D421" s="0" t="s">
        <v>1469</v>
      </c>
      <c r="E421" s="5" t="s">
        <v>1470</v>
      </c>
      <c r="F421" s="0" t="s">
        <v>6740</v>
      </c>
      <c r="G421" s="0" t="s">
        <v>6704</v>
      </c>
      <c r="H421" s="2">
        <v>5</v>
      </c>
    </row>
    <row r="422">
      <c r="A422" s="0">
        <v>261</v>
      </c>
      <c r="B422" s="0" t="s">
        <v>27</v>
      </c>
      <c r="C422" s="0" t="s">
        <v>1021</v>
      </c>
      <c r="D422" s="0" t="s">
        <v>1469</v>
      </c>
      <c r="E422" s="5" t="s">
        <v>1470</v>
      </c>
      <c r="F422" s="0" t="s">
        <v>6741</v>
      </c>
      <c r="G422" s="0" t="s">
        <v>6530</v>
      </c>
      <c r="H422" s="2">
        <v>0</v>
      </c>
    </row>
    <row r="423">
      <c r="A423" s="0">
        <v>261</v>
      </c>
      <c r="B423" s="0" t="s">
        <v>27</v>
      </c>
      <c r="C423" s="0" t="s">
        <v>1021</v>
      </c>
      <c r="D423" s="0" t="s">
        <v>1469</v>
      </c>
      <c r="E423" s="5" t="s">
        <v>1470</v>
      </c>
      <c r="F423" s="0" t="s">
        <v>6742</v>
      </c>
      <c r="G423" s="0" t="s">
        <v>6532</v>
      </c>
      <c r="H423" s="2">
        <v>6</v>
      </c>
    </row>
    <row r="424">
      <c r="A424" s="0">
        <v>261</v>
      </c>
      <c r="B424" s="0" t="s">
        <v>27</v>
      </c>
      <c r="C424" s="0" t="s">
        <v>1021</v>
      </c>
      <c r="D424" s="0" t="s">
        <v>1469</v>
      </c>
      <c r="E424" s="5" t="s">
        <v>1470</v>
      </c>
      <c r="F424" s="0" t="s">
        <v>6743</v>
      </c>
      <c r="G424" s="0" t="s">
        <v>6615</v>
      </c>
      <c r="H424" s="2">
        <v>20</v>
      </c>
    </row>
    <row r="425">
      <c r="A425" s="0">
        <v>261</v>
      </c>
      <c r="B425" s="0" t="s">
        <v>27</v>
      </c>
      <c r="C425" s="0" t="s">
        <v>1021</v>
      </c>
      <c r="D425" s="0" t="s">
        <v>1469</v>
      </c>
      <c r="E425" s="5" t="s">
        <v>1470</v>
      </c>
      <c r="F425" s="0" t="s">
        <v>6744</v>
      </c>
      <c r="G425" s="0" t="s">
        <v>6745</v>
      </c>
      <c r="H425" s="2">
        <v>100</v>
      </c>
    </row>
    <row r="426">
      <c r="A426" s="0">
        <v>262</v>
      </c>
      <c r="B426" s="0" t="s">
        <v>27</v>
      </c>
      <c r="C426" s="0" t="s">
        <v>1021</v>
      </c>
      <c r="D426" s="0" t="s">
        <v>1474</v>
      </c>
      <c r="E426" s="5" t="s">
        <v>1475</v>
      </c>
      <c r="F426" s="0" t="s">
        <v>6746</v>
      </c>
      <c r="G426" s="0" t="s">
        <v>6658</v>
      </c>
      <c r="H426" s="2">
        <v>200</v>
      </c>
    </row>
    <row r="427">
      <c r="A427" s="0">
        <v>262</v>
      </c>
      <c r="B427" s="0" t="s">
        <v>27</v>
      </c>
      <c r="C427" s="0" t="s">
        <v>1021</v>
      </c>
      <c r="D427" s="0" t="s">
        <v>1474</v>
      </c>
      <c r="E427" s="5" t="s">
        <v>1475</v>
      </c>
      <c r="F427" s="0" t="s">
        <v>6747</v>
      </c>
      <c r="G427" s="0" t="s">
        <v>6532</v>
      </c>
      <c r="H427" s="2">
        <v>180</v>
      </c>
    </row>
    <row r="428">
      <c r="A428" s="0">
        <v>263</v>
      </c>
      <c r="B428" s="0" t="s">
        <v>27</v>
      </c>
      <c r="C428" s="0" t="s">
        <v>1021</v>
      </c>
      <c r="D428" s="0" t="s">
        <v>1479</v>
      </c>
      <c r="E428" s="5" t="s">
        <v>1480</v>
      </c>
      <c r="F428" s="0" t="s">
        <v>6748</v>
      </c>
      <c r="G428" s="0" t="s">
        <v>6532</v>
      </c>
      <c r="H428" s="2">
        <v>214</v>
      </c>
    </row>
    <row r="429">
      <c r="A429" s="0">
        <v>263</v>
      </c>
      <c r="B429" s="0" t="s">
        <v>27</v>
      </c>
      <c r="C429" s="0" t="s">
        <v>1021</v>
      </c>
      <c r="D429" s="0" t="s">
        <v>1479</v>
      </c>
      <c r="E429" s="5" t="s">
        <v>1480</v>
      </c>
      <c r="F429" s="0" t="s">
        <v>6749</v>
      </c>
      <c r="G429" s="0" t="s">
        <v>6561</v>
      </c>
      <c r="H429" s="2">
        <v>36</v>
      </c>
    </row>
    <row r="430">
      <c r="A430" s="0">
        <v>263</v>
      </c>
      <c r="B430" s="0" t="s">
        <v>27</v>
      </c>
      <c r="C430" s="0" t="s">
        <v>1021</v>
      </c>
      <c r="D430" s="0" t="s">
        <v>1479</v>
      </c>
      <c r="E430" s="5" t="s">
        <v>1480</v>
      </c>
      <c r="F430" s="0" t="s">
        <v>6499</v>
      </c>
      <c r="G430" s="0" t="s">
        <v>6630</v>
      </c>
      <c r="H430" s="2">
        <v>87</v>
      </c>
    </row>
    <row r="431">
      <c r="A431" s="0">
        <v>264</v>
      </c>
      <c r="B431" s="0" t="s">
        <v>27</v>
      </c>
      <c r="C431" s="0" t="s">
        <v>1021</v>
      </c>
      <c r="D431" s="0" t="s">
        <v>1484</v>
      </c>
      <c r="E431" s="5" t="s">
        <v>1485</v>
      </c>
      <c r="F431" s="0" t="s">
        <v>6750</v>
      </c>
      <c r="G431" s="0" t="s">
        <v>6542</v>
      </c>
      <c r="H431" s="2">
        <v>50</v>
      </c>
    </row>
    <row r="432">
      <c r="A432" s="0">
        <v>265</v>
      </c>
      <c r="B432" s="0" t="s">
        <v>27</v>
      </c>
      <c r="C432" s="0" t="s">
        <v>1021</v>
      </c>
      <c r="D432" s="0" t="s">
        <v>1489</v>
      </c>
      <c r="E432" s="5" t="s">
        <v>1490</v>
      </c>
      <c r="F432" s="0" t="s">
        <v>6750</v>
      </c>
      <c r="G432" s="0" t="s">
        <v>6542</v>
      </c>
      <c r="H432" s="2">
        <v>74</v>
      </c>
    </row>
    <row r="433">
      <c r="A433" s="0">
        <v>266</v>
      </c>
      <c r="B433" s="0" t="s">
        <v>27</v>
      </c>
      <c r="C433" s="0" t="s">
        <v>1021</v>
      </c>
      <c r="D433" s="0" t="s">
        <v>1493</v>
      </c>
      <c r="E433" s="5" t="s">
        <v>1494</v>
      </c>
      <c r="F433" s="0" t="s">
        <v>6751</v>
      </c>
      <c r="G433" s="0" t="s">
        <v>6654</v>
      </c>
      <c r="H433" s="2">
        <v>70</v>
      </c>
      <c r="I433" s="0" t="s">
        <v>1496</v>
      </c>
    </row>
    <row r="434">
      <c r="A434" s="0">
        <v>267</v>
      </c>
      <c r="B434" s="0" t="s">
        <v>27</v>
      </c>
      <c r="C434" s="0" t="s">
        <v>1021</v>
      </c>
      <c r="D434" s="0" t="s">
        <v>1500</v>
      </c>
      <c r="E434" s="5" t="s">
        <v>1501</v>
      </c>
      <c r="F434" s="0" t="s">
        <v>6752</v>
      </c>
      <c r="G434" s="0" t="s">
        <v>6615</v>
      </c>
      <c r="H434" s="2">
        <v>300</v>
      </c>
      <c r="I434" s="0" t="s">
        <v>1503</v>
      </c>
    </row>
    <row r="435">
      <c r="A435" s="0">
        <v>267</v>
      </c>
      <c r="B435" s="0" t="s">
        <v>27</v>
      </c>
      <c r="C435" s="0" t="s">
        <v>1021</v>
      </c>
      <c r="D435" s="0" t="s">
        <v>1500</v>
      </c>
      <c r="E435" s="5" t="s">
        <v>1501</v>
      </c>
      <c r="F435" s="0" t="s">
        <v>1792</v>
      </c>
      <c r="G435" s="0" t="s">
        <v>6510</v>
      </c>
      <c r="H435" s="2">
        <v>10</v>
      </c>
      <c r="I435" s="0" t="s">
        <v>1503</v>
      </c>
    </row>
    <row r="436">
      <c r="A436" s="0">
        <v>267</v>
      </c>
      <c r="B436" s="0" t="s">
        <v>27</v>
      </c>
      <c r="C436" s="0" t="s">
        <v>1021</v>
      </c>
      <c r="D436" s="0" t="s">
        <v>1500</v>
      </c>
      <c r="E436" s="5" t="s">
        <v>1501</v>
      </c>
      <c r="F436" s="0" t="s">
        <v>1792</v>
      </c>
      <c r="G436" s="0" t="s">
        <v>6698</v>
      </c>
      <c r="H436" s="2">
        <v>170</v>
      </c>
      <c r="I436" s="0" t="s">
        <v>1503</v>
      </c>
    </row>
    <row r="437">
      <c r="A437" s="0">
        <v>268</v>
      </c>
      <c r="B437" s="0" t="s">
        <v>27</v>
      </c>
      <c r="C437" s="0" t="s">
        <v>1021</v>
      </c>
      <c r="D437" s="0" t="s">
        <v>1507</v>
      </c>
      <c r="E437" s="5" t="s">
        <v>1508</v>
      </c>
      <c r="F437" s="0" t="s">
        <v>6753</v>
      </c>
      <c r="G437" s="0" t="s">
        <v>6660</v>
      </c>
      <c r="H437" s="2">
        <v>690</v>
      </c>
    </row>
    <row r="438">
      <c r="A438" s="0">
        <v>269</v>
      </c>
      <c r="B438" s="0" t="s">
        <v>27</v>
      </c>
      <c r="C438" s="0" t="s">
        <v>1021</v>
      </c>
      <c r="D438" s="0" t="s">
        <v>1293</v>
      </c>
      <c r="E438" s="5" t="s">
        <v>1510</v>
      </c>
      <c r="F438" s="0" t="s">
        <v>6499</v>
      </c>
      <c r="G438" s="0" t="s">
        <v>6500</v>
      </c>
      <c r="H438" s="2">
        <v>39</v>
      </c>
      <c r="I438" s="0" t="s">
        <v>1511</v>
      </c>
    </row>
    <row r="439">
      <c r="A439" s="0">
        <v>269</v>
      </c>
      <c r="B439" s="0" t="s">
        <v>27</v>
      </c>
      <c r="C439" s="0" t="s">
        <v>1021</v>
      </c>
      <c r="D439" s="0" t="s">
        <v>1293</v>
      </c>
      <c r="E439" s="5" t="s">
        <v>1510</v>
      </c>
      <c r="F439" s="0" t="s">
        <v>6499</v>
      </c>
      <c r="G439" s="0" t="s">
        <v>6500</v>
      </c>
      <c r="H439" s="2">
        <v>8</v>
      </c>
      <c r="I439" s="0" t="s">
        <v>1511</v>
      </c>
    </row>
    <row r="440">
      <c r="A440" s="0">
        <v>270</v>
      </c>
      <c r="B440" s="0" t="s">
        <v>27</v>
      </c>
      <c r="C440" s="0" t="s">
        <v>1021</v>
      </c>
      <c r="D440" s="0" t="s">
        <v>1515</v>
      </c>
      <c r="E440" s="5" t="s">
        <v>1516</v>
      </c>
      <c r="F440" s="0" t="s">
        <v>6754</v>
      </c>
      <c r="G440" s="0" t="s">
        <v>6665</v>
      </c>
      <c r="H440" s="2">
        <v>41</v>
      </c>
      <c r="I440" s="0" t="s">
        <v>1517</v>
      </c>
    </row>
    <row r="441">
      <c r="A441" s="0">
        <v>271</v>
      </c>
      <c r="B441" s="0" t="s">
        <v>27</v>
      </c>
      <c r="C441" s="0" t="s">
        <v>1021</v>
      </c>
      <c r="D441" s="0" t="s">
        <v>1521</v>
      </c>
      <c r="E441" s="5" t="s">
        <v>1522</v>
      </c>
      <c r="F441" s="0" t="s">
        <v>6755</v>
      </c>
      <c r="G441" s="0" t="s">
        <v>6534</v>
      </c>
      <c r="H441" s="2">
        <v>30</v>
      </c>
      <c r="I441" s="0" t="s">
        <v>1524</v>
      </c>
    </row>
    <row r="442">
      <c r="A442" s="0">
        <v>272</v>
      </c>
      <c r="B442" s="0" t="s">
        <v>27</v>
      </c>
      <c r="C442" s="0" t="s">
        <v>1021</v>
      </c>
      <c r="D442" s="0" t="s">
        <v>1528</v>
      </c>
      <c r="E442" s="5" t="s">
        <v>1529</v>
      </c>
      <c r="F442" s="0" t="s">
        <v>2204</v>
      </c>
      <c r="G442" s="0" t="s">
        <v>6532</v>
      </c>
      <c r="H442" s="2">
        <v>45</v>
      </c>
    </row>
    <row r="443">
      <c r="A443" s="0">
        <v>272</v>
      </c>
      <c r="B443" s="0" t="s">
        <v>27</v>
      </c>
      <c r="C443" s="0" t="s">
        <v>1021</v>
      </c>
      <c r="D443" s="0" t="s">
        <v>1528</v>
      </c>
      <c r="E443" s="5" t="s">
        <v>1529</v>
      </c>
      <c r="F443" s="0" t="s">
        <v>6756</v>
      </c>
      <c r="G443" s="0" t="s">
        <v>6757</v>
      </c>
      <c r="H443" s="2">
        <v>330</v>
      </c>
    </row>
    <row r="444">
      <c r="A444" s="0">
        <v>273</v>
      </c>
      <c r="B444" s="0" t="s">
        <v>27</v>
      </c>
      <c r="C444" s="0" t="s">
        <v>1021</v>
      </c>
      <c r="D444" s="0" t="s">
        <v>1533</v>
      </c>
      <c r="E444" s="5" t="s">
        <v>1534</v>
      </c>
      <c r="F444" s="0" t="s">
        <v>6758</v>
      </c>
      <c r="G444" s="0" t="s">
        <v>6759</v>
      </c>
      <c r="H444" s="2">
        <v>10</v>
      </c>
    </row>
    <row r="445">
      <c r="A445" s="0">
        <v>273</v>
      </c>
      <c r="B445" s="0" t="s">
        <v>27</v>
      </c>
      <c r="C445" s="0" t="s">
        <v>1021</v>
      </c>
      <c r="D445" s="0" t="s">
        <v>1533</v>
      </c>
      <c r="E445" s="5" t="s">
        <v>1534</v>
      </c>
      <c r="F445" s="0" t="s">
        <v>6760</v>
      </c>
      <c r="G445" s="0" t="s">
        <v>6626</v>
      </c>
      <c r="H445" s="2">
        <v>4</v>
      </c>
    </row>
    <row r="446">
      <c r="A446" s="0">
        <v>273</v>
      </c>
      <c r="B446" s="0" t="s">
        <v>27</v>
      </c>
      <c r="C446" s="0" t="s">
        <v>1021</v>
      </c>
      <c r="D446" s="0" t="s">
        <v>1533</v>
      </c>
      <c r="E446" s="5" t="s">
        <v>1534</v>
      </c>
      <c r="F446" s="0" t="s">
        <v>6761</v>
      </c>
      <c r="G446" s="0" t="s">
        <v>6559</v>
      </c>
      <c r="H446" s="2">
        <v>509</v>
      </c>
    </row>
    <row r="447">
      <c r="A447" s="0">
        <v>274</v>
      </c>
      <c r="B447" s="0" t="s">
        <v>27</v>
      </c>
      <c r="C447" s="0" t="s">
        <v>1021</v>
      </c>
      <c r="D447" s="0" t="s">
        <v>1537</v>
      </c>
      <c r="E447" s="5" t="s">
        <v>1538</v>
      </c>
      <c r="F447" s="0" t="s">
        <v>6762</v>
      </c>
      <c r="G447" s="0" t="s">
        <v>6763</v>
      </c>
      <c r="H447" s="2">
        <v>5</v>
      </c>
      <c r="I447" s="0" t="s">
        <v>598</v>
      </c>
    </row>
    <row r="448">
      <c r="A448" s="0">
        <v>274</v>
      </c>
      <c r="B448" s="0" t="s">
        <v>27</v>
      </c>
      <c r="C448" s="0" t="s">
        <v>1021</v>
      </c>
      <c r="D448" s="0" t="s">
        <v>1537</v>
      </c>
      <c r="E448" s="5" t="s">
        <v>1538</v>
      </c>
      <c r="F448" s="0" t="s">
        <v>6764</v>
      </c>
      <c r="G448" s="0" t="s">
        <v>6542</v>
      </c>
      <c r="H448" s="2">
        <v>108</v>
      </c>
      <c r="I448" s="0" t="s">
        <v>598</v>
      </c>
    </row>
    <row r="449">
      <c r="A449" s="0">
        <v>274</v>
      </c>
      <c r="B449" s="0" t="s">
        <v>27</v>
      </c>
      <c r="C449" s="0" t="s">
        <v>1021</v>
      </c>
      <c r="D449" s="0" t="s">
        <v>1537</v>
      </c>
      <c r="E449" s="5" t="s">
        <v>1538</v>
      </c>
      <c r="F449" s="0" t="s">
        <v>6765</v>
      </c>
      <c r="G449" s="0" t="s">
        <v>6542</v>
      </c>
      <c r="H449" s="2">
        <v>8</v>
      </c>
      <c r="I449" s="0" t="s">
        <v>598</v>
      </c>
    </row>
    <row r="450">
      <c r="A450" s="0">
        <v>274</v>
      </c>
      <c r="B450" s="0" t="s">
        <v>27</v>
      </c>
      <c r="C450" s="0" t="s">
        <v>1021</v>
      </c>
      <c r="D450" s="0" t="s">
        <v>1537</v>
      </c>
      <c r="E450" s="5" t="s">
        <v>1538</v>
      </c>
      <c r="F450" s="0" t="s">
        <v>6766</v>
      </c>
      <c r="G450" s="0" t="s">
        <v>6660</v>
      </c>
      <c r="H450" s="2">
        <v>0</v>
      </c>
      <c r="I450" s="0" t="s">
        <v>598</v>
      </c>
    </row>
    <row r="451">
      <c r="A451" s="0">
        <v>274</v>
      </c>
      <c r="B451" s="0" t="s">
        <v>27</v>
      </c>
      <c r="C451" s="0" t="s">
        <v>1021</v>
      </c>
      <c r="D451" s="0" t="s">
        <v>1537</v>
      </c>
      <c r="E451" s="5" t="s">
        <v>1538</v>
      </c>
      <c r="F451" s="0" t="s">
        <v>6767</v>
      </c>
      <c r="G451" s="0" t="s">
        <v>6759</v>
      </c>
      <c r="H451" s="2">
        <v>0</v>
      </c>
      <c r="I451" s="0" t="s">
        <v>598</v>
      </c>
    </row>
    <row r="452">
      <c r="A452" s="0">
        <v>274</v>
      </c>
      <c r="B452" s="0" t="s">
        <v>27</v>
      </c>
      <c r="C452" s="0" t="s">
        <v>1021</v>
      </c>
      <c r="D452" s="0" t="s">
        <v>1537</v>
      </c>
      <c r="E452" s="5" t="s">
        <v>1538</v>
      </c>
      <c r="F452" s="0" t="s">
        <v>6768</v>
      </c>
      <c r="G452" s="0" t="s">
        <v>6552</v>
      </c>
      <c r="H452" s="2">
        <v>2</v>
      </c>
      <c r="I452" s="0" t="s">
        <v>598</v>
      </c>
    </row>
    <row r="453">
      <c r="A453" s="0">
        <v>274</v>
      </c>
      <c r="B453" s="0" t="s">
        <v>27</v>
      </c>
      <c r="C453" s="0" t="s">
        <v>1021</v>
      </c>
      <c r="D453" s="0" t="s">
        <v>1537</v>
      </c>
      <c r="E453" s="5" t="s">
        <v>1538</v>
      </c>
      <c r="F453" s="0" t="s">
        <v>6769</v>
      </c>
      <c r="G453" s="0" t="s">
        <v>6552</v>
      </c>
      <c r="H453" s="2">
        <v>29</v>
      </c>
      <c r="I453" s="0" t="s">
        <v>598</v>
      </c>
    </row>
    <row r="454">
      <c r="A454" s="0">
        <v>274</v>
      </c>
      <c r="B454" s="0" t="s">
        <v>27</v>
      </c>
      <c r="C454" s="0" t="s">
        <v>1021</v>
      </c>
      <c r="D454" s="0" t="s">
        <v>1537</v>
      </c>
      <c r="E454" s="5" t="s">
        <v>1538</v>
      </c>
      <c r="F454" s="0" t="s">
        <v>6770</v>
      </c>
      <c r="G454" s="0" t="s">
        <v>6552</v>
      </c>
      <c r="H454" s="2">
        <v>7</v>
      </c>
      <c r="I454" s="0" t="s">
        <v>598</v>
      </c>
    </row>
    <row r="455">
      <c r="A455" s="0">
        <v>274</v>
      </c>
      <c r="B455" s="0" t="s">
        <v>27</v>
      </c>
      <c r="C455" s="0" t="s">
        <v>1021</v>
      </c>
      <c r="D455" s="0" t="s">
        <v>1537</v>
      </c>
      <c r="E455" s="5" t="s">
        <v>1538</v>
      </c>
      <c r="F455" s="0" t="s">
        <v>6771</v>
      </c>
      <c r="G455" s="0" t="s">
        <v>6564</v>
      </c>
      <c r="H455" s="2">
        <v>294</v>
      </c>
      <c r="I455" s="0" t="s">
        <v>598</v>
      </c>
    </row>
    <row r="456">
      <c r="A456" s="0">
        <v>274</v>
      </c>
      <c r="B456" s="0" t="s">
        <v>27</v>
      </c>
      <c r="C456" s="0" t="s">
        <v>1021</v>
      </c>
      <c r="D456" s="0" t="s">
        <v>1537</v>
      </c>
      <c r="E456" s="5" t="s">
        <v>1538</v>
      </c>
      <c r="F456" s="0" t="s">
        <v>6772</v>
      </c>
      <c r="G456" s="0" t="s">
        <v>6773</v>
      </c>
      <c r="H456" s="2">
        <v>1600</v>
      </c>
      <c r="I456" s="0" t="s">
        <v>598</v>
      </c>
    </row>
    <row r="457">
      <c r="A457" s="0">
        <v>274</v>
      </c>
      <c r="B457" s="0" t="s">
        <v>27</v>
      </c>
      <c r="C457" s="0" t="s">
        <v>1021</v>
      </c>
      <c r="D457" s="0" t="s">
        <v>1537</v>
      </c>
      <c r="E457" s="5" t="s">
        <v>1538</v>
      </c>
      <c r="F457" s="0" t="s">
        <v>6774</v>
      </c>
      <c r="G457" s="0" t="s">
        <v>6694</v>
      </c>
      <c r="H457" s="2">
        <v>97</v>
      </c>
      <c r="I457" s="0" t="s">
        <v>598</v>
      </c>
    </row>
    <row r="458">
      <c r="A458" s="0">
        <v>275</v>
      </c>
      <c r="B458" s="0" t="s">
        <v>27</v>
      </c>
      <c r="C458" s="0" t="s">
        <v>1021</v>
      </c>
      <c r="D458" s="0" t="s">
        <v>1540</v>
      </c>
      <c r="E458" s="5" t="s">
        <v>1541</v>
      </c>
      <c r="F458" s="0" t="s">
        <v>6775</v>
      </c>
      <c r="G458" s="0" t="s">
        <v>6564</v>
      </c>
      <c r="H458" s="2">
        <v>58</v>
      </c>
      <c r="I458" s="0" t="s">
        <v>605</v>
      </c>
    </row>
    <row r="459">
      <c r="A459" s="0">
        <v>275</v>
      </c>
      <c r="B459" s="0" t="s">
        <v>27</v>
      </c>
      <c r="C459" s="0" t="s">
        <v>1021</v>
      </c>
      <c r="D459" s="0" t="s">
        <v>1540</v>
      </c>
      <c r="E459" s="5" t="s">
        <v>1541</v>
      </c>
      <c r="F459" s="0" t="s">
        <v>6499</v>
      </c>
      <c r="G459" s="0" t="s">
        <v>6500</v>
      </c>
      <c r="H459" s="2">
        <v>4</v>
      </c>
      <c r="I459" s="0" t="s">
        <v>605</v>
      </c>
    </row>
    <row r="460">
      <c r="A460" s="0">
        <v>276</v>
      </c>
      <c r="B460" s="0" t="s">
        <v>27</v>
      </c>
      <c r="C460" s="0" t="s">
        <v>1021</v>
      </c>
      <c r="D460" s="0" t="s">
        <v>1543</v>
      </c>
      <c r="E460" s="5" t="s">
        <v>1544</v>
      </c>
      <c r="F460" s="0" t="s">
        <v>6776</v>
      </c>
      <c r="G460" s="0" t="s">
        <v>6777</v>
      </c>
      <c r="H460" s="2">
        <v>17</v>
      </c>
      <c r="I460" s="0" t="s">
        <v>612</v>
      </c>
    </row>
    <row r="461">
      <c r="A461" s="0">
        <v>276</v>
      </c>
      <c r="B461" s="0" t="s">
        <v>27</v>
      </c>
      <c r="C461" s="0" t="s">
        <v>1021</v>
      </c>
      <c r="D461" s="0" t="s">
        <v>1543</v>
      </c>
      <c r="E461" s="5" t="s">
        <v>1544</v>
      </c>
      <c r="F461" s="0" t="s">
        <v>6778</v>
      </c>
      <c r="G461" s="0" t="s">
        <v>6779</v>
      </c>
      <c r="H461" s="2">
        <v>16</v>
      </c>
      <c r="I461" s="0" t="s">
        <v>612</v>
      </c>
    </row>
    <row r="462">
      <c r="A462" s="0">
        <v>276</v>
      </c>
      <c r="B462" s="0" t="s">
        <v>27</v>
      </c>
      <c r="C462" s="0" t="s">
        <v>1021</v>
      </c>
      <c r="D462" s="0" t="s">
        <v>1543</v>
      </c>
      <c r="E462" s="5" t="s">
        <v>1544</v>
      </c>
      <c r="F462" s="0" t="s">
        <v>6780</v>
      </c>
      <c r="G462" s="0" t="s">
        <v>6781</v>
      </c>
      <c r="H462" s="2">
        <v>95</v>
      </c>
      <c r="I462" s="0" t="s">
        <v>612</v>
      </c>
    </row>
    <row r="463">
      <c r="A463" s="0">
        <v>276</v>
      </c>
      <c r="B463" s="0" t="s">
        <v>27</v>
      </c>
      <c r="C463" s="0" t="s">
        <v>1021</v>
      </c>
      <c r="D463" s="0" t="s">
        <v>1543</v>
      </c>
      <c r="E463" s="5" t="s">
        <v>1544</v>
      </c>
      <c r="F463" s="0" t="s">
        <v>6782</v>
      </c>
      <c r="G463" s="0" t="s">
        <v>6713</v>
      </c>
      <c r="H463" s="2">
        <v>24</v>
      </c>
      <c r="I463" s="0" t="s">
        <v>612</v>
      </c>
    </row>
    <row r="464">
      <c r="A464" s="0">
        <v>276</v>
      </c>
      <c r="B464" s="0" t="s">
        <v>27</v>
      </c>
      <c r="C464" s="0" t="s">
        <v>1021</v>
      </c>
      <c r="D464" s="0" t="s">
        <v>1543</v>
      </c>
      <c r="E464" s="5" t="s">
        <v>1544</v>
      </c>
      <c r="F464" s="0" t="s">
        <v>6765</v>
      </c>
      <c r="G464" s="0" t="s">
        <v>6783</v>
      </c>
      <c r="H464" s="2">
        <v>1</v>
      </c>
      <c r="I464" s="0" t="s">
        <v>612</v>
      </c>
    </row>
    <row r="465">
      <c r="A465" s="0">
        <v>276</v>
      </c>
      <c r="B465" s="0" t="s">
        <v>27</v>
      </c>
      <c r="C465" s="0" t="s">
        <v>1021</v>
      </c>
      <c r="D465" s="0" t="s">
        <v>1543</v>
      </c>
      <c r="E465" s="5" t="s">
        <v>1544</v>
      </c>
      <c r="F465" s="0" t="s">
        <v>6766</v>
      </c>
      <c r="G465" s="0" t="s">
        <v>6784</v>
      </c>
      <c r="H465" s="2">
        <v>18</v>
      </c>
      <c r="I465" s="0" t="s">
        <v>612</v>
      </c>
    </row>
    <row r="466">
      <c r="A466" s="0">
        <v>276</v>
      </c>
      <c r="B466" s="0" t="s">
        <v>27</v>
      </c>
      <c r="C466" s="0" t="s">
        <v>1021</v>
      </c>
      <c r="D466" s="0" t="s">
        <v>1543</v>
      </c>
      <c r="E466" s="5" t="s">
        <v>1544</v>
      </c>
      <c r="F466" s="0" t="s">
        <v>6785</v>
      </c>
      <c r="G466" s="0" t="s">
        <v>6496</v>
      </c>
      <c r="H466" s="2">
        <v>31</v>
      </c>
      <c r="I466" s="0" t="s">
        <v>612</v>
      </c>
    </row>
    <row r="467">
      <c r="A467" s="0">
        <v>276</v>
      </c>
      <c r="B467" s="0" t="s">
        <v>27</v>
      </c>
      <c r="C467" s="0" t="s">
        <v>1021</v>
      </c>
      <c r="D467" s="0" t="s">
        <v>1543</v>
      </c>
      <c r="E467" s="5" t="s">
        <v>1544</v>
      </c>
      <c r="F467" s="0" t="s">
        <v>6786</v>
      </c>
      <c r="G467" s="0" t="s">
        <v>6759</v>
      </c>
      <c r="H467" s="2">
        <v>5</v>
      </c>
      <c r="I467" s="0" t="s">
        <v>612</v>
      </c>
    </row>
    <row r="468">
      <c r="A468" s="0">
        <v>276</v>
      </c>
      <c r="B468" s="0" t="s">
        <v>27</v>
      </c>
      <c r="C468" s="0" t="s">
        <v>1021</v>
      </c>
      <c r="D468" s="0" t="s">
        <v>1543</v>
      </c>
      <c r="E468" s="5" t="s">
        <v>1544</v>
      </c>
      <c r="F468" s="0" t="s">
        <v>6787</v>
      </c>
      <c r="G468" s="0" t="s">
        <v>6550</v>
      </c>
      <c r="H468" s="2">
        <v>80</v>
      </c>
      <c r="I468" s="0" t="s">
        <v>612</v>
      </c>
    </row>
    <row r="469">
      <c r="A469" s="0">
        <v>276</v>
      </c>
      <c r="B469" s="0" t="s">
        <v>27</v>
      </c>
      <c r="C469" s="0" t="s">
        <v>1021</v>
      </c>
      <c r="D469" s="0" t="s">
        <v>1543</v>
      </c>
      <c r="E469" s="5" t="s">
        <v>1544</v>
      </c>
      <c r="F469" s="0" t="s">
        <v>6769</v>
      </c>
      <c r="G469" s="0" t="s">
        <v>6718</v>
      </c>
      <c r="H469" s="2">
        <v>1</v>
      </c>
      <c r="I469" s="0" t="s">
        <v>612</v>
      </c>
    </row>
    <row r="470">
      <c r="A470" s="0">
        <v>276</v>
      </c>
      <c r="B470" s="0" t="s">
        <v>27</v>
      </c>
      <c r="C470" s="0" t="s">
        <v>1021</v>
      </c>
      <c r="D470" s="0" t="s">
        <v>1543</v>
      </c>
      <c r="E470" s="5" t="s">
        <v>1544</v>
      </c>
      <c r="F470" s="0" t="s">
        <v>6770</v>
      </c>
      <c r="G470" s="0" t="s">
        <v>6718</v>
      </c>
      <c r="H470" s="2">
        <v>170</v>
      </c>
      <c r="I470" s="0" t="s">
        <v>612</v>
      </c>
    </row>
    <row r="471">
      <c r="A471" s="0">
        <v>276</v>
      </c>
      <c r="B471" s="0" t="s">
        <v>27</v>
      </c>
      <c r="C471" s="0" t="s">
        <v>1021</v>
      </c>
      <c r="D471" s="0" t="s">
        <v>1543</v>
      </c>
      <c r="E471" s="5" t="s">
        <v>1544</v>
      </c>
      <c r="F471" s="0" t="s">
        <v>6788</v>
      </c>
      <c r="G471" s="0" t="s">
        <v>6789</v>
      </c>
      <c r="H471" s="2">
        <v>27</v>
      </c>
      <c r="I471" s="0" t="s">
        <v>612</v>
      </c>
    </row>
    <row r="472">
      <c r="A472" s="0">
        <v>276</v>
      </c>
      <c r="B472" s="0" t="s">
        <v>27</v>
      </c>
      <c r="C472" s="0" t="s">
        <v>1021</v>
      </c>
      <c r="D472" s="0" t="s">
        <v>1543</v>
      </c>
      <c r="E472" s="5" t="s">
        <v>1544</v>
      </c>
      <c r="F472" s="0" t="s">
        <v>6790</v>
      </c>
      <c r="G472" s="0" t="s">
        <v>6791</v>
      </c>
      <c r="H472" s="2">
        <v>345</v>
      </c>
      <c r="I472" s="0" t="s">
        <v>612</v>
      </c>
    </row>
    <row r="473">
      <c r="A473" s="0">
        <v>277</v>
      </c>
      <c r="B473" s="0" t="s">
        <v>27</v>
      </c>
      <c r="C473" s="0" t="s">
        <v>1021</v>
      </c>
      <c r="D473" s="0" t="s">
        <v>1546</v>
      </c>
      <c r="E473" s="5" t="s">
        <v>1547</v>
      </c>
      <c r="F473" s="0" t="s">
        <v>6792</v>
      </c>
      <c r="G473" s="0" t="s">
        <v>6660</v>
      </c>
      <c r="H473" s="2">
        <v>61</v>
      </c>
    </row>
    <row r="474">
      <c r="A474" s="0">
        <v>278</v>
      </c>
      <c r="B474" s="0" t="s">
        <v>27</v>
      </c>
      <c r="C474" s="0" t="s">
        <v>1021</v>
      </c>
      <c r="D474" s="0" t="s">
        <v>1550</v>
      </c>
      <c r="E474" s="5" t="s">
        <v>1551</v>
      </c>
      <c r="F474" s="0" t="s">
        <v>6499</v>
      </c>
      <c r="G474" s="0" t="s">
        <v>6500</v>
      </c>
      <c r="H474" s="2">
        <v>2</v>
      </c>
    </row>
    <row r="475">
      <c r="A475" s="0">
        <v>279</v>
      </c>
      <c r="B475" s="0" t="s">
        <v>27</v>
      </c>
      <c r="C475" s="0" t="s">
        <v>1021</v>
      </c>
      <c r="D475" s="0" t="s">
        <v>1555</v>
      </c>
      <c r="E475" s="5" t="s">
        <v>1556</v>
      </c>
      <c r="F475" s="0" t="s">
        <v>6499</v>
      </c>
      <c r="G475" s="0" t="s">
        <v>6500</v>
      </c>
      <c r="H475" s="2">
        <v>300</v>
      </c>
      <c r="I475" s="0" t="s">
        <v>1557</v>
      </c>
    </row>
    <row r="476">
      <c r="A476" s="0">
        <v>279</v>
      </c>
      <c r="B476" s="0" t="s">
        <v>27</v>
      </c>
      <c r="C476" s="0" t="s">
        <v>1021</v>
      </c>
      <c r="D476" s="0" t="s">
        <v>1555</v>
      </c>
      <c r="E476" s="5" t="s">
        <v>1556</v>
      </c>
      <c r="F476" s="0" t="s">
        <v>6793</v>
      </c>
      <c r="G476" s="0" t="s">
        <v>6511</v>
      </c>
      <c r="H476" s="2">
        <v>25</v>
      </c>
      <c r="I476" s="0" t="s">
        <v>1557</v>
      </c>
    </row>
    <row r="477">
      <c r="A477" s="0">
        <v>279</v>
      </c>
      <c r="B477" s="0" t="s">
        <v>27</v>
      </c>
      <c r="C477" s="0" t="s">
        <v>1021</v>
      </c>
      <c r="D477" s="0" t="s">
        <v>1555</v>
      </c>
      <c r="E477" s="5" t="s">
        <v>1556</v>
      </c>
      <c r="F477" s="0" t="s">
        <v>6794</v>
      </c>
      <c r="G477" s="0" t="s">
        <v>6542</v>
      </c>
      <c r="H477" s="2">
        <v>100</v>
      </c>
      <c r="I477" s="0" t="s">
        <v>1557</v>
      </c>
    </row>
    <row r="478">
      <c r="A478" s="0">
        <v>280</v>
      </c>
      <c r="B478" s="0" t="s">
        <v>27</v>
      </c>
      <c r="C478" s="0" t="s">
        <v>1021</v>
      </c>
      <c r="D478" s="0" t="s">
        <v>1561</v>
      </c>
      <c r="E478" s="5" t="s">
        <v>1562</v>
      </c>
      <c r="F478" s="0" t="s">
        <v>6499</v>
      </c>
      <c r="G478" s="0" t="s">
        <v>6500</v>
      </c>
      <c r="H478" s="2">
        <v>8</v>
      </c>
    </row>
    <row r="479">
      <c r="A479" s="0">
        <v>281</v>
      </c>
      <c r="B479" s="0" t="s">
        <v>27</v>
      </c>
      <c r="C479" s="0" t="s">
        <v>1021</v>
      </c>
      <c r="D479" s="0" t="s">
        <v>1566</v>
      </c>
      <c r="E479" s="5" t="s">
        <v>1567</v>
      </c>
      <c r="F479" s="0" t="s">
        <v>6795</v>
      </c>
      <c r="G479" s="0" t="s">
        <v>6615</v>
      </c>
      <c r="H479" s="2">
        <v>30</v>
      </c>
    </row>
    <row r="480">
      <c r="A480" s="0">
        <v>281</v>
      </c>
      <c r="B480" s="0" t="s">
        <v>27</v>
      </c>
      <c r="C480" s="0" t="s">
        <v>1021</v>
      </c>
      <c r="D480" s="0" t="s">
        <v>1566</v>
      </c>
      <c r="E480" s="5" t="s">
        <v>1567</v>
      </c>
      <c r="F480" s="0" t="s">
        <v>6796</v>
      </c>
      <c r="G480" s="0" t="s">
        <v>6510</v>
      </c>
      <c r="H480" s="2">
        <v>96</v>
      </c>
    </row>
    <row r="481">
      <c r="A481" s="0">
        <v>282</v>
      </c>
      <c r="B481" s="0" t="s">
        <v>27</v>
      </c>
      <c r="C481" s="0" t="s">
        <v>1021</v>
      </c>
      <c r="D481" s="0" t="s">
        <v>1571</v>
      </c>
      <c r="E481" s="5" t="s">
        <v>1572</v>
      </c>
      <c r="F481" s="0" t="s">
        <v>6797</v>
      </c>
      <c r="G481" s="0" t="s">
        <v>6530</v>
      </c>
      <c r="H481" s="2">
        <v>2</v>
      </c>
    </row>
    <row r="482">
      <c r="A482" s="0">
        <v>282</v>
      </c>
      <c r="B482" s="0" t="s">
        <v>27</v>
      </c>
      <c r="C482" s="0" t="s">
        <v>1021</v>
      </c>
      <c r="D482" s="0" t="s">
        <v>1571</v>
      </c>
      <c r="E482" s="5" t="s">
        <v>1572</v>
      </c>
      <c r="F482" s="0" t="s">
        <v>6798</v>
      </c>
      <c r="G482" s="0" t="s">
        <v>6540</v>
      </c>
      <c r="H482" s="2">
        <v>22</v>
      </c>
    </row>
    <row r="483">
      <c r="A483" s="0">
        <v>282</v>
      </c>
      <c r="B483" s="0" t="s">
        <v>27</v>
      </c>
      <c r="C483" s="0" t="s">
        <v>1021</v>
      </c>
      <c r="D483" s="0" t="s">
        <v>1571</v>
      </c>
      <c r="E483" s="5" t="s">
        <v>1572</v>
      </c>
      <c r="F483" s="0" t="s">
        <v>6799</v>
      </c>
      <c r="G483" s="0" t="s">
        <v>6615</v>
      </c>
      <c r="H483" s="2">
        <v>1</v>
      </c>
    </row>
    <row r="484">
      <c r="A484" s="0">
        <v>282</v>
      </c>
      <c r="B484" s="0" t="s">
        <v>27</v>
      </c>
      <c r="C484" s="0" t="s">
        <v>1021</v>
      </c>
      <c r="D484" s="0" t="s">
        <v>1571</v>
      </c>
      <c r="E484" s="5" t="s">
        <v>1572</v>
      </c>
      <c r="F484" s="0" t="s">
        <v>6800</v>
      </c>
      <c r="G484" s="0" t="s">
        <v>6745</v>
      </c>
      <c r="H484" s="2">
        <v>1</v>
      </c>
    </row>
    <row r="485">
      <c r="A485" s="0">
        <v>282</v>
      </c>
      <c r="B485" s="0" t="s">
        <v>27</v>
      </c>
      <c r="C485" s="0" t="s">
        <v>1021</v>
      </c>
      <c r="D485" s="0" t="s">
        <v>1571</v>
      </c>
      <c r="E485" s="5" t="s">
        <v>1572</v>
      </c>
      <c r="F485" s="0" t="s">
        <v>6801</v>
      </c>
      <c r="G485" s="0" t="s">
        <v>6595</v>
      </c>
      <c r="H485" s="2">
        <v>24</v>
      </c>
    </row>
    <row r="486">
      <c r="A486" s="0">
        <v>282</v>
      </c>
      <c r="B486" s="0" t="s">
        <v>27</v>
      </c>
      <c r="C486" s="0" t="s">
        <v>1021</v>
      </c>
      <c r="D486" s="0" t="s">
        <v>1571</v>
      </c>
      <c r="E486" s="5" t="s">
        <v>1572</v>
      </c>
      <c r="F486" s="0" t="s">
        <v>6802</v>
      </c>
      <c r="G486" s="0" t="s">
        <v>6698</v>
      </c>
      <c r="H486" s="2">
        <v>11</v>
      </c>
    </row>
    <row r="487">
      <c r="A487" s="0">
        <v>283</v>
      </c>
      <c r="B487" s="0" t="s">
        <v>27</v>
      </c>
      <c r="C487" s="0" t="s">
        <v>1021</v>
      </c>
      <c r="D487" s="0" t="s">
        <v>1576</v>
      </c>
      <c r="E487" s="5" t="s">
        <v>1577</v>
      </c>
      <c r="F487" s="0" t="s">
        <v>6499</v>
      </c>
      <c r="G487" s="0" t="s">
        <v>6500</v>
      </c>
      <c r="H487" s="2">
        <v>7</v>
      </c>
    </row>
    <row r="488">
      <c r="A488" s="0">
        <v>283</v>
      </c>
      <c r="B488" s="0" t="s">
        <v>27</v>
      </c>
      <c r="C488" s="0" t="s">
        <v>1021</v>
      </c>
      <c r="D488" s="0" t="s">
        <v>1576</v>
      </c>
      <c r="E488" s="5" t="s">
        <v>1577</v>
      </c>
      <c r="F488" s="0" t="s">
        <v>6486</v>
      </c>
      <c r="G488" s="0" t="s">
        <v>6803</v>
      </c>
      <c r="H488" s="2">
        <v>1</v>
      </c>
    </row>
    <row r="489">
      <c r="A489" s="0">
        <v>284</v>
      </c>
      <c r="B489" s="0" t="s">
        <v>27</v>
      </c>
      <c r="C489" s="0" t="s">
        <v>1021</v>
      </c>
      <c r="D489" s="0" t="s">
        <v>1580</v>
      </c>
      <c r="E489" s="5" t="s">
        <v>1581</v>
      </c>
      <c r="F489" s="0" t="s">
        <v>6804</v>
      </c>
      <c r="G489" s="0" t="s">
        <v>6704</v>
      </c>
      <c r="H489" s="2">
        <v>20</v>
      </c>
    </row>
    <row r="490">
      <c r="A490" s="0">
        <v>284</v>
      </c>
      <c r="B490" s="0" t="s">
        <v>27</v>
      </c>
      <c r="C490" s="0" t="s">
        <v>1021</v>
      </c>
      <c r="D490" s="0" t="s">
        <v>1580</v>
      </c>
      <c r="E490" s="5" t="s">
        <v>1581</v>
      </c>
      <c r="F490" s="0" t="s">
        <v>6805</v>
      </c>
      <c r="G490" s="0" t="s">
        <v>6532</v>
      </c>
      <c r="H490" s="2">
        <v>130</v>
      </c>
    </row>
    <row r="491">
      <c r="A491" s="0">
        <v>285</v>
      </c>
      <c r="B491" s="0" t="s">
        <v>27</v>
      </c>
      <c r="C491" s="0" t="s">
        <v>1021</v>
      </c>
      <c r="D491" s="0" t="s">
        <v>1584</v>
      </c>
      <c r="E491" s="5" t="s">
        <v>1585</v>
      </c>
      <c r="F491" s="0" t="s">
        <v>6806</v>
      </c>
      <c r="G491" s="0" t="s">
        <v>6532</v>
      </c>
      <c r="H491" s="2">
        <v>50</v>
      </c>
      <c r="I491" s="0" t="s">
        <v>1586</v>
      </c>
    </row>
    <row r="492">
      <c r="A492" s="0">
        <v>285</v>
      </c>
      <c r="B492" s="0" t="s">
        <v>27</v>
      </c>
      <c r="C492" s="0" t="s">
        <v>1021</v>
      </c>
      <c r="D492" s="0" t="s">
        <v>1584</v>
      </c>
      <c r="E492" s="5" t="s">
        <v>1585</v>
      </c>
      <c r="F492" s="0" t="s">
        <v>6807</v>
      </c>
      <c r="G492" s="0" t="s">
        <v>6592</v>
      </c>
      <c r="H492" s="2">
        <v>150</v>
      </c>
      <c r="I492" s="0" t="s">
        <v>1586</v>
      </c>
    </row>
    <row r="493">
      <c r="A493" s="0">
        <v>286</v>
      </c>
      <c r="B493" s="0" t="s">
        <v>27</v>
      </c>
      <c r="C493" s="0" t="s">
        <v>1021</v>
      </c>
      <c r="D493" s="0" t="s">
        <v>1590</v>
      </c>
      <c r="E493" s="5" t="s">
        <v>1591</v>
      </c>
      <c r="F493" s="0" t="s">
        <v>6808</v>
      </c>
      <c r="G493" s="0" t="s">
        <v>6585</v>
      </c>
      <c r="H493" s="2">
        <v>2</v>
      </c>
    </row>
    <row r="494">
      <c r="A494" s="0">
        <v>287</v>
      </c>
      <c r="B494" s="0" t="s">
        <v>27</v>
      </c>
      <c r="C494" s="0" t="s">
        <v>1021</v>
      </c>
      <c r="D494" s="0" t="s">
        <v>1595</v>
      </c>
      <c r="E494" s="5" t="s">
        <v>1596</v>
      </c>
      <c r="F494" s="0" t="s">
        <v>6499</v>
      </c>
      <c r="G494" s="0" t="s">
        <v>6809</v>
      </c>
      <c r="H494" s="2">
        <v>10</v>
      </c>
    </row>
    <row r="495">
      <c r="A495" s="0">
        <v>288</v>
      </c>
      <c r="B495" s="0" t="s">
        <v>27</v>
      </c>
      <c r="C495" s="0" t="s">
        <v>1021</v>
      </c>
      <c r="D495" s="0" t="s">
        <v>1598</v>
      </c>
      <c r="E495" s="5" t="s">
        <v>1599</v>
      </c>
      <c r="F495" s="0" t="s">
        <v>6499</v>
      </c>
      <c r="G495" s="0" t="s">
        <v>6500</v>
      </c>
      <c r="H495" s="2">
        <v>13</v>
      </c>
    </row>
    <row r="496">
      <c r="A496" s="0">
        <v>289</v>
      </c>
      <c r="B496" s="0" t="s">
        <v>27</v>
      </c>
      <c r="C496" s="0" t="s">
        <v>1021</v>
      </c>
      <c r="D496" s="0" t="s">
        <v>1601</v>
      </c>
      <c r="E496" s="5" t="s">
        <v>1602</v>
      </c>
      <c r="F496" s="0" t="s">
        <v>6499</v>
      </c>
      <c r="G496" s="0" t="s">
        <v>6500</v>
      </c>
      <c r="H496" s="2">
        <v>4</v>
      </c>
    </row>
    <row r="497">
      <c r="A497" s="0">
        <v>290</v>
      </c>
      <c r="B497" s="0" t="s">
        <v>27</v>
      </c>
      <c r="C497" s="0" t="s">
        <v>1021</v>
      </c>
      <c r="D497" s="0" t="s">
        <v>1604</v>
      </c>
      <c r="E497" s="5" t="s">
        <v>1605</v>
      </c>
      <c r="F497" s="0" t="s">
        <v>6810</v>
      </c>
      <c r="G497" s="0" t="s">
        <v>6745</v>
      </c>
      <c r="H497" s="2">
        <v>0</v>
      </c>
    </row>
    <row r="498">
      <c r="A498" s="0">
        <v>290</v>
      </c>
      <c r="B498" s="0" t="s">
        <v>27</v>
      </c>
      <c r="C498" s="0" t="s">
        <v>1021</v>
      </c>
      <c r="D498" s="0" t="s">
        <v>1604</v>
      </c>
      <c r="E498" s="5" t="s">
        <v>1605</v>
      </c>
      <c r="F498" s="0" t="s">
        <v>6811</v>
      </c>
      <c r="G498" s="0" t="s">
        <v>6542</v>
      </c>
      <c r="H498" s="2">
        <v>100</v>
      </c>
    </row>
    <row r="499">
      <c r="A499" s="0">
        <v>290</v>
      </c>
      <c r="B499" s="0" t="s">
        <v>27</v>
      </c>
      <c r="C499" s="0" t="s">
        <v>1021</v>
      </c>
      <c r="D499" s="0" t="s">
        <v>1604</v>
      </c>
      <c r="E499" s="5" t="s">
        <v>1605</v>
      </c>
      <c r="F499" s="0" t="s">
        <v>6812</v>
      </c>
      <c r="G499" s="0" t="s">
        <v>6564</v>
      </c>
      <c r="H499" s="2">
        <v>0</v>
      </c>
    </row>
    <row r="500">
      <c r="A500" s="0">
        <v>290</v>
      </c>
      <c r="B500" s="0" t="s">
        <v>27</v>
      </c>
      <c r="C500" s="0" t="s">
        <v>1021</v>
      </c>
      <c r="D500" s="0" t="s">
        <v>1604</v>
      </c>
      <c r="E500" s="5" t="s">
        <v>1605</v>
      </c>
      <c r="F500" s="0" t="s">
        <v>6419</v>
      </c>
      <c r="G500" s="0" t="s">
        <v>6813</v>
      </c>
      <c r="H500" s="2">
        <v>442</v>
      </c>
    </row>
    <row r="501">
      <c r="A501" s="0">
        <v>290</v>
      </c>
      <c r="B501" s="0" t="s">
        <v>27</v>
      </c>
      <c r="C501" s="0" t="s">
        <v>1021</v>
      </c>
      <c r="D501" s="0" t="s">
        <v>1604</v>
      </c>
      <c r="E501" s="5" t="s">
        <v>1605</v>
      </c>
      <c r="F501" s="0" t="s">
        <v>6814</v>
      </c>
      <c r="G501" s="0" t="s">
        <v>6654</v>
      </c>
      <c r="H501" s="2">
        <v>100</v>
      </c>
    </row>
    <row r="502">
      <c r="A502" s="0">
        <v>291</v>
      </c>
      <c r="B502" s="0" t="s">
        <v>27</v>
      </c>
      <c r="C502" s="0" t="s">
        <v>1021</v>
      </c>
      <c r="D502" s="0" t="s">
        <v>1608</v>
      </c>
      <c r="E502" s="5" t="s">
        <v>1609</v>
      </c>
      <c r="F502" s="0" t="s">
        <v>6815</v>
      </c>
      <c r="G502" s="0" t="s">
        <v>6816</v>
      </c>
      <c r="H502" s="2">
        <v>10</v>
      </c>
    </row>
    <row r="503">
      <c r="A503" s="0">
        <v>291</v>
      </c>
      <c r="B503" s="0" t="s">
        <v>27</v>
      </c>
      <c r="C503" s="0" t="s">
        <v>1021</v>
      </c>
      <c r="D503" s="0" t="s">
        <v>1608</v>
      </c>
      <c r="E503" s="5" t="s">
        <v>1609</v>
      </c>
      <c r="F503" s="0" t="s">
        <v>6817</v>
      </c>
      <c r="G503" s="0" t="s">
        <v>6523</v>
      </c>
      <c r="H503" s="2">
        <v>13</v>
      </c>
    </row>
    <row r="504">
      <c r="A504" s="0">
        <v>291</v>
      </c>
      <c r="B504" s="0" t="s">
        <v>27</v>
      </c>
      <c r="C504" s="0" t="s">
        <v>1021</v>
      </c>
      <c r="D504" s="0" t="s">
        <v>1608</v>
      </c>
      <c r="E504" s="5" t="s">
        <v>1609</v>
      </c>
      <c r="F504" s="0" t="s">
        <v>6818</v>
      </c>
      <c r="G504" s="0" t="s">
        <v>6523</v>
      </c>
      <c r="H504" s="2">
        <v>15</v>
      </c>
    </row>
    <row r="505">
      <c r="A505" s="0">
        <v>292</v>
      </c>
      <c r="B505" s="0" t="s">
        <v>27</v>
      </c>
      <c r="C505" s="0" t="s">
        <v>1021</v>
      </c>
      <c r="D505" s="0" t="s">
        <v>1612</v>
      </c>
      <c r="E505" s="5" t="s">
        <v>1613</v>
      </c>
      <c r="F505" s="0" t="s">
        <v>6819</v>
      </c>
      <c r="G505" s="0" t="s">
        <v>6820</v>
      </c>
      <c r="H505" s="2">
        <v>26</v>
      </c>
    </row>
    <row r="506">
      <c r="A506" s="0">
        <v>293</v>
      </c>
      <c r="B506" s="0" t="s">
        <v>27</v>
      </c>
      <c r="C506" s="0" t="s">
        <v>1021</v>
      </c>
      <c r="D506" s="0" t="s">
        <v>1618</v>
      </c>
      <c r="E506" s="5" t="s">
        <v>1619</v>
      </c>
      <c r="F506" s="0" t="s">
        <v>6821</v>
      </c>
      <c r="G506" s="0" t="s">
        <v>6822</v>
      </c>
      <c r="H506" s="2">
        <v>49</v>
      </c>
    </row>
    <row r="507">
      <c r="A507" s="0">
        <v>294</v>
      </c>
      <c r="B507" s="0" t="s">
        <v>27</v>
      </c>
      <c r="C507" s="0" t="s">
        <v>1021</v>
      </c>
      <c r="D507" s="0" t="s">
        <v>1622</v>
      </c>
      <c r="E507" s="5" t="s">
        <v>1623</v>
      </c>
      <c r="F507" s="0" t="s">
        <v>6823</v>
      </c>
      <c r="G507" s="0" t="s">
        <v>6824</v>
      </c>
      <c r="H507" s="2">
        <v>16</v>
      </c>
    </row>
    <row r="508">
      <c r="A508" s="0">
        <v>295</v>
      </c>
      <c r="B508" s="0" t="s">
        <v>27</v>
      </c>
      <c r="C508" s="0" t="s">
        <v>1021</v>
      </c>
      <c r="D508" s="0" t="s">
        <v>1626</v>
      </c>
      <c r="E508" s="5" t="s">
        <v>1627</v>
      </c>
      <c r="F508" s="0" t="s">
        <v>6825</v>
      </c>
      <c r="G508" s="0" t="s">
        <v>6578</v>
      </c>
      <c r="H508" s="2">
        <v>2</v>
      </c>
    </row>
    <row r="509">
      <c r="A509" s="0">
        <v>295</v>
      </c>
      <c r="B509" s="0" t="s">
        <v>27</v>
      </c>
      <c r="C509" s="0" t="s">
        <v>1021</v>
      </c>
      <c r="D509" s="0" t="s">
        <v>1626</v>
      </c>
      <c r="E509" s="5" t="s">
        <v>1627</v>
      </c>
      <c r="F509" s="0" t="s">
        <v>6826</v>
      </c>
      <c r="G509" s="0" t="s">
        <v>6496</v>
      </c>
      <c r="H509" s="2">
        <v>38</v>
      </c>
    </row>
    <row r="510">
      <c r="A510" s="0">
        <v>295</v>
      </c>
      <c r="B510" s="0" t="s">
        <v>27</v>
      </c>
      <c r="C510" s="0" t="s">
        <v>1021</v>
      </c>
      <c r="D510" s="0" t="s">
        <v>1626</v>
      </c>
      <c r="E510" s="5" t="s">
        <v>1627</v>
      </c>
      <c r="F510" s="0" t="s">
        <v>6827</v>
      </c>
      <c r="G510" s="0" t="s">
        <v>6595</v>
      </c>
      <c r="H510" s="2">
        <v>2</v>
      </c>
    </row>
    <row r="511">
      <c r="A511" s="0">
        <v>296</v>
      </c>
      <c r="B511" s="0" t="s">
        <v>27</v>
      </c>
      <c r="C511" s="0" t="s">
        <v>1021</v>
      </c>
      <c r="D511" s="0" t="s">
        <v>1630</v>
      </c>
      <c r="E511" s="5" t="s">
        <v>1631</v>
      </c>
      <c r="F511" s="0" t="s">
        <v>6828</v>
      </c>
      <c r="G511" s="0" t="s">
        <v>6658</v>
      </c>
      <c r="H511" s="2">
        <v>8</v>
      </c>
      <c r="I511" s="0" t="s">
        <v>1632</v>
      </c>
    </row>
    <row r="512">
      <c r="A512" s="0">
        <v>296</v>
      </c>
      <c r="B512" s="0" t="s">
        <v>27</v>
      </c>
      <c r="C512" s="0" t="s">
        <v>1021</v>
      </c>
      <c r="D512" s="0" t="s">
        <v>1630</v>
      </c>
      <c r="E512" s="5" t="s">
        <v>1631</v>
      </c>
      <c r="F512" s="0" t="s">
        <v>6829</v>
      </c>
      <c r="G512" s="0" t="s">
        <v>6561</v>
      </c>
      <c r="H512" s="2">
        <v>138</v>
      </c>
      <c r="I512" s="0" t="s">
        <v>1632</v>
      </c>
    </row>
    <row r="513">
      <c r="A513" s="0">
        <v>297</v>
      </c>
      <c r="B513" s="0" t="s">
        <v>27</v>
      </c>
      <c r="C513" s="0" t="s">
        <v>1021</v>
      </c>
      <c r="D513" s="0" t="s">
        <v>1636</v>
      </c>
      <c r="E513" s="5" t="s">
        <v>1637</v>
      </c>
      <c r="F513" s="0" t="s">
        <v>6830</v>
      </c>
      <c r="G513" s="0" t="s">
        <v>6831</v>
      </c>
      <c r="H513" s="2">
        <v>60</v>
      </c>
    </row>
    <row r="514">
      <c r="A514" s="0">
        <v>299</v>
      </c>
      <c r="B514" s="0" t="s">
        <v>27</v>
      </c>
      <c r="C514" s="0" t="s">
        <v>1021</v>
      </c>
      <c r="D514" s="0" t="s">
        <v>1644</v>
      </c>
      <c r="E514" s="5" t="s">
        <v>1645</v>
      </c>
      <c r="F514" s="0" t="s">
        <v>6832</v>
      </c>
      <c r="G514" s="0" t="s">
        <v>6704</v>
      </c>
      <c r="H514" s="2">
        <v>62</v>
      </c>
      <c r="I514" s="0" t="s">
        <v>1647</v>
      </c>
    </row>
    <row r="515">
      <c r="A515" s="0">
        <v>299</v>
      </c>
      <c r="B515" s="0" t="s">
        <v>27</v>
      </c>
      <c r="C515" s="0" t="s">
        <v>1021</v>
      </c>
      <c r="D515" s="0" t="s">
        <v>1644</v>
      </c>
      <c r="E515" s="5" t="s">
        <v>1645</v>
      </c>
      <c r="F515" s="0" t="s">
        <v>6833</v>
      </c>
      <c r="G515" s="0" t="s">
        <v>6578</v>
      </c>
      <c r="H515" s="2">
        <v>32</v>
      </c>
      <c r="I515" s="0" t="s">
        <v>1647</v>
      </c>
    </row>
    <row r="516">
      <c r="A516" s="0">
        <v>299</v>
      </c>
      <c r="B516" s="0" t="s">
        <v>27</v>
      </c>
      <c r="C516" s="0" t="s">
        <v>1021</v>
      </c>
      <c r="D516" s="0" t="s">
        <v>1644</v>
      </c>
      <c r="E516" s="5" t="s">
        <v>1645</v>
      </c>
      <c r="F516" s="0" t="s">
        <v>6834</v>
      </c>
      <c r="G516" s="0" t="s">
        <v>6589</v>
      </c>
      <c r="H516" s="2">
        <v>2</v>
      </c>
      <c r="I516" s="0" t="s">
        <v>1647</v>
      </c>
    </row>
    <row r="517">
      <c r="A517" s="0">
        <v>300</v>
      </c>
      <c r="B517" s="0" t="s">
        <v>27</v>
      </c>
      <c r="C517" s="0" t="s">
        <v>1021</v>
      </c>
      <c r="D517" s="0" t="s">
        <v>1651</v>
      </c>
      <c r="E517" s="5" t="s">
        <v>1652</v>
      </c>
      <c r="F517" s="0" t="s">
        <v>6835</v>
      </c>
      <c r="G517" s="0" t="s">
        <v>6836</v>
      </c>
      <c r="H517" s="2">
        <v>0</v>
      </c>
      <c r="I517" s="0" t="s">
        <v>1654</v>
      </c>
    </row>
    <row r="518">
      <c r="A518" s="0">
        <v>300</v>
      </c>
      <c r="B518" s="0" t="s">
        <v>27</v>
      </c>
      <c r="C518" s="0" t="s">
        <v>1021</v>
      </c>
      <c r="D518" s="0" t="s">
        <v>1651</v>
      </c>
      <c r="E518" s="5" t="s">
        <v>1652</v>
      </c>
      <c r="F518" s="0" t="s">
        <v>6837</v>
      </c>
      <c r="G518" s="0" t="s">
        <v>6534</v>
      </c>
      <c r="H518" s="2">
        <v>2</v>
      </c>
      <c r="I518" s="0" t="s">
        <v>1654</v>
      </c>
    </row>
    <row r="519">
      <c r="A519" s="0">
        <v>300</v>
      </c>
      <c r="B519" s="0" t="s">
        <v>27</v>
      </c>
      <c r="C519" s="0" t="s">
        <v>1021</v>
      </c>
      <c r="D519" s="0" t="s">
        <v>1651</v>
      </c>
      <c r="E519" s="5" t="s">
        <v>1652</v>
      </c>
      <c r="F519" s="0" t="s">
        <v>6838</v>
      </c>
      <c r="G519" s="0" t="s">
        <v>6534</v>
      </c>
      <c r="H519" s="2">
        <v>54</v>
      </c>
      <c r="I519" s="0" t="s">
        <v>1654</v>
      </c>
    </row>
    <row r="520">
      <c r="A520" s="0">
        <v>301</v>
      </c>
      <c r="B520" s="0" t="s">
        <v>27</v>
      </c>
      <c r="C520" s="0" t="s">
        <v>1021</v>
      </c>
      <c r="D520" s="0" t="s">
        <v>1658</v>
      </c>
      <c r="E520" s="5" t="s">
        <v>1659</v>
      </c>
      <c r="F520" s="0" t="s">
        <v>1325</v>
      </c>
      <c r="G520" s="0" t="s">
        <v>6530</v>
      </c>
      <c r="H520" s="2">
        <v>42</v>
      </c>
      <c r="I520" s="0" t="s">
        <v>732</v>
      </c>
    </row>
    <row r="521">
      <c r="A521" s="0">
        <v>301</v>
      </c>
      <c r="B521" s="0" t="s">
        <v>27</v>
      </c>
      <c r="C521" s="0" t="s">
        <v>1021</v>
      </c>
      <c r="D521" s="0" t="s">
        <v>1658</v>
      </c>
      <c r="E521" s="5" t="s">
        <v>1659</v>
      </c>
      <c r="F521" s="0" t="s">
        <v>6839</v>
      </c>
      <c r="G521" s="0" t="s">
        <v>6840</v>
      </c>
      <c r="H521" s="2">
        <v>156</v>
      </c>
      <c r="I521" s="0" t="s">
        <v>732</v>
      </c>
    </row>
    <row r="522">
      <c r="A522" s="0">
        <v>302</v>
      </c>
      <c r="B522" s="0" t="s">
        <v>27</v>
      </c>
      <c r="C522" s="0" t="s">
        <v>1021</v>
      </c>
      <c r="D522" s="0" t="s">
        <v>1661</v>
      </c>
      <c r="E522" s="5" t="s">
        <v>1662</v>
      </c>
      <c r="F522" s="0" t="s">
        <v>6841</v>
      </c>
      <c r="G522" s="0" t="s">
        <v>6704</v>
      </c>
      <c r="H522" s="2">
        <v>2</v>
      </c>
    </row>
    <row r="523">
      <c r="A523" s="0">
        <v>302</v>
      </c>
      <c r="B523" s="0" t="s">
        <v>27</v>
      </c>
      <c r="C523" s="0" t="s">
        <v>1021</v>
      </c>
      <c r="D523" s="0" t="s">
        <v>1661</v>
      </c>
      <c r="E523" s="5" t="s">
        <v>1662</v>
      </c>
      <c r="F523" s="0" t="s">
        <v>6842</v>
      </c>
      <c r="G523" s="0" t="s">
        <v>6510</v>
      </c>
      <c r="H523" s="2">
        <v>2</v>
      </c>
    </row>
    <row r="524">
      <c r="A524" s="0">
        <v>303</v>
      </c>
      <c r="B524" s="0" t="s">
        <v>27</v>
      </c>
      <c r="C524" s="0" t="s">
        <v>1021</v>
      </c>
      <c r="D524" s="0" t="s">
        <v>1666</v>
      </c>
      <c r="E524" s="5" t="s">
        <v>1667</v>
      </c>
      <c r="F524" s="0" t="s">
        <v>6843</v>
      </c>
      <c r="G524" s="0" t="s">
        <v>6510</v>
      </c>
      <c r="H524" s="2">
        <v>70</v>
      </c>
      <c r="I524" s="0" t="s">
        <v>739</v>
      </c>
    </row>
    <row r="525">
      <c r="A525" s="0">
        <v>304</v>
      </c>
      <c r="B525" s="0" t="s">
        <v>27</v>
      </c>
      <c r="C525" s="0" t="s">
        <v>1021</v>
      </c>
      <c r="D525" s="0" t="s">
        <v>1671</v>
      </c>
      <c r="E525" s="5" t="s">
        <v>1672</v>
      </c>
      <c r="F525" s="0" t="s">
        <v>6844</v>
      </c>
      <c r="G525" s="0" t="s">
        <v>6592</v>
      </c>
      <c r="H525" s="2">
        <v>69</v>
      </c>
    </row>
    <row r="526">
      <c r="A526" s="0">
        <v>305</v>
      </c>
      <c r="B526" s="0" t="s">
        <v>27</v>
      </c>
      <c r="C526" s="0" t="s">
        <v>1021</v>
      </c>
      <c r="D526" s="0" t="s">
        <v>1676</v>
      </c>
      <c r="E526" s="5" t="s">
        <v>1677</v>
      </c>
      <c r="F526" s="0" t="s">
        <v>6845</v>
      </c>
      <c r="G526" s="0" t="s">
        <v>6530</v>
      </c>
      <c r="H526" s="2">
        <v>105</v>
      </c>
      <c r="I526" s="0" t="s">
        <v>751</v>
      </c>
    </row>
    <row r="527">
      <c r="A527" s="0">
        <v>305</v>
      </c>
      <c r="B527" s="0" t="s">
        <v>27</v>
      </c>
      <c r="C527" s="0" t="s">
        <v>1021</v>
      </c>
      <c r="D527" s="0" t="s">
        <v>1676</v>
      </c>
      <c r="E527" s="5" t="s">
        <v>1677</v>
      </c>
      <c r="F527" s="0" t="s">
        <v>6846</v>
      </c>
      <c r="G527" s="0" t="s">
        <v>6532</v>
      </c>
      <c r="H527" s="2">
        <v>30</v>
      </c>
      <c r="I527" s="0" t="s">
        <v>751</v>
      </c>
    </row>
    <row r="528">
      <c r="A528" s="0">
        <v>306</v>
      </c>
      <c r="B528" s="0" t="s">
        <v>27</v>
      </c>
      <c r="C528" s="0" t="s">
        <v>1021</v>
      </c>
      <c r="D528" s="0" t="s">
        <v>1679</v>
      </c>
      <c r="E528" s="5" t="s">
        <v>1680</v>
      </c>
      <c r="F528" s="0" t="s">
        <v>6847</v>
      </c>
      <c r="G528" s="0" t="s">
        <v>6848</v>
      </c>
      <c r="H528" s="2">
        <v>22</v>
      </c>
    </row>
    <row r="529">
      <c r="A529" s="0">
        <v>307</v>
      </c>
      <c r="B529" s="0" t="s">
        <v>27</v>
      </c>
      <c r="C529" s="0" t="s">
        <v>1021</v>
      </c>
      <c r="D529" s="0" t="s">
        <v>1683</v>
      </c>
      <c r="E529" s="5" t="s">
        <v>763</v>
      </c>
      <c r="F529" s="0" t="s">
        <v>6499</v>
      </c>
      <c r="G529" s="0" t="s">
        <v>6500</v>
      </c>
      <c r="H529" s="2">
        <v>11</v>
      </c>
      <c r="I529" s="0" t="s">
        <v>762</v>
      </c>
    </row>
    <row r="530">
      <c r="A530" s="0">
        <v>307</v>
      </c>
      <c r="B530" s="0" t="s">
        <v>27</v>
      </c>
      <c r="C530" s="0" t="s">
        <v>1021</v>
      </c>
      <c r="D530" s="0" t="s">
        <v>1683</v>
      </c>
      <c r="E530" s="5" t="s">
        <v>763</v>
      </c>
      <c r="F530" s="0" t="s">
        <v>6499</v>
      </c>
      <c r="G530" s="0" t="s">
        <v>6500</v>
      </c>
      <c r="H530" s="2">
        <v>9</v>
      </c>
      <c r="I530" s="0" t="s">
        <v>762</v>
      </c>
    </row>
    <row r="531">
      <c r="A531" s="0">
        <v>308</v>
      </c>
      <c r="B531" s="0" t="s">
        <v>27</v>
      </c>
      <c r="C531" s="0" t="s">
        <v>1021</v>
      </c>
      <c r="D531" s="0" t="s">
        <v>1685</v>
      </c>
      <c r="E531" s="5" t="s">
        <v>1686</v>
      </c>
      <c r="F531" s="0" t="s">
        <v>6849</v>
      </c>
      <c r="G531" s="0" t="s">
        <v>6532</v>
      </c>
      <c r="H531" s="2">
        <v>27</v>
      </c>
      <c r="I531" s="0" t="s">
        <v>1687</v>
      </c>
    </row>
    <row r="532">
      <c r="A532" s="0">
        <v>309</v>
      </c>
      <c r="B532" s="0" t="s">
        <v>27</v>
      </c>
      <c r="C532" s="0" t="s">
        <v>1021</v>
      </c>
      <c r="D532" s="0" t="s">
        <v>1691</v>
      </c>
      <c r="E532" s="5" t="s">
        <v>1692</v>
      </c>
      <c r="F532" s="0" t="s">
        <v>6605</v>
      </c>
      <c r="G532" s="0" t="s">
        <v>6610</v>
      </c>
      <c r="H532" s="2">
        <v>9</v>
      </c>
    </row>
    <row r="533">
      <c r="A533" s="0">
        <v>310</v>
      </c>
      <c r="B533" s="0" t="s">
        <v>27</v>
      </c>
      <c r="C533" s="0" t="s">
        <v>1021</v>
      </c>
      <c r="D533" s="0" t="s">
        <v>1694</v>
      </c>
      <c r="E533" s="5" t="s">
        <v>1695</v>
      </c>
      <c r="F533" s="0" t="s">
        <v>6850</v>
      </c>
      <c r="G533" s="0" t="s">
        <v>6589</v>
      </c>
      <c r="H533" s="2">
        <v>8</v>
      </c>
      <c r="I533" s="0" t="s">
        <v>769</v>
      </c>
    </row>
    <row r="534">
      <c r="A534" s="0">
        <v>310</v>
      </c>
      <c r="B534" s="0" t="s">
        <v>27</v>
      </c>
      <c r="C534" s="0" t="s">
        <v>1021</v>
      </c>
      <c r="D534" s="0" t="s">
        <v>1694</v>
      </c>
      <c r="E534" s="5" t="s">
        <v>1695</v>
      </c>
      <c r="F534" s="0" t="s">
        <v>6851</v>
      </c>
      <c r="G534" s="0" t="s">
        <v>6511</v>
      </c>
      <c r="H534" s="2">
        <v>100</v>
      </c>
      <c r="I534" s="0" t="s">
        <v>769</v>
      </c>
    </row>
    <row r="535">
      <c r="A535" s="0">
        <v>311</v>
      </c>
      <c r="B535" s="0" t="s">
        <v>27</v>
      </c>
      <c r="C535" s="0" t="s">
        <v>1021</v>
      </c>
      <c r="D535" s="0" t="s">
        <v>1699</v>
      </c>
      <c r="E535" s="5" t="s">
        <v>1700</v>
      </c>
      <c r="F535" s="0" t="s">
        <v>6852</v>
      </c>
      <c r="G535" s="0" t="s">
        <v>6561</v>
      </c>
      <c r="H535" s="2">
        <v>208</v>
      </c>
      <c r="I535" s="0" t="s">
        <v>1701</v>
      </c>
    </row>
    <row r="536">
      <c r="A536" s="0">
        <v>311</v>
      </c>
      <c r="B536" s="0" t="s">
        <v>27</v>
      </c>
      <c r="C536" s="0" t="s">
        <v>1021</v>
      </c>
      <c r="D536" s="0" t="s">
        <v>1699</v>
      </c>
      <c r="E536" s="5" t="s">
        <v>1700</v>
      </c>
      <c r="F536" s="0" t="s">
        <v>6853</v>
      </c>
      <c r="G536" s="0" t="s">
        <v>6824</v>
      </c>
      <c r="H536" s="2">
        <v>110</v>
      </c>
      <c r="I536" s="0" t="s">
        <v>1701</v>
      </c>
    </row>
    <row r="537">
      <c r="A537" s="0">
        <v>312</v>
      </c>
      <c r="B537" s="0" t="s">
        <v>27</v>
      </c>
      <c r="C537" s="0" t="s">
        <v>1021</v>
      </c>
      <c r="D537" s="0" t="s">
        <v>1705</v>
      </c>
      <c r="E537" s="5" t="s">
        <v>1706</v>
      </c>
      <c r="F537" s="0" t="s">
        <v>6854</v>
      </c>
      <c r="G537" s="0" t="s">
        <v>6561</v>
      </c>
      <c r="H537" s="2">
        <v>40</v>
      </c>
    </row>
    <row r="538">
      <c r="A538" s="0">
        <v>313</v>
      </c>
      <c r="B538" s="0" t="s">
        <v>27</v>
      </c>
      <c r="C538" s="0" t="s">
        <v>1021</v>
      </c>
      <c r="D538" s="0" t="s">
        <v>1710</v>
      </c>
      <c r="E538" s="5" t="s">
        <v>1711</v>
      </c>
      <c r="F538" s="0" t="s">
        <v>6499</v>
      </c>
      <c r="G538" s="0" t="s">
        <v>6630</v>
      </c>
      <c r="H538" s="2">
        <v>41</v>
      </c>
    </row>
    <row r="539">
      <c r="A539" s="0">
        <v>314</v>
      </c>
      <c r="B539" s="0" t="s">
        <v>27</v>
      </c>
      <c r="C539" s="0" t="s">
        <v>1021</v>
      </c>
      <c r="D539" s="0" t="s">
        <v>1714</v>
      </c>
      <c r="E539" s="5" t="s">
        <v>1715</v>
      </c>
      <c r="F539" s="0" t="s">
        <v>6499</v>
      </c>
      <c r="G539" s="0" t="s">
        <v>6630</v>
      </c>
      <c r="H539" s="2">
        <v>88</v>
      </c>
    </row>
    <row r="540">
      <c r="A540" s="0">
        <v>315</v>
      </c>
      <c r="B540" s="0" t="s">
        <v>27</v>
      </c>
      <c r="C540" s="0" t="s">
        <v>1021</v>
      </c>
      <c r="D540" s="0" t="s">
        <v>1718</v>
      </c>
      <c r="E540" s="5" t="s">
        <v>1719</v>
      </c>
      <c r="F540" s="0" t="s">
        <v>6499</v>
      </c>
      <c r="G540" s="0" t="s">
        <v>6630</v>
      </c>
      <c r="H540" s="2">
        <v>152</v>
      </c>
    </row>
    <row r="541">
      <c r="A541" s="0">
        <v>316</v>
      </c>
      <c r="B541" s="0" t="s">
        <v>27</v>
      </c>
      <c r="C541" s="0" t="s">
        <v>1021</v>
      </c>
      <c r="D541" s="0" t="s">
        <v>1722</v>
      </c>
      <c r="E541" s="5" t="s">
        <v>1723</v>
      </c>
      <c r="F541" s="0" t="s">
        <v>6499</v>
      </c>
      <c r="G541" s="0" t="s">
        <v>6630</v>
      </c>
      <c r="H541" s="2">
        <v>41</v>
      </c>
    </row>
    <row r="542">
      <c r="A542" s="0">
        <v>316</v>
      </c>
      <c r="B542" s="0" t="s">
        <v>27</v>
      </c>
      <c r="C542" s="0" t="s">
        <v>1021</v>
      </c>
      <c r="D542" s="0" t="s">
        <v>1722</v>
      </c>
      <c r="E542" s="5" t="s">
        <v>1723</v>
      </c>
      <c r="F542" s="0" t="s">
        <v>6855</v>
      </c>
      <c r="G542" s="0" t="s">
        <v>6578</v>
      </c>
      <c r="H542" s="2">
        <v>6</v>
      </c>
    </row>
    <row r="543">
      <c r="A543" s="0">
        <v>316</v>
      </c>
      <c r="B543" s="0" t="s">
        <v>27</v>
      </c>
      <c r="C543" s="0" t="s">
        <v>1021</v>
      </c>
      <c r="D543" s="0" t="s">
        <v>1722</v>
      </c>
      <c r="E543" s="5" t="s">
        <v>1723</v>
      </c>
      <c r="F543" s="0" t="s">
        <v>6856</v>
      </c>
      <c r="G543" s="0" t="s">
        <v>6595</v>
      </c>
      <c r="H543" s="2">
        <v>27</v>
      </c>
    </row>
    <row r="544">
      <c r="A544" s="0">
        <v>317</v>
      </c>
      <c r="B544" s="0" t="s">
        <v>27</v>
      </c>
      <c r="C544" s="0" t="s">
        <v>1021</v>
      </c>
      <c r="D544" s="0" t="s">
        <v>1725</v>
      </c>
      <c r="E544" s="5" t="s">
        <v>1726</v>
      </c>
      <c r="F544" s="0" t="s">
        <v>6499</v>
      </c>
      <c r="G544" s="0" t="s">
        <v>6630</v>
      </c>
      <c r="H544" s="2">
        <v>3</v>
      </c>
    </row>
    <row r="545">
      <c r="A545" s="0">
        <v>318</v>
      </c>
      <c r="B545" s="0" t="s">
        <v>27</v>
      </c>
      <c r="C545" s="0" t="s">
        <v>1021</v>
      </c>
      <c r="D545" s="0" t="s">
        <v>1728</v>
      </c>
      <c r="E545" s="5" t="s">
        <v>1729</v>
      </c>
      <c r="F545" s="0" t="s">
        <v>6499</v>
      </c>
      <c r="G545" s="0" t="s">
        <v>6630</v>
      </c>
      <c r="H545" s="2">
        <v>4</v>
      </c>
    </row>
    <row r="546">
      <c r="A546" s="0">
        <v>319</v>
      </c>
      <c r="B546" s="0" t="s">
        <v>27</v>
      </c>
      <c r="C546" s="0" t="s">
        <v>1021</v>
      </c>
      <c r="D546" s="0" t="s">
        <v>1479</v>
      </c>
      <c r="E546" s="5" t="s">
        <v>1732</v>
      </c>
      <c r="F546" s="0" t="s">
        <v>6748</v>
      </c>
      <c r="G546" s="0" t="s">
        <v>6532</v>
      </c>
      <c r="H546" s="2">
        <v>214</v>
      </c>
    </row>
    <row r="547">
      <c r="A547" s="0">
        <v>319</v>
      </c>
      <c r="B547" s="0" t="s">
        <v>27</v>
      </c>
      <c r="C547" s="0" t="s">
        <v>1021</v>
      </c>
      <c r="D547" s="0" t="s">
        <v>1479</v>
      </c>
      <c r="E547" s="5" t="s">
        <v>1732</v>
      </c>
      <c r="F547" s="0" t="s">
        <v>6749</v>
      </c>
      <c r="G547" s="0" t="s">
        <v>6561</v>
      </c>
      <c r="H547" s="2">
        <v>36</v>
      </c>
    </row>
    <row r="548">
      <c r="A548" s="0">
        <v>319</v>
      </c>
      <c r="B548" s="0" t="s">
        <v>27</v>
      </c>
      <c r="C548" s="0" t="s">
        <v>1021</v>
      </c>
      <c r="D548" s="0" t="s">
        <v>1479</v>
      </c>
      <c r="E548" s="5" t="s">
        <v>1732</v>
      </c>
      <c r="F548" s="0" t="s">
        <v>6499</v>
      </c>
      <c r="G548" s="0" t="s">
        <v>6630</v>
      </c>
      <c r="H548" s="2">
        <v>87</v>
      </c>
    </row>
    <row r="549">
      <c r="A549" s="0">
        <v>320</v>
      </c>
      <c r="B549" s="0" t="s">
        <v>27</v>
      </c>
      <c r="C549" s="0" t="s">
        <v>1021</v>
      </c>
      <c r="D549" s="0" t="s">
        <v>1313</v>
      </c>
      <c r="E549" s="5" t="s">
        <v>1733</v>
      </c>
      <c r="F549" s="0" t="s">
        <v>6657</v>
      </c>
      <c r="G549" s="0" t="s">
        <v>6658</v>
      </c>
      <c r="H549" s="2">
        <v>30</v>
      </c>
    </row>
    <row r="550">
      <c r="A550" s="0">
        <v>320</v>
      </c>
      <c r="B550" s="0" t="s">
        <v>27</v>
      </c>
      <c r="C550" s="0" t="s">
        <v>1021</v>
      </c>
      <c r="D550" s="0" t="s">
        <v>1313</v>
      </c>
      <c r="E550" s="5" t="s">
        <v>1733</v>
      </c>
      <c r="F550" s="0" t="s">
        <v>6499</v>
      </c>
      <c r="G550" s="0" t="s">
        <v>6500</v>
      </c>
      <c r="H550" s="2">
        <v>51</v>
      </c>
    </row>
    <row r="551">
      <c r="A551" s="0">
        <v>321</v>
      </c>
      <c r="B551" s="0" t="s">
        <v>27</v>
      </c>
      <c r="C551" s="0" t="s">
        <v>1021</v>
      </c>
      <c r="D551" s="0" t="s">
        <v>1737</v>
      </c>
      <c r="E551" s="5" t="s">
        <v>1738</v>
      </c>
      <c r="F551" s="0" t="s">
        <v>6499</v>
      </c>
      <c r="G551" s="0" t="s">
        <v>6500</v>
      </c>
      <c r="H551" s="2">
        <v>12</v>
      </c>
    </row>
    <row r="552">
      <c r="A552" s="0">
        <v>322</v>
      </c>
      <c r="B552" s="0" t="s">
        <v>27</v>
      </c>
      <c r="C552" s="0" t="s">
        <v>1021</v>
      </c>
      <c r="D552" s="0" t="s">
        <v>1742</v>
      </c>
      <c r="E552" s="5" t="s">
        <v>1743</v>
      </c>
      <c r="F552" s="0" t="s">
        <v>6857</v>
      </c>
      <c r="G552" s="0" t="s">
        <v>6532</v>
      </c>
      <c r="H552" s="2">
        <v>1</v>
      </c>
    </row>
    <row r="553">
      <c r="A553" s="0">
        <v>322</v>
      </c>
      <c r="B553" s="0" t="s">
        <v>27</v>
      </c>
      <c r="C553" s="0" t="s">
        <v>1021</v>
      </c>
      <c r="D553" s="0" t="s">
        <v>1742</v>
      </c>
      <c r="E553" s="5" t="s">
        <v>1743</v>
      </c>
      <c r="F553" s="0" t="s">
        <v>6858</v>
      </c>
      <c r="G553" s="0" t="s">
        <v>6542</v>
      </c>
      <c r="H553" s="2">
        <v>10</v>
      </c>
    </row>
    <row r="554">
      <c r="A554" s="0">
        <v>323</v>
      </c>
      <c r="B554" s="0" t="s">
        <v>27</v>
      </c>
      <c r="C554" s="0" t="s">
        <v>1021</v>
      </c>
      <c r="D554" s="0" t="s">
        <v>1746</v>
      </c>
      <c r="E554" s="5" t="s">
        <v>1747</v>
      </c>
      <c r="F554" s="0" t="s">
        <v>6859</v>
      </c>
      <c r="G554" s="0" t="s">
        <v>6531</v>
      </c>
      <c r="H554" s="2">
        <v>46</v>
      </c>
      <c r="I554" s="0" t="s">
        <v>1748</v>
      </c>
    </row>
    <row r="555">
      <c r="A555" s="0">
        <v>323</v>
      </c>
      <c r="B555" s="0" t="s">
        <v>27</v>
      </c>
      <c r="C555" s="0" t="s">
        <v>1021</v>
      </c>
      <c r="D555" s="0" t="s">
        <v>1746</v>
      </c>
      <c r="E555" s="5" t="s">
        <v>1747</v>
      </c>
      <c r="F555" s="0" t="s">
        <v>6860</v>
      </c>
      <c r="G555" s="0" t="s">
        <v>6592</v>
      </c>
      <c r="H555" s="2">
        <v>13</v>
      </c>
      <c r="I555" s="0" t="s">
        <v>1748</v>
      </c>
    </row>
    <row r="556">
      <c r="A556" s="0">
        <v>324</v>
      </c>
      <c r="B556" s="0" t="s">
        <v>27</v>
      </c>
      <c r="C556" s="0" t="s">
        <v>1021</v>
      </c>
      <c r="D556" s="0" t="s">
        <v>1752</v>
      </c>
      <c r="E556" s="5" t="s">
        <v>1753</v>
      </c>
      <c r="F556" s="0" t="s">
        <v>6861</v>
      </c>
      <c r="G556" s="0" t="s">
        <v>6521</v>
      </c>
      <c r="H556" s="2">
        <v>20</v>
      </c>
    </row>
    <row r="557">
      <c r="A557" s="0">
        <v>325</v>
      </c>
      <c r="B557" s="0" t="s">
        <v>27</v>
      </c>
      <c r="C557" s="0" t="s">
        <v>1021</v>
      </c>
      <c r="D557" s="0" t="s">
        <v>1757</v>
      </c>
      <c r="E557" s="5" t="s">
        <v>1758</v>
      </c>
      <c r="F557" s="0" t="s">
        <v>6862</v>
      </c>
      <c r="G557" s="0" t="s">
        <v>6530</v>
      </c>
      <c r="H557" s="2">
        <v>2</v>
      </c>
    </row>
    <row r="558">
      <c r="A558" s="0">
        <v>325</v>
      </c>
      <c r="B558" s="0" t="s">
        <v>27</v>
      </c>
      <c r="C558" s="0" t="s">
        <v>1021</v>
      </c>
      <c r="D558" s="0" t="s">
        <v>1757</v>
      </c>
      <c r="E558" s="5" t="s">
        <v>1758</v>
      </c>
      <c r="F558" s="0" t="s">
        <v>6863</v>
      </c>
      <c r="G558" s="0" t="s">
        <v>6530</v>
      </c>
      <c r="H558" s="2">
        <v>2</v>
      </c>
    </row>
    <row r="559">
      <c r="A559" s="0">
        <v>325</v>
      </c>
      <c r="B559" s="0" t="s">
        <v>27</v>
      </c>
      <c r="C559" s="0" t="s">
        <v>1021</v>
      </c>
      <c r="D559" s="0" t="s">
        <v>1757</v>
      </c>
      <c r="E559" s="5" t="s">
        <v>1758</v>
      </c>
      <c r="F559" s="0" t="s">
        <v>6864</v>
      </c>
      <c r="G559" s="0" t="s">
        <v>6685</v>
      </c>
      <c r="H559" s="2">
        <v>7</v>
      </c>
    </row>
    <row r="560">
      <c r="A560" s="0">
        <v>325</v>
      </c>
      <c r="B560" s="0" t="s">
        <v>27</v>
      </c>
      <c r="C560" s="0" t="s">
        <v>1021</v>
      </c>
      <c r="D560" s="0" t="s">
        <v>1757</v>
      </c>
      <c r="E560" s="5" t="s">
        <v>1758</v>
      </c>
      <c r="F560" s="0" t="s">
        <v>6865</v>
      </c>
      <c r="G560" s="0" t="s">
        <v>6511</v>
      </c>
      <c r="H560" s="2">
        <v>200</v>
      </c>
    </row>
    <row r="561">
      <c r="A561" s="0">
        <v>326</v>
      </c>
      <c r="B561" s="0" t="s">
        <v>27</v>
      </c>
      <c r="C561" s="0" t="s">
        <v>1021</v>
      </c>
      <c r="D561" s="0" t="s">
        <v>1761</v>
      </c>
      <c r="E561" s="5" t="s">
        <v>1762</v>
      </c>
      <c r="F561" s="0" t="s">
        <v>6866</v>
      </c>
      <c r="G561" s="0" t="s">
        <v>6589</v>
      </c>
      <c r="H561" s="2">
        <v>2</v>
      </c>
      <c r="I561" s="0" t="s">
        <v>797</v>
      </c>
    </row>
    <row r="562">
      <c r="A562" s="0">
        <v>326</v>
      </c>
      <c r="B562" s="0" t="s">
        <v>27</v>
      </c>
      <c r="C562" s="0" t="s">
        <v>1021</v>
      </c>
      <c r="D562" s="0" t="s">
        <v>1761</v>
      </c>
      <c r="E562" s="5" t="s">
        <v>1762</v>
      </c>
      <c r="F562" s="0" t="s">
        <v>6867</v>
      </c>
      <c r="G562" s="0" t="s">
        <v>6534</v>
      </c>
      <c r="H562" s="2">
        <v>10</v>
      </c>
      <c r="I562" s="0" t="s">
        <v>797</v>
      </c>
    </row>
    <row r="563">
      <c r="A563" s="0">
        <v>327</v>
      </c>
      <c r="B563" s="0" t="s">
        <v>27</v>
      </c>
      <c r="C563" s="0" t="s">
        <v>1021</v>
      </c>
      <c r="D563" s="0" t="s">
        <v>1540</v>
      </c>
      <c r="E563" s="5" t="s">
        <v>1765</v>
      </c>
      <c r="F563" s="0" t="s">
        <v>6775</v>
      </c>
      <c r="G563" s="0" t="s">
        <v>6564</v>
      </c>
      <c r="H563" s="2">
        <v>58</v>
      </c>
    </row>
    <row r="564">
      <c r="A564" s="0">
        <v>327</v>
      </c>
      <c r="B564" s="0" t="s">
        <v>27</v>
      </c>
      <c r="C564" s="0" t="s">
        <v>1021</v>
      </c>
      <c r="D564" s="0" t="s">
        <v>1540</v>
      </c>
      <c r="E564" s="5" t="s">
        <v>1765</v>
      </c>
      <c r="F564" s="0" t="s">
        <v>6499</v>
      </c>
      <c r="G564" s="0" t="s">
        <v>6500</v>
      </c>
      <c r="H564" s="2">
        <v>4</v>
      </c>
    </row>
    <row r="565">
      <c r="A565" s="0">
        <v>328</v>
      </c>
      <c r="B565" s="0" t="s">
        <v>27</v>
      </c>
      <c r="C565" s="0" t="s">
        <v>1021</v>
      </c>
      <c r="D565" s="0" t="s">
        <v>1769</v>
      </c>
      <c r="E565" s="5" t="s">
        <v>1770</v>
      </c>
      <c r="F565" s="0" t="s">
        <v>6605</v>
      </c>
      <c r="G565" s="0" t="s">
        <v>6610</v>
      </c>
      <c r="H565" s="2">
        <v>41</v>
      </c>
    </row>
    <row r="566">
      <c r="A566" s="0">
        <v>329</v>
      </c>
      <c r="B566" s="0" t="s">
        <v>27</v>
      </c>
      <c r="C566" s="0" t="s">
        <v>1021</v>
      </c>
      <c r="D566" s="0" t="s">
        <v>1773</v>
      </c>
      <c r="E566" s="5" t="s">
        <v>1774</v>
      </c>
      <c r="F566" s="0" t="s">
        <v>6868</v>
      </c>
      <c r="G566" s="0" t="s">
        <v>6534</v>
      </c>
      <c r="H566" s="2">
        <v>2</v>
      </c>
    </row>
    <row r="567">
      <c r="A567" s="0">
        <v>329</v>
      </c>
      <c r="B567" s="0" t="s">
        <v>27</v>
      </c>
      <c r="C567" s="0" t="s">
        <v>1021</v>
      </c>
      <c r="D567" s="0" t="s">
        <v>1773</v>
      </c>
      <c r="E567" s="5" t="s">
        <v>1774</v>
      </c>
      <c r="F567" s="0" t="s">
        <v>6869</v>
      </c>
      <c r="G567" s="0" t="s">
        <v>6592</v>
      </c>
      <c r="H567" s="2">
        <v>18</v>
      </c>
    </row>
    <row r="568">
      <c r="A568" s="0">
        <v>329</v>
      </c>
      <c r="B568" s="0" t="s">
        <v>27</v>
      </c>
      <c r="C568" s="0" t="s">
        <v>1021</v>
      </c>
      <c r="D568" s="0" t="s">
        <v>1773</v>
      </c>
      <c r="E568" s="5" t="s">
        <v>1774</v>
      </c>
      <c r="F568" s="0" t="s">
        <v>6870</v>
      </c>
      <c r="G568" s="0" t="s">
        <v>6745</v>
      </c>
      <c r="H568" s="2">
        <v>7</v>
      </c>
    </row>
    <row r="569">
      <c r="A569" s="0">
        <v>329</v>
      </c>
      <c r="B569" s="0" t="s">
        <v>27</v>
      </c>
      <c r="C569" s="0" t="s">
        <v>1021</v>
      </c>
      <c r="D569" s="0" t="s">
        <v>1773</v>
      </c>
      <c r="E569" s="5" t="s">
        <v>1774</v>
      </c>
      <c r="F569" s="0" t="s">
        <v>6871</v>
      </c>
      <c r="G569" s="0" t="s">
        <v>6496</v>
      </c>
      <c r="H569" s="2">
        <v>2</v>
      </c>
    </row>
    <row r="570">
      <c r="A570" s="0">
        <v>330</v>
      </c>
      <c r="B570" s="0" t="s">
        <v>27</v>
      </c>
      <c r="C570" s="0" t="s">
        <v>1021</v>
      </c>
      <c r="D570" s="0" t="s">
        <v>1722</v>
      </c>
      <c r="E570" s="5" t="s">
        <v>1776</v>
      </c>
      <c r="F570" s="0" t="s">
        <v>6499</v>
      </c>
      <c r="G570" s="0" t="s">
        <v>6630</v>
      </c>
      <c r="H570" s="2">
        <v>41</v>
      </c>
      <c r="I570" s="0" t="s">
        <v>1777</v>
      </c>
    </row>
    <row r="571">
      <c r="A571" s="0">
        <v>330</v>
      </c>
      <c r="B571" s="0" t="s">
        <v>27</v>
      </c>
      <c r="C571" s="0" t="s">
        <v>1021</v>
      </c>
      <c r="D571" s="0" t="s">
        <v>1722</v>
      </c>
      <c r="E571" s="5" t="s">
        <v>1776</v>
      </c>
      <c r="F571" s="0" t="s">
        <v>6855</v>
      </c>
      <c r="G571" s="0" t="s">
        <v>6578</v>
      </c>
      <c r="H571" s="2">
        <v>6</v>
      </c>
      <c r="I571" s="0" t="s">
        <v>1777</v>
      </c>
    </row>
    <row r="572">
      <c r="A572" s="0">
        <v>330</v>
      </c>
      <c r="B572" s="0" t="s">
        <v>27</v>
      </c>
      <c r="C572" s="0" t="s">
        <v>1021</v>
      </c>
      <c r="D572" s="0" t="s">
        <v>1722</v>
      </c>
      <c r="E572" s="5" t="s">
        <v>1776</v>
      </c>
      <c r="F572" s="0" t="s">
        <v>6856</v>
      </c>
      <c r="G572" s="0" t="s">
        <v>6595</v>
      </c>
      <c r="H572" s="2">
        <v>27</v>
      </c>
      <c r="I572" s="0" t="s">
        <v>1777</v>
      </c>
    </row>
    <row r="573">
      <c r="A573" s="0">
        <v>331</v>
      </c>
      <c r="B573" s="0" t="s">
        <v>27</v>
      </c>
      <c r="C573" s="0" t="s">
        <v>1021</v>
      </c>
      <c r="D573" s="0" t="s">
        <v>1683</v>
      </c>
      <c r="E573" s="5" t="s">
        <v>1780</v>
      </c>
      <c r="F573" s="0" t="s">
        <v>6499</v>
      </c>
      <c r="G573" s="0" t="s">
        <v>6500</v>
      </c>
      <c r="H573" s="2">
        <v>11</v>
      </c>
    </row>
    <row r="574">
      <c r="A574" s="0">
        <v>331</v>
      </c>
      <c r="B574" s="0" t="s">
        <v>27</v>
      </c>
      <c r="C574" s="0" t="s">
        <v>1021</v>
      </c>
      <c r="D574" s="0" t="s">
        <v>1683</v>
      </c>
      <c r="E574" s="5" t="s">
        <v>1780</v>
      </c>
      <c r="F574" s="0" t="s">
        <v>6499</v>
      </c>
      <c r="G574" s="0" t="s">
        <v>6500</v>
      </c>
      <c r="H574" s="2">
        <v>9</v>
      </c>
    </row>
    <row r="575">
      <c r="A575" s="0">
        <v>332</v>
      </c>
      <c r="B575" s="0" t="s">
        <v>27</v>
      </c>
      <c r="C575" s="0" t="s">
        <v>1021</v>
      </c>
      <c r="D575" s="0" t="s">
        <v>1782</v>
      </c>
      <c r="E575" s="5" t="s">
        <v>1783</v>
      </c>
      <c r="F575" s="0" t="s">
        <v>1796</v>
      </c>
      <c r="G575" s="0" t="s">
        <v>6511</v>
      </c>
      <c r="H575" s="2">
        <v>220</v>
      </c>
    </row>
    <row r="576">
      <c r="A576" s="0">
        <v>333</v>
      </c>
      <c r="B576" s="0" t="s">
        <v>27</v>
      </c>
      <c r="C576" s="0" t="s">
        <v>1021</v>
      </c>
      <c r="D576" s="0" t="s">
        <v>1787</v>
      </c>
      <c r="E576" s="5" t="s">
        <v>1788</v>
      </c>
      <c r="F576" s="0" t="s">
        <v>6872</v>
      </c>
      <c r="G576" s="0" t="s">
        <v>6615</v>
      </c>
      <c r="H576" s="2">
        <v>0</v>
      </c>
    </row>
    <row r="577">
      <c r="A577" s="0">
        <v>333</v>
      </c>
      <c r="B577" s="0" t="s">
        <v>27</v>
      </c>
      <c r="C577" s="0" t="s">
        <v>1021</v>
      </c>
      <c r="D577" s="0" t="s">
        <v>1787</v>
      </c>
      <c r="E577" s="5" t="s">
        <v>1788</v>
      </c>
      <c r="F577" s="0" t="s">
        <v>6873</v>
      </c>
      <c r="G577" s="0" t="s">
        <v>6803</v>
      </c>
      <c r="H577" s="2">
        <v>10</v>
      </c>
    </row>
    <row r="578">
      <c r="A578" s="0">
        <v>333</v>
      </c>
      <c r="B578" s="0" t="s">
        <v>27</v>
      </c>
      <c r="C578" s="0" t="s">
        <v>1021</v>
      </c>
      <c r="D578" s="0" t="s">
        <v>1787</v>
      </c>
      <c r="E578" s="5" t="s">
        <v>1788</v>
      </c>
      <c r="F578" s="0" t="s">
        <v>6874</v>
      </c>
      <c r="G578" s="0" t="s">
        <v>6803</v>
      </c>
      <c r="H578" s="2">
        <v>154</v>
      </c>
    </row>
    <row r="579">
      <c r="A579" s="0">
        <v>333</v>
      </c>
      <c r="B579" s="0" t="s">
        <v>27</v>
      </c>
      <c r="C579" s="0" t="s">
        <v>1021</v>
      </c>
      <c r="D579" s="0" t="s">
        <v>1787</v>
      </c>
      <c r="E579" s="5" t="s">
        <v>1788</v>
      </c>
      <c r="F579" s="0" t="s">
        <v>6875</v>
      </c>
      <c r="G579" s="0" t="s">
        <v>6552</v>
      </c>
      <c r="H579" s="2">
        <v>46</v>
      </c>
    </row>
    <row r="580">
      <c r="A580" s="0">
        <v>333</v>
      </c>
      <c r="B580" s="0" t="s">
        <v>27</v>
      </c>
      <c r="C580" s="0" t="s">
        <v>1021</v>
      </c>
      <c r="D580" s="0" t="s">
        <v>1787</v>
      </c>
      <c r="E580" s="5" t="s">
        <v>1788</v>
      </c>
      <c r="F580" s="0" t="s">
        <v>6876</v>
      </c>
      <c r="G580" s="0" t="s">
        <v>6556</v>
      </c>
      <c r="H580" s="2">
        <v>63</v>
      </c>
    </row>
    <row r="581">
      <c r="A581" s="0">
        <v>334</v>
      </c>
      <c r="B581" s="0" t="s">
        <v>27</v>
      </c>
      <c r="C581" s="0" t="s">
        <v>1021</v>
      </c>
      <c r="D581" s="0" t="s">
        <v>1792</v>
      </c>
      <c r="E581" s="5" t="s">
        <v>1793</v>
      </c>
      <c r="F581" s="0" t="s">
        <v>6877</v>
      </c>
      <c r="G581" s="0" t="s">
        <v>6530</v>
      </c>
      <c r="H581" s="2">
        <v>1</v>
      </c>
      <c r="I581" s="0" t="s">
        <v>858</v>
      </c>
    </row>
    <row r="582">
      <c r="A582" s="0">
        <v>334</v>
      </c>
      <c r="B582" s="0" t="s">
        <v>27</v>
      </c>
      <c r="C582" s="0" t="s">
        <v>1021</v>
      </c>
      <c r="D582" s="0" t="s">
        <v>1792</v>
      </c>
      <c r="E582" s="5" t="s">
        <v>1793</v>
      </c>
      <c r="F582" s="0" t="s">
        <v>6878</v>
      </c>
      <c r="G582" s="0" t="s">
        <v>6592</v>
      </c>
      <c r="H582" s="2">
        <v>0</v>
      </c>
      <c r="I582" s="0" t="s">
        <v>858</v>
      </c>
    </row>
    <row r="583">
      <c r="A583" s="0">
        <v>334</v>
      </c>
      <c r="B583" s="0" t="s">
        <v>27</v>
      </c>
      <c r="C583" s="0" t="s">
        <v>1021</v>
      </c>
      <c r="D583" s="0" t="s">
        <v>1792</v>
      </c>
      <c r="E583" s="5" t="s">
        <v>1793</v>
      </c>
      <c r="F583" s="0" t="s">
        <v>6879</v>
      </c>
      <c r="G583" s="0" t="s">
        <v>6880</v>
      </c>
      <c r="H583" s="2">
        <v>131</v>
      </c>
      <c r="I583" s="0" t="s">
        <v>858</v>
      </c>
    </row>
    <row r="584">
      <c r="A584" s="0">
        <v>334</v>
      </c>
      <c r="B584" s="0" t="s">
        <v>27</v>
      </c>
      <c r="C584" s="0" t="s">
        <v>1021</v>
      </c>
      <c r="D584" s="0" t="s">
        <v>1792</v>
      </c>
      <c r="E584" s="5" t="s">
        <v>1793</v>
      </c>
      <c r="F584" s="0" t="s">
        <v>6455</v>
      </c>
      <c r="G584" s="0" t="s">
        <v>6556</v>
      </c>
      <c r="H584" s="2">
        <v>96</v>
      </c>
      <c r="I584" s="0" t="s">
        <v>858</v>
      </c>
    </row>
    <row r="585">
      <c r="A585" s="0">
        <v>335</v>
      </c>
      <c r="B585" s="0" t="s">
        <v>27</v>
      </c>
      <c r="C585" s="0" t="s">
        <v>1021</v>
      </c>
      <c r="D585" s="0" t="s">
        <v>1796</v>
      </c>
      <c r="E585" s="5" t="s">
        <v>1797</v>
      </c>
      <c r="F585" s="0" t="s">
        <v>6881</v>
      </c>
      <c r="G585" s="0" t="s">
        <v>6561</v>
      </c>
      <c r="H585" s="2">
        <v>59</v>
      </c>
    </row>
    <row r="586">
      <c r="A586" s="0">
        <v>335</v>
      </c>
      <c r="B586" s="0" t="s">
        <v>27</v>
      </c>
      <c r="C586" s="0" t="s">
        <v>1021</v>
      </c>
      <c r="D586" s="0" t="s">
        <v>1796</v>
      </c>
      <c r="E586" s="5" t="s">
        <v>1797</v>
      </c>
      <c r="F586" s="0" t="s">
        <v>6882</v>
      </c>
      <c r="G586" s="0" t="s">
        <v>6521</v>
      </c>
      <c r="H586" s="2">
        <v>30</v>
      </c>
    </row>
    <row r="587">
      <c r="A587" s="0">
        <v>335</v>
      </c>
      <c r="B587" s="0" t="s">
        <v>27</v>
      </c>
      <c r="C587" s="0" t="s">
        <v>1021</v>
      </c>
      <c r="D587" s="0" t="s">
        <v>1796</v>
      </c>
      <c r="E587" s="5" t="s">
        <v>1797</v>
      </c>
      <c r="F587" s="0" t="s">
        <v>6883</v>
      </c>
      <c r="G587" s="0" t="s">
        <v>6816</v>
      </c>
      <c r="H587" s="2">
        <v>10</v>
      </c>
    </row>
    <row r="588">
      <c r="A588" s="0">
        <v>335</v>
      </c>
      <c r="B588" s="0" t="s">
        <v>27</v>
      </c>
      <c r="C588" s="0" t="s">
        <v>1021</v>
      </c>
      <c r="D588" s="0" t="s">
        <v>1796</v>
      </c>
      <c r="E588" s="5" t="s">
        <v>1797</v>
      </c>
      <c r="F588" s="0" t="s">
        <v>6468</v>
      </c>
      <c r="G588" s="0" t="s">
        <v>6544</v>
      </c>
      <c r="H588" s="2">
        <v>7</v>
      </c>
    </row>
    <row r="589">
      <c r="A589" s="0">
        <v>335</v>
      </c>
      <c r="B589" s="0" t="s">
        <v>27</v>
      </c>
      <c r="C589" s="0" t="s">
        <v>1021</v>
      </c>
      <c r="D589" s="0" t="s">
        <v>1796</v>
      </c>
      <c r="E589" s="5" t="s">
        <v>1797</v>
      </c>
      <c r="F589" s="0" t="s">
        <v>6884</v>
      </c>
      <c r="G589" s="0" t="s">
        <v>6885</v>
      </c>
      <c r="H589" s="2">
        <v>25</v>
      </c>
    </row>
    <row r="590">
      <c r="A590" s="0">
        <v>335</v>
      </c>
      <c r="B590" s="0" t="s">
        <v>27</v>
      </c>
      <c r="C590" s="0" t="s">
        <v>1021</v>
      </c>
      <c r="D590" s="0" t="s">
        <v>1796</v>
      </c>
      <c r="E590" s="5" t="s">
        <v>1797</v>
      </c>
      <c r="F590" s="0" t="s">
        <v>6886</v>
      </c>
      <c r="G590" s="0" t="s">
        <v>6887</v>
      </c>
      <c r="H590" s="2">
        <v>10</v>
      </c>
    </row>
    <row r="591">
      <c r="A591" s="0">
        <v>336</v>
      </c>
      <c r="B591" s="0" t="s">
        <v>27</v>
      </c>
      <c r="C591" s="0" t="s">
        <v>1021</v>
      </c>
      <c r="D591" s="0" t="s">
        <v>1800</v>
      </c>
      <c r="E591" s="5" t="s">
        <v>1801</v>
      </c>
      <c r="F591" s="0" t="s">
        <v>6888</v>
      </c>
      <c r="G591" s="0" t="s">
        <v>6534</v>
      </c>
      <c r="H591" s="2">
        <v>0</v>
      </c>
    </row>
    <row r="592">
      <c r="A592" s="0">
        <v>336</v>
      </c>
      <c r="B592" s="0" t="s">
        <v>27</v>
      </c>
      <c r="C592" s="0" t="s">
        <v>1021</v>
      </c>
      <c r="D592" s="0" t="s">
        <v>1800</v>
      </c>
      <c r="E592" s="5" t="s">
        <v>1801</v>
      </c>
      <c r="F592" s="0" t="s">
        <v>6464</v>
      </c>
      <c r="G592" s="0" t="s">
        <v>6585</v>
      </c>
      <c r="H592" s="2">
        <v>0</v>
      </c>
    </row>
    <row r="593">
      <c r="A593" s="0">
        <v>336</v>
      </c>
      <c r="B593" s="0" t="s">
        <v>27</v>
      </c>
      <c r="C593" s="0" t="s">
        <v>1021</v>
      </c>
      <c r="D593" s="0" t="s">
        <v>1800</v>
      </c>
      <c r="E593" s="5" t="s">
        <v>1801</v>
      </c>
      <c r="F593" s="0" t="s">
        <v>6889</v>
      </c>
      <c r="G593" s="0" t="s">
        <v>6561</v>
      </c>
      <c r="H593" s="2">
        <v>1</v>
      </c>
    </row>
    <row r="594">
      <c r="A594" s="0">
        <v>336</v>
      </c>
      <c r="B594" s="0" t="s">
        <v>27</v>
      </c>
      <c r="C594" s="0" t="s">
        <v>1021</v>
      </c>
      <c r="D594" s="0" t="s">
        <v>1800</v>
      </c>
      <c r="E594" s="5" t="s">
        <v>1801</v>
      </c>
      <c r="F594" s="0" t="s">
        <v>6882</v>
      </c>
      <c r="G594" s="0" t="s">
        <v>6521</v>
      </c>
      <c r="H594" s="2">
        <v>4</v>
      </c>
    </row>
    <row r="595">
      <c r="A595" s="0">
        <v>336</v>
      </c>
      <c r="B595" s="0" t="s">
        <v>27</v>
      </c>
      <c r="C595" s="0" t="s">
        <v>1021</v>
      </c>
      <c r="D595" s="0" t="s">
        <v>1800</v>
      </c>
      <c r="E595" s="5" t="s">
        <v>1801</v>
      </c>
      <c r="F595" s="0" t="s">
        <v>6883</v>
      </c>
      <c r="G595" s="0" t="s">
        <v>6816</v>
      </c>
      <c r="H595" s="2">
        <v>35</v>
      </c>
    </row>
    <row r="596">
      <c r="A596" s="0">
        <v>337</v>
      </c>
      <c r="B596" s="0" t="s">
        <v>27</v>
      </c>
      <c r="C596" s="0" t="s">
        <v>1021</v>
      </c>
      <c r="D596" s="0" t="s">
        <v>1804</v>
      </c>
      <c r="E596" s="5" t="s">
        <v>1805</v>
      </c>
      <c r="F596" s="0" t="s">
        <v>6890</v>
      </c>
      <c r="G596" s="0" t="s">
        <v>6891</v>
      </c>
      <c r="H596" s="2">
        <v>3</v>
      </c>
      <c r="I596" s="0" t="s">
        <v>1806</v>
      </c>
    </row>
    <row r="597">
      <c r="A597" s="0">
        <v>338</v>
      </c>
      <c r="B597" s="0" t="s">
        <v>27</v>
      </c>
      <c r="C597" s="0" t="s">
        <v>1021</v>
      </c>
      <c r="D597" s="0" t="s">
        <v>1810</v>
      </c>
      <c r="E597" s="5" t="s">
        <v>1811</v>
      </c>
      <c r="F597" s="0" t="s">
        <v>6613</v>
      </c>
      <c r="G597" s="0" t="s">
        <v>6892</v>
      </c>
      <c r="H597" s="2">
        <v>2</v>
      </c>
    </row>
    <row r="598">
      <c r="A598" s="0">
        <v>338</v>
      </c>
      <c r="B598" s="0" t="s">
        <v>27</v>
      </c>
      <c r="C598" s="0" t="s">
        <v>1021</v>
      </c>
      <c r="D598" s="0" t="s">
        <v>1810</v>
      </c>
      <c r="E598" s="5" t="s">
        <v>1811</v>
      </c>
      <c r="F598" s="0" t="s">
        <v>6893</v>
      </c>
      <c r="G598" s="0" t="s">
        <v>6894</v>
      </c>
      <c r="H598" s="2">
        <v>3</v>
      </c>
    </row>
    <row r="599">
      <c r="A599" s="0">
        <v>338</v>
      </c>
      <c r="B599" s="0" t="s">
        <v>27</v>
      </c>
      <c r="C599" s="0" t="s">
        <v>1021</v>
      </c>
      <c r="D599" s="0" t="s">
        <v>1810</v>
      </c>
      <c r="E599" s="5" t="s">
        <v>1811</v>
      </c>
      <c r="F599" s="0" t="s">
        <v>6895</v>
      </c>
      <c r="G599" s="0" t="s">
        <v>6816</v>
      </c>
      <c r="H599" s="2">
        <v>3</v>
      </c>
    </row>
    <row r="600">
      <c r="A600" s="0">
        <v>338</v>
      </c>
      <c r="B600" s="0" t="s">
        <v>27</v>
      </c>
      <c r="C600" s="0" t="s">
        <v>1021</v>
      </c>
      <c r="D600" s="0" t="s">
        <v>1810</v>
      </c>
      <c r="E600" s="5" t="s">
        <v>1811</v>
      </c>
      <c r="F600" s="0" t="s">
        <v>6462</v>
      </c>
      <c r="G600" s="0" t="s">
        <v>6523</v>
      </c>
      <c r="H600" s="2">
        <v>98</v>
      </c>
    </row>
    <row r="601">
      <c r="A601" s="0">
        <v>339</v>
      </c>
      <c r="B601" s="0" t="s">
        <v>27</v>
      </c>
      <c r="C601" s="0" t="s">
        <v>1021</v>
      </c>
      <c r="D601" s="0" t="s">
        <v>1815</v>
      </c>
      <c r="E601" s="5" t="s">
        <v>1816</v>
      </c>
      <c r="F601" s="0" t="s">
        <v>6896</v>
      </c>
      <c r="G601" s="0" t="s">
        <v>6564</v>
      </c>
      <c r="H601" s="2">
        <v>136</v>
      </c>
    </row>
    <row r="602">
      <c r="A602" s="0">
        <v>340</v>
      </c>
      <c r="B602" s="0" t="s">
        <v>27</v>
      </c>
      <c r="C602" s="0" t="s">
        <v>1021</v>
      </c>
      <c r="D602" s="0" t="s">
        <v>1819</v>
      </c>
      <c r="E602" s="5" t="s">
        <v>1820</v>
      </c>
      <c r="F602" s="0" t="s">
        <v>6459</v>
      </c>
      <c r="G602" s="0" t="s">
        <v>6897</v>
      </c>
      <c r="H602" s="2">
        <v>15</v>
      </c>
    </row>
    <row r="603">
      <c r="A603" s="0">
        <v>340</v>
      </c>
      <c r="B603" s="0" t="s">
        <v>27</v>
      </c>
      <c r="C603" s="0" t="s">
        <v>1021</v>
      </c>
      <c r="D603" s="0" t="s">
        <v>1819</v>
      </c>
      <c r="E603" s="5" t="s">
        <v>1820</v>
      </c>
      <c r="F603" s="0" t="s">
        <v>6898</v>
      </c>
      <c r="G603" s="0" t="s">
        <v>6899</v>
      </c>
      <c r="H603" s="2">
        <v>1</v>
      </c>
    </row>
    <row r="604">
      <c r="A604" s="0">
        <v>340</v>
      </c>
      <c r="B604" s="0" t="s">
        <v>27</v>
      </c>
      <c r="C604" s="0" t="s">
        <v>1021</v>
      </c>
      <c r="D604" s="0" t="s">
        <v>1819</v>
      </c>
      <c r="E604" s="5" t="s">
        <v>1820</v>
      </c>
      <c r="F604" s="0" t="s">
        <v>6896</v>
      </c>
      <c r="G604" s="0" t="s">
        <v>6564</v>
      </c>
      <c r="H604" s="2">
        <v>71</v>
      </c>
    </row>
    <row r="605">
      <c r="A605" s="0">
        <v>341</v>
      </c>
      <c r="B605" s="0" t="s">
        <v>27</v>
      </c>
      <c r="C605" s="0" t="s">
        <v>1021</v>
      </c>
      <c r="D605" s="0" t="s">
        <v>1823</v>
      </c>
      <c r="E605" s="5" t="s">
        <v>1824</v>
      </c>
      <c r="F605" s="0" t="s">
        <v>6900</v>
      </c>
      <c r="G605" s="0" t="s">
        <v>6532</v>
      </c>
      <c r="H605" s="2">
        <v>29</v>
      </c>
    </row>
    <row r="606">
      <c r="A606" s="0">
        <v>341</v>
      </c>
      <c r="B606" s="0" t="s">
        <v>27</v>
      </c>
      <c r="C606" s="0" t="s">
        <v>1021</v>
      </c>
      <c r="D606" s="0" t="s">
        <v>1823</v>
      </c>
      <c r="E606" s="5" t="s">
        <v>1824</v>
      </c>
      <c r="F606" s="0" t="s">
        <v>6901</v>
      </c>
      <c r="G606" s="0" t="s">
        <v>6902</v>
      </c>
      <c r="H606" s="2">
        <v>3</v>
      </c>
    </row>
    <row r="607">
      <c r="A607" s="0">
        <v>341</v>
      </c>
      <c r="B607" s="0" t="s">
        <v>27</v>
      </c>
      <c r="C607" s="0" t="s">
        <v>1021</v>
      </c>
      <c r="D607" s="0" t="s">
        <v>1823</v>
      </c>
      <c r="E607" s="5" t="s">
        <v>1824</v>
      </c>
      <c r="F607" s="0" t="s">
        <v>6643</v>
      </c>
      <c r="G607" s="0" t="s">
        <v>6903</v>
      </c>
      <c r="H607" s="2">
        <v>147</v>
      </c>
    </row>
    <row r="608">
      <c r="A608" s="0">
        <v>342</v>
      </c>
      <c r="B608" s="0" t="s">
        <v>27</v>
      </c>
      <c r="C608" s="0" t="s">
        <v>1021</v>
      </c>
      <c r="D608" s="0" t="s">
        <v>1828</v>
      </c>
      <c r="E608" s="5" t="s">
        <v>1829</v>
      </c>
      <c r="F608" s="0" t="s">
        <v>6470</v>
      </c>
      <c r="G608" s="0" t="s">
        <v>6658</v>
      </c>
      <c r="H608" s="2">
        <v>76</v>
      </c>
    </row>
    <row r="609">
      <c r="A609" s="0">
        <v>343</v>
      </c>
      <c r="B609" s="0" t="s">
        <v>27</v>
      </c>
      <c r="C609" s="0" t="s">
        <v>1021</v>
      </c>
      <c r="D609" s="0" t="s">
        <v>1555</v>
      </c>
      <c r="E609" s="5" t="s">
        <v>1831</v>
      </c>
      <c r="F609" s="0" t="s">
        <v>6499</v>
      </c>
      <c r="G609" s="0" t="s">
        <v>6500</v>
      </c>
      <c r="H609" s="2">
        <v>300</v>
      </c>
      <c r="I609" s="0" t="s">
        <v>1833</v>
      </c>
    </row>
    <row r="610">
      <c r="A610" s="0">
        <v>343</v>
      </c>
      <c r="B610" s="0" t="s">
        <v>27</v>
      </c>
      <c r="C610" s="0" t="s">
        <v>1021</v>
      </c>
      <c r="D610" s="0" t="s">
        <v>1555</v>
      </c>
      <c r="E610" s="5" t="s">
        <v>1831</v>
      </c>
      <c r="F610" s="0" t="s">
        <v>6793</v>
      </c>
      <c r="G610" s="0" t="s">
        <v>6511</v>
      </c>
      <c r="H610" s="2">
        <v>25</v>
      </c>
      <c r="I610" s="0" t="s">
        <v>1833</v>
      </c>
    </row>
    <row r="611">
      <c r="A611" s="0">
        <v>343</v>
      </c>
      <c r="B611" s="0" t="s">
        <v>27</v>
      </c>
      <c r="C611" s="0" t="s">
        <v>1021</v>
      </c>
      <c r="D611" s="0" t="s">
        <v>1555</v>
      </c>
      <c r="E611" s="5" t="s">
        <v>1831</v>
      </c>
      <c r="F611" s="0" t="s">
        <v>6794</v>
      </c>
      <c r="G611" s="0" t="s">
        <v>6542</v>
      </c>
      <c r="H611" s="2">
        <v>100</v>
      </c>
      <c r="I611" s="0" t="s">
        <v>1833</v>
      </c>
    </row>
    <row r="612">
      <c r="A612" s="0">
        <v>344</v>
      </c>
      <c r="B612" s="0" t="s">
        <v>27</v>
      </c>
      <c r="C612" s="0" t="s">
        <v>1021</v>
      </c>
      <c r="D612" s="0" t="s">
        <v>1837</v>
      </c>
      <c r="E612" s="5" t="s">
        <v>1838</v>
      </c>
      <c r="F612" s="0" t="s">
        <v>6499</v>
      </c>
      <c r="G612" s="0" t="s">
        <v>6500</v>
      </c>
      <c r="H612" s="2">
        <v>1</v>
      </c>
    </row>
    <row r="613">
      <c r="A613" s="0">
        <v>345</v>
      </c>
      <c r="B613" s="0" t="s">
        <v>27</v>
      </c>
      <c r="C613" s="0" t="s">
        <v>1021</v>
      </c>
      <c r="D613" s="0" t="s">
        <v>1841</v>
      </c>
      <c r="E613" s="5" t="s">
        <v>1373</v>
      </c>
      <c r="F613" s="0" t="s">
        <v>6499</v>
      </c>
      <c r="G613" s="0" t="s">
        <v>6500</v>
      </c>
      <c r="H613" s="2">
        <v>6</v>
      </c>
      <c r="I613" s="0" t="s">
        <v>1842</v>
      </c>
    </row>
    <row r="614">
      <c r="A614" s="0">
        <v>346</v>
      </c>
      <c r="B614" s="0" t="s">
        <v>27</v>
      </c>
      <c r="C614" s="0" t="s">
        <v>1021</v>
      </c>
      <c r="D614" s="0" t="s">
        <v>1845</v>
      </c>
      <c r="E614" s="5" t="s">
        <v>967</v>
      </c>
      <c r="F614" s="0" t="s">
        <v>6499</v>
      </c>
      <c r="G614" s="0" t="s">
        <v>6500</v>
      </c>
      <c r="H614" s="2">
        <v>37</v>
      </c>
      <c r="I614" s="0" t="s">
        <v>966</v>
      </c>
    </row>
    <row r="615">
      <c r="A615" s="0">
        <v>347</v>
      </c>
      <c r="B615" s="0" t="s">
        <v>27</v>
      </c>
      <c r="C615" s="0" t="s">
        <v>1021</v>
      </c>
      <c r="D615" s="0" t="s">
        <v>1354</v>
      </c>
      <c r="E615" s="5" t="s">
        <v>1846</v>
      </c>
      <c r="F615" s="0" t="s">
        <v>6686</v>
      </c>
      <c r="G615" s="0" t="s">
        <v>6510</v>
      </c>
      <c r="H615" s="2">
        <v>168</v>
      </c>
      <c r="I615" s="0" t="s">
        <v>1847</v>
      </c>
    </row>
    <row r="616">
      <c r="A616" s="0">
        <v>347</v>
      </c>
      <c r="B616" s="0" t="s">
        <v>27</v>
      </c>
      <c r="C616" s="0" t="s">
        <v>1021</v>
      </c>
      <c r="D616" s="0" t="s">
        <v>1354</v>
      </c>
      <c r="E616" s="5" t="s">
        <v>1846</v>
      </c>
      <c r="F616" s="0" t="s">
        <v>6687</v>
      </c>
      <c r="G616" s="0" t="s">
        <v>6592</v>
      </c>
      <c r="H616" s="2">
        <v>84</v>
      </c>
      <c r="I616" s="0" t="s">
        <v>1847</v>
      </c>
    </row>
    <row r="617">
      <c r="A617" s="0">
        <v>347</v>
      </c>
      <c r="B617" s="0" t="s">
        <v>27</v>
      </c>
      <c r="C617" s="0" t="s">
        <v>1021</v>
      </c>
      <c r="D617" s="0" t="s">
        <v>1354</v>
      </c>
      <c r="E617" s="5" t="s">
        <v>1846</v>
      </c>
      <c r="F617" s="0" t="s">
        <v>6499</v>
      </c>
      <c r="G617" s="0" t="s">
        <v>6500</v>
      </c>
      <c r="H617" s="2">
        <v>10</v>
      </c>
      <c r="I617" s="0" t="s">
        <v>1847</v>
      </c>
    </row>
    <row r="618">
      <c r="A618" s="0">
        <v>348</v>
      </c>
      <c r="B618" s="0" t="s">
        <v>27</v>
      </c>
      <c r="C618" s="0" t="s">
        <v>1021</v>
      </c>
      <c r="D618" s="0" t="s">
        <v>1851</v>
      </c>
      <c r="E618" s="5" t="s">
        <v>1852</v>
      </c>
      <c r="F618" s="0" t="s">
        <v>6904</v>
      </c>
      <c r="G618" s="0" t="s">
        <v>6905</v>
      </c>
      <c r="H618" s="2">
        <v>8</v>
      </c>
    </row>
    <row r="619">
      <c r="A619" s="0">
        <v>349</v>
      </c>
      <c r="B619" s="0" t="s">
        <v>27</v>
      </c>
      <c r="C619" s="0" t="s">
        <v>1021</v>
      </c>
      <c r="D619" s="0" t="s">
        <v>1448</v>
      </c>
      <c r="E619" s="5" t="s">
        <v>1855</v>
      </c>
      <c r="F619" s="0" t="s">
        <v>6731</v>
      </c>
      <c r="G619" s="0" t="s">
        <v>6542</v>
      </c>
      <c r="H619" s="2">
        <v>100</v>
      </c>
    </row>
    <row r="620">
      <c r="A620" s="0">
        <v>349</v>
      </c>
      <c r="B620" s="0" t="s">
        <v>27</v>
      </c>
      <c r="C620" s="0" t="s">
        <v>1021</v>
      </c>
      <c r="D620" s="0" t="s">
        <v>1448</v>
      </c>
      <c r="E620" s="5" t="s">
        <v>1855</v>
      </c>
      <c r="F620" s="0" t="s">
        <v>6732</v>
      </c>
      <c r="G620" s="0" t="s">
        <v>6733</v>
      </c>
      <c r="H620" s="2">
        <v>53</v>
      </c>
    </row>
    <row r="621">
      <c r="A621" s="0">
        <v>349</v>
      </c>
      <c r="B621" s="0" t="s">
        <v>27</v>
      </c>
      <c r="C621" s="0" t="s">
        <v>1021</v>
      </c>
      <c r="D621" s="0" t="s">
        <v>1448</v>
      </c>
      <c r="E621" s="5" t="s">
        <v>1855</v>
      </c>
      <c r="F621" s="0" t="s">
        <v>6734</v>
      </c>
      <c r="G621" s="0" t="s">
        <v>6611</v>
      </c>
      <c r="H621" s="2">
        <v>28</v>
      </c>
    </row>
    <row r="622">
      <c r="A622" s="0">
        <v>349</v>
      </c>
      <c r="B622" s="0" t="s">
        <v>27</v>
      </c>
      <c r="C622" s="0" t="s">
        <v>1021</v>
      </c>
      <c r="D622" s="0" t="s">
        <v>1448</v>
      </c>
      <c r="E622" s="5" t="s">
        <v>1855</v>
      </c>
      <c r="F622" s="0" t="s">
        <v>6499</v>
      </c>
      <c r="G622" s="0" t="s">
        <v>6500</v>
      </c>
      <c r="H622" s="2">
        <v>27</v>
      </c>
    </row>
    <row r="623">
      <c r="A623" s="0">
        <v>350</v>
      </c>
      <c r="B623" s="0" t="s">
        <v>27</v>
      </c>
      <c r="C623" s="0" t="s">
        <v>1021</v>
      </c>
      <c r="D623" s="0" t="s">
        <v>1858</v>
      </c>
      <c r="E623" s="5" t="s">
        <v>1859</v>
      </c>
      <c r="F623" s="0" t="s">
        <v>6499</v>
      </c>
      <c r="G623" s="0" t="s">
        <v>6500</v>
      </c>
      <c r="H623" s="2">
        <v>22</v>
      </c>
    </row>
    <row r="624">
      <c r="A624" s="0">
        <v>351</v>
      </c>
      <c r="B624" s="0" t="s">
        <v>27</v>
      </c>
      <c r="C624" s="0" t="s">
        <v>1021</v>
      </c>
      <c r="D624" s="0" t="s">
        <v>1862</v>
      </c>
      <c r="E624" s="5" t="s">
        <v>1863</v>
      </c>
      <c r="F624" s="0" t="s">
        <v>6906</v>
      </c>
      <c r="G624" s="0" t="s">
        <v>6578</v>
      </c>
      <c r="H624" s="2">
        <v>19</v>
      </c>
    </row>
    <row r="625">
      <c r="A625" s="0">
        <v>352</v>
      </c>
      <c r="B625" s="0" t="s">
        <v>27</v>
      </c>
      <c r="C625" s="0" t="s">
        <v>1021</v>
      </c>
      <c r="D625" s="0" t="s">
        <v>1867</v>
      </c>
      <c r="E625" s="5" t="s">
        <v>1868</v>
      </c>
      <c r="F625" s="0" t="s">
        <v>6907</v>
      </c>
      <c r="G625" s="0" t="s">
        <v>6531</v>
      </c>
      <c r="H625" s="2">
        <v>4</v>
      </c>
      <c r="I625" s="0" t="s">
        <v>1869</v>
      </c>
    </row>
    <row r="626">
      <c r="A626" s="0">
        <v>353</v>
      </c>
      <c r="B626" s="0" t="s">
        <v>27</v>
      </c>
      <c r="C626" s="0" t="s">
        <v>1021</v>
      </c>
      <c r="D626" s="0" t="s">
        <v>1872</v>
      </c>
      <c r="E626" s="5" t="s">
        <v>1873</v>
      </c>
      <c r="F626" s="0" t="s">
        <v>6908</v>
      </c>
      <c r="G626" s="0" t="s">
        <v>6589</v>
      </c>
      <c r="H626" s="2">
        <v>1</v>
      </c>
      <c r="I626" s="0" t="s">
        <v>1875</v>
      </c>
    </row>
    <row r="627">
      <c r="A627" s="0">
        <v>353</v>
      </c>
      <c r="B627" s="0" t="s">
        <v>27</v>
      </c>
      <c r="C627" s="0" t="s">
        <v>1021</v>
      </c>
      <c r="D627" s="0" t="s">
        <v>1872</v>
      </c>
      <c r="E627" s="5" t="s">
        <v>1873</v>
      </c>
      <c r="F627" s="0" t="s">
        <v>6909</v>
      </c>
      <c r="G627" s="0" t="s">
        <v>6615</v>
      </c>
      <c r="H627" s="2">
        <v>93</v>
      </c>
      <c r="I627" s="0" t="s">
        <v>1875</v>
      </c>
    </row>
    <row r="628">
      <c r="A628" s="0">
        <v>354</v>
      </c>
      <c r="B628" s="0" t="s">
        <v>27</v>
      </c>
      <c r="C628" s="0" t="s">
        <v>1021</v>
      </c>
      <c r="D628" s="0" t="s">
        <v>1878</v>
      </c>
      <c r="E628" s="5" t="s">
        <v>1879</v>
      </c>
      <c r="F628" s="0" t="s">
        <v>6489</v>
      </c>
      <c r="G628" s="0" t="s">
        <v>6531</v>
      </c>
      <c r="H628" s="2">
        <v>3</v>
      </c>
    </row>
    <row r="629">
      <c r="A629" s="0">
        <v>354</v>
      </c>
      <c r="B629" s="0" t="s">
        <v>27</v>
      </c>
      <c r="C629" s="0" t="s">
        <v>1021</v>
      </c>
      <c r="D629" s="0" t="s">
        <v>1878</v>
      </c>
      <c r="E629" s="5" t="s">
        <v>1879</v>
      </c>
      <c r="F629" s="0" t="s">
        <v>6910</v>
      </c>
      <c r="G629" s="0" t="s">
        <v>6511</v>
      </c>
      <c r="H629" s="2">
        <v>3</v>
      </c>
    </row>
    <row r="630">
      <c r="A630" s="0">
        <v>354</v>
      </c>
      <c r="B630" s="0" t="s">
        <v>27</v>
      </c>
      <c r="C630" s="0" t="s">
        <v>1021</v>
      </c>
      <c r="D630" s="0" t="s">
        <v>1878</v>
      </c>
      <c r="E630" s="5" t="s">
        <v>1879</v>
      </c>
      <c r="F630" s="0" t="s">
        <v>6886</v>
      </c>
      <c r="G630" s="0" t="s">
        <v>6887</v>
      </c>
      <c r="H630" s="2">
        <v>36</v>
      </c>
    </row>
    <row r="631">
      <c r="A631" s="0">
        <v>355</v>
      </c>
      <c r="B631" s="0" t="s">
        <v>27</v>
      </c>
      <c r="C631" s="0" t="s">
        <v>1021</v>
      </c>
      <c r="D631" s="0" t="s">
        <v>1881</v>
      </c>
      <c r="E631" s="5" t="s">
        <v>1882</v>
      </c>
      <c r="F631" s="0" t="s">
        <v>6911</v>
      </c>
      <c r="G631" s="0" t="s">
        <v>6561</v>
      </c>
      <c r="H631" s="2">
        <v>1</v>
      </c>
    </row>
    <row r="632">
      <c r="A632" s="0">
        <v>356</v>
      </c>
      <c r="B632" s="0" t="s">
        <v>27</v>
      </c>
      <c r="C632" s="0" t="s">
        <v>1021</v>
      </c>
      <c r="D632" s="0" t="s">
        <v>1885</v>
      </c>
      <c r="E632" s="5" t="s">
        <v>1886</v>
      </c>
      <c r="F632" s="0" t="s">
        <v>6911</v>
      </c>
      <c r="G632" s="0" t="s">
        <v>6561</v>
      </c>
      <c r="H632" s="2">
        <v>1</v>
      </c>
    </row>
    <row r="633">
      <c r="A633" s="0">
        <v>357</v>
      </c>
      <c r="B633" s="0" t="s">
        <v>27</v>
      </c>
      <c r="C633" s="0" t="s">
        <v>1021</v>
      </c>
      <c r="D633" s="0" t="s">
        <v>1576</v>
      </c>
      <c r="E633" s="5" t="s">
        <v>1888</v>
      </c>
      <c r="F633" s="0" t="s">
        <v>6499</v>
      </c>
      <c r="G633" s="0" t="s">
        <v>6500</v>
      </c>
      <c r="H633" s="2">
        <v>7</v>
      </c>
    </row>
    <row r="634">
      <c r="A634" s="0">
        <v>357</v>
      </c>
      <c r="B634" s="0" t="s">
        <v>27</v>
      </c>
      <c r="C634" s="0" t="s">
        <v>1021</v>
      </c>
      <c r="D634" s="0" t="s">
        <v>1576</v>
      </c>
      <c r="E634" s="5" t="s">
        <v>1888</v>
      </c>
      <c r="F634" s="0" t="s">
        <v>6486</v>
      </c>
      <c r="G634" s="0" t="s">
        <v>6803</v>
      </c>
      <c r="H634" s="2">
        <v>1</v>
      </c>
    </row>
    <row r="635">
      <c r="A635" s="0">
        <v>358</v>
      </c>
      <c r="B635" s="0" t="s">
        <v>27</v>
      </c>
      <c r="C635" s="0" t="s">
        <v>1021</v>
      </c>
      <c r="D635" s="0" t="s">
        <v>1891</v>
      </c>
      <c r="E635" s="5" t="s">
        <v>1892</v>
      </c>
      <c r="F635" s="0" t="s">
        <v>6489</v>
      </c>
      <c r="G635" s="0" t="s">
        <v>6531</v>
      </c>
      <c r="H635" s="2">
        <v>36</v>
      </c>
    </row>
    <row r="636">
      <c r="A636" s="0">
        <v>359</v>
      </c>
      <c r="B636" s="0" t="s">
        <v>27</v>
      </c>
      <c r="C636" s="0" t="s">
        <v>1021</v>
      </c>
      <c r="D636" s="0" t="s">
        <v>1894</v>
      </c>
      <c r="E636" s="5" t="s">
        <v>1895</v>
      </c>
      <c r="F636" s="0" t="s">
        <v>6489</v>
      </c>
      <c r="G636" s="0" t="s">
        <v>6912</v>
      </c>
      <c r="H636" s="2">
        <v>12</v>
      </c>
    </row>
    <row r="637">
      <c r="A637" s="0">
        <v>359</v>
      </c>
      <c r="B637" s="0" t="s">
        <v>27</v>
      </c>
      <c r="C637" s="0" t="s">
        <v>1021</v>
      </c>
      <c r="D637" s="0" t="s">
        <v>1894</v>
      </c>
      <c r="E637" s="5" t="s">
        <v>1895</v>
      </c>
      <c r="F637" s="0" t="s">
        <v>6910</v>
      </c>
      <c r="G637" s="0" t="s">
        <v>6913</v>
      </c>
      <c r="H637" s="2">
        <v>7</v>
      </c>
    </row>
    <row r="638">
      <c r="A638" s="0">
        <v>359</v>
      </c>
      <c r="B638" s="0" t="s">
        <v>27</v>
      </c>
      <c r="C638" s="0" t="s">
        <v>1021</v>
      </c>
      <c r="D638" s="0" t="s">
        <v>1894</v>
      </c>
      <c r="E638" s="5" t="s">
        <v>1895</v>
      </c>
      <c r="F638" s="0" t="s">
        <v>6914</v>
      </c>
      <c r="G638" s="0" t="s">
        <v>6642</v>
      </c>
      <c r="H638" s="2">
        <v>12</v>
      </c>
    </row>
    <row r="639">
      <c r="A639" s="0">
        <v>359</v>
      </c>
      <c r="B639" s="0" t="s">
        <v>27</v>
      </c>
      <c r="C639" s="0" t="s">
        <v>1021</v>
      </c>
      <c r="D639" s="0" t="s">
        <v>1894</v>
      </c>
      <c r="E639" s="5" t="s">
        <v>1895</v>
      </c>
      <c r="F639" s="0" t="s">
        <v>6915</v>
      </c>
      <c r="G639" s="0" t="s">
        <v>6544</v>
      </c>
      <c r="H639" s="2">
        <v>15</v>
      </c>
    </row>
    <row r="640">
      <c r="A640" s="0">
        <v>359</v>
      </c>
      <c r="B640" s="0" t="s">
        <v>27</v>
      </c>
      <c r="C640" s="0" t="s">
        <v>1021</v>
      </c>
      <c r="D640" s="0" t="s">
        <v>1894</v>
      </c>
      <c r="E640" s="5" t="s">
        <v>1895</v>
      </c>
      <c r="F640" s="0" t="s">
        <v>6886</v>
      </c>
      <c r="G640" s="0" t="s">
        <v>6887</v>
      </c>
      <c r="H640" s="2">
        <v>50</v>
      </c>
    </row>
    <row r="641">
      <c r="A641" s="0">
        <v>360</v>
      </c>
      <c r="B641" s="0" t="s">
        <v>27</v>
      </c>
      <c r="C641" s="0" t="s">
        <v>1021</v>
      </c>
      <c r="D641" s="0" t="s">
        <v>1898</v>
      </c>
      <c r="E641" s="5" t="s">
        <v>1899</v>
      </c>
      <c r="F641" s="0" t="s">
        <v>6486</v>
      </c>
      <c r="G641" s="0" t="s">
        <v>6803</v>
      </c>
      <c r="H641" s="2">
        <v>4</v>
      </c>
    </row>
    <row r="642">
      <c r="A642" s="0">
        <v>360</v>
      </c>
      <c r="B642" s="0" t="s">
        <v>27</v>
      </c>
      <c r="C642" s="0" t="s">
        <v>1021</v>
      </c>
      <c r="D642" s="0" t="s">
        <v>1898</v>
      </c>
      <c r="E642" s="5" t="s">
        <v>1899</v>
      </c>
      <c r="F642" s="0" t="s">
        <v>6886</v>
      </c>
      <c r="G642" s="0" t="s">
        <v>6887</v>
      </c>
      <c r="H642" s="2">
        <v>43</v>
      </c>
    </row>
    <row r="643">
      <c r="A643" s="0">
        <v>361</v>
      </c>
      <c r="B643" s="0" t="s">
        <v>27</v>
      </c>
      <c r="C643" s="0" t="s">
        <v>1021</v>
      </c>
      <c r="D643" s="0" t="s">
        <v>1901</v>
      </c>
      <c r="E643" s="5" t="s">
        <v>1902</v>
      </c>
      <c r="F643" s="0" t="s">
        <v>6916</v>
      </c>
      <c r="G643" s="0" t="s">
        <v>6542</v>
      </c>
      <c r="H643" s="2">
        <v>39</v>
      </c>
      <c r="I643" s="0" t="s">
        <v>1904</v>
      </c>
    </row>
    <row r="644">
      <c r="A644" s="0">
        <v>362</v>
      </c>
      <c r="B644" s="0" t="s">
        <v>27</v>
      </c>
      <c r="C644" s="0" t="s">
        <v>1021</v>
      </c>
      <c r="D644" s="0" t="s">
        <v>1908</v>
      </c>
      <c r="E644" s="5" t="s">
        <v>1909</v>
      </c>
      <c r="F644" s="0" t="s">
        <v>6917</v>
      </c>
      <c r="G644" s="0" t="s">
        <v>6816</v>
      </c>
      <c r="H644" s="2">
        <v>10</v>
      </c>
      <c r="I644" s="0" t="s">
        <v>1911</v>
      </c>
    </row>
    <row r="645">
      <c r="A645" s="0">
        <v>363</v>
      </c>
      <c r="B645" s="0" t="s">
        <v>27</v>
      </c>
      <c r="C645" s="0" t="s">
        <v>1021</v>
      </c>
      <c r="D645" s="0" t="s">
        <v>1915</v>
      </c>
      <c r="E645" s="5" t="s">
        <v>1916</v>
      </c>
      <c r="F645" s="0" t="s">
        <v>6918</v>
      </c>
      <c r="G645" s="0" t="s">
        <v>6816</v>
      </c>
      <c r="H645" s="2">
        <v>1</v>
      </c>
    </row>
    <row r="646">
      <c r="A646" s="0">
        <v>363</v>
      </c>
      <c r="B646" s="0" t="s">
        <v>27</v>
      </c>
      <c r="C646" s="0" t="s">
        <v>1021</v>
      </c>
      <c r="D646" s="0" t="s">
        <v>1915</v>
      </c>
      <c r="E646" s="5" t="s">
        <v>1916</v>
      </c>
      <c r="F646" s="0" t="s">
        <v>6917</v>
      </c>
      <c r="G646" s="0" t="s">
        <v>6816</v>
      </c>
      <c r="H646" s="2">
        <v>39</v>
      </c>
    </row>
    <row r="647">
      <c r="A647" s="0">
        <v>364</v>
      </c>
      <c r="B647" s="0" t="s">
        <v>27</v>
      </c>
      <c r="C647" s="0" t="s">
        <v>1021</v>
      </c>
      <c r="D647" s="0" t="s">
        <v>1919</v>
      </c>
      <c r="E647" s="5" t="s">
        <v>1920</v>
      </c>
      <c r="F647" s="0" t="s">
        <v>6919</v>
      </c>
      <c r="G647" s="0" t="s">
        <v>6585</v>
      </c>
      <c r="H647" s="2">
        <v>35</v>
      </c>
      <c r="I647" s="0" t="s">
        <v>1016</v>
      </c>
    </row>
    <row r="648">
      <c r="A648" s="0">
        <v>372</v>
      </c>
      <c r="B648" s="0" t="s">
        <v>27</v>
      </c>
      <c r="C648" s="0" t="s">
        <v>1021</v>
      </c>
      <c r="D648" s="0" t="s">
        <v>1598</v>
      </c>
      <c r="E648" s="5" t="s">
        <v>1957</v>
      </c>
      <c r="F648" s="0" t="s">
        <v>6499</v>
      </c>
      <c r="G648" s="0" t="s">
        <v>6500</v>
      </c>
      <c r="H648" s="2">
        <v>13</v>
      </c>
      <c r="I648" s="0" t="s">
        <v>1959</v>
      </c>
    </row>
    <row r="649">
      <c r="A649" s="0">
        <v>373</v>
      </c>
      <c r="B649" s="0" t="s">
        <v>27</v>
      </c>
      <c r="C649" s="0" t="s">
        <v>1021</v>
      </c>
      <c r="D649" s="0" t="s">
        <v>1858</v>
      </c>
      <c r="E649" s="5" t="s">
        <v>1962</v>
      </c>
      <c r="F649" s="0" t="s">
        <v>6499</v>
      </c>
      <c r="G649" s="0" t="s">
        <v>6500</v>
      </c>
      <c r="H649" s="2">
        <v>22</v>
      </c>
    </row>
    <row r="650">
      <c r="A650" s="0">
        <v>398</v>
      </c>
      <c r="B650" s="0" t="s">
        <v>27</v>
      </c>
      <c r="C650" s="0" t="s">
        <v>1021</v>
      </c>
      <c r="D650" s="0" t="s">
        <v>1601</v>
      </c>
      <c r="E650" s="5" t="s">
        <v>2085</v>
      </c>
      <c r="F650" s="0" t="s">
        <v>6499</v>
      </c>
      <c r="G650" s="0" t="s">
        <v>6500</v>
      </c>
      <c r="H650" s="2">
        <v>4</v>
      </c>
    </row>
    <row r="651">
      <c r="A651" s="0">
        <v>407</v>
      </c>
      <c r="B651" s="0" t="s">
        <v>28</v>
      </c>
      <c r="C651" s="0" t="s">
        <v>93</v>
      </c>
      <c r="D651" s="0" t="s">
        <v>2133</v>
      </c>
      <c r="E651" s="5" t="s">
        <v>2134</v>
      </c>
      <c r="F651" s="0" t="s">
        <v>6920</v>
      </c>
      <c r="G651" s="0" t="s">
        <v>6335</v>
      </c>
      <c r="H651" s="2">
        <v>4</v>
      </c>
      <c r="I651" s="0" t="s">
        <v>98</v>
      </c>
    </row>
    <row r="652">
      <c r="A652" s="0">
        <v>407</v>
      </c>
      <c r="B652" s="0" t="s">
        <v>28</v>
      </c>
      <c r="C652" s="0" t="s">
        <v>93</v>
      </c>
      <c r="D652" s="0" t="s">
        <v>2133</v>
      </c>
      <c r="E652" s="5" t="s">
        <v>2134</v>
      </c>
      <c r="F652" s="0" t="s">
        <v>6507</v>
      </c>
      <c r="G652" s="0" t="s">
        <v>6921</v>
      </c>
      <c r="H652" s="2">
        <v>65</v>
      </c>
      <c r="I652" s="0" t="s">
        <v>98</v>
      </c>
    </row>
    <row r="653">
      <c r="A653" s="0">
        <v>408</v>
      </c>
      <c r="B653" s="0" t="s">
        <v>28</v>
      </c>
      <c r="C653" s="0" t="s">
        <v>93</v>
      </c>
      <c r="D653" s="0" t="s">
        <v>1045</v>
      </c>
      <c r="E653" s="5" t="s">
        <v>2136</v>
      </c>
      <c r="F653" s="0" t="s">
        <v>6922</v>
      </c>
      <c r="G653" s="0" t="s">
        <v>6285</v>
      </c>
      <c r="H653" s="2">
        <v>139</v>
      </c>
      <c r="I653" s="0" t="s">
        <v>113</v>
      </c>
    </row>
    <row r="654">
      <c r="A654" s="0">
        <v>408</v>
      </c>
      <c r="B654" s="0" t="s">
        <v>28</v>
      </c>
      <c r="C654" s="0" t="s">
        <v>93</v>
      </c>
      <c r="D654" s="0" t="s">
        <v>1045</v>
      </c>
      <c r="E654" s="5" t="s">
        <v>2136</v>
      </c>
      <c r="F654" s="0" t="s">
        <v>6923</v>
      </c>
      <c r="G654" s="0" t="s">
        <v>6301</v>
      </c>
      <c r="H654" s="2">
        <v>100</v>
      </c>
      <c r="I654" s="0" t="s">
        <v>113</v>
      </c>
    </row>
    <row r="655">
      <c r="A655" s="0">
        <v>409</v>
      </c>
      <c r="B655" s="0" t="s">
        <v>28</v>
      </c>
      <c r="C655" s="0" t="s">
        <v>93</v>
      </c>
      <c r="D655" s="0" t="s">
        <v>2138</v>
      </c>
      <c r="E655" s="5" t="s">
        <v>2139</v>
      </c>
      <c r="F655" s="0" t="s">
        <v>6924</v>
      </c>
      <c r="G655" s="0" t="s">
        <v>6925</v>
      </c>
      <c r="H655" s="2">
        <v>185</v>
      </c>
      <c r="I655" s="0" t="s">
        <v>2140</v>
      </c>
    </row>
    <row r="656">
      <c r="A656" s="0">
        <v>409</v>
      </c>
      <c r="B656" s="0" t="s">
        <v>28</v>
      </c>
      <c r="C656" s="0" t="s">
        <v>93</v>
      </c>
      <c r="D656" s="0" t="s">
        <v>2138</v>
      </c>
      <c r="E656" s="5" t="s">
        <v>2139</v>
      </c>
      <c r="F656" s="0" t="s">
        <v>6926</v>
      </c>
      <c r="G656" s="0" t="s">
        <v>6321</v>
      </c>
      <c r="H656" s="2">
        <v>8</v>
      </c>
      <c r="I656" s="0" t="s">
        <v>2140</v>
      </c>
    </row>
    <row r="657">
      <c r="A657" s="0">
        <v>409</v>
      </c>
      <c r="B657" s="0" t="s">
        <v>28</v>
      </c>
      <c r="C657" s="0" t="s">
        <v>93</v>
      </c>
      <c r="D657" s="0" t="s">
        <v>2138</v>
      </c>
      <c r="E657" s="5" t="s">
        <v>2139</v>
      </c>
      <c r="F657" s="0" t="s">
        <v>6518</v>
      </c>
      <c r="G657" s="0" t="s">
        <v>6301</v>
      </c>
      <c r="H657" s="2">
        <v>200</v>
      </c>
      <c r="I657" s="0" t="s">
        <v>2140</v>
      </c>
    </row>
    <row r="658">
      <c r="A658" s="0">
        <v>410</v>
      </c>
      <c r="B658" s="0" t="s">
        <v>28</v>
      </c>
      <c r="C658" s="0" t="s">
        <v>93</v>
      </c>
      <c r="D658" s="0" t="s">
        <v>2144</v>
      </c>
      <c r="E658" s="5" t="s">
        <v>2145</v>
      </c>
      <c r="F658" s="0" t="s">
        <v>6927</v>
      </c>
      <c r="G658" s="0" t="s">
        <v>6301</v>
      </c>
      <c r="H658" s="2">
        <v>6</v>
      </c>
      <c r="I658" s="0" t="s">
        <v>120</v>
      </c>
    </row>
    <row r="659">
      <c r="A659" s="0">
        <v>410</v>
      </c>
      <c r="B659" s="0" t="s">
        <v>28</v>
      </c>
      <c r="C659" s="0" t="s">
        <v>93</v>
      </c>
      <c r="D659" s="0" t="s">
        <v>2144</v>
      </c>
      <c r="E659" s="5" t="s">
        <v>2145</v>
      </c>
      <c r="F659" s="0" t="s">
        <v>6928</v>
      </c>
      <c r="G659" s="0" t="s">
        <v>6273</v>
      </c>
      <c r="H659" s="2">
        <v>118</v>
      </c>
      <c r="I659" s="0" t="s">
        <v>120</v>
      </c>
    </row>
    <row r="660">
      <c r="A660" s="0">
        <v>410</v>
      </c>
      <c r="B660" s="0" t="s">
        <v>28</v>
      </c>
      <c r="C660" s="0" t="s">
        <v>93</v>
      </c>
      <c r="D660" s="0" t="s">
        <v>2144</v>
      </c>
      <c r="E660" s="5" t="s">
        <v>2145</v>
      </c>
      <c r="F660" s="0" t="s">
        <v>6929</v>
      </c>
      <c r="G660" s="0" t="s">
        <v>6472</v>
      </c>
      <c r="H660" s="2">
        <v>6</v>
      </c>
      <c r="I660" s="0" t="s">
        <v>120</v>
      </c>
    </row>
    <row r="661">
      <c r="A661" s="0">
        <v>410</v>
      </c>
      <c r="B661" s="0" t="s">
        <v>28</v>
      </c>
      <c r="C661" s="0" t="s">
        <v>93</v>
      </c>
      <c r="D661" s="0" t="s">
        <v>2144</v>
      </c>
      <c r="E661" s="5" t="s">
        <v>2145</v>
      </c>
      <c r="F661" s="0" t="s">
        <v>6930</v>
      </c>
      <c r="G661" s="0" t="s">
        <v>6931</v>
      </c>
      <c r="H661" s="2">
        <v>5</v>
      </c>
      <c r="I661" s="0" t="s">
        <v>120</v>
      </c>
    </row>
    <row r="662">
      <c r="A662" s="0">
        <v>410</v>
      </c>
      <c r="B662" s="0" t="s">
        <v>28</v>
      </c>
      <c r="C662" s="0" t="s">
        <v>93</v>
      </c>
      <c r="D662" s="0" t="s">
        <v>2144</v>
      </c>
      <c r="E662" s="5" t="s">
        <v>2145</v>
      </c>
      <c r="F662" s="0" t="s">
        <v>6932</v>
      </c>
      <c r="G662" s="0" t="s">
        <v>6401</v>
      </c>
      <c r="H662" s="2">
        <v>100</v>
      </c>
      <c r="I662" s="0" t="s">
        <v>120</v>
      </c>
    </row>
    <row r="663">
      <c r="A663" s="0">
        <v>410</v>
      </c>
      <c r="B663" s="0" t="s">
        <v>28</v>
      </c>
      <c r="C663" s="0" t="s">
        <v>93</v>
      </c>
      <c r="D663" s="0" t="s">
        <v>2144</v>
      </c>
      <c r="E663" s="5" t="s">
        <v>2145</v>
      </c>
      <c r="F663" s="0" t="s">
        <v>6933</v>
      </c>
      <c r="G663" s="0" t="s">
        <v>6273</v>
      </c>
      <c r="H663" s="2">
        <v>185</v>
      </c>
      <c r="I663" s="0" t="s">
        <v>120</v>
      </c>
    </row>
    <row r="664">
      <c r="A664" s="0">
        <v>411</v>
      </c>
      <c r="B664" s="0" t="s">
        <v>28</v>
      </c>
      <c r="C664" s="0" t="s">
        <v>93</v>
      </c>
      <c r="D664" s="0" t="s">
        <v>1050</v>
      </c>
      <c r="E664" s="5" t="s">
        <v>2147</v>
      </c>
      <c r="F664" s="0" t="s">
        <v>6934</v>
      </c>
      <c r="G664" s="0" t="s">
        <v>6273</v>
      </c>
      <c r="H664" s="2">
        <v>10</v>
      </c>
      <c r="I664" s="0" t="s">
        <v>127</v>
      </c>
    </row>
    <row r="665">
      <c r="A665" s="0">
        <v>411</v>
      </c>
      <c r="B665" s="0" t="s">
        <v>28</v>
      </c>
      <c r="C665" s="0" t="s">
        <v>93</v>
      </c>
      <c r="D665" s="0" t="s">
        <v>1050</v>
      </c>
      <c r="E665" s="5" t="s">
        <v>2147</v>
      </c>
      <c r="F665" s="0" t="s">
        <v>6935</v>
      </c>
      <c r="G665" s="0" t="s">
        <v>6335</v>
      </c>
      <c r="H665" s="2">
        <v>9</v>
      </c>
      <c r="I665" s="0" t="s">
        <v>127</v>
      </c>
    </row>
    <row r="666">
      <c r="A666" s="0">
        <v>411</v>
      </c>
      <c r="B666" s="0" t="s">
        <v>28</v>
      </c>
      <c r="C666" s="0" t="s">
        <v>93</v>
      </c>
      <c r="D666" s="0" t="s">
        <v>1050</v>
      </c>
      <c r="E666" s="5" t="s">
        <v>2147</v>
      </c>
      <c r="F666" s="0" t="s">
        <v>6495</v>
      </c>
      <c r="G666" s="0" t="s">
        <v>6409</v>
      </c>
      <c r="H666" s="2">
        <v>44</v>
      </c>
      <c r="I666" s="0" t="s">
        <v>127</v>
      </c>
    </row>
    <row r="667">
      <c r="A667" s="0">
        <v>411</v>
      </c>
      <c r="B667" s="0" t="s">
        <v>28</v>
      </c>
      <c r="C667" s="0" t="s">
        <v>93</v>
      </c>
      <c r="D667" s="0" t="s">
        <v>1050</v>
      </c>
      <c r="E667" s="5" t="s">
        <v>2147</v>
      </c>
      <c r="F667" s="0" t="s">
        <v>6278</v>
      </c>
      <c r="G667" s="0" t="s">
        <v>6479</v>
      </c>
      <c r="H667" s="2">
        <v>100</v>
      </c>
      <c r="I667" s="0" t="s">
        <v>127</v>
      </c>
    </row>
    <row r="668">
      <c r="A668" s="0">
        <v>412</v>
      </c>
      <c r="B668" s="0" t="s">
        <v>28</v>
      </c>
      <c r="C668" s="0" t="s">
        <v>93</v>
      </c>
      <c r="D668" s="0" t="s">
        <v>2149</v>
      </c>
      <c r="E668" s="5" t="s">
        <v>2150</v>
      </c>
      <c r="F668" s="0" t="s">
        <v>6936</v>
      </c>
      <c r="G668" s="0" t="s">
        <v>6409</v>
      </c>
      <c r="H668" s="2">
        <v>13</v>
      </c>
    </row>
    <row r="669">
      <c r="A669" s="0">
        <v>412</v>
      </c>
      <c r="B669" s="0" t="s">
        <v>28</v>
      </c>
      <c r="C669" s="0" t="s">
        <v>93</v>
      </c>
      <c r="D669" s="0" t="s">
        <v>2149</v>
      </c>
      <c r="E669" s="5" t="s">
        <v>2150</v>
      </c>
      <c r="F669" s="0" t="s">
        <v>6937</v>
      </c>
      <c r="G669" s="0" t="s">
        <v>6938</v>
      </c>
      <c r="H669" s="2">
        <v>13</v>
      </c>
    </row>
    <row r="670">
      <c r="A670" s="0">
        <v>413</v>
      </c>
      <c r="B670" s="0" t="s">
        <v>28</v>
      </c>
      <c r="C670" s="0" t="s">
        <v>93</v>
      </c>
      <c r="D670" s="0" t="s">
        <v>2154</v>
      </c>
      <c r="E670" s="5" t="s">
        <v>2155</v>
      </c>
      <c r="F670" s="0" t="s">
        <v>6939</v>
      </c>
      <c r="G670" s="0" t="s">
        <v>6303</v>
      </c>
      <c r="H670" s="2">
        <v>30</v>
      </c>
    </row>
    <row r="671">
      <c r="A671" s="0">
        <v>414</v>
      </c>
      <c r="B671" s="0" t="s">
        <v>28</v>
      </c>
      <c r="C671" s="0" t="s">
        <v>93</v>
      </c>
      <c r="D671" s="0" t="s">
        <v>2160</v>
      </c>
      <c r="E671" s="5" t="s">
        <v>2161</v>
      </c>
      <c r="F671" s="0" t="s">
        <v>6940</v>
      </c>
      <c r="G671" s="0" t="s">
        <v>6321</v>
      </c>
      <c r="H671" s="2">
        <v>10</v>
      </c>
      <c r="I671" s="0" t="s">
        <v>2163</v>
      </c>
    </row>
    <row r="672">
      <c r="A672" s="0">
        <v>414</v>
      </c>
      <c r="B672" s="0" t="s">
        <v>28</v>
      </c>
      <c r="C672" s="0" t="s">
        <v>93</v>
      </c>
      <c r="D672" s="0" t="s">
        <v>2160</v>
      </c>
      <c r="E672" s="5" t="s">
        <v>2161</v>
      </c>
      <c r="F672" s="0" t="s">
        <v>6941</v>
      </c>
      <c r="G672" s="0" t="s">
        <v>6344</v>
      </c>
      <c r="H672" s="2">
        <v>10</v>
      </c>
      <c r="I672" s="0" t="s">
        <v>2163</v>
      </c>
    </row>
    <row r="673">
      <c r="A673" s="0">
        <v>414</v>
      </c>
      <c r="B673" s="0" t="s">
        <v>28</v>
      </c>
      <c r="C673" s="0" t="s">
        <v>93</v>
      </c>
      <c r="D673" s="0" t="s">
        <v>2160</v>
      </c>
      <c r="E673" s="5" t="s">
        <v>2161</v>
      </c>
      <c r="F673" s="0" t="s">
        <v>6942</v>
      </c>
      <c r="G673" s="0" t="s">
        <v>6310</v>
      </c>
      <c r="H673" s="2">
        <v>70</v>
      </c>
      <c r="I673" s="0" t="s">
        <v>2163</v>
      </c>
    </row>
    <row r="674">
      <c r="A674" s="0">
        <v>415</v>
      </c>
      <c r="B674" s="0" t="s">
        <v>28</v>
      </c>
      <c r="C674" s="0" t="s">
        <v>93</v>
      </c>
      <c r="D674" s="0" t="s">
        <v>2167</v>
      </c>
      <c r="E674" s="5" t="s">
        <v>2168</v>
      </c>
      <c r="F674" s="0" t="s">
        <v>6943</v>
      </c>
      <c r="G674" s="0" t="s">
        <v>6409</v>
      </c>
      <c r="H674" s="2">
        <v>15</v>
      </c>
    </row>
    <row r="675">
      <c r="A675" s="0">
        <v>416</v>
      </c>
      <c r="B675" s="0" t="s">
        <v>28</v>
      </c>
      <c r="C675" s="0" t="s">
        <v>93</v>
      </c>
      <c r="D675" s="0" t="s">
        <v>2173</v>
      </c>
      <c r="E675" s="5" t="s">
        <v>2174</v>
      </c>
      <c r="F675" s="0" t="s">
        <v>6944</v>
      </c>
      <c r="G675" s="0" t="s">
        <v>6412</v>
      </c>
      <c r="H675" s="2">
        <v>70</v>
      </c>
    </row>
    <row r="676">
      <c r="A676" s="0">
        <v>416</v>
      </c>
      <c r="B676" s="0" t="s">
        <v>28</v>
      </c>
      <c r="C676" s="0" t="s">
        <v>93</v>
      </c>
      <c r="D676" s="0" t="s">
        <v>2173</v>
      </c>
      <c r="E676" s="5" t="s">
        <v>2174</v>
      </c>
      <c r="F676" s="0" t="s">
        <v>6945</v>
      </c>
      <c r="G676" s="0" t="s">
        <v>6473</v>
      </c>
      <c r="H676" s="2">
        <v>80</v>
      </c>
    </row>
    <row r="677">
      <c r="A677" s="0">
        <v>417</v>
      </c>
      <c r="B677" s="0" t="s">
        <v>28</v>
      </c>
      <c r="C677" s="0" t="s">
        <v>93</v>
      </c>
      <c r="D677" s="0" t="s">
        <v>1092</v>
      </c>
      <c r="E677" s="5" t="s">
        <v>2179</v>
      </c>
      <c r="F677" s="0" t="s">
        <v>6946</v>
      </c>
      <c r="G677" s="0" t="s">
        <v>6335</v>
      </c>
      <c r="H677" s="2">
        <v>6</v>
      </c>
    </row>
    <row r="678">
      <c r="A678" s="0">
        <v>417</v>
      </c>
      <c r="B678" s="0" t="s">
        <v>28</v>
      </c>
      <c r="C678" s="0" t="s">
        <v>93</v>
      </c>
      <c r="D678" s="0" t="s">
        <v>1092</v>
      </c>
      <c r="E678" s="5" t="s">
        <v>2179</v>
      </c>
      <c r="F678" s="0" t="s">
        <v>6947</v>
      </c>
      <c r="G678" s="0" t="s">
        <v>6269</v>
      </c>
      <c r="H678" s="2">
        <v>10</v>
      </c>
    </row>
    <row r="679">
      <c r="A679" s="0">
        <v>418</v>
      </c>
      <c r="B679" s="0" t="s">
        <v>28</v>
      </c>
      <c r="C679" s="0" t="s">
        <v>93</v>
      </c>
      <c r="D679" s="0" t="s">
        <v>2184</v>
      </c>
      <c r="E679" s="5" t="s">
        <v>2185</v>
      </c>
      <c r="F679" s="0" t="s">
        <v>6948</v>
      </c>
      <c r="G679" s="0" t="s">
        <v>6288</v>
      </c>
      <c r="H679" s="2">
        <v>6</v>
      </c>
      <c r="I679" s="0" t="s">
        <v>143</v>
      </c>
    </row>
    <row r="680">
      <c r="A680" s="0">
        <v>419</v>
      </c>
      <c r="B680" s="0" t="s">
        <v>28</v>
      </c>
      <c r="C680" s="0" t="s">
        <v>93</v>
      </c>
      <c r="D680" s="0" t="s">
        <v>1115</v>
      </c>
      <c r="E680" s="5" t="s">
        <v>2189</v>
      </c>
      <c r="F680" s="0" t="s">
        <v>6949</v>
      </c>
      <c r="G680" s="0" t="s">
        <v>6283</v>
      </c>
      <c r="H680" s="2">
        <v>58</v>
      </c>
      <c r="I680" s="0" t="s">
        <v>152</v>
      </c>
    </row>
    <row r="681">
      <c r="A681" s="0">
        <v>419</v>
      </c>
      <c r="B681" s="0" t="s">
        <v>28</v>
      </c>
      <c r="C681" s="0" t="s">
        <v>93</v>
      </c>
      <c r="D681" s="0" t="s">
        <v>1115</v>
      </c>
      <c r="E681" s="5" t="s">
        <v>2189</v>
      </c>
      <c r="F681" s="0" t="s">
        <v>6950</v>
      </c>
      <c r="G681" s="0" t="s">
        <v>6475</v>
      </c>
      <c r="H681" s="2">
        <v>20</v>
      </c>
      <c r="I681" s="0" t="s">
        <v>152</v>
      </c>
    </row>
    <row r="682">
      <c r="A682" s="0">
        <v>420</v>
      </c>
      <c r="B682" s="0" t="s">
        <v>28</v>
      </c>
      <c r="C682" s="0" t="s">
        <v>93</v>
      </c>
      <c r="D682" s="0" t="s">
        <v>1661</v>
      </c>
      <c r="E682" s="5" t="s">
        <v>2191</v>
      </c>
      <c r="H682" s="2">
        <v>1</v>
      </c>
      <c r="I682" s="0" t="s">
        <v>2192</v>
      </c>
    </row>
    <row r="683">
      <c r="A683" s="0">
        <v>420</v>
      </c>
      <c r="B683" s="0" t="s">
        <v>28</v>
      </c>
      <c r="C683" s="0" t="s">
        <v>93</v>
      </c>
      <c r="D683" s="0" t="s">
        <v>1661</v>
      </c>
      <c r="E683" s="5" t="s">
        <v>2191</v>
      </c>
      <c r="F683" s="0" t="s">
        <v>6951</v>
      </c>
      <c r="G683" s="0" t="s">
        <v>6296</v>
      </c>
      <c r="H683" s="2">
        <v>4</v>
      </c>
      <c r="I683" s="0" t="s">
        <v>2192</v>
      </c>
    </row>
    <row r="684">
      <c r="A684" s="0">
        <v>420</v>
      </c>
      <c r="B684" s="0" t="s">
        <v>28</v>
      </c>
      <c r="C684" s="0" t="s">
        <v>93</v>
      </c>
      <c r="D684" s="0" t="s">
        <v>1661</v>
      </c>
      <c r="E684" s="5" t="s">
        <v>2191</v>
      </c>
      <c r="F684" s="0" t="s">
        <v>6952</v>
      </c>
      <c r="G684" s="0" t="s">
        <v>6953</v>
      </c>
      <c r="H684" s="2">
        <v>3</v>
      </c>
      <c r="I684" s="0" t="s">
        <v>2192</v>
      </c>
    </row>
    <row r="685">
      <c r="A685" s="0">
        <v>421</v>
      </c>
      <c r="B685" s="0" t="s">
        <v>28</v>
      </c>
      <c r="C685" s="0" t="s">
        <v>93</v>
      </c>
      <c r="D685" s="0" t="s">
        <v>2196</v>
      </c>
      <c r="E685" s="5" t="s">
        <v>2197</v>
      </c>
      <c r="F685" s="0" t="s">
        <v>6954</v>
      </c>
      <c r="G685" s="0" t="s">
        <v>6305</v>
      </c>
      <c r="H685" s="2">
        <v>4</v>
      </c>
      <c r="I685" s="0" t="s">
        <v>2198</v>
      </c>
    </row>
    <row r="686">
      <c r="A686" s="0">
        <v>421</v>
      </c>
      <c r="B686" s="0" t="s">
        <v>28</v>
      </c>
      <c r="C686" s="0" t="s">
        <v>93</v>
      </c>
      <c r="D686" s="0" t="s">
        <v>2196</v>
      </c>
      <c r="E686" s="5" t="s">
        <v>2197</v>
      </c>
      <c r="F686" s="0" t="s">
        <v>6955</v>
      </c>
      <c r="G686" s="0" t="s">
        <v>6956</v>
      </c>
      <c r="H686" s="2">
        <v>2</v>
      </c>
      <c r="I686" s="0" t="s">
        <v>2198</v>
      </c>
    </row>
    <row r="687">
      <c r="A687" s="0">
        <v>421</v>
      </c>
      <c r="B687" s="0" t="s">
        <v>28</v>
      </c>
      <c r="C687" s="0" t="s">
        <v>93</v>
      </c>
      <c r="D687" s="0" t="s">
        <v>2196</v>
      </c>
      <c r="E687" s="5" t="s">
        <v>2197</v>
      </c>
      <c r="F687" s="0" t="s">
        <v>6957</v>
      </c>
      <c r="G687" s="0" t="s">
        <v>6269</v>
      </c>
      <c r="H687" s="2">
        <v>12</v>
      </c>
      <c r="I687" s="0" t="s">
        <v>2198</v>
      </c>
    </row>
    <row r="688">
      <c r="A688" s="0">
        <v>422</v>
      </c>
      <c r="B688" s="0" t="s">
        <v>28</v>
      </c>
      <c r="C688" s="0" t="s">
        <v>93</v>
      </c>
      <c r="D688" s="0" t="s">
        <v>1119</v>
      </c>
      <c r="E688" s="5" t="s">
        <v>2201</v>
      </c>
      <c r="F688" s="0" t="s">
        <v>6958</v>
      </c>
      <c r="G688" s="0" t="s">
        <v>6290</v>
      </c>
      <c r="H688" s="2">
        <v>5</v>
      </c>
    </row>
    <row r="689">
      <c r="A689" s="0">
        <v>422</v>
      </c>
      <c r="B689" s="0" t="s">
        <v>28</v>
      </c>
      <c r="C689" s="0" t="s">
        <v>93</v>
      </c>
      <c r="D689" s="0" t="s">
        <v>1119</v>
      </c>
      <c r="E689" s="5" t="s">
        <v>2201</v>
      </c>
      <c r="F689" s="0" t="s">
        <v>6959</v>
      </c>
      <c r="G689" s="0" t="s">
        <v>6267</v>
      </c>
      <c r="H689" s="2">
        <v>19</v>
      </c>
    </row>
    <row r="690">
      <c r="A690" s="0">
        <v>423</v>
      </c>
      <c r="B690" s="0" t="s">
        <v>28</v>
      </c>
      <c r="C690" s="0" t="s">
        <v>93</v>
      </c>
      <c r="D690" s="0" t="s">
        <v>2204</v>
      </c>
      <c r="E690" s="5" t="s">
        <v>2205</v>
      </c>
      <c r="F690" s="0" t="s">
        <v>6960</v>
      </c>
      <c r="G690" s="0" t="s">
        <v>6931</v>
      </c>
      <c r="H690" s="2">
        <v>15</v>
      </c>
      <c r="I690" s="0" t="s">
        <v>2207</v>
      </c>
    </row>
    <row r="691">
      <c r="A691" s="0">
        <v>423</v>
      </c>
      <c r="B691" s="0" t="s">
        <v>28</v>
      </c>
      <c r="C691" s="0" t="s">
        <v>93</v>
      </c>
      <c r="D691" s="0" t="s">
        <v>2204</v>
      </c>
      <c r="E691" s="5" t="s">
        <v>2205</v>
      </c>
      <c r="F691" s="0" t="s">
        <v>6961</v>
      </c>
      <c r="G691" s="0" t="s">
        <v>6285</v>
      </c>
      <c r="H691" s="2">
        <v>1</v>
      </c>
      <c r="I691" s="0" t="s">
        <v>2207</v>
      </c>
    </row>
    <row r="692">
      <c r="A692" s="0">
        <v>423</v>
      </c>
      <c r="B692" s="0" t="s">
        <v>28</v>
      </c>
      <c r="C692" s="0" t="s">
        <v>93</v>
      </c>
      <c r="D692" s="0" t="s">
        <v>2204</v>
      </c>
      <c r="E692" s="5" t="s">
        <v>2205</v>
      </c>
      <c r="F692" s="0" t="s">
        <v>6962</v>
      </c>
      <c r="G692" s="0" t="s">
        <v>6963</v>
      </c>
      <c r="H692" s="2">
        <v>13</v>
      </c>
      <c r="I692" s="0" t="s">
        <v>2207</v>
      </c>
    </row>
    <row r="693">
      <c r="A693" s="0">
        <v>423</v>
      </c>
      <c r="B693" s="0" t="s">
        <v>28</v>
      </c>
      <c r="C693" s="0" t="s">
        <v>93</v>
      </c>
      <c r="D693" s="0" t="s">
        <v>2204</v>
      </c>
      <c r="E693" s="5" t="s">
        <v>2205</v>
      </c>
      <c r="F693" s="0" t="s">
        <v>6964</v>
      </c>
      <c r="G693" s="0" t="s">
        <v>6963</v>
      </c>
      <c r="H693" s="2">
        <v>20</v>
      </c>
      <c r="I693" s="0" t="s">
        <v>2207</v>
      </c>
    </row>
    <row r="694">
      <c r="A694" s="0">
        <v>424</v>
      </c>
      <c r="B694" s="0" t="s">
        <v>28</v>
      </c>
      <c r="C694" s="0" t="s">
        <v>93</v>
      </c>
      <c r="D694" s="0" t="s">
        <v>2211</v>
      </c>
      <c r="E694" s="5" t="s">
        <v>180</v>
      </c>
      <c r="F694" s="0" t="s">
        <v>6965</v>
      </c>
      <c r="G694" s="0" t="s">
        <v>6473</v>
      </c>
      <c r="H694" s="2">
        <v>100</v>
      </c>
      <c r="I694" s="0" t="s">
        <v>182</v>
      </c>
    </row>
    <row r="695">
      <c r="A695" s="0">
        <v>424</v>
      </c>
      <c r="B695" s="0" t="s">
        <v>28</v>
      </c>
      <c r="C695" s="0" t="s">
        <v>93</v>
      </c>
      <c r="D695" s="0" t="s">
        <v>2211</v>
      </c>
      <c r="E695" s="5" t="s">
        <v>180</v>
      </c>
      <c r="F695" s="0" t="s">
        <v>6966</v>
      </c>
      <c r="G695" s="0" t="s">
        <v>6281</v>
      </c>
      <c r="H695" s="2">
        <v>277</v>
      </c>
      <c r="I695" s="0" t="s">
        <v>182</v>
      </c>
    </row>
    <row r="696">
      <c r="A696" s="0">
        <v>424</v>
      </c>
      <c r="B696" s="0" t="s">
        <v>28</v>
      </c>
      <c r="C696" s="0" t="s">
        <v>93</v>
      </c>
      <c r="D696" s="0" t="s">
        <v>2211</v>
      </c>
      <c r="E696" s="5" t="s">
        <v>180</v>
      </c>
      <c r="F696" s="0" t="s">
        <v>6967</v>
      </c>
      <c r="G696" s="0" t="s">
        <v>6310</v>
      </c>
      <c r="H696" s="2">
        <v>82</v>
      </c>
      <c r="I696" s="0" t="s">
        <v>182</v>
      </c>
    </row>
    <row r="697">
      <c r="A697" s="0">
        <v>424</v>
      </c>
      <c r="B697" s="0" t="s">
        <v>28</v>
      </c>
      <c r="C697" s="0" t="s">
        <v>93</v>
      </c>
      <c r="D697" s="0" t="s">
        <v>2211</v>
      </c>
      <c r="E697" s="5" t="s">
        <v>180</v>
      </c>
      <c r="F697" s="0" t="s">
        <v>6968</v>
      </c>
      <c r="G697" s="0" t="s">
        <v>6473</v>
      </c>
      <c r="H697" s="2">
        <v>100</v>
      </c>
      <c r="I697" s="0" t="s">
        <v>182</v>
      </c>
    </row>
    <row r="698">
      <c r="A698" s="0">
        <v>424</v>
      </c>
      <c r="B698" s="0" t="s">
        <v>28</v>
      </c>
      <c r="C698" s="0" t="s">
        <v>93</v>
      </c>
      <c r="D698" s="0" t="s">
        <v>2211</v>
      </c>
      <c r="E698" s="5" t="s">
        <v>180</v>
      </c>
      <c r="F698" s="0" t="s">
        <v>6969</v>
      </c>
      <c r="G698" s="0" t="s">
        <v>6970</v>
      </c>
      <c r="H698" s="2">
        <v>100</v>
      </c>
      <c r="I698" s="0" t="s">
        <v>182</v>
      </c>
    </row>
    <row r="699">
      <c r="A699" s="0">
        <v>424</v>
      </c>
      <c r="B699" s="0" t="s">
        <v>28</v>
      </c>
      <c r="C699" s="0" t="s">
        <v>93</v>
      </c>
      <c r="D699" s="0" t="s">
        <v>2211</v>
      </c>
      <c r="E699" s="5" t="s">
        <v>180</v>
      </c>
      <c r="F699" s="0" t="s">
        <v>6971</v>
      </c>
      <c r="G699" s="0" t="s">
        <v>6972</v>
      </c>
      <c r="H699" s="2">
        <v>200</v>
      </c>
      <c r="I699" s="0" t="s">
        <v>182</v>
      </c>
    </row>
    <row r="700">
      <c r="A700" s="0">
        <v>425</v>
      </c>
      <c r="B700" s="0" t="s">
        <v>28</v>
      </c>
      <c r="C700" s="0" t="s">
        <v>93</v>
      </c>
      <c r="D700" s="0" t="s">
        <v>1128</v>
      </c>
      <c r="E700" s="5" t="s">
        <v>187</v>
      </c>
      <c r="F700" s="0" t="s">
        <v>6973</v>
      </c>
      <c r="G700" s="0" t="s">
        <v>6925</v>
      </c>
      <c r="H700" s="2">
        <v>46</v>
      </c>
      <c r="I700" s="0" t="s">
        <v>189</v>
      </c>
    </row>
    <row r="701">
      <c r="A701" s="0">
        <v>425</v>
      </c>
      <c r="B701" s="0" t="s">
        <v>28</v>
      </c>
      <c r="C701" s="0" t="s">
        <v>93</v>
      </c>
      <c r="D701" s="0" t="s">
        <v>1128</v>
      </c>
      <c r="E701" s="5" t="s">
        <v>187</v>
      </c>
      <c r="F701" s="0" t="s">
        <v>6974</v>
      </c>
      <c r="G701" s="0" t="s">
        <v>6975</v>
      </c>
      <c r="H701" s="2">
        <v>12</v>
      </c>
      <c r="I701" s="0" t="s">
        <v>189</v>
      </c>
    </row>
    <row r="702">
      <c r="A702" s="0">
        <v>425</v>
      </c>
      <c r="B702" s="0" t="s">
        <v>28</v>
      </c>
      <c r="C702" s="0" t="s">
        <v>93</v>
      </c>
      <c r="D702" s="0" t="s">
        <v>1128</v>
      </c>
      <c r="E702" s="5" t="s">
        <v>187</v>
      </c>
      <c r="F702" s="0" t="s">
        <v>6976</v>
      </c>
      <c r="G702" s="0" t="s">
        <v>6281</v>
      </c>
      <c r="H702" s="2">
        <v>11</v>
      </c>
      <c r="I702" s="0" t="s">
        <v>189</v>
      </c>
    </row>
    <row r="703">
      <c r="A703" s="0">
        <v>425</v>
      </c>
      <c r="B703" s="0" t="s">
        <v>28</v>
      </c>
      <c r="C703" s="0" t="s">
        <v>93</v>
      </c>
      <c r="D703" s="0" t="s">
        <v>1128</v>
      </c>
      <c r="E703" s="5" t="s">
        <v>187</v>
      </c>
      <c r="F703" s="0" t="s">
        <v>6977</v>
      </c>
      <c r="G703" s="0" t="s">
        <v>6978</v>
      </c>
      <c r="H703" s="2">
        <v>200</v>
      </c>
      <c r="I703" s="0" t="s">
        <v>189</v>
      </c>
    </row>
    <row r="704">
      <c r="A704" s="0">
        <v>425</v>
      </c>
      <c r="B704" s="0" t="s">
        <v>28</v>
      </c>
      <c r="C704" s="0" t="s">
        <v>93</v>
      </c>
      <c r="D704" s="0" t="s">
        <v>1128</v>
      </c>
      <c r="E704" s="5" t="s">
        <v>187</v>
      </c>
      <c r="F704" s="0" t="s">
        <v>6979</v>
      </c>
      <c r="G704" s="0" t="s">
        <v>6980</v>
      </c>
      <c r="H704" s="2">
        <v>500</v>
      </c>
      <c r="I704" s="0" t="s">
        <v>189</v>
      </c>
    </row>
    <row r="705">
      <c r="A705" s="0">
        <v>425</v>
      </c>
      <c r="B705" s="0" t="s">
        <v>28</v>
      </c>
      <c r="C705" s="0" t="s">
        <v>93</v>
      </c>
      <c r="D705" s="0" t="s">
        <v>1128</v>
      </c>
      <c r="E705" s="5" t="s">
        <v>187</v>
      </c>
      <c r="F705" s="0" t="s">
        <v>6565</v>
      </c>
      <c r="G705" s="0" t="s">
        <v>6981</v>
      </c>
      <c r="H705" s="2">
        <v>500</v>
      </c>
      <c r="I705" s="0" t="s">
        <v>189</v>
      </c>
    </row>
    <row r="706">
      <c r="A706" s="0">
        <v>425</v>
      </c>
      <c r="B706" s="0" t="s">
        <v>28</v>
      </c>
      <c r="C706" s="0" t="s">
        <v>93</v>
      </c>
      <c r="D706" s="0" t="s">
        <v>1128</v>
      </c>
      <c r="E706" s="5" t="s">
        <v>187</v>
      </c>
      <c r="F706" s="0" t="s">
        <v>6982</v>
      </c>
      <c r="G706" s="0" t="s">
        <v>6318</v>
      </c>
      <c r="H706" s="2">
        <v>400</v>
      </c>
      <c r="I706" s="0" t="s">
        <v>189</v>
      </c>
    </row>
    <row r="707">
      <c r="A707" s="0">
        <v>426</v>
      </c>
      <c r="B707" s="0" t="s">
        <v>28</v>
      </c>
      <c r="C707" s="0" t="s">
        <v>93</v>
      </c>
      <c r="D707" s="0" t="s">
        <v>2214</v>
      </c>
      <c r="E707" s="5" t="s">
        <v>2215</v>
      </c>
      <c r="F707" s="0" t="s">
        <v>6983</v>
      </c>
      <c r="G707" s="0" t="s">
        <v>6439</v>
      </c>
      <c r="H707" s="2">
        <v>70</v>
      </c>
      <c r="I707" s="0" t="s">
        <v>175</v>
      </c>
    </row>
    <row r="708">
      <c r="A708" s="0">
        <v>427</v>
      </c>
      <c r="B708" s="0" t="s">
        <v>28</v>
      </c>
      <c r="C708" s="0" t="s">
        <v>93</v>
      </c>
      <c r="D708" s="0" t="s">
        <v>2218</v>
      </c>
      <c r="E708" s="5" t="s">
        <v>194</v>
      </c>
      <c r="F708" s="0" t="s">
        <v>6984</v>
      </c>
      <c r="G708" s="0" t="s">
        <v>6931</v>
      </c>
      <c r="H708" s="2">
        <v>4</v>
      </c>
      <c r="I708" s="0" t="s">
        <v>196</v>
      </c>
    </row>
    <row r="709">
      <c r="A709" s="0">
        <v>427</v>
      </c>
      <c r="B709" s="0" t="s">
        <v>28</v>
      </c>
      <c r="C709" s="0" t="s">
        <v>93</v>
      </c>
      <c r="D709" s="0" t="s">
        <v>2218</v>
      </c>
      <c r="E709" s="5" t="s">
        <v>194</v>
      </c>
      <c r="F709" s="0" t="s">
        <v>6565</v>
      </c>
      <c r="G709" s="0" t="s">
        <v>6981</v>
      </c>
      <c r="H709" s="2">
        <v>403</v>
      </c>
      <c r="I709" s="0" t="s">
        <v>196</v>
      </c>
    </row>
    <row r="710">
      <c r="A710" s="0">
        <v>427</v>
      </c>
      <c r="B710" s="0" t="s">
        <v>28</v>
      </c>
      <c r="C710" s="0" t="s">
        <v>93</v>
      </c>
      <c r="D710" s="0" t="s">
        <v>2218</v>
      </c>
      <c r="E710" s="5" t="s">
        <v>194</v>
      </c>
      <c r="F710" s="0" t="s">
        <v>6985</v>
      </c>
      <c r="G710" s="0" t="s">
        <v>6972</v>
      </c>
      <c r="H710" s="2">
        <v>500</v>
      </c>
      <c r="I710" s="0" t="s">
        <v>196</v>
      </c>
    </row>
    <row r="711">
      <c r="A711" s="0">
        <v>428</v>
      </c>
      <c r="B711" s="0" t="s">
        <v>28</v>
      </c>
      <c r="C711" s="0" t="s">
        <v>93</v>
      </c>
      <c r="D711" s="0" t="s">
        <v>1075</v>
      </c>
      <c r="E711" s="5" t="s">
        <v>2220</v>
      </c>
      <c r="F711" s="0" t="s">
        <v>6986</v>
      </c>
      <c r="G711" s="0" t="s">
        <v>6283</v>
      </c>
      <c r="H711" s="2">
        <v>13</v>
      </c>
    </row>
    <row r="712">
      <c r="A712" s="0">
        <v>429</v>
      </c>
      <c r="B712" s="0" t="s">
        <v>28</v>
      </c>
      <c r="C712" s="0" t="s">
        <v>93</v>
      </c>
      <c r="D712" s="0" t="s">
        <v>1137</v>
      </c>
      <c r="E712" s="5" t="s">
        <v>2224</v>
      </c>
      <c r="F712" s="0" t="s">
        <v>6987</v>
      </c>
      <c r="G712" s="0" t="s">
        <v>6988</v>
      </c>
      <c r="H712" s="2">
        <v>2</v>
      </c>
      <c r="I712" s="0" t="s">
        <v>2226</v>
      </c>
    </row>
    <row r="713">
      <c r="A713" s="0">
        <v>429</v>
      </c>
      <c r="B713" s="0" t="s">
        <v>28</v>
      </c>
      <c r="C713" s="0" t="s">
        <v>93</v>
      </c>
      <c r="D713" s="0" t="s">
        <v>1137</v>
      </c>
      <c r="E713" s="5" t="s">
        <v>2224</v>
      </c>
      <c r="F713" s="0" t="s">
        <v>6989</v>
      </c>
      <c r="G713" s="0" t="s">
        <v>6990</v>
      </c>
      <c r="H713" s="2">
        <v>30</v>
      </c>
      <c r="I713" s="0" t="s">
        <v>2226</v>
      </c>
    </row>
    <row r="714">
      <c r="A714" s="0">
        <v>430</v>
      </c>
      <c r="B714" s="0" t="s">
        <v>28</v>
      </c>
      <c r="C714" s="0" t="s">
        <v>93</v>
      </c>
      <c r="D714" s="0" t="s">
        <v>2230</v>
      </c>
      <c r="E714" s="5" t="s">
        <v>2231</v>
      </c>
      <c r="F714" s="0" t="s">
        <v>6991</v>
      </c>
      <c r="G714" s="0" t="s">
        <v>6303</v>
      </c>
      <c r="H714" s="2">
        <v>1</v>
      </c>
    </row>
    <row r="715">
      <c r="A715" s="0">
        <v>430</v>
      </c>
      <c r="B715" s="0" t="s">
        <v>28</v>
      </c>
      <c r="C715" s="0" t="s">
        <v>93</v>
      </c>
      <c r="D715" s="0" t="s">
        <v>2230</v>
      </c>
      <c r="E715" s="5" t="s">
        <v>2231</v>
      </c>
      <c r="F715" s="0" t="s">
        <v>6992</v>
      </c>
      <c r="G715" s="0" t="s">
        <v>6285</v>
      </c>
      <c r="H715" s="2">
        <v>3</v>
      </c>
    </row>
    <row r="716">
      <c r="A716" s="0">
        <v>430</v>
      </c>
      <c r="B716" s="0" t="s">
        <v>28</v>
      </c>
      <c r="C716" s="0" t="s">
        <v>93</v>
      </c>
      <c r="D716" s="0" t="s">
        <v>2230</v>
      </c>
      <c r="E716" s="5" t="s">
        <v>2231</v>
      </c>
      <c r="F716" s="0" t="s">
        <v>6993</v>
      </c>
      <c r="G716" s="0" t="s">
        <v>6329</v>
      </c>
      <c r="H716" s="2">
        <v>1</v>
      </c>
    </row>
    <row r="717">
      <c r="A717" s="0">
        <v>430</v>
      </c>
      <c r="B717" s="0" t="s">
        <v>28</v>
      </c>
      <c r="C717" s="0" t="s">
        <v>93</v>
      </c>
      <c r="D717" s="0" t="s">
        <v>2230</v>
      </c>
      <c r="E717" s="5" t="s">
        <v>2231</v>
      </c>
      <c r="F717" s="0" t="s">
        <v>6994</v>
      </c>
      <c r="G717" s="0" t="s">
        <v>6995</v>
      </c>
      <c r="H717" s="2">
        <v>16</v>
      </c>
    </row>
    <row r="718">
      <c r="A718" s="0">
        <v>431</v>
      </c>
      <c r="B718" s="0" t="s">
        <v>28</v>
      </c>
      <c r="C718" s="0" t="s">
        <v>93</v>
      </c>
      <c r="D718" s="0" t="s">
        <v>1148</v>
      </c>
      <c r="E718" s="5" t="s">
        <v>2234</v>
      </c>
      <c r="F718" s="0" t="s">
        <v>6996</v>
      </c>
      <c r="G718" s="0" t="s">
        <v>6344</v>
      </c>
      <c r="H718" s="2">
        <v>4</v>
      </c>
    </row>
    <row r="719">
      <c r="A719" s="0">
        <v>431</v>
      </c>
      <c r="B719" s="0" t="s">
        <v>28</v>
      </c>
      <c r="C719" s="0" t="s">
        <v>93</v>
      </c>
      <c r="D719" s="0" t="s">
        <v>1148</v>
      </c>
      <c r="E719" s="5" t="s">
        <v>2234</v>
      </c>
      <c r="F719" s="0" t="s">
        <v>6997</v>
      </c>
      <c r="G719" s="0" t="s">
        <v>6290</v>
      </c>
      <c r="H719" s="2">
        <v>4</v>
      </c>
    </row>
    <row r="720">
      <c r="A720" s="0">
        <v>431</v>
      </c>
      <c r="B720" s="0" t="s">
        <v>28</v>
      </c>
      <c r="C720" s="0" t="s">
        <v>93</v>
      </c>
      <c r="D720" s="0" t="s">
        <v>1148</v>
      </c>
      <c r="E720" s="5" t="s">
        <v>2234</v>
      </c>
      <c r="F720" s="0" t="s">
        <v>6998</v>
      </c>
      <c r="G720" s="0" t="s">
        <v>6999</v>
      </c>
      <c r="H720" s="2">
        <v>24</v>
      </c>
    </row>
    <row r="721">
      <c r="A721" s="0">
        <v>432</v>
      </c>
      <c r="B721" s="0" t="s">
        <v>28</v>
      </c>
      <c r="C721" s="0" t="s">
        <v>93</v>
      </c>
      <c r="D721" s="0" t="s">
        <v>2237</v>
      </c>
      <c r="E721" s="5" t="s">
        <v>2238</v>
      </c>
      <c r="F721" s="0" t="s">
        <v>7000</v>
      </c>
      <c r="G721" s="0" t="s">
        <v>6269</v>
      </c>
      <c r="H721" s="2">
        <v>1</v>
      </c>
    </row>
    <row r="722">
      <c r="A722" s="0">
        <v>433</v>
      </c>
      <c r="B722" s="0" t="s">
        <v>28</v>
      </c>
      <c r="C722" s="0" t="s">
        <v>93</v>
      </c>
      <c r="D722" s="0" t="s">
        <v>2242</v>
      </c>
      <c r="E722" s="5" t="s">
        <v>2243</v>
      </c>
      <c r="F722" s="0" t="s">
        <v>7001</v>
      </c>
      <c r="G722" s="0" t="s">
        <v>6288</v>
      </c>
      <c r="H722" s="2">
        <v>1</v>
      </c>
      <c r="I722" s="0" t="s">
        <v>2245</v>
      </c>
    </row>
    <row r="723">
      <c r="A723" s="0">
        <v>433</v>
      </c>
      <c r="B723" s="0" t="s">
        <v>28</v>
      </c>
      <c r="C723" s="0" t="s">
        <v>93</v>
      </c>
      <c r="D723" s="0" t="s">
        <v>2242</v>
      </c>
      <c r="E723" s="5" t="s">
        <v>2243</v>
      </c>
      <c r="F723" s="0" t="s">
        <v>7002</v>
      </c>
      <c r="G723" s="0" t="s">
        <v>7003</v>
      </c>
      <c r="H723" s="2">
        <v>2</v>
      </c>
      <c r="I723" s="0" t="s">
        <v>2245</v>
      </c>
    </row>
    <row r="724">
      <c r="A724" s="0">
        <v>433</v>
      </c>
      <c r="B724" s="0" t="s">
        <v>28</v>
      </c>
      <c r="C724" s="0" t="s">
        <v>93</v>
      </c>
      <c r="D724" s="0" t="s">
        <v>2242</v>
      </c>
      <c r="E724" s="5" t="s">
        <v>2243</v>
      </c>
      <c r="F724" s="0" t="s">
        <v>7004</v>
      </c>
      <c r="G724" s="0" t="s">
        <v>7005</v>
      </c>
      <c r="H724" s="2">
        <v>1</v>
      </c>
      <c r="I724" s="0" t="s">
        <v>2245</v>
      </c>
    </row>
    <row r="725">
      <c r="A725" s="0">
        <v>434</v>
      </c>
      <c r="B725" s="0" t="s">
        <v>28</v>
      </c>
      <c r="C725" s="0" t="s">
        <v>93</v>
      </c>
      <c r="D725" s="0" t="s">
        <v>2249</v>
      </c>
      <c r="E725" s="5" t="s">
        <v>2250</v>
      </c>
      <c r="F725" s="0" t="s">
        <v>7006</v>
      </c>
      <c r="G725" s="0" t="s">
        <v>7007</v>
      </c>
      <c r="H725" s="2">
        <v>2</v>
      </c>
      <c r="I725" s="0" t="s">
        <v>225</v>
      </c>
    </row>
    <row r="726">
      <c r="A726" s="0">
        <v>434</v>
      </c>
      <c r="B726" s="0" t="s">
        <v>28</v>
      </c>
      <c r="C726" s="0" t="s">
        <v>93</v>
      </c>
      <c r="D726" s="0" t="s">
        <v>2249</v>
      </c>
      <c r="E726" s="5" t="s">
        <v>2250</v>
      </c>
      <c r="F726" s="0" t="s">
        <v>7008</v>
      </c>
      <c r="G726" s="0" t="s">
        <v>6412</v>
      </c>
      <c r="H726" s="2">
        <v>7</v>
      </c>
      <c r="I726" s="0" t="s">
        <v>225</v>
      </c>
    </row>
    <row r="727">
      <c r="A727" s="0">
        <v>435</v>
      </c>
      <c r="B727" s="0" t="s">
        <v>28</v>
      </c>
      <c r="C727" s="0" t="s">
        <v>93</v>
      </c>
      <c r="D727" s="0" t="s">
        <v>2047</v>
      </c>
      <c r="E727" s="5" t="s">
        <v>2252</v>
      </c>
      <c r="F727" s="0" t="s">
        <v>7009</v>
      </c>
      <c r="G727" s="0" t="s">
        <v>6269</v>
      </c>
      <c r="H727" s="2">
        <v>1</v>
      </c>
    </row>
    <row r="728">
      <c r="A728" s="0">
        <v>436</v>
      </c>
      <c r="B728" s="0" t="s">
        <v>28</v>
      </c>
      <c r="C728" s="0" t="s">
        <v>93</v>
      </c>
      <c r="D728" s="0" t="s">
        <v>2255</v>
      </c>
      <c r="E728" s="5" t="s">
        <v>2256</v>
      </c>
      <c r="F728" s="0" t="s">
        <v>7010</v>
      </c>
      <c r="G728" s="0" t="s">
        <v>6340</v>
      </c>
      <c r="H728" s="2">
        <v>2</v>
      </c>
    </row>
    <row r="729">
      <c r="A729" s="0">
        <v>436</v>
      </c>
      <c r="B729" s="0" t="s">
        <v>28</v>
      </c>
      <c r="C729" s="0" t="s">
        <v>93</v>
      </c>
      <c r="D729" s="0" t="s">
        <v>2255</v>
      </c>
      <c r="E729" s="5" t="s">
        <v>2256</v>
      </c>
      <c r="F729" s="0" t="s">
        <v>7011</v>
      </c>
      <c r="G729" s="0" t="s">
        <v>6453</v>
      </c>
      <c r="H729" s="2">
        <v>2</v>
      </c>
    </row>
    <row r="730">
      <c r="A730" s="0">
        <v>436</v>
      </c>
      <c r="B730" s="0" t="s">
        <v>28</v>
      </c>
      <c r="C730" s="0" t="s">
        <v>93</v>
      </c>
      <c r="D730" s="0" t="s">
        <v>2255</v>
      </c>
      <c r="E730" s="5" t="s">
        <v>2256</v>
      </c>
      <c r="F730" s="0" t="s">
        <v>7012</v>
      </c>
      <c r="G730" s="0" t="s">
        <v>6439</v>
      </c>
      <c r="H730" s="2">
        <v>1</v>
      </c>
    </row>
    <row r="731">
      <c r="A731" s="0">
        <v>436</v>
      </c>
      <c r="B731" s="0" t="s">
        <v>28</v>
      </c>
      <c r="C731" s="0" t="s">
        <v>93</v>
      </c>
      <c r="D731" s="0" t="s">
        <v>2255</v>
      </c>
      <c r="E731" s="5" t="s">
        <v>2256</v>
      </c>
      <c r="F731" s="0" t="s">
        <v>7013</v>
      </c>
      <c r="G731" s="0" t="s">
        <v>7014</v>
      </c>
      <c r="H731" s="2">
        <v>10</v>
      </c>
    </row>
    <row r="732">
      <c r="A732" s="0">
        <v>437</v>
      </c>
      <c r="B732" s="0" t="s">
        <v>28</v>
      </c>
      <c r="C732" s="0" t="s">
        <v>93</v>
      </c>
      <c r="D732" s="0" t="s">
        <v>2258</v>
      </c>
      <c r="E732" s="5" t="s">
        <v>2259</v>
      </c>
      <c r="F732" s="0" t="s">
        <v>7015</v>
      </c>
      <c r="G732" s="0" t="s">
        <v>6416</v>
      </c>
      <c r="H732" s="2">
        <v>15</v>
      </c>
    </row>
    <row r="733">
      <c r="A733" s="0">
        <v>438</v>
      </c>
      <c r="B733" s="0" t="s">
        <v>28</v>
      </c>
      <c r="C733" s="0" t="s">
        <v>93</v>
      </c>
      <c r="D733" s="0" t="s">
        <v>2262</v>
      </c>
      <c r="E733" s="5" t="s">
        <v>2263</v>
      </c>
      <c r="F733" s="0" t="s">
        <v>7016</v>
      </c>
      <c r="G733" s="0" t="s">
        <v>6321</v>
      </c>
      <c r="H733" s="2">
        <v>3</v>
      </c>
    </row>
    <row r="734">
      <c r="A734" s="0">
        <v>439</v>
      </c>
      <c r="B734" s="0" t="s">
        <v>28</v>
      </c>
      <c r="C734" s="0" t="s">
        <v>93</v>
      </c>
      <c r="D734" s="0" t="s">
        <v>2267</v>
      </c>
      <c r="E734" s="5" t="s">
        <v>2268</v>
      </c>
      <c r="F734" s="0" t="s">
        <v>7017</v>
      </c>
      <c r="G734" s="0" t="s">
        <v>6351</v>
      </c>
      <c r="H734" s="2">
        <v>14</v>
      </c>
    </row>
    <row r="735">
      <c r="A735" s="0">
        <v>440</v>
      </c>
      <c r="B735" s="0" t="s">
        <v>28</v>
      </c>
      <c r="C735" s="0" t="s">
        <v>93</v>
      </c>
      <c r="D735" s="0" t="s">
        <v>531</v>
      </c>
      <c r="E735" s="5" t="s">
        <v>2272</v>
      </c>
      <c r="F735" s="0" t="s">
        <v>7018</v>
      </c>
      <c r="G735" s="0" t="s">
        <v>6344</v>
      </c>
      <c r="H735" s="2">
        <v>10</v>
      </c>
      <c r="I735" s="0" t="s">
        <v>239</v>
      </c>
    </row>
    <row r="736">
      <c r="A736" s="0">
        <v>440</v>
      </c>
      <c r="B736" s="0" t="s">
        <v>28</v>
      </c>
      <c r="C736" s="0" t="s">
        <v>93</v>
      </c>
      <c r="D736" s="0" t="s">
        <v>531</v>
      </c>
      <c r="E736" s="5" t="s">
        <v>2272</v>
      </c>
      <c r="F736" s="0" t="s">
        <v>7019</v>
      </c>
      <c r="G736" s="0" t="s">
        <v>6283</v>
      </c>
      <c r="H736" s="2">
        <v>2</v>
      </c>
      <c r="I736" s="0" t="s">
        <v>239</v>
      </c>
    </row>
    <row r="737">
      <c r="A737" s="0">
        <v>440</v>
      </c>
      <c r="B737" s="0" t="s">
        <v>28</v>
      </c>
      <c r="C737" s="0" t="s">
        <v>93</v>
      </c>
      <c r="D737" s="0" t="s">
        <v>531</v>
      </c>
      <c r="E737" s="5" t="s">
        <v>2272</v>
      </c>
      <c r="F737" s="0" t="s">
        <v>7020</v>
      </c>
      <c r="G737" s="0" t="s">
        <v>6344</v>
      </c>
      <c r="H737" s="2">
        <v>6</v>
      </c>
      <c r="I737" s="0" t="s">
        <v>239</v>
      </c>
    </row>
    <row r="738">
      <c r="A738" s="0">
        <v>440</v>
      </c>
      <c r="B738" s="0" t="s">
        <v>28</v>
      </c>
      <c r="C738" s="0" t="s">
        <v>93</v>
      </c>
      <c r="D738" s="0" t="s">
        <v>531</v>
      </c>
      <c r="E738" s="5" t="s">
        <v>2272</v>
      </c>
      <c r="F738" s="0" t="s">
        <v>7021</v>
      </c>
      <c r="G738" s="0" t="s">
        <v>6310</v>
      </c>
      <c r="H738" s="2">
        <v>10</v>
      </c>
      <c r="I738" s="0" t="s">
        <v>239</v>
      </c>
    </row>
    <row r="739">
      <c r="A739" s="0">
        <v>441</v>
      </c>
      <c r="B739" s="0" t="s">
        <v>28</v>
      </c>
      <c r="C739" s="0" t="s">
        <v>93</v>
      </c>
      <c r="D739" s="0" t="s">
        <v>2276</v>
      </c>
      <c r="E739" s="5" t="s">
        <v>2277</v>
      </c>
      <c r="F739" s="0" t="s">
        <v>7022</v>
      </c>
      <c r="G739" s="0" t="s">
        <v>6412</v>
      </c>
      <c r="H739" s="2">
        <v>230</v>
      </c>
      <c r="I739" s="0" t="s">
        <v>2278</v>
      </c>
    </row>
    <row r="740">
      <c r="A740" s="0">
        <v>442</v>
      </c>
      <c r="B740" s="0" t="s">
        <v>28</v>
      </c>
      <c r="C740" s="0" t="s">
        <v>93</v>
      </c>
      <c r="D740" s="0" t="s">
        <v>1179</v>
      </c>
      <c r="E740" s="5" t="s">
        <v>2282</v>
      </c>
      <c r="F740" s="0" t="s">
        <v>7023</v>
      </c>
      <c r="G740" s="0" t="s">
        <v>6439</v>
      </c>
      <c r="H740" s="2">
        <v>280</v>
      </c>
      <c r="I740" s="0" t="s">
        <v>2284</v>
      </c>
    </row>
    <row r="741">
      <c r="A741" s="0">
        <v>442</v>
      </c>
      <c r="B741" s="0" t="s">
        <v>28</v>
      </c>
      <c r="C741" s="0" t="s">
        <v>93</v>
      </c>
      <c r="D741" s="0" t="s">
        <v>1179</v>
      </c>
      <c r="E741" s="5" t="s">
        <v>2282</v>
      </c>
      <c r="F741" s="0" t="s">
        <v>7024</v>
      </c>
      <c r="G741" s="0" t="s">
        <v>6305</v>
      </c>
      <c r="H741" s="2">
        <v>10</v>
      </c>
      <c r="I741" s="0" t="s">
        <v>2284</v>
      </c>
    </row>
    <row r="742">
      <c r="A742" s="0">
        <v>443</v>
      </c>
      <c r="B742" s="0" t="s">
        <v>28</v>
      </c>
      <c r="C742" s="0" t="s">
        <v>93</v>
      </c>
      <c r="D742" s="0" t="s">
        <v>2288</v>
      </c>
      <c r="E742" s="5" t="s">
        <v>2289</v>
      </c>
      <c r="F742" s="0" t="s">
        <v>7025</v>
      </c>
      <c r="G742" s="0" t="s">
        <v>7026</v>
      </c>
      <c r="H742" s="2">
        <v>56</v>
      </c>
      <c r="I742" s="0" t="s">
        <v>2290</v>
      </c>
    </row>
    <row r="743">
      <c r="A743" s="0">
        <v>443</v>
      </c>
      <c r="B743" s="0" t="s">
        <v>28</v>
      </c>
      <c r="C743" s="0" t="s">
        <v>93</v>
      </c>
      <c r="D743" s="0" t="s">
        <v>2288</v>
      </c>
      <c r="E743" s="5" t="s">
        <v>2289</v>
      </c>
      <c r="F743" s="0" t="s">
        <v>7027</v>
      </c>
      <c r="G743" s="0" t="s">
        <v>6329</v>
      </c>
      <c r="H743" s="2">
        <v>28</v>
      </c>
      <c r="I743" s="0" t="s">
        <v>2290</v>
      </c>
    </row>
    <row r="744">
      <c r="A744" s="0">
        <v>443</v>
      </c>
      <c r="B744" s="0" t="s">
        <v>28</v>
      </c>
      <c r="C744" s="0" t="s">
        <v>93</v>
      </c>
      <c r="D744" s="0" t="s">
        <v>2288</v>
      </c>
      <c r="E744" s="5" t="s">
        <v>2289</v>
      </c>
      <c r="F744" s="0" t="s">
        <v>7028</v>
      </c>
      <c r="G744" s="0" t="s">
        <v>6324</v>
      </c>
      <c r="H744" s="2">
        <v>84</v>
      </c>
      <c r="I744" s="0" t="s">
        <v>2290</v>
      </c>
    </row>
    <row r="745">
      <c r="A745" s="0">
        <v>443</v>
      </c>
      <c r="B745" s="0" t="s">
        <v>28</v>
      </c>
      <c r="C745" s="0" t="s">
        <v>93</v>
      </c>
      <c r="D745" s="0" t="s">
        <v>2288</v>
      </c>
      <c r="E745" s="5" t="s">
        <v>2289</v>
      </c>
      <c r="F745" s="0" t="s">
        <v>7029</v>
      </c>
      <c r="G745" s="0" t="s">
        <v>6369</v>
      </c>
      <c r="H745" s="2">
        <v>210</v>
      </c>
      <c r="I745" s="0" t="s">
        <v>2290</v>
      </c>
    </row>
    <row r="746">
      <c r="A746" s="0">
        <v>444</v>
      </c>
      <c r="B746" s="0" t="s">
        <v>28</v>
      </c>
      <c r="C746" s="0" t="s">
        <v>93</v>
      </c>
      <c r="D746" s="0" t="s">
        <v>1279</v>
      </c>
      <c r="E746" s="5" t="s">
        <v>2294</v>
      </c>
      <c r="F746" s="0" t="s">
        <v>7030</v>
      </c>
      <c r="G746" s="0" t="s">
        <v>6351</v>
      </c>
      <c r="H746" s="2">
        <v>96</v>
      </c>
    </row>
    <row r="747">
      <c r="A747" s="0">
        <v>444</v>
      </c>
      <c r="B747" s="0" t="s">
        <v>28</v>
      </c>
      <c r="C747" s="0" t="s">
        <v>93</v>
      </c>
      <c r="D747" s="0" t="s">
        <v>1279</v>
      </c>
      <c r="E747" s="5" t="s">
        <v>2294</v>
      </c>
      <c r="F747" s="0" t="s">
        <v>7031</v>
      </c>
      <c r="G747" s="0" t="s">
        <v>6285</v>
      </c>
      <c r="H747" s="2">
        <v>32</v>
      </c>
    </row>
    <row r="748">
      <c r="A748" s="0">
        <v>444</v>
      </c>
      <c r="B748" s="0" t="s">
        <v>28</v>
      </c>
      <c r="C748" s="0" t="s">
        <v>93</v>
      </c>
      <c r="D748" s="0" t="s">
        <v>1279</v>
      </c>
      <c r="E748" s="5" t="s">
        <v>2294</v>
      </c>
      <c r="F748" s="0" t="s">
        <v>7032</v>
      </c>
      <c r="G748" s="0" t="s">
        <v>6416</v>
      </c>
      <c r="H748" s="2">
        <v>80</v>
      </c>
    </row>
    <row r="749">
      <c r="A749" s="0">
        <v>444</v>
      </c>
      <c r="B749" s="0" t="s">
        <v>28</v>
      </c>
      <c r="C749" s="0" t="s">
        <v>93</v>
      </c>
      <c r="D749" s="0" t="s">
        <v>1279</v>
      </c>
      <c r="E749" s="5" t="s">
        <v>2294</v>
      </c>
      <c r="F749" s="0" t="s">
        <v>7033</v>
      </c>
      <c r="G749" s="0" t="s">
        <v>6346</v>
      </c>
      <c r="H749" s="2">
        <v>189</v>
      </c>
    </row>
    <row r="750">
      <c r="A750" s="0">
        <v>445</v>
      </c>
      <c r="B750" s="0" t="s">
        <v>28</v>
      </c>
      <c r="C750" s="0" t="s">
        <v>93</v>
      </c>
      <c r="D750" s="0" t="s">
        <v>2297</v>
      </c>
      <c r="E750" s="5" t="s">
        <v>2298</v>
      </c>
      <c r="F750" s="0" t="s">
        <v>7034</v>
      </c>
      <c r="G750" s="0" t="s">
        <v>7026</v>
      </c>
      <c r="H750" s="2">
        <v>10</v>
      </c>
    </row>
    <row r="751">
      <c r="A751" s="0">
        <v>446</v>
      </c>
      <c r="B751" s="0" t="s">
        <v>28</v>
      </c>
      <c r="C751" s="0" t="s">
        <v>93</v>
      </c>
      <c r="D751" s="0" t="s">
        <v>1071</v>
      </c>
      <c r="E751" s="5" t="s">
        <v>2302</v>
      </c>
      <c r="H751" s="2">
        <v>2</v>
      </c>
    </row>
    <row r="752">
      <c r="A752" s="0">
        <v>447</v>
      </c>
      <c r="B752" s="0" t="s">
        <v>28</v>
      </c>
      <c r="C752" s="0" t="s">
        <v>93</v>
      </c>
      <c r="D752" s="0" t="s">
        <v>2306</v>
      </c>
      <c r="E752" s="5" t="s">
        <v>2307</v>
      </c>
      <c r="F752" s="0" t="s">
        <v>7035</v>
      </c>
      <c r="G752" s="0" t="s">
        <v>6288</v>
      </c>
      <c r="H752" s="2">
        <v>50</v>
      </c>
    </row>
    <row r="753">
      <c r="A753" s="0">
        <v>447</v>
      </c>
      <c r="B753" s="0" t="s">
        <v>28</v>
      </c>
      <c r="C753" s="0" t="s">
        <v>93</v>
      </c>
      <c r="D753" s="0" t="s">
        <v>2306</v>
      </c>
      <c r="E753" s="5" t="s">
        <v>2307</v>
      </c>
      <c r="F753" s="0" t="s">
        <v>7036</v>
      </c>
      <c r="G753" s="0" t="s">
        <v>6371</v>
      </c>
      <c r="H753" s="2">
        <v>244</v>
      </c>
    </row>
    <row r="754">
      <c r="A754" s="0">
        <v>448</v>
      </c>
      <c r="B754" s="0" t="s">
        <v>28</v>
      </c>
      <c r="C754" s="0" t="s">
        <v>93</v>
      </c>
      <c r="D754" s="0" t="s">
        <v>2310</v>
      </c>
      <c r="E754" s="5" t="s">
        <v>2311</v>
      </c>
      <c r="F754" s="0" t="s">
        <v>7037</v>
      </c>
      <c r="G754" s="0" t="s">
        <v>6288</v>
      </c>
      <c r="H754" s="2">
        <v>18</v>
      </c>
      <c r="I754" s="0" t="s">
        <v>2312</v>
      </c>
    </row>
    <row r="755">
      <c r="A755" s="0">
        <v>448</v>
      </c>
      <c r="B755" s="0" t="s">
        <v>28</v>
      </c>
      <c r="C755" s="0" t="s">
        <v>93</v>
      </c>
      <c r="D755" s="0" t="s">
        <v>2310</v>
      </c>
      <c r="E755" s="5" t="s">
        <v>2311</v>
      </c>
      <c r="F755" s="0" t="s">
        <v>7038</v>
      </c>
      <c r="G755" s="0" t="s">
        <v>6446</v>
      </c>
      <c r="H755" s="2">
        <v>20</v>
      </c>
      <c r="I755" s="0" t="s">
        <v>2312</v>
      </c>
    </row>
    <row r="756">
      <c r="A756" s="0">
        <v>448</v>
      </c>
      <c r="B756" s="0" t="s">
        <v>28</v>
      </c>
      <c r="C756" s="0" t="s">
        <v>93</v>
      </c>
      <c r="D756" s="0" t="s">
        <v>2310</v>
      </c>
      <c r="E756" s="5" t="s">
        <v>2311</v>
      </c>
      <c r="F756" s="0" t="s">
        <v>7039</v>
      </c>
      <c r="G756" s="0" t="s">
        <v>6412</v>
      </c>
      <c r="H756" s="2">
        <v>190</v>
      </c>
      <c r="I756" s="0" t="s">
        <v>2312</v>
      </c>
    </row>
    <row r="757">
      <c r="A757" s="0">
        <v>448</v>
      </c>
      <c r="B757" s="0" t="s">
        <v>28</v>
      </c>
      <c r="C757" s="0" t="s">
        <v>93</v>
      </c>
      <c r="D757" s="0" t="s">
        <v>2310</v>
      </c>
      <c r="E757" s="5" t="s">
        <v>2311</v>
      </c>
      <c r="F757" s="0" t="s">
        <v>7040</v>
      </c>
      <c r="G757" s="0" t="s">
        <v>6446</v>
      </c>
      <c r="H757" s="2">
        <v>200</v>
      </c>
      <c r="I757" s="0" t="s">
        <v>2312</v>
      </c>
    </row>
    <row r="758">
      <c r="A758" s="0">
        <v>449</v>
      </c>
      <c r="B758" s="0" t="s">
        <v>28</v>
      </c>
      <c r="C758" s="0" t="s">
        <v>93</v>
      </c>
      <c r="D758" s="0" t="s">
        <v>2315</v>
      </c>
      <c r="E758" s="5" t="s">
        <v>2316</v>
      </c>
      <c r="F758" s="0" t="s">
        <v>7041</v>
      </c>
      <c r="G758" s="0" t="s">
        <v>6351</v>
      </c>
      <c r="H758" s="2">
        <v>10</v>
      </c>
    </row>
    <row r="759">
      <c r="A759" s="0">
        <v>449</v>
      </c>
      <c r="B759" s="0" t="s">
        <v>28</v>
      </c>
      <c r="C759" s="0" t="s">
        <v>93</v>
      </c>
      <c r="D759" s="0" t="s">
        <v>2315</v>
      </c>
      <c r="E759" s="5" t="s">
        <v>2316</v>
      </c>
      <c r="F759" s="0" t="s">
        <v>7042</v>
      </c>
      <c r="G759" s="0" t="s">
        <v>6344</v>
      </c>
      <c r="H759" s="2">
        <v>20</v>
      </c>
    </row>
    <row r="760">
      <c r="A760" s="0">
        <v>449</v>
      </c>
      <c r="B760" s="0" t="s">
        <v>28</v>
      </c>
      <c r="C760" s="0" t="s">
        <v>93</v>
      </c>
      <c r="D760" s="0" t="s">
        <v>2315</v>
      </c>
      <c r="E760" s="5" t="s">
        <v>2316</v>
      </c>
      <c r="F760" s="0" t="s">
        <v>7043</v>
      </c>
      <c r="G760" s="0" t="s">
        <v>6269</v>
      </c>
      <c r="H760" s="2">
        <v>10</v>
      </c>
    </row>
    <row r="761">
      <c r="A761" s="0">
        <v>449</v>
      </c>
      <c r="B761" s="0" t="s">
        <v>28</v>
      </c>
      <c r="C761" s="0" t="s">
        <v>93</v>
      </c>
      <c r="D761" s="0" t="s">
        <v>2315</v>
      </c>
      <c r="E761" s="5" t="s">
        <v>2316</v>
      </c>
      <c r="F761" s="0" t="s">
        <v>7044</v>
      </c>
      <c r="G761" s="0" t="s">
        <v>6963</v>
      </c>
      <c r="H761" s="2">
        <v>10</v>
      </c>
    </row>
    <row r="762">
      <c r="A762" s="0">
        <v>450</v>
      </c>
      <c r="B762" s="0" t="s">
        <v>28</v>
      </c>
      <c r="C762" s="0" t="s">
        <v>93</v>
      </c>
      <c r="D762" s="0" t="s">
        <v>2320</v>
      </c>
      <c r="E762" s="5" t="s">
        <v>2321</v>
      </c>
      <c r="F762" s="0" t="s">
        <v>7045</v>
      </c>
      <c r="G762" s="0" t="s">
        <v>6371</v>
      </c>
      <c r="H762" s="2">
        <v>14</v>
      </c>
    </row>
    <row r="763">
      <c r="A763" s="0">
        <v>451</v>
      </c>
      <c r="B763" s="0" t="s">
        <v>28</v>
      </c>
      <c r="C763" s="0" t="s">
        <v>93</v>
      </c>
      <c r="D763" s="0" t="s">
        <v>2325</v>
      </c>
      <c r="E763" s="5" t="s">
        <v>2326</v>
      </c>
      <c r="F763" s="0" t="s">
        <v>7046</v>
      </c>
      <c r="G763" s="0" t="s">
        <v>6475</v>
      </c>
      <c r="H763" s="2">
        <v>66</v>
      </c>
      <c r="I763" s="0" t="s">
        <v>279</v>
      </c>
    </row>
    <row r="764">
      <c r="A764" s="0">
        <v>451</v>
      </c>
      <c r="B764" s="0" t="s">
        <v>28</v>
      </c>
      <c r="C764" s="0" t="s">
        <v>93</v>
      </c>
      <c r="D764" s="0" t="s">
        <v>2325</v>
      </c>
      <c r="E764" s="5" t="s">
        <v>2326</v>
      </c>
      <c r="F764" s="0" t="s">
        <v>2893</v>
      </c>
      <c r="G764" s="0" t="s">
        <v>6324</v>
      </c>
      <c r="H764" s="2">
        <v>90</v>
      </c>
      <c r="I764" s="0" t="s">
        <v>279</v>
      </c>
    </row>
    <row r="765">
      <c r="A765" s="0">
        <v>452</v>
      </c>
      <c r="B765" s="0" t="s">
        <v>28</v>
      </c>
      <c r="C765" s="0" t="s">
        <v>93</v>
      </c>
      <c r="D765" s="0" t="s">
        <v>2328</v>
      </c>
      <c r="E765" s="5" t="s">
        <v>2329</v>
      </c>
      <c r="F765" s="0" t="s">
        <v>7047</v>
      </c>
      <c r="G765" s="0" t="s">
        <v>7048</v>
      </c>
      <c r="H765" s="2">
        <v>100</v>
      </c>
    </row>
    <row r="766">
      <c r="A766" s="0">
        <v>452</v>
      </c>
      <c r="B766" s="0" t="s">
        <v>28</v>
      </c>
      <c r="C766" s="0" t="s">
        <v>93</v>
      </c>
      <c r="D766" s="0" t="s">
        <v>2328</v>
      </c>
      <c r="E766" s="5" t="s">
        <v>2329</v>
      </c>
      <c r="F766" s="0" t="s">
        <v>7049</v>
      </c>
      <c r="G766" s="0" t="s">
        <v>6379</v>
      </c>
      <c r="H766" s="2">
        <v>100</v>
      </c>
    </row>
    <row r="767">
      <c r="A767" s="0">
        <v>452</v>
      </c>
      <c r="B767" s="0" t="s">
        <v>28</v>
      </c>
      <c r="C767" s="0" t="s">
        <v>93</v>
      </c>
      <c r="D767" s="0" t="s">
        <v>2328</v>
      </c>
      <c r="E767" s="5" t="s">
        <v>2329</v>
      </c>
      <c r="F767" s="0" t="s">
        <v>7050</v>
      </c>
      <c r="G767" s="0" t="s">
        <v>7051</v>
      </c>
      <c r="H767" s="2">
        <v>100</v>
      </c>
    </row>
    <row r="768">
      <c r="A768" s="0">
        <v>452</v>
      </c>
      <c r="B768" s="0" t="s">
        <v>28</v>
      </c>
      <c r="C768" s="0" t="s">
        <v>93</v>
      </c>
      <c r="D768" s="0" t="s">
        <v>2328</v>
      </c>
      <c r="E768" s="5" t="s">
        <v>2329</v>
      </c>
      <c r="F768" s="0" t="s">
        <v>7052</v>
      </c>
      <c r="G768" s="0" t="s">
        <v>6374</v>
      </c>
      <c r="H768" s="2">
        <v>200</v>
      </c>
    </row>
    <row r="769">
      <c r="A769" s="0">
        <v>452</v>
      </c>
      <c r="B769" s="0" t="s">
        <v>28</v>
      </c>
      <c r="C769" s="0" t="s">
        <v>93</v>
      </c>
      <c r="D769" s="0" t="s">
        <v>2328</v>
      </c>
      <c r="E769" s="5" t="s">
        <v>2329</v>
      </c>
      <c r="F769" s="0" t="s">
        <v>7053</v>
      </c>
      <c r="G769" s="0" t="s">
        <v>7054</v>
      </c>
      <c r="H769" s="2">
        <v>180</v>
      </c>
    </row>
    <row r="770">
      <c r="A770" s="0">
        <v>453</v>
      </c>
      <c r="B770" s="0" t="s">
        <v>28</v>
      </c>
      <c r="C770" s="0" t="s">
        <v>93</v>
      </c>
      <c r="D770" s="0" t="s">
        <v>2331</v>
      </c>
      <c r="E770" s="5" t="s">
        <v>2332</v>
      </c>
      <c r="F770" s="0" t="s">
        <v>7055</v>
      </c>
      <c r="G770" s="0" t="s">
        <v>6269</v>
      </c>
      <c r="H770" s="2">
        <v>30</v>
      </c>
    </row>
    <row r="771">
      <c r="A771" s="0">
        <v>454</v>
      </c>
      <c r="B771" s="0" t="s">
        <v>28</v>
      </c>
      <c r="C771" s="0" t="s">
        <v>93</v>
      </c>
      <c r="D771" s="0" t="s">
        <v>2335</v>
      </c>
      <c r="E771" s="5" t="s">
        <v>2336</v>
      </c>
      <c r="H771" s="2">
        <v>15</v>
      </c>
    </row>
    <row r="772">
      <c r="A772" s="0">
        <v>454</v>
      </c>
      <c r="B772" s="0" t="s">
        <v>28</v>
      </c>
      <c r="C772" s="0" t="s">
        <v>93</v>
      </c>
      <c r="D772" s="0" t="s">
        <v>2335</v>
      </c>
      <c r="E772" s="5" t="s">
        <v>2336</v>
      </c>
      <c r="F772" s="0" t="s">
        <v>7056</v>
      </c>
      <c r="G772" s="0" t="s">
        <v>6271</v>
      </c>
      <c r="H772" s="2">
        <v>2</v>
      </c>
    </row>
    <row r="773">
      <c r="A773" s="0">
        <v>455</v>
      </c>
      <c r="B773" s="0" t="s">
        <v>28</v>
      </c>
      <c r="C773" s="0" t="s">
        <v>93</v>
      </c>
      <c r="D773" s="0" t="s">
        <v>2340</v>
      </c>
      <c r="E773" s="5" t="s">
        <v>2341</v>
      </c>
      <c r="F773" s="0" t="s">
        <v>7057</v>
      </c>
      <c r="G773" s="0" t="s">
        <v>6283</v>
      </c>
      <c r="H773" s="2">
        <v>2</v>
      </c>
      <c r="I773" s="0" t="s">
        <v>2343</v>
      </c>
    </row>
    <row r="774">
      <c r="A774" s="0">
        <v>455</v>
      </c>
      <c r="B774" s="0" t="s">
        <v>28</v>
      </c>
      <c r="C774" s="0" t="s">
        <v>93</v>
      </c>
      <c r="D774" s="0" t="s">
        <v>2340</v>
      </c>
      <c r="E774" s="5" t="s">
        <v>2341</v>
      </c>
      <c r="F774" s="0" t="s">
        <v>7058</v>
      </c>
      <c r="G774" s="0" t="s">
        <v>6963</v>
      </c>
      <c r="H774" s="2">
        <v>8</v>
      </c>
      <c r="I774" s="0" t="s">
        <v>2343</v>
      </c>
    </row>
    <row r="775">
      <c r="A775" s="0">
        <v>455</v>
      </c>
      <c r="B775" s="0" t="s">
        <v>28</v>
      </c>
      <c r="C775" s="0" t="s">
        <v>93</v>
      </c>
      <c r="D775" s="0" t="s">
        <v>2340</v>
      </c>
      <c r="E775" s="5" t="s">
        <v>2341</v>
      </c>
      <c r="F775" s="0" t="s">
        <v>7059</v>
      </c>
      <c r="G775" s="0" t="s">
        <v>6329</v>
      </c>
      <c r="H775" s="2">
        <v>15</v>
      </c>
      <c r="I775" s="0" t="s">
        <v>2343</v>
      </c>
    </row>
    <row r="776">
      <c r="A776" s="0">
        <v>455</v>
      </c>
      <c r="B776" s="0" t="s">
        <v>28</v>
      </c>
      <c r="C776" s="0" t="s">
        <v>93</v>
      </c>
      <c r="D776" s="0" t="s">
        <v>2340</v>
      </c>
      <c r="E776" s="5" t="s">
        <v>2341</v>
      </c>
      <c r="F776" s="0" t="s">
        <v>7060</v>
      </c>
      <c r="G776" s="0" t="s">
        <v>6329</v>
      </c>
      <c r="H776" s="2">
        <v>10</v>
      </c>
      <c r="I776" s="0" t="s">
        <v>2343</v>
      </c>
    </row>
    <row r="777">
      <c r="A777" s="0">
        <v>455</v>
      </c>
      <c r="B777" s="0" t="s">
        <v>28</v>
      </c>
      <c r="C777" s="0" t="s">
        <v>93</v>
      </c>
      <c r="D777" s="0" t="s">
        <v>2340</v>
      </c>
      <c r="E777" s="5" t="s">
        <v>2341</v>
      </c>
      <c r="F777" s="0" t="s">
        <v>7061</v>
      </c>
      <c r="G777" s="0" t="s">
        <v>6342</v>
      </c>
      <c r="H777" s="2">
        <v>19</v>
      </c>
      <c r="I777" s="0" t="s">
        <v>2343</v>
      </c>
    </row>
    <row r="778">
      <c r="A778" s="0">
        <v>456</v>
      </c>
      <c r="B778" s="0" t="s">
        <v>28</v>
      </c>
      <c r="C778" s="0" t="s">
        <v>93</v>
      </c>
      <c r="D778" s="0" t="s">
        <v>2347</v>
      </c>
      <c r="E778" s="5" t="s">
        <v>2348</v>
      </c>
      <c r="F778" s="0" t="s">
        <v>7062</v>
      </c>
      <c r="G778" s="0" t="s">
        <v>6321</v>
      </c>
      <c r="H778" s="2">
        <v>36</v>
      </c>
      <c r="I778" s="0" t="s">
        <v>2350</v>
      </c>
    </row>
    <row r="779">
      <c r="A779" s="0">
        <v>456</v>
      </c>
      <c r="B779" s="0" t="s">
        <v>28</v>
      </c>
      <c r="C779" s="0" t="s">
        <v>93</v>
      </c>
      <c r="D779" s="0" t="s">
        <v>2347</v>
      </c>
      <c r="E779" s="5" t="s">
        <v>2348</v>
      </c>
      <c r="F779" s="0" t="s">
        <v>7063</v>
      </c>
      <c r="G779" s="0" t="s">
        <v>6285</v>
      </c>
      <c r="H779" s="2">
        <v>50</v>
      </c>
      <c r="I779" s="0" t="s">
        <v>2350</v>
      </c>
    </row>
    <row r="780">
      <c r="A780" s="0">
        <v>457</v>
      </c>
      <c r="B780" s="0" t="s">
        <v>28</v>
      </c>
      <c r="C780" s="0" t="s">
        <v>93</v>
      </c>
      <c r="D780" s="0" t="s">
        <v>2354</v>
      </c>
      <c r="E780" s="5" t="s">
        <v>2355</v>
      </c>
      <c r="F780" s="0" t="s">
        <v>7064</v>
      </c>
      <c r="G780" s="0" t="s">
        <v>6290</v>
      </c>
      <c r="H780" s="2">
        <v>18</v>
      </c>
      <c r="I780" s="0" t="s">
        <v>2357</v>
      </c>
    </row>
    <row r="781">
      <c r="A781" s="0">
        <v>458</v>
      </c>
      <c r="B781" s="0" t="s">
        <v>28</v>
      </c>
      <c r="C781" s="0" t="s">
        <v>93</v>
      </c>
      <c r="D781" s="0" t="s">
        <v>2360</v>
      </c>
      <c r="E781" s="5" t="s">
        <v>2361</v>
      </c>
      <c r="F781" s="0" t="s">
        <v>7065</v>
      </c>
      <c r="G781" s="0" t="s">
        <v>6416</v>
      </c>
      <c r="H781" s="2">
        <v>342</v>
      </c>
    </row>
    <row r="782">
      <c r="A782" s="0">
        <v>459</v>
      </c>
      <c r="B782" s="0" t="s">
        <v>28</v>
      </c>
      <c r="C782" s="0" t="s">
        <v>93</v>
      </c>
      <c r="D782" s="0" t="s">
        <v>2364</v>
      </c>
      <c r="E782" s="5" t="s">
        <v>2365</v>
      </c>
      <c r="F782" s="0" t="s">
        <v>6624</v>
      </c>
      <c r="G782" s="0" t="s">
        <v>6925</v>
      </c>
      <c r="H782" s="2">
        <v>2</v>
      </c>
    </row>
    <row r="783">
      <c r="A783" s="0">
        <v>459</v>
      </c>
      <c r="B783" s="0" t="s">
        <v>28</v>
      </c>
      <c r="C783" s="0" t="s">
        <v>93</v>
      </c>
      <c r="D783" s="0" t="s">
        <v>2364</v>
      </c>
      <c r="E783" s="5" t="s">
        <v>2365</v>
      </c>
      <c r="F783" s="0" t="s">
        <v>6627</v>
      </c>
      <c r="G783" s="0" t="s">
        <v>6271</v>
      </c>
      <c r="H783" s="2">
        <v>39</v>
      </c>
    </row>
    <row r="784">
      <c r="A784" s="0">
        <v>459</v>
      </c>
      <c r="B784" s="0" t="s">
        <v>28</v>
      </c>
      <c r="C784" s="0" t="s">
        <v>93</v>
      </c>
      <c r="D784" s="0" t="s">
        <v>2364</v>
      </c>
      <c r="E784" s="5" t="s">
        <v>2365</v>
      </c>
      <c r="F784" s="0" t="s">
        <v>7066</v>
      </c>
      <c r="G784" s="0" t="s">
        <v>6374</v>
      </c>
      <c r="H784" s="2">
        <v>19</v>
      </c>
    </row>
    <row r="785">
      <c r="A785" s="0">
        <v>459</v>
      </c>
      <c r="B785" s="0" t="s">
        <v>28</v>
      </c>
      <c r="C785" s="0" t="s">
        <v>93</v>
      </c>
      <c r="D785" s="0" t="s">
        <v>2364</v>
      </c>
      <c r="E785" s="5" t="s">
        <v>2365</v>
      </c>
      <c r="F785" s="0" t="s">
        <v>7067</v>
      </c>
      <c r="G785" s="0" t="s">
        <v>6374</v>
      </c>
      <c r="H785" s="2">
        <v>6</v>
      </c>
    </row>
    <row r="786">
      <c r="A786" s="0">
        <v>460</v>
      </c>
      <c r="B786" s="0" t="s">
        <v>28</v>
      </c>
      <c r="C786" s="0" t="s">
        <v>93</v>
      </c>
      <c r="D786" s="0" t="s">
        <v>2367</v>
      </c>
      <c r="E786" s="5" t="s">
        <v>2368</v>
      </c>
      <c r="F786" s="0" t="s">
        <v>7068</v>
      </c>
      <c r="G786" s="0" t="s">
        <v>6285</v>
      </c>
      <c r="H786" s="2">
        <v>2</v>
      </c>
      <c r="I786" s="0" t="s">
        <v>2369</v>
      </c>
    </row>
    <row r="787">
      <c r="A787" s="0">
        <v>460</v>
      </c>
      <c r="B787" s="0" t="s">
        <v>28</v>
      </c>
      <c r="C787" s="0" t="s">
        <v>93</v>
      </c>
      <c r="D787" s="0" t="s">
        <v>2367</v>
      </c>
      <c r="E787" s="5" t="s">
        <v>2368</v>
      </c>
      <c r="F787" s="0" t="s">
        <v>7069</v>
      </c>
      <c r="G787" s="0" t="s">
        <v>6321</v>
      </c>
      <c r="H787" s="2">
        <v>4</v>
      </c>
      <c r="I787" s="0" t="s">
        <v>2369</v>
      </c>
    </row>
    <row r="788">
      <c r="A788" s="0">
        <v>460</v>
      </c>
      <c r="B788" s="0" t="s">
        <v>28</v>
      </c>
      <c r="C788" s="0" t="s">
        <v>93</v>
      </c>
      <c r="D788" s="0" t="s">
        <v>2367</v>
      </c>
      <c r="E788" s="5" t="s">
        <v>2368</v>
      </c>
      <c r="F788" s="0" t="s">
        <v>7070</v>
      </c>
      <c r="G788" s="0" t="s">
        <v>6321</v>
      </c>
      <c r="H788" s="2">
        <v>2</v>
      </c>
      <c r="I788" s="0" t="s">
        <v>2369</v>
      </c>
    </row>
    <row r="789">
      <c r="A789" s="0">
        <v>460</v>
      </c>
      <c r="B789" s="0" t="s">
        <v>28</v>
      </c>
      <c r="C789" s="0" t="s">
        <v>93</v>
      </c>
      <c r="D789" s="0" t="s">
        <v>2367</v>
      </c>
      <c r="E789" s="5" t="s">
        <v>2368</v>
      </c>
      <c r="F789" s="0" t="s">
        <v>7071</v>
      </c>
      <c r="G789" s="0" t="s">
        <v>6344</v>
      </c>
      <c r="H789" s="2">
        <v>10</v>
      </c>
      <c r="I789" s="0" t="s">
        <v>2369</v>
      </c>
    </row>
    <row r="790">
      <c r="A790" s="0">
        <v>460</v>
      </c>
      <c r="B790" s="0" t="s">
        <v>28</v>
      </c>
      <c r="C790" s="0" t="s">
        <v>93</v>
      </c>
      <c r="D790" s="0" t="s">
        <v>2367</v>
      </c>
      <c r="E790" s="5" t="s">
        <v>2368</v>
      </c>
      <c r="F790" s="0" t="s">
        <v>7072</v>
      </c>
      <c r="G790" s="0" t="s">
        <v>6344</v>
      </c>
      <c r="H790" s="2">
        <v>20</v>
      </c>
      <c r="I790" s="0" t="s">
        <v>2369</v>
      </c>
    </row>
    <row r="791">
      <c r="A791" s="0">
        <v>460</v>
      </c>
      <c r="B791" s="0" t="s">
        <v>28</v>
      </c>
      <c r="C791" s="0" t="s">
        <v>93</v>
      </c>
      <c r="D791" s="0" t="s">
        <v>2367</v>
      </c>
      <c r="E791" s="5" t="s">
        <v>2368</v>
      </c>
      <c r="F791" s="0" t="s">
        <v>7073</v>
      </c>
      <c r="G791" s="0" t="s">
        <v>6301</v>
      </c>
      <c r="H791" s="2">
        <v>8</v>
      </c>
      <c r="I791" s="0" t="s">
        <v>2369</v>
      </c>
    </row>
    <row r="792">
      <c r="A792" s="0">
        <v>460</v>
      </c>
      <c r="B792" s="0" t="s">
        <v>28</v>
      </c>
      <c r="C792" s="0" t="s">
        <v>93</v>
      </c>
      <c r="D792" s="0" t="s">
        <v>2367</v>
      </c>
      <c r="E792" s="5" t="s">
        <v>2368</v>
      </c>
      <c r="F792" s="0" t="s">
        <v>7074</v>
      </c>
      <c r="G792" s="0" t="s">
        <v>6988</v>
      </c>
      <c r="H792" s="2">
        <v>17</v>
      </c>
      <c r="I792" s="0" t="s">
        <v>2369</v>
      </c>
    </row>
    <row r="793">
      <c r="A793" s="0">
        <v>461</v>
      </c>
      <c r="B793" s="0" t="s">
        <v>28</v>
      </c>
      <c r="C793" s="0" t="s">
        <v>93</v>
      </c>
      <c r="D793" s="0" t="s">
        <v>1398</v>
      </c>
      <c r="E793" s="5" t="s">
        <v>2373</v>
      </c>
      <c r="F793" s="0" t="s">
        <v>7075</v>
      </c>
      <c r="G793" s="0" t="s">
        <v>6310</v>
      </c>
      <c r="H793" s="2">
        <v>3</v>
      </c>
    </row>
    <row r="794">
      <c r="A794" s="0">
        <v>461</v>
      </c>
      <c r="B794" s="0" t="s">
        <v>28</v>
      </c>
      <c r="C794" s="0" t="s">
        <v>93</v>
      </c>
      <c r="D794" s="0" t="s">
        <v>1398</v>
      </c>
      <c r="E794" s="5" t="s">
        <v>2373</v>
      </c>
      <c r="F794" s="0" t="s">
        <v>7076</v>
      </c>
      <c r="G794" s="0" t="s">
        <v>6475</v>
      </c>
      <c r="H794" s="2">
        <v>10</v>
      </c>
    </row>
    <row r="795">
      <c r="A795" s="0">
        <v>462</v>
      </c>
      <c r="B795" s="0" t="s">
        <v>28</v>
      </c>
      <c r="C795" s="0" t="s">
        <v>93</v>
      </c>
      <c r="D795" s="0" t="s">
        <v>2376</v>
      </c>
      <c r="E795" s="5" t="s">
        <v>2377</v>
      </c>
      <c r="F795" s="0" t="s">
        <v>7077</v>
      </c>
      <c r="G795" s="0" t="s">
        <v>6283</v>
      </c>
      <c r="H795" s="2">
        <v>1</v>
      </c>
    </row>
    <row r="796">
      <c r="A796" s="0">
        <v>462</v>
      </c>
      <c r="B796" s="0" t="s">
        <v>28</v>
      </c>
      <c r="C796" s="0" t="s">
        <v>93</v>
      </c>
      <c r="D796" s="0" t="s">
        <v>2376</v>
      </c>
      <c r="E796" s="5" t="s">
        <v>2377</v>
      </c>
      <c r="F796" s="0" t="s">
        <v>7078</v>
      </c>
      <c r="G796" s="0" t="s">
        <v>6310</v>
      </c>
      <c r="H796" s="2">
        <v>6</v>
      </c>
    </row>
    <row r="797">
      <c r="A797" s="0">
        <v>463</v>
      </c>
      <c r="B797" s="0" t="s">
        <v>28</v>
      </c>
      <c r="C797" s="0" t="s">
        <v>93</v>
      </c>
      <c r="D797" s="0" t="s">
        <v>2382</v>
      </c>
      <c r="E797" s="5" t="s">
        <v>2383</v>
      </c>
      <c r="H797" s="2">
        <v>4</v>
      </c>
    </row>
    <row r="798">
      <c r="A798" s="0">
        <v>464</v>
      </c>
      <c r="B798" s="0" t="s">
        <v>28</v>
      </c>
      <c r="C798" s="0" t="s">
        <v>93</v>
      </c>
      <c r="D798" s="0" t="s">
        <v>2386</v>
      </c>
      <c r="E798" s="5" t="s">
        <v>2387</v>
      </c>
      <c r="F798" s="0" t="s">
        <v>7079</v>
      </c>
      <c r="G798" s="0" t="s">
        <v>6412</v>
      </c>
      <c r="H798" s="2">
        <v>5</v>
      </c>
    </row>
    <row r="799">
      <c r="A799" s="0">
        <v>464</v>
      </c>
      <c r="B799" s="0" t="s">
        <v>28</v>
      </c>
      <c r="C799" s="0" t="s">
        <v>93</v>
      </c>
      <c r="D799" s="0" t="s">
        <v>2386</v>
      </c>
      <c r="E799" s="5" t="s">
        <v>2387</v>
      </c>
      <c r="F799" s="0" t="s">
        <v>7080</v>
      </c>
      <c r="G799" s="0" t="s">
        <v>6439</v>
      </c>
      <c r="H799" s="2">
        <v>7</v>
      </c>
    </row>
    <row r="800">
      <c r="A800" s="0">
        <v>465</v>
      </c>
      <c r="B800" s="0" t="s">
        <v>28</v>
      </c>
      <c r="C800" s="0" t="s">
        <v>93</v>
      </c>
      <c r="D800" s="0" t="s">
        <v>2390</v>
      </c>
      <c r="E800" s="5" t="s">
        <v>2391</v>
      </c>
      <c r="F800" s="0" t="s">
        <v>6635</v>
      </c>
      <c r="G800" s="0" t="s">
        <v>7081</v>
      </c>
      <c r="H800" s="2">
        <v>6</v>
      </c>
      <c r="I800" s="0" t="s">
        <v>2392</v>
      </c>
    </row>
    <row r="801">
      <c r="A801" s="0">
        <v>465</v>
      </c>
      <c r="B801" s="0" t="s">
        <v>28</v>
      </c>
      <c r="C801" s="0" t="s">
        <v>93</v>
      </c>
      <c r="D801" s="0" t="s">
        <v>2390</v>
      </c>
      <c r="E801" s="5" t="s">
        <v>2391</v>
      </c>
      <c r="F801" s="0" t="s">
        <v>7082</v>
      </c>
      <c r="G801" s="0" t="s">
        <v>7083</v>
      </c>
      <c r="H801" s="2">
        <v>5</v>
      </c>
      <c r="I801" s="0" t="s">
        <v>2392</v>
      </c>
    </row>
    <row r="802">
      <c r="A802" s="0">
        <v>465</v>
      </c>
      <c r="B802" s="0" t="s">
        <v>28</v>
      </c>
      <c r="C802" s="0" t="s">
        <v>93</v>
      </c>
      <c r="D802" s="0" t="s">
        <v>2390</v>
      </c>
      <c r="E802" s="5" t="s">
        <v>2391</v>
      </c>
      <c r="F802" s="0" t="s">
        <v>6635</v>
      </c>
      <c r="G802" s="0" t="s">
        <v>7081</v>
      </c>
      <c r="H802" s="2">
        <v>4</v>
      </c>
      <c r="I802" s="0" t="s">
        <v>2392</v>
      </c>
    </row>
    <row r="803">
      <c r="A803" s="0">
        <v>466</v>
      </c>
      <c r="B803" s="0" t="s">
        <v>28</v>
      </c>
      <c r="C803" s="0" t="s">
        <v>93</v>
      </c>
      <c r="D803" s="0" t="s">
        <v>1275</v>
      </c>
      <c r="E803" s="5" t="s">
        <v>2396</v>
      </c>
      <c r="F803" s="0" t="s">
        <v>7082</v>
      </c>
      <c r="G803" s="0" t="s">
        <v>7083</v>
      </c>
      <c r="H803" s="2">
        <v>5</v>
      </c>
      <c r="I803" s="0" t="s">
        <v>2398</v>
      </c>
    </row>
    <row r="804">
      <c r="A804" s="0">
        <v>467</v>
      </c>
      <c r="B804" s="0" t="s">
        <v>28</v>
      </c>
      <c r="C804" s="0" t="s">
        <v>93</v>
      </c>
      <c r="D804" s="0" t="s">
        <v>1105</v>
      </c>
      <c r="E804" s="5" t="s">
        <v>2402</v>
      </c>
      <c r="F804" s="0" t="s">
        <v>6634</v>
      </c>
      <c r="G804" s="0" t="s">
        <v>6409</v>
      </c>
      <c r="H804" s="2">
        <v>3</v>
      </c>
    </row>
    <row r="805">
      <c r="A805" s="0">
        <v>468</v>
      </c>
      <c r="B805" s="0" t="s">
        <v>28</v>
      </c>
      <c r="C805" s="0" t="s">
        <v>93</v>
      </c>
      <c r="D805" s="0" t="s">
        <v>2407</v>
      </c>
      <c r="E805" s="5" t="s">
        <v>2408</v>
      </c>
      <c r="F805" s="0" t="s">
        <v>6635</v>
      </c>
      <c r="G805" s="0" t="s">
        <v>7081</v>
      </c>
      <c r="H805" s="2">
        <v>5</v>
      </c>
    </row>
    <row r="806">
      <c r="A806" s="0">
        <v>468</v>
      </c>
      <c r="B806" s="0" t="s">
        <v>28</v>
      </c>
      <c r="C806" s="0" t="s">
        <v>93</v>
      </c>
      <c r="D806" s="0" t="s">
        <v>2407</v>
      </c>
      <c r="E806" s="5" t="s">
        <v>2408</v>
      </c>
      <c r="F806" s="0" t="s">
        <v>7084</v>
      </c>
      <c r="G806" s="0" t="s">
        <v>7085</v>
      </c>
      <c r="H806" s="2">
        <v>9</v>
      </c>
    </row>
    <row r="807">
      <c r="A807" s="0">
        <v>469</v>
      </c>
      <c r="B807" s="0" t="s">
        <v>28</v>
      </c>
      <c r="C807" s="0" t="s">
        <v>93</v>
      </c>
      <c r="D807" s="0" t="s">
        <v>2411</v>
      </c>
      <c r="E807" s="5" t="s">
        <v>2412</v>
      </c>
      <c r="F807" s="0" t="s">
        <v>7086</v>
      </c>
      <c r="G807" s="0" t="s">
        <v>7087</v>
      </c>
      <c r="H807" s="2">
        <v>7</v>
      </c>
    </row>
    <row r="808">
      <c r="A808" s="0">
        <v>469</v>
      </c>
      <c r="B808" s="0" t="s">
        <v>28</v>
      </c>
      <c r="C808" s="0" t="s">
        <v>93</v>
      </c>
      <c r="D808" s="0" t="s">
        <v>2411</v>
      </c>
      <c r="E808" s="5" t="s">
        <v>2412</v>
      </c>
      <c r="F808" s="0" t="s">
        <v>7088</v>
      </c>
      <c r="G808" s="0" t="s">
        <v>6285</v>
      </c>
      <c r="H808" s="2">
        <v>3</v>
      </c>
    </row>
    <row r="809">
      <c r="A809" s="0">
        <v>469</v>
      </c>
      <c r="B809" s="0" t="s">
        <v>28</v>
      </c>
      <c r="C809" s="0" t="s">
        <v>93</v>
      </c>
      <c r="D809" s="0" t="s">
        <v>2411</v>
      </c>
      <c r="E809" s="5" t="s">
        <v>2412</v>
      </c>
      <c r="F809" s="0" t="s">
        <v>6325</v>
      </c>
      <c r="G809" s="0" t="s">
        <v>7089</v>
      </c>
      <c r="H809" s="2">
        <v>3</v>
      </c>
    </row>
    <row r="810">
      <c r="A810" s="0">
        <v>469</v>
      </c>
      <c r="B810" s="0" t="s">
        <v>28</v>
      </c>
      <c r="C810" s="0" t="s">
        <v>93</v>
      </c>
      <c r="D810" s="0" t="s">
        <v>2411</v>
      </c>
      <c r="E810" s="5" t="s">
        <v>2412</v>
      </c>
      <c r="F810" s="0" t="s">
        <v>6620</v>
      </c>
      <c r="G810" s="0" t="s">
        <v>7090</v>
      </c>
      <c r="H810" s="2">
        <v>44</v>
      </c>
    </row>
    <row r="811">
      <c r="A811" s="0">
        <v>470</v>
      </c>
      <c r="B811" s="0" t="s">
        <v>28</v>
      </c>
      <c r="C811" s="0" t="s">
        <v>93</v>
      </c>
      <c r="D811" s="0" t="s">
        <v>2415</v>
      </c>
      <c r="E811" s="5" t="s">
        <v>2416</v>
      </c>
      <c r="F811" s="0" t="s">
        <v>7091</v>
      </c>
      <c r="G811" s="0" t="s">
        <v>6285</v>
      </c>
      <c r="H811" s="2">
        <v>1</v>
      </c>
    </row>
    <row r="812">
      <c r="A812" s="0">
        <v>471</v>
      </c>
      <c r="B812" s="0" t="s">
        <v>28</v>
      </c>
      <c r="C812" s="0" t="s">
        <v>93</v>
      </c>
      <c r="D812" s="0" t="s">
        <v>2421</v>
      </c>
      <c r="E812" s="5" t="s">
        <v>2422</v>
      </c>
      <c r="F812" s="0" t="s">
        <v>7091</v>
      </c>
      <c r="G812" s="0" t="s">
        <v>6285</v>
      </c>
      <c r="H812" s="2">
        <v>1</v>
      </c>
    </row>
    <row r="813">
      <c r="A813" s="0">
        <v>472</v>
      </c>
      <c r="B813" s="0" t="s">
        <v>28</v>
      </c>
      <c r="C813" s="0" t="s">
        <v>93</v>
      </c>
      <c r="D813" s="0" t="s">
        <v>2424</v>
      </c>
      <c r="E813" s="5" t="s">
        <v>2425</v>
      </c>
      <c r="F813" s="0" t="s">
        <v>7091</v>
      </c>
      <c r="G813" s="0" t="s">
        <v>6285</v>
      </c>
      <c r="H813" s="2">
        <v>1</v>
      </c>
    </row>
    <row r="814">
      <c r="A814" s="0">
        <v>473</v>
      </c>
      <c r="B814" s="0" t="s">
        <v>28</v>
      </c>
      <c r="C814" s="0" t="s">
        <v>93</v>
      </c>
      <c r="D814" s="0" t="s">
        <v>1561</v>
      </c>
      <c r="E814" s="5" t="s">
        <v>2427</v>
      </c>
      <c r="F814" s="0" t="s">
        <v>7091</v>
      </c>
      <c r="G814" s="0" t="s">
        <v>6285</v>
      </c>
      <c r="H814" s="2">
        <v>1</v>
      </c>
    </row>
    <row r="815">
      <c r="A815" s="0">
        <v>474</v>
      </c>
      <c r="B815" s="0" t="s">
        <v>28</v>
      </c>
      <c r="C815" s="0" t="s">
        <v>93</v>
      </c>
      <c r="D815" s="0" t="s">
        <v>2430</v>
      </c>
      <c r="E815" s="5" t="s">
        <v>2431</v>
      </c>
      <c r="F815" s="0" t="s">
        <v>7092</v>
      </c>
      <c r="G815" s="0" t="s">
        <v>6446</v>
      </c>
      <c r="H815" s="2">
        <v>2</v>
      </c>
    </row>
    <row r="816">
      <c r="A816" s="0">
        <v>474</v>
      </c>
      <c r="B816" s="0" t="s">
        <v>28</v>
      </c>
      <c r="C816" s="0" t="s">
        <v>93</v>
      </c>
      <c r="D816" s="0" t="s">
        <v>2430</v>
      </c>
      <c r="E816" s="5" t="s">
        <v>2431</v>
      </c>
      <c r="F816" s="0" t="s">
        <v>6322</v>
      </c>
      <c r="G816" s="0" t="s">
        <v>7093</v>
      </c>
      <c r="H816" s="2">
        <v>2</v>
      </c>
    </row>
    <row r="817">
      <c r="A817" s="0">
        <v>475</v>
      </c>
      <c r="B817" s="0" t="s">
        <v>28</v>
      </c>
      <c r="C817" s="0" t="s">
        <v>93</v>
      </c>
      <c r="D817" s="0" t="s">
        <v>2433</v>
      </c>
      <c r="E817" s="5" t="s">
        <v>2434</v>
      </c>
      <c r="F817" s="0" t="s">
        <v>7094</v>
      </c>
      <c r="G817" s="0" t="s">
        <v>6416</v>
      </c>
      <c r="H817" s="2">
        <v>45</v>
      </c>
    </row>
    <row r="818">
      <c r="A818" s="0">
        <v>475</v>
      </c>
      <c r="B818" s="0" t="s">
        <v>28</v>
      </c>
      <c r="C818" s="0" t="s">
        <v>93</v>
      </c>
      <c r="D818" s="0" t="s">
        <v>2433</v>
      </c>
      <c r="E818" s="5" t="s">
        <v>2434</v>
      </c>
      <c r="F818" s="0" t="s">
        <v>7095</v>
      </c>
      <c r="G818" s="0" t="s">
        <v>6344</v>
      </c>
      <c r="H818" s="2">
        <v>54</v>
      </c>
    </row>
    <row r="819">
      <c r="A819" s="0">
        <v>475</v>
      </c>
      <c r="B819" s="0" t="s">
        <v>28</v>
      </c>
      <c r="C819" s="0" t="s">
        <v>93</v>
      </c>
      <c r="D819" s="0" t="s">
        <v>2433</v>
      </c>
      <c r="E819" s="5" t="s">
        <v>2434</v>
      </c>
      <c r="F819" s="0" t="s">
        <v>7096</v>
      </c>
      <c r="G819" s="0" t="s">
        <v>6335</v>
      </c>
      <c r="H819" s="2">
        <v>27</v>
      </c>
    </row>
    <row r="820">
      <c r="A820" s="0">
        <v>475</v>
      </c>
      <c r="B820" s="0" t="s">
        <v>28</v>
      </c>
      <c r="C820" s="0" t="s">
        <v>93</v>
      </c>
      <c r="D820" s="0" t="s">
        <v>2433</v>
      </c>
      <c r="E820" s="5" t="s">
        <v>2434</v>
      </c>
      <c r="F820" s="0" t="s">
        <v>7097</v>
      </c>
      <c r="G820" s="0" t="s">
        <v>6303</v>
      </c>
      <c r="H820" s="2">
        <v>52</v>
      </c>
    </row>
    <row r="821">
      <c r="A821" s="0">
        <v>475</v>
      </c>
      <c r="B821" s="0" t="s">
        <v>28</v>
      </c>
      <c r="C821" s="0" t="s">
        <v>93</v>
      </c>
      <c r="D821" s="0" t="s">
        <v>2433</v>
      </c>
      <c r="E821" s="5" t="s">
        <v>2434</v>
      </c>
      <c r="F821" s="0" t="s">
        <v>7098</v>
      </c>
      <c r="G821" s="0" t="s">
        <v>6324</v>
      </c>
      <c r="H821" s="2">
        <v>297</v>
      </c>
    </row>
    <row r="822">
      <c r="A822" s="0">
        <v>475</v>
      </c>
      <c r="B822" s="0" t="s">
        <v>28</v>
      </c>
      <c r="C822" s="0" t="s">
        <v>93</v>
      </c>
      <c r="D822" s="0" t="s">
        <v>2433</v>
      </c>
      <c r="E822" s="5" t="s">
        <v>2434</v>
      </c>
      <c r="F822" s="0" t="s">
        <v>7099</v>
      </c>
      <c r="G822" s="0" t="s">
        <v>7100</v>
      </c>
      <c r="H822" s="2">
        <v>54</v>
      </c>
    </row>
    <row r="823">
      <c r="A823" s="0">
        <v>476</v>
      </c>
      <c r="B823" s="0" t="s">
        <v>28</v>
      </c>
      <c r="C823" s="0" t="s">
        <v>93</v>
      </c>
      <c r="D823" s="0" t="s">
        <v>2438</v>
      </c>
      <c r="E823" s="5" t="s">
        <v>2439</v>
      </c>
      <c r="F823" s="0" t="s">
        <v>7101</v>
      </c>
      <c r="G823" s="0" t="s">
        <v>6353</v>
      </c>
      <c r="H823" s="2">
        <v>20</v>
      </c>
    </row>
    <row r="824">
      <c r="A824" s="0">
        <v>476</v>
      </c>
      <c r="B824" s="0" t="s">
        <v>28</v>
      </c>
      <c r="C824" s="0" t="s">
        <v>93</v>
      </c>
      <c r="D824" s="0" t="s">
        <v>2438</v>
      </c>
      <c r="E824" s="5" t="s">
        <v>2439</v>
      </c>
      <c r="F824" s="0" t="s">
        <v>7102</v>
      </c>
      <c r="G824" s="0" t="s">
        <v>7103</v>
      </c>
      <c r="H824" s="2">
        <v>80</v>
      </c>
    </row>
    <row r="825">
      <c r="A825" s="0">
        <v>477</v>
      </c>
      <c r="B825" s="0" t="s">
        <v>28</v>
      </c>
      <c r="C825" s="0" t="s">
        <v>93</v>
      </c>
      <c r="D825" s="0" t="s">
        <v>2443</v>
      </c>
      <c r="E825" s="5" t="s">
        <v>2444</v>
      </c>
      <c r="F825" s="0" t="s">
        <v>7104</v>
      </c>
      <c r="G825" s="0" t="s">
        <v>6313</v>
      </c>
      <c r="H825" s="2">
        <v>20</v>
      </c>
    </row>
    <row r="826">
      <c r="A826" s="0">
        <v>477</v>
      </c>
      <c r="B826" s="0" t="s">
        <v>28</v>
      </c>
      <c r="C826" s="0" t="s">
        <v>93</v>
      </c>
      <c r="D826" s="0" t="s">
        <v>2443</v>
      </c>
      <c r="E826" s="5" t="s">
        <v>2444</v>
      </c>
      <c r="F826" s="0" t="s">
        <v>7105</v>
      </c>
      <c r="G826" s="0" t="s">
        <v>6267</v>
      </c>
      <c r="H826" s="2">
        <v>8</v>
      </c>
    </row>
    <row r="827">
      <c r="A827" s="0">
        <v>477</v>
      </c>
      <c r="B827" s="0" t="s">
        <v>28</v>
      </c>
      <c r="C827" s="0" t="s">
        <v>93</v>
      </c>
      <c r="D827" s="0" t="s">
        <v>2443</v>
      </c>
      <c r="E827" s="5" t="s">
        <v>2444</v>
      </c>
      <c r="F827" s="0" t="s">
        <v>7106</v>
      </c>
      <c r="G827" s="0" t="s">
        <v>6267</v>
      </c>
      <c r="H827" s="2">
        <v>7</v>
      </c>
    </row>
    <row r="828">
      <c r="A828" s="0">
        <v>478</v>
      </c>
      <c r="B828" s="0" t="s">
        <v>28</v>
      </c>
      <c r="C828" s="0" t="s">
        <v>93</v>
      </c>
      <c r="D828" s="0" t="s">
        <v>2448</v>
      </c>
      <c r="E828" s="5" t="s">
        <v>2449</v>
      </c>
      <c r="F828" s="0" t="s">
        <v>7107</v>
      </c>
      <c r="G828" s="0" t="s">
        <v>6310</v>
      </c>
      <c r="H828" s="2">
        <v>9</v>
      </c>
      <c r="I828" s="0" t="s">
        <v>2451</v>
      </c>
    </row>
    <row r="829">
      <c r="A829" s="0">
        <v>478</v>
      </c>
      <c r="B829" s="0" t="s">
        <v>28</v>
      </c>
      <c r="C829" s="0" t="s">
        <v>93</v>
      </c>
      <c r="D829" s="0" t="s">
        <v>2448</v>
      </c>
      <c r="E829" s="5" t="s">
        <v>2449</v>
      </c>
      <c r="F829" s="0" t="s">
        <v>7108</v>
      </c>
      <c r="G829" s="0" t="s">
        <v>6283</v>
      </c>
      <c r="H829" s="2">
        <v>10</v>
      </c>
      <c r="I829" s="0" t="s">
        <v>2451</v>
      </c>
    </row>
    <row r="830">
      <c r="A830" s="0">
        <v>479</v>
      </c>
      <c r="B830" s="0" t="s">
        <v>28</v>
      </c>
      <c r="C830" s="0" t="s">
        <v>93</v>
      </c>
      <c r="D830" s="0" t="s">
        <v>2455</v>
      </c>
      <c r="E830" s="5" t="s">
        <v>2456</v>
      </c>
      <c r="F830" s="0" t="s">
        <v>7109</v>
      </c>
      <c r="G830" s="0" t="s">
        <v>7100</v>
      </c>
      <c r="H830" s="2">
        <v>10</v>
      </c>
    </row>
    <row r="831">
      <c r="A831" s="0">
        <v>480</v>
      </c>
      <c r="B831" s="0" t="s">
        <v>28</v>
      </c>
      <c r="C831" s="0" t="s">
        <v>93</v>
      </c>
      <c r="D831" s="0" t="s">
        <v>2461</v>
      </c>
      <c r="E831" s="5" t="s">
        <v>2462</v>
      </c>
      <c r="F831" s="0" t="s">
        <v>7110</v>
      </c>
      <c r="G831" s="0" t="s">
        <v>6305</v>
      </c>
      <c r="H831" s="2">
        <v>9</v>
      </c>
    </row>
    <row r="832">
      <c r="A832" s="0">
        <v>481</v>
      </c>
      <c r="B832" s="0" t="s">
        <v>28</v>
      </c>
      <c r="C832" s="0" t="s">
        <v>93</v>
      </c>
      <c r="D832" s="0" t="s">
        <v>2464</v>
      </c>
      <c r="E832" s="5" t="s">
        <v>2465</v>
      </c>
      <c r="F832" s="0" t="s">
        <v>7111</v>
      </c>
      <c r="G832" s="0" t="s">
        <v>7112</v>
      </c>
      <c r="H832" s="2">
        <v>3</v>
      </c>
    </row>
    <row r="833">
      <c r="A833" s="0">
        <v>481</v>
      </c>
      <c r="B833" s="0" t="s">
        <v>28</v>
      </c>
      <c r="C833" s="0" t="s">
        <v>93</v>
      </c>
      <c r="D833" s="0" t="s">
        <v>2464</v>
      </c>
      <c r="E833" s="5" t="s">
        <v>2465</v>
      </c>
      <c r="F833" s="0" t="s">
        <v>7113</v>
      </c>
      <c r="G833" s="0" t="s">
        <v>7114</v>
      </c>
      <c r="H833" s="2">
        <v>6</v>
      </c>
    </row>
    <row r="834">
      <c r="A834" s="0">
        <v>481</v>
      </c>
      <c r="B834" s="0" t="s">
        <v>28</v>
      </c>
      <c r="C834" s="0" t="s">
        <v>93</v>
      </c>
      <c r="D834" s="0" t="s">
        <v>2464</v>
      </c>
      <c r="E834" s="5" t="s">
        <v>2465</v>
      </c>
      <c r="F834" s="0" t="s">
        <v>7115</v>
      </c>
      <c r="G834" s="0" t="s">
        <v>6271</v>
      </c>
      <c r="H834" s="2">
        <v>48</v>
      </c>
    </row>
    <row r="835">
      <c r="A835" s="0">
        <v>481</v>
      </c>
      <c r="B835" s="0" t="s">
        <v>28</v>
      </c>
      <c r="C835" s="0" t="s">
        <v>93</v>
      </c>
      <c r="D835" s="0" t="s">
        <v>2464</v>
      </c>
      <c r="E835" s="5" t="s">
        <v>2465</v>
      </c>
      <c r="F835" s="0" t="s">
        <v>7116</v>
      </c>
      <c r="G835" s="0" t="s">
        <v>7117</v>
      </c>
      <c r="H835" s="2">
        <v>30</v>
      </c>
    </row>
    <row r="836">
      <c r="A836" s="0">
        <v>482</v>
      </c>
      <c r="B836" s="0" t="s">
        <v>28</v>
      </c>
      <c r="C836" s="0" t="s">
        <v>93</v>
      </c>
      <c r="D836" s="0" t="s">
        <v>2467</v>
      </c>
      <c r="E836" s="5" t="s">
        <v>2468</v>
      </c>
      <c r="F836" s="0" t="s">
        <v>7118</v>
      </c>
      <c r="G836" s="0" t="s">
        <v>7119</v>
      </c>
      <c r="H836" s="2">
        <v>1</v>
      </c>
    </row>
    <row r="837">
      <c r="A837" s="0">
        <v>482</v>
      </c>
      <c r="B837" s="0" t="s">
        <v>28</v>
      </c>
      <c r="C837" s="0" t="s">
        <v>93</v>
      </c>
      <c r="D837" s="0" t="s">
        <v>2467</v>
      </c>
      <c r="E837" s="5" t="s">
        <v>2468</v>
      </c>
      <c r="F837" s="0" t="s">
        <v>7120</v>
      </c>
      <c r="G837" s="0" t="s">
        <v>6479</v>
      </c>
      <c r="H837" s="2">
        <v>5</v>
      </c>
    </row>
    <row r="838">
      <c r="A838" s="0">
        <v>483</v>
      </c>
      <c r="B838" s="0" t="s">
        <v>28</v>
      </c>
      <c r="C838" s="0" t="s">
        <v>93</v>
      </c>
      <c r="D838" s="0" t="s">
        <v>2470</v>
      </c>
      <c r="E838" s="5" t="s">
        <v>2471</v>
      </c>
      <c r="F838" s="0" t="s">
        <v>7121</v>
      </c>
      <c r="G838" s="0" t="s">
        <v>6335</v>
      </c>
      <c r="H838" s="2">
        <v>15</v>
      </c>
    </row>
    <row r="839">
      <c r="A839" s="0">
        <v>484</v>
      </c>
      <c r="B839" s="0" t="s">
        <v>28</v>
      </c>
      <c r="C839" s="0" t="s">
        <v>93</v>
      </c>
      <c r="D839" s="0" t="s">
        <v>2474</v>
      </c>
      <c r="E839" s="5" t="s">
        <v>2475</v>
      </c>
      <c r="F839" s="0" t="s">
        <v>7122</v>
      </c>
      <c r="G839" s="0" t="s">
        <v>6335</v>
      </c>
      <c r="H839" s="2">
        <v>30</v>
      </c>
      <c r="I839" s="0" t="s">
        <v>367</v>
      </c>
    </row>
    <row r="840">
      <c r="A840" s="0">
        <v>484</v>
      </c>
      <c r="B840" s="0" t="s">
        <v>28</v>
      </c>
      <c r="C840" s="0" t="s">
        <v>93</v>
      </c>
      <c r="D840" s="0" t="s">
        <v>2474</v>
      </c>
      <c r="E840" s="5" t="s">
        <v>2475</v>
      </c>
      <c r="F840" s="0" t="s">
        <v>7123</v>
      </c>
      <c r="G840" s="0" t="s">
        <v>6329</v>
      </c>
      <c r="H840" s="2">
        <v>60</v>
      </c>
      <c r="I840" s="0" t="s">
        <v>367</v>
      </c>
    </row>
    <row r="841">
      <c r="A841" s="0">
        <v>485</v>
      </c>
      <c r="B841" s="0" t="s">
        <v>28</v>
      </c>
      <c r="C841" s="0" t="s">
        <v>93</v>
      </c>
      <c r="D841" s="0" t="s">
        <v>2477</v>
      </c>
      <c r="E841" s="5" t="s">
        <v>2478</v>
      </c>
      <c r="F841" s="0" t="s">
        <v>7124</v>
      </c>
      <c r="G841" s="0" t="s">
        <v>6340</v>
      </c>
      <c r="H841" s="2">
        <v>24</v>
      </c>
    </row>
    <row r="842">
      <c r="A842" s="0">
        <v>486</v>
      </c>
      <c r="B842" s="0" t="s">
        <v>28</v>
      </c>
      <c r="C842" s="0" t="s">
        <v>93</v>
      </c>
      <c r="D842" s="0" t="s">
        <v>1618</v>
      </c>
      <c r="E842" s="5" t="s">
        <v>2482</v>
      </c>
      <c r="H842" s="2">
        <v>5</v>
      </c>
    </row>
    <row r="843">
      <c r="A843" s="0">
        <v>486</v>
      </c>
      <c r="B843" s="0" t="s">
        <v>28</v>
      </c>
      <c r="C843" s="0" t="s">
        <v>93</v>
      </c>
      <c r="D843" s="0" t="s">
        <v>1618</v>
      </c>
      <c r="E843" s="5" t="s">
        <v>2482</v>
      </c>
      <c r="F843" s="0" t="s">
        <v>7125</v>
      </c>
      <c r="G843" s="0" t="s">
        <v>7126</v>
      </c>
      <c r="H843" s="2">
        <v>1</v>
      </c>
    </row>
    <row r="844">
      <c r="A844" s="0">
        <v>486</v>
      </c>
      <c r="B844" s="0" t="s">
        <v>28</v>
      </c>
      <c r="C844" s="0" t="s">
        <v>93</v>
      </c>
      <c r="D844" s="0" t="s">
        <v>1618</v>
      </c>
      <c r="E844" s="5" t="s">
        <v>2482</v>
      </c>
      <c r="F844" s="0" t="s">
        <v>7127</v>
      </c>
      <c r="G844" s="0" t="s">
        <v>6981</v>
      </c>
      <c r="H844" s="2">
        <v>4</v>
      </c>
    </row>
    <row r="845">
      <c r="A845" s="0">
        <v>487</v>
      </c>
      <c r="B845" s="0" t="s">
        <v>28</v>
      </c>
      <c r="C845" s="0" t="s">
        <v>93</v>
      </c>
      <c r="D845" s="0" t="s">
        <v>1318</v>
      </c>
      <c r="E845" s="5" t="s">
        <v>2485</v>
      </c>
      <c r="F845" s="0" t="s">
        <v>7128</v>
      </c>
      <c r="G845" s="0" t="s">
        <v>6353</v>
      </c>
      <c r="H845" s="2">
        <v>40</v>
      </c>
      <c r="I845" s="0" t="s">
        <v>2486</v>
      </c>
    </row>
    <row r="846">
      <c r="A846" s="0">
        <v>488</v>
      </c>
      <c r="B846" s="0" t="s">
        <v>28</v>
      </c>
      <c r="C846" s="0" t="s">
        <v>93</v>
      </c>
      <c r="D846" s="0" t="s">
        <v>2027</v>
      </c>
      <c r="E846" s="5" t="s">
        <v>2489</v>
      </c>
      <c r="F846" s="0" t="s">
        <v>7129</v>
      </c>
      <c r="G846" s="0" t="s">
        <v>7026</v>
      </c>
      <c r="H846" s="2">
        <v>16</v>
      </c>
      <c r="I846" s="0" t="s">
        <v>2491</v>
      </c>
    </row>
    <row r="847">
      <c r="A847" s="0">
        <v>489</v>
      </c>
      <c r="B847" s="0" t="s">
        <v>28</v>
      </c>
      <c r="C847" s="0" t="s">
        <v>93</v>
      </c>
      <c r="D847" s="0" t="s">
        <v>2495</v>
      </c>
      <c r="E847" s="5" t="s">
        <v>2496</v>
      </c>
      <c r="F847" s="0" t="s">
        <v>7130</v>
      </c>
      <c r="G847" s="0" t="s">
        <v>6310</v>
      </c>
      <c r="H847" s="2">
        <v>32</v>
      </c>
      <c r="I847" s="0" t="s">
        <v>2491</v>
      </c>
    </row>
    <row r="848">
      <c r="A848" s="0">
        <v>489</v>
      </c>
      <c r="B848" s="0" t="s">
        <v>28</v>
      </c>
      <c r="C848" s="0" t="s">
        <v>93</v>
      </c>
      <c r="D848" s="0" t="s">
        <v>2495</v>
      </c>
      <c r="E848" s="5" t="s">
        <v>2496</v>
      </c>
      <c r="F848" s="0" t="s">
        <v>7131</v>
      </c>
      <c r="G848" s="0" t="s">
        <v>6473</v>
      </c>
      <c r="H848" s="2">
        <v>80</v>
      </c>
      <c r="I848" s="0" t="s">
        <v>2491</v>
      </c>
    </row>
    <row r="849">
      <c r="A849" s="0">
        <v>490</v>
      </c>
      <c r="B849" s="0" t="s">
        <v>28</v>
      </c>
      <c r="C849" s="0" t="s">
        <v>93</v>
      </c>
      <c r="D849" s="0" t="s">
        <v>2499</v>
      </c>
      <c r="E849" s="5" t="s">
        <v>2500</v>
      </c>
      <c r="F849" s="0" t="s">
        <v>7132</v>
      </c>
      <c r="G849" s="0" t="s">
        <v>6473</v>
      </c>
      <c r="H849" s="2">
        <v>30</v>
      </c>
      <c r="I849" s="0" t="s">
        <v>1959</v>
      </c>
    </row>
    <row r="850">
      <c r="A850" s="0">
        <v>491</v>
      </c>
      <c r="B850" s="0" t="s">
        <v>28</v>
      </c>
      <c r="C850" s="0" t="s">
        <v>93</v>
      </c>
      <c r="D850" s="0" t="s">
        <v>1170</v>
      </c>
      <c r="E850" s="5" t="s">
        <v>2503</v>
      </c>
      <c r="F850" s="0" t="s">
        <v>7133</v>
      </c>
      <c r="G850" s="0" t="s">
        <v>6335</v>
      </c>
      <c r="H850" s="2">
        <v>30</v>
      </c>
      <c r="I850" s="0" t="s">
        <v>2505</v>
      </c>
    </row>
    <row r="851">
      <c r="A851" s="0">
        <v>492</v>
      </c>
      <c r="B851" s="0" t="s">
        <v>28</v>
      </c>
      <c r="C851" s="0" t="s">
        <v>93</v>
      </c>
      <c r="D851" s="0" t="s">
        <v>2509</v>
      </c>
      <c r="E851" s="5" t="s">
        <v>2510</v>
      </c>
      <c r="F851" s="0" t="s">
        <v>7134</v>
      </c>
      <c r="G851" s="0" t="s">
        <v>6288</v>
      </c>
      <c r="H851" s="2">
        <v>20</v>
      </c>
      <c r="I851" s="0" t="s">
        <v>2511</v>
      </c>
    </row>
    <row r="852">
      <c r="A852" s="0">
        <v>492</v>
      </c>
      <c r="B852" s="0" t="s">
        <v>28</v>
      </c>
      <c r="C852" s="0" t="s">
        <v>93</v>
      </c>
      <c r="D852" s="0" t="s">
        <v>2509</v>
      </c>
      <c r="E852" s="5" t="s">
        <v>2510</v>
      </c>
      <c r="F852" s="0" t="s">
        <v>7135</v>
      </c>
      <c r="G852" s="0" t="s">
        <v>6329</v>
      </c>
      <c r="H852" s="2">
        <v>90</v>
      </c>
      <c r="I852" s="0" t="s">
        <v>2511</v>
      </c>
    </row>
    <row r="853">
      <c r="A853" s="0">
        <v>493</v>
      </c>
      <c r="B853" s="0" t="s">
        <v>28</v>
      </c>
      <c r="C853" s="0" t="s">
        <v>93</v>
      </c>
      <c r="D853" s="0" t="s">
        <v>2515</v>
      </c>
      <c r="E853" s="5" t="s">
        <v>2516</v>
      </c>
      <c r="F853" s="0" t="s">
        <v>7136</v>
      </c>
      <c r="G853" s="0" t="s">
        <v>6353</v>
      </c>
      <c r="H853" s="2">
        <v>11</v>
      </c>
    </row>
    <row r="854">
      <c r="A854" s="0">
        <v>494</v>
      </c>
      <c r="B854" s="0" t="s">
        <v>28</v>
      </c>
      <c r="C854" s="0" t="s">
        <v>93</v>
      </c>
      <c r="D854" s="0" t="s">
        <v>2521</v>
      </c>
      <c r="E854" s="5" t="s">
        <v>2522</v>
      </c>
      <c r="F854" s="0" t="s">
        <v>7137</v>
      </c>
      <c r="G854" s="0" t="s">
        <v>6310</v>
      </c>
      <c r="H854" s="2">
        <v>16</v>
      </c>
    </row>
    <row r="855">
      <c r="A855" s="0">
        <v>494</v>
      </c>
      <c r="B855" s="0" t="s">
        <v>28</v>
      </c>
      <c r="C855" s="0" t="s">
        <v>93</v>
      </c>
      <c r="D855" s="0" t="s">
        <v>2521</v>
      </c>
      <c r="E855" s="5" t="s">
        <v>2522</v>
      </c>
      <c r="F855" s="0" t="s">
        <v>7138</v>
      </c>
      <c r="G855" s="0" t="s">
        <v>7139</v>
      </c>
      <c r="H855" s="2">
        <v>18</v>
      </c>
    </row>
    <row r="856">
      <c r="A856" s="0">
        <v>495</v>
      </c>
      <c r="B856" s="0" t="s">
        <v>28</v>
      </c>
      <c r="C856" s="0" t="s">
        <v>93</v>
      </c>
      <c r="D856" s="0" t="s">
        <v>1246</v>
      </c>
      <c r="E856" s="5" t="s">
        <v>2526</v>
      </c>
      <c r="F856" s="0" t="s">
        <v>7140</v>
      </c>
      <c r="G856" s="0" t="s">
        <v>6269</v>
      </c>
      <c r="H856" s="2">
        <v>20</v>
      </c>
      <c r="I856" s="0" t="s">
        <v>2528</v>
      </c>
    </row>
    <row r="857">
      <c r="A857" s="0">
        <v>496</v>
      </c>
      <c r="B857" s="0" t="s">
        <v>28</v>
      </c>
      <c r="C857" s="0" t="s">
        <v>93</v>
      </c>
      <c r="D857" s="0" t="s">
        <v>2532</v>
      </c>
      <c r="E857" s="5" t="s">
        <v>2533</v>
      </c>
      <c r="F857" s="0" t="s">
        <v>7141</v>
      </c>
      <c r="G857" s="0" t="s">
        <v>6953</v>
      </c>
      <c r="H857" s="2">
        <v>90</v>
      </c>
    </row>
    <row r="858">
      <c r="A858" s="0">
        <v>497</v>
      </c>
      <c r="B858" s="0" t="s">
        <v>28</v>
      </c>
      <c r="C858" s="0" t="s">
        <v>93</v>
      </c>
      <c r="D858" s="0" t="s">
        <v>2536</v>
      </c>
      <c r="E858" s="5" t="s">
        <v>2537</v>
      </c>
      <c r="F858" s="0" t="s">
        <v>7142</v>
      </c>
      <c r="G858" s="0" t="s">
        <v>6321</v>
      </c>
      <c r="H858" s="2">
        <v>1</v>
      </c>
      <c r="I858" s="0" t="s">
        <v>1990</v>
      </c>
    </row>
    <row r="859">
      <c r="A859" s="0">
        <v>498</v>
      </c>
      <c r="B859" s="0" t="s">
        <v>28</v>
      </c>
      <c r="C859" s="0" t="s">
        <v>93</v>
      </c>
      <c r="D859" s="0" t="s">
        <v>1584</v>
      </c>
      <c r="E859" s="5" t="s">
        <v>2540</v>
      </c>
      <c r="H859" s="2">
        <v>4</v>
      </c>
    </row>
    <row r="860">
      <c r="A860" s="0">
        <v>499</v>
      </c>
      <c r="B860" s="0" t="s">
        <v>28</v>
      </c>
      <c r="C860" s="0" t="s">
        <v>93</v>
      </c>
      <c r="D860" s="0" t="s">
        <v>2543</v>
      </c>
      <c r="E860" s="5" t="s">
        <v>2544</v>
      </c>
      <c r="H860" s="2">
        <v>16</v>
      </c>
    </row>
    <row r="861">
      <c r="A861" s="0">
        <v>500</v>
      </c>
      <c r="B861" s="0" t="s">
        <v>28</v>
      </c>
      <c r="C861" s="0" t="s">
        <v>93</v>
      </c>
      <c r="D861" s="0" t="s">
        <v>2547</v>
      </c>
      <c r="E861" s="5" t="s">
        <v>2548</v>
      </c>
      <c r="H861" s="2">
        <v>6</v>
      </c>
    </row>
    <row r="862">
      <c r="A862" s="0">
        <v>501</v>
      </c>
      <c r="B862" s="0" t="s">
        <v>28</v>
      </c>
      <c r="C862" s="0" t="s">
        <v>93</v>
      </c>
      <c r="D862" s="0" t="s">
        <v>1325</v>
      </c>
      <c r="E862" s="5" t="s">
        <v>2551</v>
      </c>
      <c r="H862" s="2">
        <v>8</v>
      </c>
    </row>
    <row r="863">
      <c r="A863" s="0">
        <v>502</v>
      </c>
      <c r="B863" s="0" t="s">
        <v>28</v>
      </c>
      <c r="C863" s="0" t="s">
        <v>93</v>
      </c>
      <c r="D863" s="0" t="s">
        <v>2553</v>
      </c>
      <c r="E863" s="5" t="s">
        <v>2554</v>
      </c>
      <c r="F863" s="0" t="s">
        <v>7143</v>
      </c>
      <c r="G863" s="0" t="s">
        <v>6475</v>
      </c>
      <c r="H863" s="2">
        <v>60</v>
      </c>
      <c r="I863" s="0" t="s">
        <v>2555</v>
      </c>
    </row>
    <row r="864">
      <c r="A864" s="0">
        <v>503</v>
      </c>
      <c r="B864" s="0" t="s">
        <v>28</v>
      </c>
      <c r="C864" s="0" t="s">
        <v>93</v>
      </c>
      <c r="D864" s="0" t="s">
        <v>2559</v>
      </c>
      <c r="E864" s="5" t="s">
        <v>2560</v>
      </c>
      <c r="F864" s="0" t="s">
        <v>7144</v>
      </c>
      <c r="G864" s="0" t="s">
        <v>6353</v>
      </c>
      <c r="H864" s="2">
        <v>6</v>
      </c>
    </row>
    <row r="865">
      <c r="A865" s="0">
        <v>504</v>
      </c>
      <c r="B865" s="0" t="s">
        <v>28</v>
      </c>
      <c r="C865" s="0" t="s">
        <v>93</v>
      </c>
      <c r="D865" s="0" t="s">
        <v>2564</v>
      </c>
      <c r="E865" s="5" t="s">
        <v>2565</v>
      </c>
      <c r="F865" s="0" t="s">
        <v>7145</v>
      </c>
      <c r="G865" s="0" t="s">
        <v>7026</v>
      </c>
      <c r="H865" s="2">
        <v>8</v>
      </c>
    </row>
    <row r="866">
      <c r="A866" s="0">
        <v>505</v>
      </c>
      <c r="B866" s="0" t="s">
        <v>28</v>
      </c>
      <c r="C866" s="0" t="s">
        <v>93</v>
      </c>
      <c r="D866" s="0" t="s">
        <v>2568</v>
      </c>
      <c r="E866" s="5" t="s">
        <v>2569</v>
      </c>
      <c r="F866" s="0" t="s">
        <v>7146</v>
      </c>
      <c r="G866" s="0" t="s">
        <v>6305</v>
      </c>
      <c r="H866" s="2">
        <v>10</v>
      </c>
    </row>
    <row r="867">
      <c r="A867" s="0">
        <v>505</v>
      </c>
      <c r="B867" s="0" t="s">
        <v>28</v>
      </c>
      <c r="C867" s="0" t="s">
        <v>93</v>
      </c>
      <c r="D867" s="0" t="s">
        <v>2568</v>
      </c>
      <c r="E867" s="5" t="s">
        <v>2569</v>
      </c>
      <c r="F867" s="0" t="s">
        <v>7147</v>
      </c>
      <c r="G867" s="0" t="s">
        <v>6301</v>
      </c>
      <c r="H867" s="2">
        <v>7</v>
      </c>
    </row>
    <row r="868">
      <c r="A868" s="0">
        <v>505</v>
      </c>
      <c r="B868" s="0" t="s">
        <v>28</v>
      </c>
      <c r="C868" s="0" t="s">
        <v>93</v>
      </c>
      <c r="D868" s="0" t="s">
        <v>2568</v>
      </c>
      <c r="E868" s="5" t="s">
        <v>2569</v>
      </c>
      <c r="F868" s="0" t="s">
        <v>7148</v>
      </c>
      <c r="G868" s="0" t="s">
        <v>6301</v>
      </c>
      <c r="H868" s="2">
        <v>2</v>
      </c>
    </row>
    <row r="869">
      <c r="A869" s="0">
        <v>506</v>
      </c>
      <c r="B869" s="0" t="s">
        <v>28</v>
      </c>
      <c r="C869" s="0" t="s">
        <v>93</v>
      </c>
      <c r="D869" s="0" t="s">
        <v>2572</v>
      </c>
      <c r="E869" s="5" t="s">
        <v>2573</v>
      </c>
      <c r="F869" s="0" t="s">
        <v>7149</v>
      </c>
      <c r="G869" s="0" t="s">
        <v>6335</v>
      </c>
      <c r="H869" s="2">
        <v>6</v>
      </c>
    </row>
    <row r="870">
      <c r="A870" s="0">
        <v>506</v>
      </c>
      <c r="B870" s="0" t="s">
        <v>28</v>
      </c>
      <c r="C870" s="0" t="s">
        <v>93</v>
      </c>
      <c r="D870" s="0" t="s">
        <v>2572</v>
      </c>
      <c r="E870" s="5" t="s">
        <v>2573</v>
      </c>
      <c r="F870" s="0" t="s">
        <v>7150</v>
      </c>
      <c r="G870" s="0" t="s">
        <v>6340</v>
      </c>
      <c r="H870" s="2">
        <v>3</v>
      </c>
    </row>
    <row r="871">
      <c r="A871" s="0">
        <v>506</v>
      </c>
      <c r="B871" s="0" t="s">
        <v>28</v>
      </c>
      <c r="C871" s="0" t="s">
        <v>93</v>
      </c>
      <c r="D871" s="0" t="s">
        <v>2572</v>
      </c>
      <c r="E871" s="5" t="s">
        <v>2573</v>
      </c>
      <c r="F871" s="0" t="s">
        <v>7151</v>
      </c>
      <c r="G871" s="0" t="s">
        <v>6324</v>
      </c>
      <c r="H871" s="2">
        <v>2</v>
      </c>
    </row>
    <row r="872">
      <c r="A872" s="0">
        <v>506</v>
      </c>
      <c r="B872" s="0" t="s">
        <v>28</v>
      </c>
      <c r="C872" s="0" t="s">
        <v>93</v>
      </c>
      <c r="D872" s="0" t="s">
        <v>2572</v>
      </c>
      <c r="E872" s="5" t="s">
        <v>2573</v>
      </c>
      <c r="F872" s="0" t="s">
        <v>7061</v>
      </c>
      <c r="G872" s="0" t="s">
        <v>6475</v>
      </c>
      <c r="H872" s="2">
        <v>23</v>
      </c>
    </row>
    <row r="873">
      <c r="A873" s="0">
        <v>506</v>
      </c>
      <c r="B873" s="0" t="s">
        <v>28</v>
      </c>
      <c r="C873" s="0" t="s">
        <v>93</v>
      </c>
      <c r="D873" s="0" t="s">
        <v>2572</v>
      </c>
      <c r="E873" s="5" t="s">
        <v>2573</v>
      </c>
      <c r="F873" s="0" t="s">
        <v>7152</v>
      </c>
      <c r="G873" s="0" t="s">
        <v>6269</v>
      </c>
      <c r="H873" s="2">
        <v>12</v>
      </c>
    </row>
    <row r="874">
      <c r="A874" s="0">
        <v>507</v>
      </c>
      <c r="B874" s="0" t="s">
        <v>28</v>
      </c>
      <c r="C874" s="0" t="s">
        <v>93</v>
      </c>
      <c r="D874" s="0" t="s">
        <v>2576</v>
      </c>
      <c r="E874" s="5" t="s">
        <v>2577</v>
      </c>
      <c r="F874" s="0" t="s">
        <v>7153</v>
      </c>
      <c r="G874" s="0" t="s">
        <v>6963</v>
      </c>
      <c r="H874" s="2">
        <v>40</v>
      </c>
    </row>
    <row r="875">
      <c r="A875" s="0">
        <v>507</v>
      </c>
      <c r="B875" s="0" t="s">
        <v>28</v>
      </c>
      <c r="C875" s="0" t="s">
        <v>93</v>
      </c>
      <c r="D875" s="0" t="s">
        <v>2576</v>
      </c>
      <c r="E875" s="5" t="s">
        <v>2577</v>
      </c>
      <c r="F875" s="0" t="s">
        <v>7154</v>
      </c>
      <c r="G875" s="0" t="s">
        <v>6446</v>
      </c>
      <c r="H875" s="2">
        <v>190</v>
      </c>
    </row>
    <row r="876">
      <c r="A876" s="0">
        <v>508</v>
      </c>
      <c r="B876" s="0" t="s">
        <v>28</v>
      </c>
      <c r="C876" s="0" t="s">
        <v>93</v>
      </c>
      <c r="D876" s="0" t="s">
        <v>2579</v>
      </c>
      <c r="E876" s="5" t="s">
        <v>2580</v>
      </c>
      <c r="F876" s="0" t="s">
        <v>7155</v>
      </c>
      <c r="G876" s="0" t="s">
        <v>6335</v>
      </c>
      <c r="H876" s="2">
        <v>7</v>
      </c>
    </row>
    <row r="877">
      <c r="A877" s="0">
        <v>509</v>
      </c>
      <c r="B877" s="0" t="s">
        <v>28</v>
      </c>
      <c r="C877" s="0" t="s">
        <v>93</v>
      </c>
      <c r="D877" s="0" t="s">
        <v>2582</v>
      </c>
      <c r="E877" s="5" t="s">
        <v>2583</v>
      </c>
      <c r="F877" s="0" t="s">
        <v>7156</v>
      </c>
      <c r="G877" s="0" t="s">
        <v>6303</v>
      </c>
      <c r="H877" s="2">
        <v>50</v>
      </c>
      <c r="I877" s="0" t="s">
        <v>2584</v>
      </c>
    </row>
    <row r="878">
      <c r="A878" s="0">
        <v>509</v>
      </c>
      <c r="B878" s="0" t="s">
        <v>28</v>
      </c>
      <c r="C878" s="0" t="s">
        <v>93</v>
      </c>
      <c r="D878" s="0" t="s">
        <v>2582</v>
      </c>
      <c r="E878" s="5" t="s">
        <v>2583</v>
      </c>
      <c r="F878" s="0" t="s">
        <v>7157</v>
      </c>
      <c r="G878" s="0" t="s">
        <v>6310</v>
      </c>
      <c r="H878" s="2">
        <v>30</v>
      </c>
      <c r="I878" s="0" t="s">
        <v>2584</v>
      </c>
    </row>
    <row r="879">
      <c r="A879" s="0">
        <v>509</v>
      </c>
      <c r="B879" s="0" t="s">
        <v>28</v>
      </c>
      <c r="C879" s="0" t="s">
        <v>93</v>
      </c>
      <c r="D879" s="0" t="s">
        <v>2582</v>
      </c>
      <c r="E879" s="5" t="s">
        <v>2583</v>
      </c>
      <c r="F879" s="0" t="s">
        <v>7158</v>
      </c>
      <c r="G879" s="0" t="s">
        <v>6329</v>
      </c>
      <c r="H879" s="2">
        <v>330</v>
      </c>
      <c r="I879" s="0" t="s">
        <v>2584</v>
      </c>
    </row>
    <row r="880">
      <c r="A880" s="0">
        <v>510</v>
      </c>
      <c r="B880" s="0" t="s">
        <v>28</v>
      </c>
      <c r="C880" s="0" t="s">
        <v>93</v>
      </c>
      <c r="D880" s="0" t="s">
        <v>2588</v>
      </c>
      <c r="E880" s="5" t="s">
        <v>2589</v>
      </c>
      <c r="F880" s="0" t="s">
        <v>7159</v>
      </c>
      <c r="G880" s="0" t="s">
        <v>6371</v>
      </c>
      <c r="H880" s="2">
        <v>10</v>
      </c>
    </row>
    <row r="881">
      <c r="A881" s="0">
        <v>511</v>
      </c>
      <c r="B881" s="0" t="s">
        <v>28</v>
      </c>
      <c r="C881" s="0" t="s">
        <v>93</v>
      </c>
      <c r="D881" s="0" t="s">
        <v>2593</v>
      </c>
      <c r="E881" s="5" t="s">
        <v>2594</v>
      </c>
      <c r="F881" s="0" t="s">
        <v>7160</v>
      </c>
      <c r="G881" s="0" t="s">
        <v>6353</v>
      </c>
      <c r="H881" s="2">
        <v>15</v>
      </c>
    </row>
    <row r="882">
      <c r="A882" s="0">
        <v>511</v>
      </c>
      <c r="B882" s="0" t="s">
        <v>28</v>
      </c>
      <c r="C882" s="0" t="s">
        <v>93</v>
      </c>
      <c r="D882" s="0" t="s">
        <v>2593</v>
      </c>
      <c r="E882" s="5" t="s">
        <v>2594</v>
      </c>
      <c r="F882" s="0" t="s">
        <v>7161</v>
      </c>
      <c r="G882" s="0" t="s">
        <v>6329</v>
      </c>
      <c r="H882" s="2">
        <v>3</v>
      </c>
    </row>
    <row r="883">
      <c r="A883" s="0">
        <v>511</v>
      </c>
      <c r="B883" s="0" t="s">
        <v>28</v>
      </c>
      <c r="C883" s="0" t="s">
        <v>93</v>
      </c>
      <c r="D883" s="0" t="s">
        <v>2593</v>
      </c>
      <c r="E883" s="5" t="s">
        <v>2594</v>
      </c>
      <c r="F883" s="0" t="s">
        <v>7162</v>
      </c>
      <c r="G883" s="0" t="s">
        <v>6963</v>
      </c>
      <c r="H883" s="2">
        <v>185</v>
      </c>
    </row>
    <row r="884">
      <c r="A884" s="0">
        <v>511</v>
      </c>
      <c r="B884" s="0" t="s">
        <v>28</v>
      </c>
      <c r="C884" s="0" t="s">
        <v>93</v>
      </c>
      <c r="D884" s="0" t="s">
        <v>2593</v>
      </c>
      <c r="E884" s="5" t="s">
        <v>2594</v>
      </c>
      <c r="F884" s="0" t="s">
        <v>7163</v>
      </c>
      <c r="G884" s="0" t="s">
        <v>6340</v>
      </c>
      <c r="H884" s="2">
        <v>200</v>
      </c>
    </row>
    <row r="885">
      <c r="A885" s="0">
        <v>512</v>
      </c>
      <c r="B885" s="0" t="s">
        <v>28</v>
      </c>
      <c r="C885" s="0" t="s">
        <v>93</v>
      </c>
      <c r="D885" s="0" t="s">
        <v>2597</v>
      </c>
      <c r="E885" s="5" t="s">
        <v>2598</v>
      </c>
      <c r="F885" s="0" t="s">
        <v>7164</v>
      </c>
      <c r="G885" s="0" t="s">
        <v>6475</v>
      </c>
      <c r="H885" s="2">
        <v>14</v>
      </c>
    </row>
    <row r="886">
      <c r="A886" s="0">
        <v>512</v>
      </c>
      <c r="B886" s="0" t="s">
        <v>28</v>
      </c>
      <c r="C886" s="0" t="s">
        <v>93</v>
      </c>
      <c r="D886" s="0" t="s">
        <v>2597</v>
      </c>
      <c r="E886" s="5" t="s">
        <v>2598</v>
      </c>
      <c r="F886" s="0" t="s">
        <v>7165</v>
      </c>
      <c r="G886" s="0" t="s">
        <v>7026</v>
      </c>
      <c r="H886" s="2">
        <v>14</v>
      </c>
    </row>
    <row r="887">
      <c r="A887" s="0">
        <v>512</v>
      </c>
      <c r="B887" s="0" t="s">
        <v>28</v>
      </c>
      <c r="C887" s="0" t="s">
        <v>93</v>
      </c>
      <c r="D887" s="0" t="s">
        <v>2597</v>
      </c>
      <c r="E887" s="5" t="s">
        <v>2598</v>
      </c>
      <c r="F887" s="0" t="s">
        <v>7166</v>
      </c>
      <c r="G887" s="0" t="s">
        <v>6269</v>
      </c>
      <c r="H887" s="2">
        <v>15</v>
      </c>
    </row>
    <row r="888">
      <c r="A888" s="0">
        <v>512</v>
      </c>
      <c r="B888" s="0" t="s">
        <v>28</v>
      </c>
      <c r="C888" s="0" t="s">
        <v>93</v>
      </c>
      <c r="D888" s="0" t="s">
        <v>2597</v>
      </c>
      <c r="E888" s="5" t="s">
        <v>2598</v>
      </c>
      <c r="F888" s="0" t="s">
        <v>7167</v>
      </c>
      <c r="G888" s="0" t="s">
        <v>6412</v>
      </c>
      <c r="H888" s="2">
        <v>30</v>
      </c>
    </row>
    <row r="889">
      <c r="A889" s="0">
        <v>512</v>
      </c>
      <c r="B889" s="0" t="s">
        <v>28</v>
      </c>
      <c r="C889" s="0" t="s">
        <v>93</v>
      </c>
      <c r="D889" s="0" t="s">
        <v>2597</v>
      </c>
      <c r="E889" s="5" t="s">
        <v>2598</v>
      </c>
      <c r="F889" s="0" t="s">
        <v>7168</v>
      </c>
      <c r="G889" s="0" t="s">
        <v>6472</v>
      </c>
      <c r="H889" s="2">
        <v>22</v>
      </c>
    </row>
    <row r="890">
      <c r="A890" s="0">
        <v>512</v>
      </c>
      <c r="B890" s="0" t="s">
        <v>28</v>
      </c>
      <c r="C890" s="0" t="s">
        <v>93</v>
      </c>
      <c r="D890" s="0" t="s">
        <v>2597</v>
      </c>
      <c r="E890" s="5" t="s">
        <v>2598</v>
      </c>
      <c r="F890" s="0" t="s">
        <v>7169</v>
      </c>
      <c r="G890" s="0" t="s">
        <v>6305</v>
      </c>
      <c r="H890" s="2">
        <v>24</v>
      </c>
    </row>
    <row r="891">
      <c r="A891" s="0">
        <v>513</v>
      </c>
      <c r="B891" s="0" t="s">
        <v>28</v>
      </c>
      <c r="C891" s="0" t="s">
        <v>93</v>
      </c>
      <c r="D891" s="0" t="s">
        <v>2603</v>
      </c>
      <c r="E891" s="5" t="s">
        <v>2604</v>
      </c>
      <c r="F891" s="0" t="s">
        <v>7170</v>
      </c>
      <c r="G891" s="0" t="s">
        <v>7171</v>
      </c>
      <c r="H891" s="2">
        <v>33</v>
      </c>
    </row>
    <row r="892">
      <c r="A892" s="0">
        <v>513</v>
      </c>
      <c r="B892" s="0" t="s">
        <v>28</v>
      </c>
      <c r="C892" s="0" t="s">
        <v>93</v>
      </c>
      <c r="D892" s="0" t="s">
        <v>2603</v>
      </c>
      <c r="E892" s="5" t="s">
        <v>2604</v>
      </c>
      <c r="F892" s="0" t="s">
        <v>7172</v>
      </c>
      <c r="G892" s="0" t="s">
        <v>6335</v>
      </c>
      <c r="H892" s="2">
        <v>25</v>
      </c>
    </row>
    <row r="893">
      <c r="A893" s="0">
        <v>514</v>
      </c>
      <c r="B893" s="0" t="s">
        <v>28</v>
      </c>
      <c r="C893" s="0" t="s">
        <v>93</v>
      </c>
      <c r="D893" s="0" t="s">
        <v>1752</v>
      </c>
      <c r="E893" s="5" t="s">
        <v>2607</v>
      </c>
      <c r="F893" s="0" t="s">
        <v>7173</v>
      </c>
      <c r="G893" s="0" t="s">
        <v>6310</v>
      </c>
      <c r="H893" s="2">
        <v>10</v>
      </c>
    </row>
    <row r="894">
      <c r="A894" s="0">
        <v>514</v>
      </c>
      <c r="B894" s="0" t="s">
        <v>28</v>
      </c>
      <c r="C894" s="0" t="s">
        <v>93</v>
      </c>
      <c r="D894" s="0" t="s">
        <v>1752</v>
      </c>
      <c r="E894" s="5" t="s">
        <v>2607</v>
      </c>
      <c r="F894" s="0" t="s">
        <v>7174</v>
      </c>
      <c r="G894" s="0" t="s">
        <v>6353</v>
      </c>
      <c r="H894" s="2">
        <v>20</v>
      </c>
    </row>
    <row r="895">
      <c r="A895" s="0">
        <v>514</v>
      </c>
      <c r="B895" s="0" t="s">
        <v>28</v>
      </c>
      <c r="C895" s="0" t="s">
        <v>93</v>
      </c>
      <c r="D895" s="0" t="s">
        <v>1752</v>
      </c>
      <c r="E895" s="5" t="s">
        <v>2607</v>
      </c>
      <c r="F895" s="0" t="s">
        <v>2521</v>
      </c>
      <c r="G895" s="0" t="s">
        <v>7103</v>
      </c>
      <c r="H895" s="2">
        <v>105</v>
      </c>
    </row>
    <row r="896">
      <c r="A896" s="0">
        <v>515</v>
      </c>
      <c r="B896" s="0" t="s">
        <v>28</v>
      </c>
      <c r="C896" s="0" t="s">
        <v>93</v>
      </c>
      <c r="D896" s="0" t="s">
        <v>2611</v>
      </c>
      <c r="E896" s="5" t="s">
        <v>2612</v>
      </c>
      <c r="F896" s="0" t="s">
        <v>7175</v>
      </c>
      <c r="G896" s="0" t="s">
        <v>6285</v>
      </c>
      <c r="H896" s="2">
        <v>50</v>
      </c>
    </row>
    <row r="897">
      <c r="A897" s="0">
        <v>515</v>
      </c>
      <c r="B897" s="0" t="s">
        <v>28</v>
      </c>
      <c r="C897" s="0" t="s">
        <v>93</v>
      </c>
      <c r="D897" s="0" t="s">
        <v>2611</v>
      </c>
      <c r="E897" s="5" t="s">
        <v>2612</v>
      </c>
      <c r="F897" s="0" t="s">
        <v>7176</v>
      </c>
      <c r="G897" s="0" t="s">
        <v>6340</v>
      </c>
      <c r="H897" s="2">
        <v>108</v>
      </c>
    </row>
    <row r="898">
      <c r="A898" s="0">
        <v>515</v>
      </c>
      <c r="B898" s="0" t="s">
        <v>28</v>
      </c>
      <c r="C898" s="0" t="s">
        <v>93</v>
      </c>
      <c r="D898" s="0" t="s">
        <v>2611</v>
      </c>
      <c r="E898" s="5" t="s">
        <v>2612</v>
      </c>
      <c r="F898" s="0" t="s">
        <v>7177</v>
      </c>
      <c r="G898" s="0" t="s">
        <v>6269</v>
      </c>
      <c r="H898" s="2">
        <v>680</v>
      </c>
    </row>
    <row r="899">
      <c r="A899" s="0">
        <v>515</v>
      </c>
      <c r="B899" s="0" t="s">
        <v>28</v>
      </c>
      <c r="C899" s="0" t="s">
        <v>93</v>
      </c>
      <c r="D899" s="0" t="s">
        <v>2611</v>
      </c>
      <c r="E899" s="5" t="s">
        <v>2612</v>
      </c>
      <c r="F899" s="0" t="s">
        <v>7178</v>
      </c>
      <c r="G899" s="0" t="s">
        <v>6290</v>
      </c>
      <c r="H899" s="2">
        <v>180</v>
      </c>
    </row>
    <row r="900">
      <c r="A900" s="0">
        <v>516</v>
      </c>
      <c r="B900" s="0" t="s">
        <v>28</v>
      </c>
      <c r="C900" s="0" t="s">
        <v>93</v>
      </c>
      <c r="D900" s="0" t="s">
        <v>2616</v>
      </c>
      <c r="E900" s="5" t="s">
        <v>2617</v>
      </c>
      <c r="F900" s="0" t="s">
        <v>7179</v>
      </c>
      <c r="G900" s="0" t="s">
        <v>6310</v>
      </c>
      <c r="H900" s="2">
        <v>3</v>
      </c>
      <c r="I900" s="0" t="s">
        <v>2619</v>
      </c>
    </row>
    <row r="901">
      <c r="A901" s="0">
        <v>516</v>
      </c>
      <c r="B901" s="0" t="s">
        <v>28</v>
      </c>
      <c r="C901" s="0" t="s">
        <v>93</v>
      </c>
      <c r="D901" s="0" t="s">
        <v>2616</v>
      </c>
      <c r="E901" s="5" t="s">
        <v>2617</v>
      </c>
      <c r="F901" s="0" t="s">
        <v>7180</v>
      </c>
      <c r="G901" s="0" t="s">
        <v>6324</v>
      </c>
      <c r="H901" s="2">
        <v>30</v>
      </c>
      <c r="I901" s="0" t="s">
        <v>2619</v>
      </c>
    </row>
    <row r="902">
      <c r="A902" s="0">
        <v>517</v>
      </c>
      <c r="B902" s="0" t="s">
        <v>28</v>
      </c>
      <c r="C902" s="0" t="s">
        <v>93</v>
      </c>
      <c r="D902" s="0" t="s">
        <v>2622</v>
      </c>
      <c r="E902" s="5" t="s">
        <v>2623</v>
      </c>
      <c r="F902" s="0" t="s">
        <v>7181</v>
      </c>
      <c r="G902" s="0" t="s">
        <v>6285</v>
      </c>
      <c r="H902" s="2">
        <v>25</v>
      </c>
      <c r="I902" s="0" t="s">
        <v>416</v>
      </c>
    </row>
    <row r="903">
      <c r="A903" s="0">
        <v>517</v>
      </c>
      <c r="B903" s="0" t="s">
        <v>28</v>
      </c>
      <c r="C903" s="0" t="s">
        <v>93</v>
      </c>
      <c r="D903" s="0" t="s">
        <v>2622</v>
      </c>
      <c r="E903" s="5" t="s">
        <v>2623</v>
      </c>
      <c r="F903" s="0" t="s">
        <v>7182</v>
      </c>
      <c r="G903" s="0" t="s">
        <v>6340</v>
      </c>
      <c r="H903" s="2">
        <v>145</v>
      </c>
      <c r="I903" s="0" t="s">
        <v>416</v>
      </c>
    </row>
    <row r="904">
      <c r="A904" s="0">
        <v>517</v>
      </c>
      <c r="B904" s="0" t="s">
        <v>28</v>
      </c>
      <c r="C904" s="0" t="s">
        <v>93</v>
      </c>
      <c r="D904" s="0" t="s">
        <v>2622</v>
      </c>
      <c r="E904" s="5" t="s">
        <v>2623</v>
      </c>
      <c r="F904" s="0" t="s">
        <v>6348</v>
      </c>
      <c r="G904" s="0" t="s">
        <v>6310</v>
      </c>
      <c r="H904" s="2">
        <v>290</v>
      </c>
      <c r="I904" s="0" t="s">
        <v>416</v>
      </c>
    </row>
    <row r="905">
      <c r="A905" s="0">
        <v>518</v>
      </c>
      <c r="B905" s="0" t="s">
        <v>28</v>
      </c>
      <c r="C905" s="0" t="s">
        <v>93</v>
      </c>
      <c r="D905" s="0" t="s">
        <v>2625</v>
      </c>
      <c r="E905" s="5" t="s">
        <v>2626</v>
      </c>
      <c r="F905" s="0" t="s">
        <v>7183</v>
      </c>
      <c r="G905" s="0" t="s">
        <v>6351</v>
      </c>
      <c r="H905" s="2">
        <v>30</v>
      </c>
    </row>
    <row r="906">
      <c r="A906" s="0">
        <v>519</v>
      </c>
      <c r="B906" s="0" t="s">
        <v>28</v>
      </c>
      <c r="C906" s="0" t="s">
        <v>93</v>
      </c>
      <c r="D906" s="0" t="s">
        <v>2629</v>
      </c>
      <c r="E906" s="5" t="s">
        <v>2630</v>
      </c>
      <c r="F906" s="0" t="s">
        <v>7184</v>
      </c>
      <c r="G906" s="0" t="s">
        <v>6285</v>
      </c>
      <c r="H906" s="2">
        <v>30</v>
      </c>
    </row>
    <row r="907">
      <c r="A907" s="0">
        <v>519</v>
      </c>
      <c r="B907" s="0" t="s">
        <v>28</v>
      </c>
      <c r="C907" s="0" t="s">
        <v>93</v>
      </c>
      <c r="D907" s="0" t="s">
        <v>2629</v>
      </c>
      <c r="E907" s="5" t="s">
        <v>2630</v>
      </c>
      <c r="F907" s="0" t="s">
        <v>7185</v>
      </c>
      <c r="G907" s="0" t="s">
        <v>6358</v>
      </c>
      <c r="H907" s="2">
        <v>90</v>
      </c>
    </row>
    <row r="908">
      <c r="A908" s="0">
        <v>519</v>
      </c>
      <c r="B908" s="0" t="s">
        <v>28</v>
      </c>
      <c r="C908" s="0" t="s">
        <v>93</v>
      </c>
      <c r="D908" s="0" t="s">
        <v>2629</v>
      </c>
      <c r="E908" s="5" t="s">
        <v>2630</v>
      </c>
      <c r="F908" s="0" t="s">
        <v>7186</v>
      </c>
      <c r="G908" s="0" t="s">
        <v>6329</v>
      </c>
      <c r="H908" s="2">
        <v>330</v>
      </c>
    </row>
    <row r="909">
      <c r="A909" s="0">
        <v>519</v>
      </c>
      <c r="B909" s="0" t="s">
        <v>28</v>
      </c>
      <c r="C909" s="0" t="s">
        <v>93</v>
      </c>
      <c r="D909" s="0" t="s">
        <v>2629</v>
      </c>
      <c r="E909" s="5" t="s">
        <v>2630</v>
      </c>
      <c r="F909" s="0" t="s">
        <v>7187</v>
      </c>
      <c r="G909" s="0" t="s">
        <v>6446</v>
      </c>
      <c r="H909" s="2">
        <v>60</v>
      </c>
    </row>
    <row r="910">
      <c r="A910" s="0">
        <v>520</v>
      </c>
      <c r="B910" s="0" t="s">
        <v>28</v>
      </c>
      <c r="C910" s="0" t="s">
        <v>93</v>
      </c>
      <c r="D910" s="0" t="s">
        <v>1350</v>
      </c>
      <c r="E910" s="5" t="s">
        <v>2634</v>
      </c>
      <c r="F910" s="0" t="s">
        <v>7188</v>
      </c>
      <c r="G910" s="0" t="s">
        <v>6310</v>
      </c>
      <c r="H910" s="2">
        <v>11</v>
      </c>
    </row>
    <row r="911">
      <c r="A911" s="0">
        <v>520</v>
      </c>
      <c r="B911" s="0" t="s">
        <v>28</v>
      </c>
      <c r="C911" s="0" t="s">
        <v>93</v>
      </c>
      <c r="D911" s="0" t="s">
        <v>1350</v>
      </c>
      <c r="E911" s="5" t="s">
        <v>2634</v>
      </c>
      <c r="F911" s="0" t="s">
        <v>7189</v>
      </c>
      <c r="G911" s="0" t="s">
        <v>6269</v>
      </c>
      <c r="H911" s="2">
        <v>100</v>
      </c>
    </row>
    <row r="912">
      <c r="A912" s="0">
        <v>520</v>
      </c>
      <c r="B912" s="0" t="s">
        <v>28</v>
      </c>
      <c r="C912" s="0" t="s">
        <v>93</v>
      </c>
      <c r="D912" s="0" t="s">
        <v>1350</v>
      </c>
      <c r="E912" s="5" t="s">
        <v>2634</v>
      </c>
      <c r="F912" s="0" t="s">
        <v>7190</v>
      </c>
      <c r="G912" s="0" t="s">
        <v>6931</v>
      </c>
      <c r="H912" s="2">
        <v>6</v>
      </c>
    </row>
    <row r="913">
      <c r="A913" s="0">
        <v>520</v>
      </c>
      <c r="B913" s="0" t="s">
        <v>28</v>
      </c>
      <c r="C913" s="0" t="s">
        <v>93</v>
      </c>
      <c r="D913" s="0" t="s">
        <v>1350</v>
      </c>
      <c r="E913" s="5" t="s">
        <v>2634</v>
      </c>
      <c r="F913" s="0" t="s">
        <v>7191</v>
      </c>
      <c r="G913" s="0" t="s">
        <v>6281</v>
      </c>
      <c r="H913" s="2">
        <v>200</v>
      </c>
    </row>
    <row r="914">
      <c r="A914" s="0">
        <v>521</v>
      </c>
      <c r="B914" s="0" t="s">
        <v>28</v>
      </c>
      <c r="C914" s="0" t="s">
        <v>93</v>
      </c>
      <c r="D914" s="0" t="s">
        <v>2637</v>
      </c>
      <c r="E914" s="5" t="s">
        <v>2638</v>
      </c>
      <c r="F914" s="0" t="s">
        <v>7192</v>
      </c>
      <c r="G914" s="0" t="s">
        <v>6269</v>
      </c>
      <c r="H914" s="2">
        <v>200</v>
      </c>
      <c r="I914" s="0" t="s">
        <v>432</v>
      </c>
    </row>
    <row r="915">
      <c r="A915" s="0">
        <v>522</v>
      </c>
      <c r="B915" s="0" t="s">
        <v>28</v>
      </c>
      <c r="C915" s="0" t="s">
        <v>93</v>
      </c>
      <c r="D915" s="0" t="s">
        <v>1037</v>
      </c>
      <c r="E915" s="5" t="s">
        <v>2640</v>
      </c>
      <c r="F915" s="0" t="s">
        <v>7193</v>
      </c>
      <c r="G915" s="0" t="s">
        <v>6353</v>
      </c>
      <c r="H915" s="2">
        <v>10</v>
      </c>
      <c r="I915" s="0" t="s">
        <v>439</v>
      </c>
    </row>
    <row r="916">
      <c r="A916" s="0">
        <v>522</v>
      </c>
      <c r="B916" s="0" t="s">
        <v>28</v>
      </c>
      <c r="C916" s="0" t="s">
        <v>93</v>
      </c>
      <c r="D916" s="0" t="s">
        <v>1037</v>
      </c>
      <c r="E916" s="5" t="s">
        <v>2640</v>
      </c>
      <c r="F916" s="0" t="s">
        <v>7194</v>
      </c>
      <c r="G916" s="0" t="s">
        <v>6303</v>
      </c>
      <c r="H916" s="2">
        <v>10</v>
      </c>
      <c r="I916" s="0" t="s">
        <v>439</v>
      </c>
    </row>
    <row r="917">
      <c r="A917" s="0">
        <v>522</v>
      </c>
      <c r="B917" s="0" t="s">
        <v>28</v>
      </c>
      <c r="C917" s="0" t="s">
        <v>93</v>
      </c>
      <c r="D917" s="0" t="s">
        <v>1037</v>
      </c>
      <c r="E917" s="5" t="s">
        <v>2640</v>
      </c>
      <c r="F917" s="0" t="s">
        <v>7195</v>
      </c>
      <c r="G917" s="0" t="s">
        <v>6283</v>
      </c>
      <c r="H917" s="2">
        <v>10</v>
      </c>
      <c r="I917" s="0" t="s">
        <v>439</v>
      </c>
    </row>
    <row r="918">
      <c r="A918" s="0">
        <v>523</v>
      </c>
      <c r="B918" s="0" t="s">
        <v>28</v>
      </c>
      <c r="C918" s="0" t="s">
        <v>93</v>
      </c>
      <c r="D918" s="0" t="s">
        <v>2644</v>
      </c>
      <c r="E918" s="5" t="s">
        <v>2645</v>
      </c>
      <c r="F918" s="0" t="s">
        <v>7196</v>
      </c>
      <c r="G918" s="0" t="s">
        <v>6472</v>
      </c>
      <c r="H918" s="2">
        <v>48</v>
      </c>
      <c r="I918" s="0" t="s">
        <v>2646</v>
      </c>
    </row>
    <row r="919">
      <c r="A919" s="0">
        <v>524</v>
      </c>
      <c r="B919" s="0" t="s">
        <v>28</v>
      </c>
      <c r="C919" s="0" t="s">
        <v>93</v>
      </c>
      <c r="D919" s="0" t="s">
        <v>1810</v>
      </c>
      <c r="E919" s="5" t="s">
        <v>2650</v>
      </c>
      <c r="F919" s="0" t="s">
        <v>7197</v>
      </c>
      <c r="G919" s="0" t="s">
        <v>6412</v>
      </c>
      <c r="H919" s="2">
        <v>150</v>
      </c>
    </row>
    <row r="920">
      <c r="A920" s="0">
        <v>525</v>
      </c>
      <c r="B920" s="0" t="s">
        <v>28</v>
      </c>
      <c r="C920" s="0" t="s">
        <v>93</v>
      </c>
      <c r="D920" s="0" t="s">
        <v>2654</v>
      </c>
      <c r="E920" s="5" t="s">
        <v>2655</v>
      </c>
      <c r="F920" s="0" t="s">
        <v>7198</v>
      </c>
      <c r="G920" s="0" t="s">
        <v>6269</v>
      </c>
      <c r="H920" s="2">
        <v>20</v>
      </c>
    </row>
    <row r="921">
      <c r="A921" s="0">
        <v>525</v>
      </c>
      <c r="B921" s="0" t="s">
        <v>28</v>
      </c>
      <c r="C921" s="0" t="s">
        <v>93</v>
      </c>
      <c r="D921" s="0" t="s">
        <v>2654</v>
      </c>
      <c r="E921" s="5" t="s">
        <v>2655</v>
      </c>
      <c r="F921" s="0" t="s">
        <v>7199</v>
      </c>
      <c r="G921" s="0" t="s">
        <v>6340</v>
      </c>
      <c r="H921" s="2">
        <v>190</v>
      </c>
    </row>
    <row r="922">
      <c r="A922" s="0">
        <v>526</v>
      </c>
      <c r="B922" s="0" t="s">
        <v>28</v>
      </c>
      <c r="C922" s="0" t="s">
        <v>93</v>
      </c>
      <c r="D922" s="0" t="s">
        <v>2659</v>
      </c>
      <c r="E922" s="5" t="s">
        <v>2660</v>
      </c>
      <c r="F922" s="0" t="s">
        <v>7200</v>
      </c>
      <c r="G922" s="0" t="s">
        <v>6475</v>
      </c>
      <c r="H922" s="2">
        <v>23</v>
      </c>
    </row>
    <row r="923">
      <c r="A923" s="0">
        <v>526</v>
      </c>
      <c r="B923" s="0" t="s">
        <v>28</v>
      </c>
      <c r="C923" s="0" t="s">
        <v>93</v>
      </c>
      <c r="D923" s="0" t="s">
        <v>2659</v>
      </c>
      <c r="E923" s="5" t="s">
        <v>2660</v>
      </c>
      <c r="F923" s="0" t="s">
        <v>7201</v>
      </c>
      <c r="G923" s="0" t="s">
        <v>6310</v>
      </c>
      <c r="H923" s="2">
        <v>134</v>
      </c>
    </row>
    <row r="924">
      <c r="A924" s="0">
        <v>527</v>
      </c>
      <c r="B924" s="0" t="s">
        <v>28</v>
      </c>
      <c r="C924" s="0" t="s">
        <v>93</v>
      </c>
      <c r="D924" s="0" t="s">
        <v>2663</v>
      </c>
      <c r="E924" s="5" t="s">
        <v>2664</v>
      </c>
      <c r="F924" s="0" t="s">
        <v>7202</v>
      </c>
      <c r="G924" s="0" t="s">
        <v>6283</v>
      </c>
      <c r="H924" s="2">
        <v>25</v>
      </c>
    </row>
    <row r="925">
      <c r="A925" s="0">
        <v>527</v>
      </c>
      <c r="B925" s="0" t="s">
        <v>28</v>
      </c>
      <c r="C925" s="0" t="s">
        <v>93</v>
      </c>
      <c r="D925" s="0" t="s">
        <v>2663</v>
      </c>
      <c r="E925" s="5" t="s">
        <v>2664</v>
      </c>
      <c r="F925" s="0" t="s">
        <v>7203</v>
      </c>
      <c r="G925" s="0" t="s">
        <v>6283</v>
      </c>
      <c r="H925" s="2">
        <v>3</v>
      </c>
    </row>
    <row r="926">
      <c r="A926" s="0">
        <v>528</v>
      </c>
      <c r="B926" s="0" t="s">
        <v>28</v>
      </c>
      <c r="C926" s="0" t="s">
        <v>93</v>
      </c>
      <c r="D926" s="0" t="s">
        <v>2669</v>
      </c>
      <c r="E926" s="5" t="s">
        <v>451</v>
      </c>
      <c r="F926" s="0" t="s">
        <v>7204</v>
      </c>
      <c r="G926" s="0" t="s">
        <v>7205</v>
      </c>
      <c r="H926" s="2">
        <v>3</v>
      </c>
    </row>
    <row r="927">
      <c r="A927" s="0">
        <v>528</v>
      </c>
      <c r="B927" s="0" t="s">
        <v>28</v>
      </c>
      <c r="C927" s="0" t="s">
        <v>93</v>
      </c>
      <c r="D927" s="0" t="s">
        <v>2669</v>
      </c>
      <c r="E927" s="5" t="s">
        <v>451</v>
      </c>
      <c r="F927" s="0" t="s">
        <v>7206</v>
      </c>
      <c r="G927" s="0" t="s">
        <v>7207</v>
      </c>
      <c r="H927" s="2">
        <v>60</v>
      </c>
    </row>
    <row r="928">
      <c r="A928" s="0">
        <v>529</v>
      </c>
      <c r="B928" s="0" t="s">
        <v>28</v>
      </c>
      <c r="C928" s="0" t="s">
        <v>93</v>
      </c>
      <c r="D928" s="0" t="s">
        <v>2671</v>
      </c>
      <c r="E928" s="5" t="s">
        <v>2672</v>
      </c>
      <c r="F928" s="0" t="s">
        <v>7208</v>
      </c>
      <c r="G928" s="0" t="s">
        <v>6285</v>
      </c>
      <c r="H928" s="2">
        <v>30</v>
      </c>
    </row>
    <row r="929">
      <c r="A929" s="0">
        <v>529</v>
      </c>
      <c r="B929" s="0" t="s">
        <v>28</v>
      </c>
      <c r="C929" s="0" t="s">
        <v>93</v>
      </c>
      <c r="D929" s="0" t="s">
        <v>2671</v>
      </c>
      <c r="E929" s="5" t="s">
        <v>2672</v>
      </c>
      <c r="F929" s="0" t="s">
        <v>7209</v>
      </c>
      <c r="G929" s="0" t="s">
        <v>6344</v>
      </c>
      <c r="H929" s="2">
        <v>10</v>
      </c>
    </row>
    <row r="930">
      <c r="A930" s="0">
        <v>529</v>
      </c>
      <c r="B930" s="0" t="s">
        <v>28</v>
      </c>
      <c r="C930" s="0" t="s">
        <v>93</v>
      </c>
      <c r="D930" s="0" t="s">
        <v>2671</v>
      </c>
      <c r="E930" s="5" t="s">
        <v>2672</v>
      </c>
      <c r="F930" s="0" t="s">
        <v>7210</v>
      </c>
      <c r="G930" s="0" t="s">
        <v>6335</v>
      </c>
      <c r="H930" s="2">
        <v>40</v>
      </c>
    </row>
    <row r="931">
      <c r="A931" s="0">
        <v>529</v>
      </c>
      <c r="B931" s="0" t="s">
        <v>28</v>
      </c>
      <c r="C931" s="0" t="s">
        <v>93</v>
      </c>
      <c r="D931" s="0" t="s">
        <v>2671</v>
      </c>
      <c r="E931" s="5" t="s">
        <v>2672</v>
      </c>
      <c r="F931" s="0" t="s">
        <v>7211</v>
      </c>
      <c r="G931" s="0" t="s">
        <v>6324</v>
      </c>
      <c r="H931" s="2">
        <v>50</v>
      </c>
    </row>
    <row r="932">
      <c r="A932" s="0">
        <v>529</v>
      </c>
      <c r="B932" s="0" t="s">
        <v>28</v>
      </c>
      <c r="C932" s="0" t="s">
        <v>93</v>
      </c>
      <c r="D932" s="0" t="s">
        <v>2671</v>
      </c>
      <c r="E932" s="5" t="s">
        <v>2672</v>
      </c>
      <c r="F932" s="0" t="s">
        <v>7212</v>
      </c>
      <c r="G932" s="0" t="s">
        <v>6335</v>
      </c>
      <c r="H932" s="2">
        <v>40</v>
      </c>
    </row>
    <row r="933">
      <c r="A933" s="0">
        <v>529</v>
      </c>
      <c r="B933" s="0" t="s">
        <v>28</v>
      </c>
      <c r="C933" s="0" t="s">
        <v>93</v>
      </c>
      <c r="D933" s="0" t="s">
        <v>2671</v>
      </c>
      <c r="E933" s="5" t="s">
        <v>2672</v>
      </c>
      <c r="F933" s="0" t="s">
        <v>7213</v>
      </c>
      <c r="G933" s="0" t="s">
        <v>6324</v>
      </c>
      <c r="H933" s="2">
        <v>90</v>
      </c>
    </row>
    <row r="934">
      <c r="A934" s="0">
        <v>529</v>
      </c>
      <c r="B934" s="0" t="s">
        <v>28</v>
      </c>
      <c r="C934" s="0" t="s">
        <v>93</v>
      </c>
      <c r="D934" s="0" t="s">
        <v>2671</v>
      </c>
      <c r="E934" s="5" t="s">
        <v>2672</v>
      </c>
      <c r="F934" s="0" t="s">
        <v>7214</v>
      </c>
      <c r="G934" s="0" t="s">
        <v>6344</v>
      </c>
      <c r="H934" s="2">
        <v>110</v>
      </c>
    </row>
    <row r="935">
      <c r="A935" s="0">
        <v>530</v>
      </c>
      <c r="B935" s="0" t="s">
        <v>28</v>
      </c>
      <c r="C935" s="0" t="s">
        <v>93</v>
      </c>
      <c r="D935" s="0" t="s">
        <v>2674</v>
      </c>
      <c r="E935" s="5" t="s">
        <v>2675</v>
      </c>
      <c r="F935" s="0" t="s">
        <v>7215</v>
      </c>
      <c r="G935" s="0" t="s">
        <v>6439</v>
      </c>
      <c r="H935" s="2">
        <v>3</v>
      </c>
    </row>
    <row r="936">
      <c r="A936" s="0">
        <v>531</v>
      </c>
      <c r="B936" s="0" t="s">
        <v>28</v>
      </c>
      <c r="C936" s="0" t="s">
        <v>93</v>
      </c>
      <c r="D936" s="0" t="s">
        <v>2679</v>
      </c>
      <c r="E936" s="5" t="s">
        <v>2680</v>
      </c>
      <c r="F936" s="0" t="s">
        <v>7216</v>
      </c>
      <c r="G936" s="0" t="s">
        <v>6290</v>
      </c>
      <c r="H936" s="2">
        <v>60</v>
      </c>
    </row>
    <row r="937">
      <c r="A937" s="0">
        <v>531</v>
      </c>
      <c r="B937" s="0" t="s">
        <v>28</v>
      </c>
      <c r="C937" s="0" t="s">
        <v>93</v>
      </c>
      <c r="D937" s="0" t="s">
        <v>2679</v>
      </c>
      <c r="E937" s="5" t="s">
        <v>2680</v>
      </c>
      <c r="F937" s="0" t="s">
        <v>7217</v>
      </c>
      <c r="G937" s="0" t="s">
        <v>6290</v>
      </c>
      <c r="H937" s="2">
        <v>30</v>
      </c>
    </row>
    <row r="938">
      <c r="A938" s="0">
        <v>532</v>
      </c>
      <c r="B938" s="0" t="s">
        <v>28</v>
      </c>
      <c r="C938" s="0" t="s">
        <v>93</v>
      </c>
      <c r="D938" s="0" t="s">
        <v>2682</v>
      </c>
      <c r="E938" s="5" t="s">
        <v>2683</v>
      </c>
      <c r="F938" s="0" t="s">
        <v>7218</v>
      </c>
      <c r="G938" s="0" t="s">
        <v>6303</v>
      </c>
      <c r="H938" s="2">
        <v>75</v>
      </c>
    </row>
    <row r="939">
      <c r="A939" s="0">
        <v>533</v>
      </c>
      <c r="B939" s="0" t="s">
        <v>28</v>
      </c>
      <c r="C939" s="0" t="s">
        <v>93</v>
      </c>
      <c r="D939" s="0" t="s">
        <v>1403</v>
      </c>
      <c r="E939" s="5" t="s">
        <v>2688</v>
      </c>
      <c r="F939" s="0" t="s">
        <v>7219</v>
      </c>
      <c r="G939" s="0" t="s">
        <v>7220</v>
      </c>
      <c r="H939" s="2">
        <v>140</v>
      </c>
    </row>
    <row r="940">
      <c r="A940" s="0">
        <v>534</v>
      </c>
      <c r="B940" s="0" t="s">
        <v>28</v>
      </c>
      <c r="C940" s="0" t="s">
        <v>93</v>
      </c>
      <c r="D940" s="0" t="s">
        <v>1982</v>
      </c>
      <c r="E940" s="5" t="s">
        <v>2693</v>
      </c>
      <c r="F940" s="0" t="s">
        <v>7221</v>
      </c>
      <c r="G940" s="0" t="s">
        <v>6283</v>
      </c>
      <c r="H940" s="2">
        <v>4</v>
      </c>
      <c r="I940" s="0" t="s">
        <v>1382</v>
      </c>
    </row>
    <row r="941">
      <c r="A941" s="0">
        <v>534</v>
      </c>
      <c r="B941" s="0" t="s">
        <v>28</v>
      </c>
      <c r="C941" s="0" t="s">
        <v>93</v>
      </c>
      <c r="D941" s="0" t="s">
        <v>1982</v>
      </c>
      <c r="E941" s="5" t="s">
        <v>2693</v>
      </c>
      <c r="F941" s="0" t="s">
        <v>7222</v>
      </c>
      <c r="G941" s="0" t="s">
        <v>6340</v>
      </c>
      <c r="H941" s="2">
        <v>25</v>
      </c>
      <c r="I941" s="0" t="s">
        <v>1382</v>
      </c>
    </row>
    <row r="942">
      <c r="A942" s="0">
        <v>535</v>
      </c>
      <c r="B942" s="0" t="s">
        <v>28</v>
      </c>
      <c r="C942" s="0" t="s">
        <v>93</v>
      </c>
      <c r="D942" s="0" t="s">
        <v>1409</v>
      </c>
      <c r="E942" s="5" t="s">
        <v>2697</v>
      </c>
      <c r="F942" s="0" t="s">
        <v>7223</v>
      </c>
      <c r="G942" s="0" t="s">
        <v>7224</v>
      </c>
      <c r="H942" s="2">
        <v>21</v>
      </c>
    </row>
    <row r="943">
      <c r="A943" s="0">
        <v>536</v>
      </c>
      <c r="B943" s="0" t="s">
        <v>28</v>
      </c>
      <c r="C943" s="0" t="s">
        <v>93</v>
      </c>
      <c r="D943" s="0" t="s">
        <v>2700</v>
      </c>
      <c r="E943" s="5" t="s">
        <v>2701</v>
      </c>
      <c r="H943" s="2">
        <v>20</v>
      </c>
      <c r="I943" s="0" t="s">
        <v>2702</v>
      </c>
    </row>
    <row r="944">
      <c r="A944" s="0">
        <v>536</v>
      </c>
      <c r="B944" s="0" t="s">
        <v>28</v>
      </c>
      <c r="C944" s="0" t="s">
        <v>93</v>
      </c>
      <c r="D944" s="0" t="s">
        <v>2700</v>
      </c>
      <c r="E944" s="5" t="s">
        <v>2701</v>
      </c>
      <c r="F944" s="0" t="s">
        <v>7225</v>
      </c>
      <c r="G944" s="0" t="s">
        <v>6473</v>
      </c>
      <c r="H944" s="2">
        <v>1</v>
      </c>
      <c r="I944" s="0" t="s">
        <v>2702</v>
      </c>
    </row>
    <row r="945">
      <c r="A945" s="0">
        <v>537</v>
      </c>
      <c r="B945" s="0" t="s">
        <v>28</v>
      </c>
      <c r="C945" s="0" t="s">
        <v>93</v>
      </c>
      <c r="D945" s="0" t="s">
        <v>1988</v>
      </c>
      <c r="E945" s="5" t="s">
        <v>2705</v>
      </c>
      <c r="F945" s="0" t="s">
        <v>7226</v>
      </c>
      <c r="G945" s="0" t="s">
        <v>6340</v>
      </c>
      <c r="H945" s="2">
        <v>68</v>
      </c>
      <c r="I945" s="0" t="s">
        <v>1388</v>
      </c>
    </row>
    <row r="946">
      <c r="A946" s="0">
        <v>537</v>
      </c>
      <c r="B946" s="0" t="s">
        <v>28</v>
      </c>
      <c r="C946" s="0" t="s">
        <v>93</v>
      </c>
      <c r="D946" s="0" t="s">
        <v>1988</v>
      </c>
      <c r="E946" s="5" t="s">
        <v>2705</v>
      </c>
      <c r="F946" s="0" t="s">
        <v>7227</v>
      </c>
      <c r="G946" s="0" t="s">
        <v>6353</v>
      </c>
      <c r="H946" s="2">
        <v>50</v>
      </c>
      <c r="I946" s="0" t="s">
        <v>1388</v>
      </c>
    </row>
    <row r="947">
      <c r="A947" s="0">
        <v>538</v>
      </c>
      <c r="B947" s="0" t="s">
        <v>28</v>
      </c>
      <c r="C947" s="0" t="s">
        <v>93</v>
      </c>
      <c r="D947" s="0" t="s">
        <v>1421</v>
      </c>
      <c r="E947" s="5" t="s">
        <v>2708</v>
      </c>
      <c r="H947" s="2">
        <v>2</v>
      </c>
    </row>
    <row r="948">
      <c r="A948" s="0">
        <v>539</v>
      </c>
      <c r="B948" s="0" t="s">
        <v>28</v>
      </c>
      <c r="C948" s="0" t="s">
        <v>93</v>
      </c>
      <c r="D948" s="0" t="s">
        <v>2710</v>
      </c>
      <c r="E948" s="5" t="s">
        <v>2711</v>
      </c>
      <c r="F948" s="0" t="s">
        <v>7228</v>
      </c>
      <c r="G948" s="0" t="s">
        <v>6369</v>
      </c>
      <c r="H948" s="2">
        <v>8</v>
      </c>
    </row>
    <row r="949">
      <c r="A949" s="0">
        <v>539</v>
      </c>
      <c r="B949" s="0" t="s">
        <v>28</v>
      </c>
      <c r="C949" s="0" t="s">
        <v>93</v>
      </c>
      <c r="D949" s="0" t="s">
        <v>2710</v>
      </c>
      <c r="E949" s="5" t="s">
        <v>2711</v>
      </c>
      <c r="F949" s="0" t="s">
        <v>7229</v>
      </c>
      <c r="G949" s="0" t="s">
        <v>6340</v>
      </c>
      <c r="H949" s="2">
        <v>3</v>
      </c>
    </row>
    <row r="950">
      <c r="A950" s="0">
        <v>539</v>
      </c>
      <c r="B950" s="0" t="s">
        <v>28</v>
      </c>
      <c r="C950" s="0" t="s">
        <v>93</v>
      </c>
      <c r="D950" s="0" t="s">
        <v>2710</v>
      </c>
      <c r="E950" s="5" t="s">
        <v>2711</v>
      </c>
      <c r="F950" s="0" t="s">
        <v>7230</v>
      </c>
      <c r="G950" s="0" t="s">
        <v>6453</v>
      </c>
      <c r="H950" s="2">
        <v>1</v>
      </c>
    </row>
    <row r="951">
      <c r="A951" s="0">
        <v>539</v>
      </c>
      <c r="B951" s="0" t="s">
        <v>28</v>
      </c>
      <c r="C951" s="0" t="s">
        <v>93</v>
      </c>
      <c r="D951" s="0" t="s">
        <v>2710</v>
      </c>
      <c r="E951" s="5" t="s">
        <v>2711</v>
      </c>
      <c r="F951" s="0" t="s">
        <v>7231</v>
      </c>
      <c r="G951" s="0" t="s">
        <v>6305</v>
      </c>
      <c r="H951" s="2">
        <v>1</v>
      </c>
    </row>
    <row r="952">
      <c r="A952" s="0">
        <v>539</v>
      </c>
      <c r="B952" s="0" t="s">
        <v>28</v>
      </c>
      <c r="C952" s="0" t="s">
        <v>93</v>
      </c>
      <c r="D952" s="0" t="s">
        <v>2710</v>
      </c>
      <c r="E952" s="5" t="s">
        <v>2711</v>
      </c>
      <c r="F952" s="0" t="s">
        <v>7232</v>
      </c>
      <c r="G952" s="0" t="s">
        <v>6456</v>
      </c>
      <c r="H952" s="2">
        <v>1</v>
      </c>
    </row>
    <row r="953">
      <c r="A953" s="0">
        <v>540</v>
      </c>
      <c r="B953" s="0" t="s">
        <v>28</v>
      </c>
      <c r="C953" s="0" t="s">
        <v>93</v>
      </c>
      <c r="D953" s="0" t="s">
        <v>2715</v>
      </c>
      <c r="E953" s="5" t="s">
        <v>2716</v>
      </c>
      <c r="F953" s="0" t="s">
        <v>7233</v>
      </c>
      <c r="G953" s="0" t="s">
        <v>6285</v>
      </c>
      <c r="H953" s="2">
        <v>16</v>
      </c>
    </row>
    <row r="954">
      <c r="A954" s="0">
        <v>540</v>
      </c>
      <c r="B954" s="0" t="s">
        <v>28</v>
      </c>
      <c r="C954" s="0" t="s">
        <v>93</v>
      </c>
      <c r="D954" s="0" t="s">
        <v>2715</v>
      </c>
      <c r="E954" s="5" t="s">
        <v>2716</v>
      </c>
      <c r="F954" s="0" t="s">
        <v>7234</v>
      </c>
      <c r="G954" s="0" t="s">
        <v>7026</v>
      </c>
      <c r="H954" s="2">
        <v>13</v>
      </c>
    </row>
    <row r="955">
      <c r="A955" s="0">
        <v>540</v>
      </c>
      <c r="B955" s="0" t="s">
        <v>28</v>
      </c>
      <c r="C955" s="0" t="s">
        <v>93</v>
      </c>
      <c r="D955" s="0" t="s">
        <v>2715</v>
      </c>
      <c r="E955" s="5" t="s">
        <v>2716</v>
      </c>
      <c r="F955" s="0" t="s">
        <v>7235</v>
      </c>
      <c r="G955" s="0" t="s">
        <v>6288</v>
      </c>
      <c r="H955" s="2">
        <v>6</v>
      </c>
    </row>
    <row r="956">
      <c r="A956" s="0">
        <v>540</v>
      </c>
      <c r="B956" s="0" t="s">
        <v>28</v>
      </c>
      <c r="C956" s="0" t="s">
        <v>93</v>
      </c>
      <c r="D956" s="0" t="s">
        <v>2715</v>
      </c>
      <c r="E956" s="5" t="s">
        <v>2716</v>
      </c>
      <c r="F956" s="0" t="s">
        <v>6370</v>
      </c>
      <c r="G956" s="0" t="s">
        <v>6290</v>
      </c>
      <c r="H956" s="2">
        <v>46</v>
      </c>
    </row>
    <row r="957">
      <c r="A957" s="0">
        <v>540</v>
      </c>
      <c r="B957" s="0" t="s">
        <v>28</v>
      </c>
      <c r="C957" s="0" t="s">
        <v>93</v>
      </c>
      <c r="D957" s="0" t="s">
        <v>2715</v>
      </c>
      <c r="E957" s="5" t="s">
        <v>2716</v>
      </c>
      <c r="F957" s="0" t="s">
        <v>7236</v>
      </c>
      <c r="G957" s="0" t="s">
        <v>6353</v>
      </c>
      <c r="H957" s="2">
        <v>1</v>
      </c>
    </row>
    <row r="958">
      <c r="A958" s="0">
        <v>540</v>
      </c>
      <c r="B958" s="0" t="s">
        <v>28</v>
      </c>
      <c r="C958" s="0" t="s">
        <v>93</v>
      </c>
      <c r="D958" s="0" t="s">
        <v>2715</v>
      </c>
      <c r="E958" s="5" t="s">
        <v>2716</v>
      </c>
      <c r="F958" s="0" t="s">
        <v>7237</v>
      </c>
      <c r="G958" s="0" t="s">
        <v>6340</v>
      </c>
      <c r="H958" s="2">
        <v>110</v>
      </c>
    </row>
    <row r="959">
      <c r="A959" s="0">
        <v>540</v>
      </c>
      <c r="B959" s="0" t="s">
        <v>28</v>
      </c>
      <c r="C959" s="0" t="s">
        <v>93</v>
      </c>
      <c r="D959" s="0" t="s">
        <v>2715</v>
      </c>
      <c r="E959" s="5" t="s">
        <v>2716</v>
      </c>
      <c r="F959" s="0" t="s">
        <v>7238</v>
      </c>
      <c r="G959" s="0" t="s">
        <v>6290</v>
      </c>
      <c r="H959" s="2">
        <v>290</v>
      </c>
    </row>
    <row r="960">
      <c r="A960" s="0">
        <v>540</v>
      </c>
      <c r="B960" s="0" t="s">
        <v>28</v>
      </c>
      <c r="C960" s="0" t="s">
        <v>93</v>
      </c>
      <c r="D960" s="0" t="s">
        <v>2715</v>
      </c>
      <c r="E960" s="5" t="s">
        <v>2716</v>
      </c>
      <c r="F960" s="0" t="s">
        <v>7239</v>
      </c>
      <c r="G960" s="0" t="s">
        <v>7240</v>
      </c>
      <c r="H960" s="2">
        <v>350</v>
      </c>
    </row>
    <row r="961">
      <c r="A961" s="0">
        <v>541</v>
      </c>
      <c r="B961" s="0" t="s">
        <v>28</v>
      </c>
      <c r="C961" s="0" t="s">
        <v>93</v>
      </c>
      <c r="D961" s="0" t="s">
        <v>1651</v>
      </c>
      <c r="E961" s="5" t="s">
        <v>2718</v>
      </c>
      <c r="F961" s="0" t="s">
        <v>7241</v>
      </c>
      <c r="G961" s="0" t="s">
        <v>6353</v>
      </c>
      <c r="H961" s="2">
        <v>24</v>
      </c>
    </row>
    <row r="962">
      <c r="A962" s="0">
        <v>542</v>
      </c>
      <c r="B962" s="0" t="s">
        <v>28</v>
      </c>
      <c r="C962" s="0" t="s">
        <v>93</v>
      </c>
      <c r="D962" s="0" t="s">
        <v>1845</v>
      </c>
      <c r="E962" s="5" t="s">
        <v>2722</v>
      </c>
      <c r="F962" s="0" t="s">
        <v>7242</v>
      </c>
      <c r="G962" s="0" t="s">
        <v>6288</v>
      </c>
      <c r="H962" s="2">
        <v>1</v>
      </c>
    </row>
    <row r="963">
      <c r="A963" s="0">
        <v>543</v>
      </c>
      <c r="B963" s="0" t="s">
        <v>28</v>
      </c>
      <c r="C963" s="0" t="s">
        <v>93</v>
      </c>
      <c r="D963" s="0" t="s">
        <v>1469</v>
      </c>
      <c r="E963" s="5" t="s">
        <v>2726</v>
      </c>
      <c r="H963" s="2">
        <v>2</v>
      </c>
      <c r="I963" s="0" t="s">
        <v>1400</v>
      </c>
    </row>
    <row r="964">
      <c r="A964" s="0">
        <v>544</v>
      </c>
      <c r="B964" s="0" t="s">
        <v>28</v>
      </c>
      <c r="C964" s="0" t="s">
        <v>93</v>
      </c>
      <c r="D964" s="0" t="s">
        <v>2053</v>
      </c>
      <c r="E964" s="5" t="s">
        <v>2728</v>
      </c>
      <c r="F964" s="0" t="s">
        <v>7243</v>
      </c>
      <c r="G964" s="0" t="s">
        <v>6369</v>
      </c>
      <c r="H964" s="2">
        <v>10</v>
      </c>
      <c r="I964" s="0" t="s">
        <v>1405</v>
      </c>
    </row>
    <row r="965">
      <c r="A965" s="0">
        <v>544</v>
      </c>
      <c r="B965" s="0" t="s">
        <v>28</v>
      </c>
      <c r="C965" s="0" t="s">
        <v>93</v>
      </c>
      <c r="D965" s="0" t="s">
        <v>2053</v>
      </c>
      <c r="E965" s="5" t="s">
        <v>2728</v>
      </c>
      <c r="F965" s="0" t="s">
        <v>7244</v>
      </c>
      <c r="G965" s="0" t="s">
        <v>6344</v>
      </c>
      <c r="H965" s="2">
        <v>12</v>
      </c>
      <c r="I965" s="0" t="s">
        <v>1405</v>
      </c>
    </row>
    <row r="966">
      <c r="A966" s="0">
        <v>545</v>
      </c>
      <c r="B966" s="0" t="s">
        <v>28</v>
      </c>
      <c r="C966" s="0" t="s">
        <v>93</v>
      </c>
      <c r="D966" s="0" t="s">
        <v>2731</v>
      </c>
      <c r="E966" s="5" t="s">
        <v>2732</v>
      </c>
      <c r="F966" s="0" t="s">
        <v>7245</v>
      </c>
      <c r="G966" s="0" t="s">
        <v>6475</v>
      </c>
      <c r="H966" s="2">
        <v>6</v>
      </c>
      <c r="I966" s="0" t="s">
        <v>2734</v>
      </c>
    </row>
    <row r="967">
      <c r="A967" s="0">
        <v>545</v>
      </c>
      <c r="B967" s="0" t="s">
        <v>28</v>
      </c>
      <c r="C967" s="0" t="s">
        <v>93</v>
      </c>
      <c r="D967" s="0" t="s">
        <v>2731</v>
      </c>
      <c r="E967" s="5" t="s">
        <v>2732</v>
      </c>
      <c r="F967" s="0" t="s">
        <v>7246</v>
      </c>
      <c r="G967" s="0" t="s">
        <v>6416</v>
      </c>
      <c r="H967" s="2">
        <v>98</v>
      </c>
      <c r="I967" s="0" t="s">
        <v>2734</v>
      </c>
    </row>
    <row r="968">
      <c r="A968" s="0">
        <v>546</v>
      </c>
      <c r="B968" s="0" t="s">
        <v>28</v>
      </c>
      <c r="C968" s="0" t="s">
        <v>93</v>
      </c>
      <c r="D968" s="0" t="s">
        <v>2738</v>
      </c>
      <c r="E968" s="5" t="s">
        <v>2739</v>
      </c>
      <c r="F968" s="0" t="s">
        <v>7247</v>
      </c>
      <c r="G968" s="0" t="s">
        <v>7248</v>
      </c>
      <c r="H968" s="2">
        <v>1</v>
      </c>
    </row>
    <row r="969">
      <c r="A969" s="0">
        <v>546</v>
      </c>
      <c r="B969" s="0" t="s">
        <v>28</v>
      </c>
      <c r="C969" s="0" t="s">
        <v>93</v>
      </c>
      <c r="D969" s="0" t="s">
        <v>2738</v>
      </c>
      <c r="E969" s="5" t="s">
        <v>2739</v>
      </c>
      <c r="F969" s="0" t="s">
        <v>7249</v>
      </c>
      <c r="G969" s="0" t="s">
        <v>7250</v>
      </c>
      <c r="H969" s="2">
        <v>5</v>
      </c>
    </row>
    <row r="970">
      <c r="A970" s="0">
        <v>546</v>
      </c>
      <c r="B970" s="0" t="s">
        <v>28</v>
      </c>
      <c r="C970" s="0" t="s">
        <v>93</v>
      </c>
      <c r="D970" s="0" t="s">
        <v>2738</v>
      </c>
      <c r="E970" s="5" t="s">
        <v>2739</v>
      </c>
      <c r="F970" s="0" t="s">
        <v>7251</v>
      </c>
      <c r="G970" s="0" t="s">
        <v>7252</v>
      </c>
      <c r="H970" s="2">
        <v>2</v>
      </c>
    </row>
    <row r="971">
      <c r="A971" s="0">
        <v>547</v>
      </c>
      <c r="B971" s="0" t="s">
        <v>28</v>
      </c>
      <c r="C971" s="0" t="s">
        <v>93</v>
      </c>
      <c r="D971" s="0" t="s">
        <v>2743</v>
      </c>
      <c r="E971" s="5" t="s">
        <v>2744</v>
      </c>
      <c r="F971" s="0" t="s">
        <v>7253</v>
      </c>
      <c r="G971" s="0" t="s">
        <v>7254</v>
      </c>
      <c r="H971" s="2">
        <v>1</v>
      </c>
    </row>
    <row r="972">
      <c r="A972" s="0">
        <v>547</v>
      </c>
      <c r="B972" s="0" t="s">
        <v>28</v>
      </c>
      <c r="C972" s="0" t="s">
        <v>93</v>
      </c>
      <c r="D972" s="0" t="s">
        <v>2743</v>
      </c>
      <c r="E972" s="5" t="s">
        <v>2744</v>
      </c>
      <c r="F972" s="0" t="s">
        <v>7255</v>
      </c>
      <c r="G972" s="0" t="s">
        <v>7256</v>
      </c>
      <c r="H972" s="2">
        <v>7</v>
      </c>
    </row>
    <row r="973">
      <c r="A973" s="0">
        <v>547</v>
      </c>
      <c r="B973" s="0" t="s">
        <v>28</v>
      </c>
      <c r="C973" s="0" t="s">
        <v>93</v>
      </c>
      <c r="D973" s="0" t="s">
        <v>2743</v>
      </c>
      <c r="E973" s="5" t="s">
        <v>2744</v>
      </c>
      <c r="F973" s="0" t="s">
        <v>7257</v>
      </c>
      <c r="G973" s="0" t="s">
        <v>7258</v>
      </c>
      <c r="H973" s="2">
        <v>8</v>
      </c>
    </row>
    <row r="974">
      <c r="A974" s="0">
        <v>548</v>
      </c>
      <c r="B974" s="0" t="s">
        <v>28</v>
      </c>
      <c r="C974" s="0" t="s">
        <v>93</v>
      </c>
      <c r="D974" s="0" t="s">
        <v>1500</v>
      </c>
      <c r="E974" s="5" t="s">
        <v>2747</v>
      </c>
      <c r="F974" s="0" t="s">
        <v>7259</v>
      </c>
      <c r="G974" s="0" t="s">
        <v>6326</v>
      </c>
      <c r="H974" s="2">
        <v>10</v>
      </c>
    </row>
    <row r="975">
      <c r="A975" s="0">
        <v>548</v>
      </c>
      <c r="B975" s="0" t="s">
        <v>28</v>
      </c>
      <c r="C975" s="0" t="s">
        <v>93</v>
      </c>
      <c r="D975" s="0" t="s">
        <v>1500</v>
      </c>
      <c r="E975" s="5" t="s">
        <v>2747</v>
      </c>
      <c r="F975" s="0" t="s">
        <v>7260</v>
      </c>
      <c r="G975" s="0" t="s">
        <v>7261</v>
      </c>
      <c r="H975" s="2">
        <v>6</v>
      </c>
    </row>
    <row r="976">
      <c r="A976" s="0">
        <v>548</v>
      </c>
      <c r="B976" s="0" t="s">
        <v>28</v>
      </c>
      <c r="C976" s="0" t="s">
        <v>93</v>
      </c>
      <c r="D976" s="0" t="s">
        <v>1500</v>
      </c>
      <c r="E976" s="5" t="s">
        <v>2747</v>
      </c>
      <c r="F976" s="0" t="s">
        <v>7262</v>
      </c>
      <c r="G976" s="0" t="s">
        <v>7261</v>
      </c>
      <c r="H976" s="2">
        <v>1</v>
      </c>
    </row>
    <row r="977">
      <c r="A977" s="0">
        <v>549</v>
      </c>
      <c r="B977" s="0" t="s">
        <v>28</v>
      </c>
      <c r="C977" s="0" t="s">
        <v>93</v>
      </c>
      <c r="D977" s="0" t="s">
        <v>2750</v>
      </c>
      <c r="E977" s="5" t="s">
        <v>2751</v>
      </c>
      <c r="F977" s="0" t="s">
        <v>7263</v>
      </c>
      <c r="G977" s="0" t="s">
        <v>6416</v>
      </c>
      <c r="H977" s="2">
        <v>5</v>
      </c>
    </row>
    <row r="978">
      <c r="A978" s="0">
        <v>549</v>
      </c>
      <c r="B978" s="0" t="s">
        <v>28</v>
      </c>
      <c r="C978" s="0" t="s">
        <v>93</v>
      </c>
      <c r="D978" s="0" t="s">
        <v>2750</v>
      </c>
      <c r="E978" s="5" t="s">
        <v>2751</v>
      </c>
      <c r="F978" s="0" t="s">
        <v>7264</v>
      </c>
      <c r="G978" s="0" t="s">
        <v>6344</v>
      </c>
      <c r="H978" s="2">
        <v>6</v>
      </c>
    </row>
    <row r="979">
      <c r="A979" s="0">
        <v>549</v>
      </c>
      <c r="B979" s="0" t="s">
        <v>28</v>
      </c>
      <c r="C979" s="0" t="s">
        <v>93</v>
      </c>
      <c r="D979" s="0" t="s">
        <v>2750</v>
      </c>
      <c r="E979" s="5" t="s">
        <v>2751</v>
      </c>
      <c r="F979" s="0" t="s">
        <v>7265</v>
      </c>
      <c r="G979" s="0" t="s">
        <v>7266</v>
      </c>
      <c r="H979" s="2">
        <v>33</v>
      </c>
    </row>
    <row r="980">
      <c r="A980" s="0">
        <v>550</v>
      </c>
      <c r="B980" s="0" t="s">
        <v>28</v>
      </c>
      <c r="C980" s="0" t="s">
        <v>93</v>
      </c>
      <c r="D980" s="0" t="s">
        <v>1515</v>
      </c>
      <c r="E980" s="5" t="s">
        <v>2753</v>
      </c>
      <c r="F980" s="0" t="s">
        <v>7267</v>
      </c>
      <c r="G980" s="0" t="s">
        <v>6269</v>
      </c>
      <c r="H980" s="2">
        <v>2</v>
      </c>
    </row>
    <row r="981">
      <c r="A981" s="0">
        <v>550</v>
      </c>
      <c r="B981" s="0" t="s">
        <v>28</v>
      </c>
      <c r="C981" s="0" t="s">
        <v>93</v>
      </c>
      <c r="D981" s="0" t="s">
        <v>1515</v>
      </c>
      <c r="E981" s="5" t="s">
        <v>2753</v>
      </c>
      <c r="F981" s="0" t="s">
        <v>7268</v>
      </c>
      <c r="G981" s="0" t="s">
        <v>6381</v>
      </c>
      <c r="H981" s="2">
        <v>28</v>
      </c>
    </row>
    <row r="982">
      <c r="A982" s="0">
        <v>551</v>
      </c>
      <c r="B982" s="0" t="s">
        <v>28</v>
      </c>
      <c r="C982" s="0" t="s">
        <v>93</v>
      </c>
      <c r="D982" s="0" t="s">
        <v>2755</v>
      </c>
      <c r="E982" s="5" t="s">
        <v>2756</v>
      </c>
      <c r="F982" s="0" t="s">
        <v>7269</v>
      </c>
      <c r="G982" s="0" t="s">
        <v>6290</v>
      </c>
      <c r="H982" s="2">
        <v>33</v>
      </c>
    </row>
    <row r="983">
      <c r="A983" s="0">
        <v>552</v>
      </c>
      <c r="B983" s="0" t="s">
        <v>28</v>
      </c>
      <c r="C983" s="0" t="s">
        <v>93</v>
      </c>
      <c r="D983" s="0" t="s">
        <v>1474</v>
      </c>
      <c r="E983" s="5" t="s">
        <v>2758</v>
      </c>
      <c r="F983" s="0" t="s">
        <v>7270</v>
      </c>
      <c r="G983" s="0" t="s">
        <v>7271</v>
      </c>
      <c r="H983" s="2">
        <v>1</v>
      </c>
    </row>
    <row r="984">
      <c r="A984" s="0">
        <v>553</v>
      </c>
      <c r="B984" s="0" t="s">
        <v>28</v>
      </c>
      <c r="C984" s="0" t="s">
        <v>93</v>
      </c>
      <c r="D984" s="0" t="s">
        <v>2761</v>
      </c>
      <c r="E984" s="5" t="s">
        <v>553</v>
      </c>
      <c r="F984" s="0" t="s">
        <v>7272</v>
      </c>
      <c r="G984" s="0" t="s">
        <v>6412</v>
      </c>
      <c r="H984" s="2">
        <v>2</v>
      </c>
    </row>
    <row r="985">
      <c r="A985" s="0">
        <v>553</v>
      </c>
      <c r="B985" s="0" t="s">
        <v>28</v>
      </c>
      <c r="C985" s="0" t="s">
        <v>93</v>
      </c>
      <c r="D985" s="0" t="s">
        <v>2761</v>
      </c>
      <c r="E985" s="5" t="s">
        <v>553</v>
      </c>
      <c r="F985" s="0" t="s">
        <v>7273</v>
      </c>
      <c r="G985" s="0" t="s">
        <v>6412</v>
      </c>
      <c r="H985" s="2">
        <v>1</v>
      </c>
    </row>
    <row r="986">
      <c r="A986" s="0">
        <v>553</v>
      </c>
      <c r="B986" s="0" t="s">
        <v>28</v>
      </c>
      <c r="C986" s="0" t="s">
        <v>93</v>
      </c>
      <c r="D986" s="0" t="s">
        <v>2761</v>
      </c>
      <c r="E986" s="5" t="s">
        <v>553</v>
      </c>
      <c r="F986" s="0" t="s">
        <v>7274</v>
      </c>
      <c r="G986" s="0" t="s">
        <v>6301</v>
      </c>
      <c r="H986" s="2">
        <v>1</v>
      </c>
    </row>
    <row r="987">
      <c r="A987" s="0">
        <v>553</v>
      </c>
      <c r="B987" s="0" t="s">
        <v>28</v>
      </c>
      <c r="C987" s="0" t="s">
        <v>93</v>
      </c>
      <c r="D987" s="0" t="s">
        <v>2761</v>
      </c>
      <c r="E987" s="5" t="s">
        <v>553</v>
      </c>
      <c r="F987" s="0" t="s">
        <v>7275</v>
      </c>
      <c r="G987" s="0" t="s">
        <v>6472</v>
      </c>
      <c r="H987" s="2">
        <v>5</v>
      </c>
    </row>
    <row r="988">
      <c r="A988" s="0">
        <v>553</v>
      </c>
      <c r="B988" s="0" t="s">
        <v>28</v>
      </c>
      <c r="C988" s="0" t="s">
        <v>93</v>
      </c>
      <c r="D988" s="0" t="s">
        <v>2761</v>
      </c>
      <c r="E988" s="5" t="s">
        <v>553</v>
      </c>
      <c r="F988" s="0" t="s">
        <v>7276</v>
      </c>
      <c r="G988" s="0" t="s">
        <v>6473</v>
      </c>
      <c r="H988" s="2">
        <v>1</v>
      </c>
    </row>
    <row r="989">
      <c r="A989" s="0">
        <v>553</v>
      </c>
      <c r="B989" s="0" t="s">
        <v>28</v>
      </c>
      <c r="C989" s="0" t="s">
        <v>93</v>
      </c>
      <c r="D989" s="0" t="s">
        <v>2761</v>
      </c>
      <c r="E989" s="5" t="s">
        <v>553</v>
      </c>
      <c r="F989" s="0" t="s">
        <v>7277</v>
      </c>
      <c r="G989" s="0" t="s">
        <v>7278</v>
      </c>
      <c r="H989" s="2">
        <v>615</v>
      </c>
    </row>
    <row r="990">
      <c r="A990" s="0">
        <v>553</v>
      </c>
      <c r="B990" s="0" t="s">
        <v>28</v>
      </c>
      <c r="C990" s="0" t="s">
        <v>93</v>
      </c>
      <c r="D990" s="0" t="s">
        <v>2761</v>
      </c>
      <c r="E990" s="5" t="s">
        <v>553</v>
      </c>
      <c r="F990" s="0" t="s">
        <v>7279</v>
      </c>
      <c r="G990" s="0" t="s">
        <v>6387</v>
      </c>
      <c r="H990" s="2">
        <v>50</v>
      </c>
    </row>
    <row r="991">
      <c r="A991" s="0">
        <v>553</v>
      </c>
      <c r="B991" s="0" t="s">
        <v>28</v>
      </c>
      <c r="C991" s="0" t="s">
        <v>93</v>
      </c>
      <c r="D991" s="0" t="s">
        <v>2761</v>
      </c>
      <c r="E991" s="5" t="s">
        <v>553</v>
      </c>
      <c r="F991" s="0" t="s">
        <v>6729</v>
      </c>
      <c r="G991" s="0" t="s">
        <v>7280</v>
      </c>
      <c r="H991" s="2">
        <v>10</v>
      </c>
    </row>
    <row r="992">
      <c r="A992" s="0">
        <v>554</v>
      </c>
      <c r="B992" s="0" t="s">
        <v>28</v>
      </c>
      <c r="C992" s="0" t="s">
        <v>93</v>
      </c>
      <c r="D992" s="0" t="s">
        <v>2763</v>
      </c>
      <c r="E992" s="5" t="s">
        <v>2764</v>
      </c>
      <c r="F992" s="0" t="s">
        <v>7281</v>
      </c>
      <c r="G992" s="0" t="s">
        <v>7282</v>
      </c>
      <c r="H992" s="2">
        <v>45</v>
      </c>
    </row>
    <row r="993">
      <c r="A993" s="0">
        <v>554</v>
      </c>
      <c r="B993" s="0" t="s">
        <v>28</v>
      </c>
      <c r="C993" s="0" t="s">
        <v>93</v>
      </c>
      <c r="D993" s="0" t="s">
        <v>2763</v>
      </c>
      <c r="E993" s="5" t="s">
        <v>2764</v>
      </c>
      <c r="F993" s="0" t="s">
        <v>7283</v>
      </c>
      <c r="G993" s="0" t="s">
        <v>6963</v>
      </c>
      <c r="H993" s="2">
        <v>4</v>
      </c>
    </row>
    <row r="994">
      <c r="A994" s="0">
        <v>554</v>
      </c>
      <c r="B994" s="0" t="s">
        <v>28</v>
      </c>
      <c r="C994" s="0" t="s">
        <v>93</v>
      </c>
      <c r="D994" s="0" t="s">
        <v>2763</v>
      </c>
      <c r="E994" s="5" t="s">
        <v>2764</v>
      </c>
      <c r="F994" s="0" t="s">
        <v>7284</v>
      </c>
      <c r="G994" s="0" t="s">
        <v>6374</v>
      </c>
      <c r="H994" s="2">
        <v>50</v>
      </c>
    </row>
    <row r="995">
      <c r="A995" s="0">
        <v>555</v>
      </c>
      <c r="B995" s="0" t="s">
        <v>28</v>
      </c>
      <c r="C995" s="0" t="s">
        <v>93</v>
      </c>
      <c r="D995" s="0" t="s">
        <v>2767</v>
      </c>
      <c r="E995" s="5" t="s">
        <v>2768</v>
      </c>
      <c r="F995" s="0" t="s">
        <v>7285</v>
      </c>
      <c r="G995" s="0" t="s">
        <v>6344</v>
      </c>
      <c r="H995" s="2">
        <v>94</v>
      </c>
      <c r="I995" s="0" t="s">
        <v>1456</v>
      </c>
    </row>
    <row r="996">
      <c r="A996" s="0">
        <v>555</v>
      </c>
      <c r="B996" s="0" t="s">
        <v>28</v>
      </c>
      <c r="C996" s="0" t="s">
        <v>93</v>
      </c>
      <c r="D996" s="0" t="s">
        <v>2767</v>
      </c>
      <c r="E996" s="5" t="s">
        <v>2768</v>
      </c>
      <c r="F996" s="0" t="s">
        <v>7286</v>
      </c>
      <c r="G996" s="0" t="s">
        <v>6335</v>
      </c>
      <c r="H996" s="2">
        <v>17</v>
      </c>
      <c r="I996" s="0" t="s">
        <v>1456</v>
      </c>
    </row>
    <row r="997">
      <c r="A997" s="0">
        <v>556</v>
      </c>
      <c r="B997" s="0" t="s">
        <v>28</v>
      </c>
      <c r="C997" s="0" t="s">
        <v>93</v>
      </c>
      <c r="D997" s="0" t="s">
        <v>1636</v>
      </c>
      <c r="E997" s="5" t="s">
        <v>2770</v>
      </c>
      <c r="F997" s="0" t="s">
        <v>7287</v>
      </c>
      <c r="G997" s="0" t="s">
        <v>6963</v>
      </c>
      <c r="H997" s="2">
        <v>4</v>
      </c>
      <c r="I997" s="0" t="s">
        <v>2772</v>
      </c>
    </row>
    <row r="998">
      <c r="A998" s="0">
        <v>556</v>
      </c>
      <c r="B998" s="0" t="s">
        <v>28</v>
      </c>
      <c r="C998" s="0" t="s">
        <v>93</v>
      </c>
      <c r="D998" s="0" t="s">
        <v>1636</v>
      </c>
      <c r="E998" s="5" t="s">
        <v>2770</v>
      </c>
      <c r="F998" s="0" t="s">
        <v>7288</v>
      </c>
      <c r="G998" s="0" t="s">
        <v>6344</v>
      </c>
      <c r="H998" s="2">
        <v>10</v>
      </c>
      <c r="I998" s="0" t="s">
        <v>2772</v>
      </c>
    </row>
    <row r="999">
      <c r="A999" s="0">
        <v>557</v>
      </c>
      <c r="B999" s="0" t="s">
        <v>28</v>
      </c>
      <c r="C999" s="0" t="s">
        <v>93</v>
      </c>
      <c r="D999" s="0" t="s">
        <v>2775</v>
      </c>
      <c r="E999" s="5" t="s">
        <v>2776</v>
      </c>
      <c r="F999" s="0" t="s">
        <v>7289</v>
      </c>
      <c r="G999" s="0" t="s">
        <v>7290</v>
      </c>
      <c r="H999" s="2">
        <v>60</v>
      </c>
    </row>
    <row r="1000">
      <c r="A1000" s="0">
        <v>558</v>
      </c>
      <c r="B1000" s="0" t="s">
        <v>28</v>
      </c>
      <c r="C1000" s="0" t="s">
        <v>93</v>
      </c>
      <c r="D1000" s="0" t="s">
        <v>2780</v>
      </c>
      <c r="E1000" s="5" t="s">
        <v>2781</v>
      </c>
      <c r="F1000" s="0" t="s">
        <v>7291</v>
      </c>
      <c r="G1000" s="0" t="s">
        <v>6288</v>
      </c>
      <c r="H1000" s="2">
        <v>12</v>
      </c>
    </row>
    <row r="1001">
      <c r="A1001" s="0">
        <v>558</v>
      </c>
      <c r="B1001" s="0" t="s">
        <v>28</v>
      </c>
      <c r="C1001" s="0" t="s">
        <v>93</v>
      </c>
      <c r="D1001" s="0" t="s">
        <v>2780</v>
      </c>
      <c r="E1001" s="5" t="s">
        <v>2781</v>
      </c>
      <c r="F1001" s="0" t="s">
        <v>7292</v>
      </c>
      <c r="G1001" s="0" t="s">
        <v>6416</v>
      </c>
      <c r="H1001" s="2">
        <v>38</v>
      </c>
    </row>
    <row r="1002">
      <c r="A1002" s="0">
        <v>558</v>
      </c>
      <c r="B1002" s="0" t="s">
        <v>28</v>
      </c>
      <c r="C1002" s="0" t="s">
        <v>93</v>
      </c>
      <c r="D1002" s="0" t="s">
        <v>2780</v>
      </c>
      <c r="E1002" s="5" t="s">
        <v>2781</v>
      </c>
      <c r="F1002" s="0" t="s">
        <v>7293</v>
      </c>
      <c r="G1002" s="0" t="s">
        <v>6310</v>
      </c>
      <c r="H1002" s="2">
        <v>4</v>
      </c>
    </row>
    <row r="1003">
      <c r="A1003" s="0">
        <v>559</v>
      </c>
      <c r="B1003" s="0" t="s">
        <v>28</v>
      </c>
      <c r="C1003" s="0" t="s">
        <v>93</v>
      </c>
      <c r="D1003" s="0" t="s">
        <v>1238</v>
      </c>
      <c r="E1003" s="5" t="s">
        <v>2786</v>
      </c>
      <c r="F1003" s="0" t="s">
        <v>6736</v>
      </c>
      <c r="G1003" s="0" t="s">
        <v>6285</v>
      </c>
      <c r="H1003" s="2">
        <v>6</v>
      </c>
      <c r="I1003" s="0" t="s">
        <v>1466</v>
      </c>
    </row>
    <row r="1004">
      <c r="A1004" s="0">
        <v>560</v>
      </c>
      <c r="B1004" s="0" t="s">
        <v>28</v>
      </c>
      <c r="C1004" s="0" t="s">
        <v>93</v>
      </c>
      <c r="D1004" s="0" t="s">
        <v>2789</v>
      </c>
      <c r="E1004" s="5" t="s">
        <v>2790</v>
      </c>
      <c r="F1004" s="0" t="s">
        <v>7294</v>
      </c>
      <c r="G1004" s="0" t="s">
        <v>6326</v>
      </c>
      <c r="H1004" s="2">
        <v>5</v>
      </c>
    </row>
    <row r="1005">
      <c r="A1005" s="0">
        <v>561</v>
      </c>
      <c r="B1005" s="0" t="s">
        <v>28</v>
      </c>
      <c r="C1005" s="0" t="s">
        <v>93</v>
      </c>
      <c r="D1005" s="0" t="s">
        <v>1546</v>
      </c>
      <c r="E1005" s="5" t="s">
        <v>2794</v>
      </c>
      <c r="F1005" s="0" t="s">
        <v>7295</v>
      </c>
      <c r="G1005" s="0" t="s">
        <v>6439</v>
      </c>
      <c r="H1005" s="2">
        <v>12</v>
      </c>
    </row>
    <row r="1006">
      <c r="A1006" s="0">
        <v>562</v>
      </c>
      <c r="B1006" s="0" t="s">
        <v>28</v>
      </c>
      <c r="C1006" s="0" t="s">
        <v>93</v>
      </c>
      <c r="D1006" s="0" t="s">
        <v>2092</v>
      </c>
      <c r="E1006" s="5" t="s">
        <v>2797</v>
      </c>
      <c r="F1006" s="0" t="s">
        <v>7296</v>
      </c>
      <c r="G1006" s="0" t="s">
        <v>6283</v>
      </c>
      <c r="H1006" s="2">
        <v>1</v>
      </c>
    </row>
    <row r="1007">
      <c r="A1007" s="0">
        <v>562</v>
      </c>
      <c r="B1007" s="0" t="s">
        <v>28</v>
      </c>
      <c r="C1007" s="0" t="s">
        <v>93</v>
      </c>
      <c r="D1007" s="0" t="s">
        <v>2092</v>
      </c>
      <c r="E1007" s="5" t="s">
        <v>2797</v>
      </c>
      <c r="F1007" s="0" t="s">
        <v>7297</v>
      </c>
      <c r="G1007" s="0" t="s">
        <v>6310</v>
      </c>
      <c r="H1007" s="2">
        <v>19</v>
      </c>
    </row>
    <row r="1008">
      <c r="A1008" s="0">
        <v>562</v>
      </c>
      <c r="B1008" s="0" t="s">
        <v>28</v>
      </c>
      <c r="C1008" s="0" t="s">
        <v>93</v>
      </c>
      <c r="D1008" s="0" t="s">
        <v>2092</v>
      </c>
      <c r="E1008" s="5" t="s">
        <v>2797</v>
      </c>
      <c r="F1008" s="0" t="s">
        <v>7298</v>
      </c>
      <c r="G1008" s="0" t="s">
        <v>6310</v>
      </c>
      <c r="H1008" s="2">
        <v>275</v>
      </c>
    </row>
    <row r="1009">
      <c r="A1009" s="0">
        <v>562</v>
      </c>
      <c r="B1009" s="0" t="s">
        <v>28</v>
      </c>
      <c r="C1009" s="0" t="s">
        <v>93</v>
      </c>
      <c r="D1009" s="0" t="s">
        <v>2092</v>
      </c>
      <c r="E1009" s="5" t="s">
        <v>2797</v>
      </c>
      <c r="F1009" s="0" t="s">
        <v>7299</v>
      </c>
      <c r="G1009" s="0" t="s">
        <v>6963</v>
      </c>
      <c r="H1009" s="2">
        <v>100</v>
      </c>
    </row>
    <row r="1010">
      <c r="A1010" s="0">
        <v>562</v>
      </c>
      <c r="B1010" s="0" t="s">
        <v>28</v>
      </c>
      <c r="C1010" s="0" t="s">
        <v>93</v>
      </c>
      <c r="D1010" s="0" t="s">
        <v>2092</v>
      </c>
      <c r="E1010" s="5" t="s">
        <v>2797</v>
      </c>
      <c r="F1010" s="0" t="s">
        <v>6392</v>
      </c>
      <c r="G1010" s="0" t="s">
        <v>6329</v>
      </c>
      <c r="H1010" s="2">
        <v>300</v>
      </c>
    </row>
    <row r="1011">
      <c r="A1011" s="0">
        <v>563</v>
      </c>
      <c r="B1011" s="0" t="s">
        <v>28</v>
      </c>
      <c r="C1011" s="0" t="s">
        <v>93</v>
      </c>
      <c r="D1011" s="0" t="s">
        <v>1232</v>
      </c>
      <c r="E1011" s="5" t="s">
        <v>2801</v>
      </c>
      <c r="F1011" s="0" t="s">
        <v>7300</v>
      </c>
      <c r="G1011" s="0" t="s">
        <v>6288</v>
      </c>
      <c r="H1011" s="2">
        <v>23</v>
      </c>
    </row>
    <row r="1012">
      <c r="A1012" s="0">
        <v>563</v>
      </c>
      <c r="B1012" s="0" t="s">
        <v>28</v>
      </c>
      <c r="C1012" s="0" t="s">
        <v>93</v>
      </c>
      <c r="D1012" s="0" t="s">
        <v>1232</v>
      </c>
      <c r="E1012" s="5" t="s">
        <v>2801</v>
      </c>
      <c r="F1012" s="0" t="s">
        <v>7301</v>
      </c>
      <c r="G1012" s="0" t="s">
        <v>6344</v>
      </c>
      <c r="H1012" s="2">
        <v>10</v>
      </c>
    </row>
    <row r="1013">
      <c r="A1013" s="0">
        <v>563</v>
      </c>
      <c r="B1013" s="0" t="s">
        <v>28</v>
      </c>
      <c r="C1013" s="0" t="s">
        <v>93</v>
      </c>
      <c r="D1013" s="0" t="s">
        <v>1232</v>
      </c>
      <c r="E1013" s="5" t="s">
        <v>2801</v>
      </c>
      <c r="F1013" s="0" t="s">
        <v>7302</v>
      </c>
      <c r="G1013" s="0" t="s">
        <v>6335</v>
      </c>
      <c r="H1013" s="2">
        <v>50</v>
      </c>
    </row>
    <row r="1014">
      <c r="A1014" s="0">
        <v>564</v>
      </c>
      <c r="B1014" s="0" t="s">
        <v>28</v>
      </c>
      <c r="C1014" s="0" t="s">
        <v>93</v>
      </c>
      <c r="D1014" s="0" t="s">
        <v>2806</v>
      </c>
      <c r="E1014" s="5" t="s">
        <v>2807</v>
      </c>
      <c r="F1014" s="0" t="s">
        <v>7303</v>
      </c>
      <c r="G1014" s="0" t="s">
        <v>6290</v>
      </c>
      <c r="H1014" s="2">
        <v>240</v>
      </c>
      <c r="I1014" s="0" t="s">
        <v>2808</v>
      </c>
    </row>
    <row r="1015">
      <c r="A1015" s="0">
        <v>564</v>
      </c>
      <c r="B1015" s="0" t="s">
        <v>28</v>
      </c>
      <c r="C1015" s="0" t="s">
        <v>93</v>
      </c>
      <c r="D1015" s="0" t="s">
        <v>2806</v>
      </c>
      <c r="E1015" s="5" t="s">
        <v>2807</v>
      </c>
      <c r="F1015" s="0" t="s">
        <v>7304</v>
      </c>
      <c r="G1015" s="0" t="s">
        <v>6439</v>
      </c>
      <c r="H1015" s="2">
        <v>225</v>
      </c>
      <c r="I1015" s="0" t="s">
        <v>2808</v>
      </c>
    </row>
    <row r="1016">
      <c r="A1016" s="0">
        <v>565</v>
      </c>
      <c r="B1016" s="0" t="s">
        <v>28</v>
      </c>
      <c r="C1016" s="0" t="s">
        <v>93</v>
      </c>
      <c r="D1016" s="0" t="s">
        <v>2812</v>
      </c>
      <c r="E1016" s="5" t="s">
        <v>2813</v>
      </c>
      <c r="F1016" s="0" t="s">
        <v>7305</v>
      </c>
      <c r="G1016" s="0" t="s">
        <v>6303</v>
      </c>
      <c r="H1016" s="2">
        <v>40</v>
      </c>
      <c r="I1016" s="0" t="s">
        <v>1503</v>
      </c>
    </row>
    <row r="1017">
      <c r="A1017" s="0">
        <v>566</v>
      </c>
      <c r="B1017" s="0" t="s">
        <v>28</v>
      </c>
      <c r="C1017" s="0" t="s">
        <v>93</v>
      </c>
      <c r="D1017" s="0" t="s">
        <v>2010</v>
      </c>
      <c r="E1017" s="5" t="s">
        <v>2816</v>
      </c>
      <c r="F1017" s="0" t="s">
        <v>7306</v>
      </c>
      <c r="G1017" s="0" t="s">
        <v>6412</v>
      </c>
      <c r="H1017" s="2">
        <v>10</v>
      </c>
      <c r="I1017" s="0" t="s">
        <v>577</v>
      </c>
    </row>
    <row r="1018">
      <c r="A1018" s="0">
        <v>566</v>
      </c>
      <c r="B1018" s="0" t="s">
        <v>28</v>
      </c>
      <c r="C1018" s="0" t="s">
        <v>93</v>
      </c>
      <c r="D1018" s="0" t="s">
        <v>2010</v>
      </c>
      <c r="E1018" s="5" t="s">
        <v>2816</v>
      </c>
      <c r="F1018" s="0" t="s">
        <v>7307</v>
      </c>
      <c r="G1018" s="0" t="s">
        <v>6453</v>
      </c>
      <c r="H1018" s="2">
        <v>40</v>
      </c>
      <c r="I1018" s="0" t="s">
        <v>577</v>
      </c>
    </row>
    <row r="1019">
      <c r="A1019" s="0">
        <v>566</v>
      </c>
      <c r="B1019" s="0" t="s">
        <v>28</v>
      </c>
      <c r="C1019" s="0" t="s">
        <v>93</v>
      </c>
      <c r="D1019" s="0" t="s">
        <v>2010</v>
      </c>
      <c r="E1019" s="5" t="s">
        <v>2816</v>
      </c>
      <c r="F1019" s="0" t="s">
        <v>7308</v>
      </c>
      <c r="G1019" s="0" t="s">
        <v>7100</v>
      </c>
      <c r="H1019" s="2">
        <v>90</v>
      </c>
      <c r="I1019" s="0" t="s">
        <v>577</v>
      </c>
    </row>
    <row r="1020">
      <c r="A1020" s="0">
        <v>566</v>
      </c>
      <c r="B1020" s="0" t="s">
        <v>28</v>
      </c>
      <c r="C1020" s="0" t="s">
        <v>93</v>
      </c>
      <c r="D1020" s="0" t="s">
        <v>2010</v>
      </c>
      <c r="E1020" s="5" t="s">
        <v>2816</v>
      </c>
      <c r="F1020" s="0" t="s">
        <v>7309</v>
      </c>
      <c r="G1020" s="0" t="s">
        <v>6412</v>
      </c>
      <c r="H1020" s="2">
        <v>390</v>
      </c>
      <c r="I1020" s="0" t="s">
        <v>577</v>
      </c>
    </row>
    <row r="1021">
      <c r="A1021" s="0">
        <v>566</v>
      </c>
      <c r="B1021" s="0" t="s">
        <v>28</v>
      </c>
      <c r="C1021" s="0" t="s">
        <v>93</v>
      </c>
      <c r="D1021" s="0" t="s">
        <v>2010</v>
      </c>
      <c r="E1021" s="5" t="s">
        <v>2816</v>
      </c>
      <c r="F1021" s="0" t="s">
        <v>3020</v>
      </c>
      <c r="G1021" s="0" t="s">
        <v>6315</v>
      </c>
      <c r="H1021" s="2">
        <v>600</v>
      </c>
      <c r="I1021" s="0" t="s">
        <v>577</v>
      </c>
    </row>
    <row r="1022">
      <c r="A1022" s="0">
        <v>567</v>
      </c>
      <c r="B1022" s="0" t="s">
        <v>28</v>
      </c>
      <c r="C1022" s="0" t="s">
        <v>93</v>
      </c>
      <c r="D1022" s="0" t="s">
        <v>1580</v>
      </c>
      <c r="E1022" s="5" t="s">
        <v>2818</v>
      </c>
      <c r="F1022" s="0" t="s">
        <v>7310</v>
      </c>
      <c r="G1022" s="0" t="s">
        <v>6324</v>
      </c>
      <c r="H1022" s="2">
        <v>6</v>
      </c>
    </row>
    <row r="1023">
      <c r="A1023" s="0">
        <v>568</v>
      </c>
      <c r="B1023" s="0" t="s">
        <v>28</v>
      </c>
      <c r="C1023" s="0" t="s">
        <v>93</v>
      </c>
      <c r="D1023" s="0" t="s">
        <v>2823</v>
      </c>
      <c r="E1023" s="5" t="s">
        <v>591</v>
      </c>
      <c r="F1023" s="0" t="s">
        <v>7311</v>
      </c>
      <c r="G1023" s="0" t="s">
        <v>6371</v>
      </c>
      <c r="H1023" s="2">
        <v>2</v>
      </c>
    </row>
    <row r="1024">
      <c r="A1024" s="0">
        <v>568</v>
      </c>
      <c r="B1024" s="0" t="s">
        <v>28</v>
      </c>
      <c r="C1024" s="0" t="s">
        <v>93</v>
      </c>
      <c r="D1024" s="0" t="s">
        <v>2823</v>
      </c>
      <c r="E1024" s="5" t="s">
        <v>591</v>
      </c>
      <c r="F1024" s="0" t="s">
        <v>7312</v>
      </c>
      <c r="G1024" s="0" t="s">
        <v>6472</v>
      </c>
      <c r="H1024" s="2">
        <v>47</v>
      </c>
    </row>
    <row r="1025">
      <c r="A1025" s="0">
        <v>568</v>
      </c>
      <c r="B1025" s="0" t="s">
        <v>28</v>
      </c>
      <c r="C1025" s="0" t="s">
        <v>93</v>
      </c>
      <c r="D1025" s="0" t="s">
        <v>2823</v>
      </c>
      <c r="E1025" s="5" t="s">
        <v>591</v>
      </c>
      <c r="F1025" s="0" t="s">
        <v>7313</v>
      </c>
      <c r="G1025" s="0" t="s">
        <v>6473</v>
      </c>
      <c r="H1025" s="2">
        <v>94</v>
      </c>
    </row>
    <row r="1026">
      <c r="A1026" s="0">
        <v>569</v>
      </c>
      <c r="B1026" s="0" t="s">
        <v>28</v>
      </c>
      <c r="C1026" s="0" t="s">
        <v>93</v>
      </c>
      <c r="D1026" s="0" t="s">
        <v>2826</v>
      </c>
      <c r="E1026" s="5" t="s">
        <v>596</v>
      </c>
      <c r="F1026" s="0" t="s">
        <v>7314</v>
      </c>
      <c r="G1026" s="0" t="s">
        <v>6453</v>
      </c>
      <c r="H1026" s="2">
        <v>54</v>
      </c>
      <c r="I1026" s="0" t="s">
        <v>598</v>
      </c>
    </row>
    <row r="1027">
      <c r="A1027" s="0">
        <v>569</v>
      </c>
      <c r="B1027" s="0" t="s">
        <v>28</v>
      </c>
      <c r="C1027" s="0" t="s">
        <v>93</v>
      </c>
      <c r="D1027" s="0" t="s">
        <v>2826</v>
      </c>
      <c r="E1027" s="5" t="s">
        <v>596</v>
      </c>
      <c r="F1027" s="0" t="s">
        <v>7315</v>
      </c>
      <c r="G1027" s="0" t="s">
        <v>6921</v>
      </c>
      <c r="H1027" s="2">
        <v>53</v>
      </c>
      <c r="I1027" s="0" t="s">
        <v>598</v>
      </c>
    </row>
    <row r="1028">
      <c r="A1028" s="0">
        <v>569</v>
      </c>
      <c r="B1028" s="0" t="s">
        <v>28</v>
      </c>
      <c r="C1028" s="0" t="s">
        <v>93</v>
      </c>
      <c r="D1028" s="0" t="s">
        <v>2826</v>
      </c>
      <c r="E1028" s="5" t="s">
        <v>596</v>
      </c>
      <c r="F1028" s="0" t="s">
        <v>7316</v>
      </c>
      <c r="G1028" s="0" t="s">
        <v>7317</v>
      </c>
      <c r="H1028" s="2">
        <v>100</v>
      </c>
      <c r="I1028" s="0" t="s">
        <v>598</v>
      </c>
    </row>
    <row r="1029">
      <c r="A1029" s="0">
        <v>569</v>
      </c>
      <c r="B1029" s="0" t="s">
        <v>28</v>
      </c>
      <c r="C1029" s="0" t="s">
        <v>93</v>
      </c>
      <c r="D1029" s="0" t="s">
        <v>2826</v>
      </c>
      <c r="E1029" s="5" t="s">
        <v>596</v>
      </c>
      <c r="F1029" s="0" t="s">
        <v>6769</v>
      </c>
      <c r="G1029" s="0" t="s">
        <v>6473</v>
      </c>
      <c r="H1029" s="2">
        <v>20</v>
      </c>
      <c r="I1029" s="0" t="s">
        <v>598</v>
      </c>
    </row>
    <row r="1030">
      <c r="A1030" s="0">
        <v>569</v>
      </c>
      <c r="B1030" s="0" t="s">
        <v>28</v>
      </c>
      <c r="C1030" s="0" t="s">
        <v>93</v>
      </c>
      <c r="D1030" s="0" t="s">
        <v>2826</v>
      </c>
      <c r="E1030" s="5" t="s">
        <v>596</v>
      </c>
      <c r="F1030" s="0" t="s">
        <v>6398</v>
      </c>
      <c r="G1030" s="0" t="s">
        <v>7318</v>
      </c>
      <c r="H1030" s="2">
        <v>500</v>
      </c>
      <c r="I1030" s="0" t="s">
        <v>598</v>
      </c>
    </row>
    <row r="1031">
      <c r="A1031" s="0">
        <v>569</v>
      </c>
      <c r="B1031" s="0" t="s">
        <v>28</v>
      </c>
      <c r="C1031" s="0" t="s">
        <v>93</v>
      </c>
      <c r="D1031" s="0" t="s">
        <v>2826</v>
      </c>
      <c r="E1031" s="5" t="s">
        <v>596</v>
      </c>
      <c r="F1031" s="0" t="s">
        <v>7319</v>
      </c>
      <c r="G1031" s="0" t="s">
        <v>7320</v>
      </c>
      <c r="H1031" s="2">
        <v>250</v>
      </c>
      <c r="I1031" s="0" t="s">
        <v>598</v>
      </c>
    </row>
    <row r="1032">
      <c r="A1032" s="0">
        <v>569</v>
      </c>
      <c r="B1032" s="0" t="s">
        <v>28</v>
      </c>
      <c r="C1032" s="0" t="s">
        <v>93</v>
      </c>
      <c r="D1032" s="0" t="s">
        <v>2826</v>
      </c>
      <c r="E1032" s="5" t="s">
        <v>596</v>
      </c>
      <c r="F1032" s="0" t="s">
        <v>7321</v>
      </c>
      <c r="G1032" s="0" t="s">
        <v>7322</v>
      </c>
      <c r="H1032" s="2">
        <v>300</v>
      </c>
      <c r="I1032" s="0" t="s">
        <v>598</v>
      </c>
    </row>
    <row r="1033">
      <c r="A1033" s="0">
        <v>570</v>
      </c>
      <c r="B1033" s="0" t="s">
        <v>28</v>
      </c>
      <c r="C1033" s="0" t="s">
        <v>93</v>
      </c>
      <c r="D1033" s="0" t="s">
        <v>2828</v>
      </c>
      <c r="E1033" s="5" t="s">
        <v>603</v>
      </c>
      <c r="F1033" s="0" t="s">
        <v>6766</v>
      </c>
      <c r="G1033" s="0" t="s">
        <v>6369</v>
      </c>
      <c r="H1033" s="2">
        <v>274</v>
      </c>
      <c r="I1033" s="0" t="s">
        <v>605</v>
      </c>
    </row>
    <row r="1034">
      <c r="A1034" s="0">
        <v>570</v>
      </c>
      <c r="B1034" s="0" t="s">
        <v>28</v>
      </c>
      <c r="C1034" s="0" t="s">
        <v>93</v>
      </c>
      <c r="D1034" s="0" t="s">
        <v>2828</v>
      </c>
      <c r="E1034" s="5" t="s">
        <v>603</v>
      </c>
      <c r="F1034" s="0" t="s">
        <v>6765</v>
      </c>
      <c r="G1034" s="0" t="s">
        <v>6371</v>
      </c>
      <c r="H1034" s="2">
        <v>18</v>
      </c>
      <c r="I1034" s="0" t="s">
        <v>605</v>
      </c>
    </row>
    <row r="1035">
      <c r="A1035" s="0">
        <v>570</v>
      </c>
      <c r="B1035" s="0" t="s">
        <v>28</v>
      </c>
      <c r="C1035" s="0" t="s">
        <v>93</v>
      </c>
      <c r="D1035" s="0" t="s">
        <v>2828</v>
      </c>
      <c r="E1035" s="5" t="s">
        <v>603</v>
      </c>
      <c r="F1035" s="0" t="s">
        <v>7323</v>
      </c>
      <c r="G1035" s="0" t="s">
        <v>7324</v>
      </c>
      <c r="H1035" s="2">
        <v>21</v>
      </c>
      <c r="I1035" s="0" t="s">
        <v>605</v>
      </c>
    </row>
    <row r="1036">
      <c r="A1036" s="0">
        <v>570</v>
      </c>
      <c r="B1036" s="0" t="s">
        <v>28</v>
      </c>
      <c r="C1036" s="0" t="s">
        <v>93</v>
      </c>
      <c r="D1036" s="0" t="s">
        <v>2828</v>
      </c>
      <c r="E1036" s="5" t="s">
        <v>603</v>
      </c>
      <c r="F1036" s="0" t="s">
        <v>7325</v>
      </c>
      <c r="G1036" s="0" t="s">
        <v>6271</v>
      </c>
      <c r="H1036" s="2">
        <v>100</v>
      </c>
      <c r="I1036" s="0" t="s">
        <v>605</v>
      </c>
    </row>
    <row r="1037">
      <c r="A1037" s="0">
        <v>571</v>
      </c>
      <c r="B1037" s="0" t="s">
        <v>28</v>
      </c>
      <c r="C1037" s="0" t="s">
        <v>93</v>
      </c>
      <c r="D1037" s="0" t="s">
        <v>2830</v>
      </c>
      <c r="E1037" s="5" t="s">
        <v>610</v>
      </c>
      <c r="F1037" s="0" t="s">
        <v>7326</v>
      </c>
      <c r="G1037" s="0" t="s">
        <v>6383</v>
      </c>
      <c r="H1037" s="2">
        <v>1</v>
      </c>
      <c r="I1037" s="0" t="s">
        <v>612</v>
      </c>
    </row>
    <row r="1038">
      <c r="A1038" s="0">
        <v>571</v>
      </c>
      <c r="B1038" s="0" t="s">
        <v>28</v>
      </c>
      <c r="C1038" s="0" t="s">
        <v>93</v>
      </c>
      <c r="D1038" s="0" t="s">
        <v>2830</v>
      </c>
      <c r="E1038" s="5" t="s">
        <v>610</v>
      </c>
      <c r="F1038" s="0" t="s">
        <v>7327</v>
      </c>
      <c r="G1038" s="0" t="s">
        <v>6401</v>
      </c>
      <c r="H1038" s="2">
        <v>31</v>
      </c>
      <c r="I1038" s="0" t="s">
        <v>612</v>
      </c>
    </row>
    <row r="1039">
      <c r="A1039" s="0">
        <v>571</v>
      </c>
      <c r="B1039" s="0" t="s">
        <v>28</v>
      </c>
      <c r="C1039" s="0" t="s">
        <v>93</v>
      </c>
      <c r="D1039" s="0" t="s">
        <v>2830</v>
      </c>
      <c r="E1039" s="5" t="s">
        <v>610</v>
      </c>
      <c r="F1039" s="0" t="s">
        <v>7328</v>
      </c>
      <c r="G1039" s="0" t="s">
        <v>6921</v>
      </c>
      <c r="H1039" s="2">
        <v>2</v>
      </c>
      <c r="I1039" s="0" t="s">
        <v>612</v>
      </c>
    </row>
    <row r="1040">
      <c r="A1040" s="0">
        <v>571</v>
      </c>
      <c r="B1040" s="0" t="s">
        <v>28</v>
      </c>
      <c r="C1040" s="0" t="s">
        <v>93</v>
      </c>
      <c r="D1040" s="0" t="s">
        <v>2830</v>
      </c>
      <c r="E1040" s="5" t="s">
        <v>610</v>
      </c>
      <c r="F1040" s="0" t="s">
        <v>7329</v>
      </c>
      <c r="G1040" s="0" t="s">
        <v>7330</v>
      </c>
      <c r="H1040" s="2">
        <v>40</v>
      </c>
      <c r="I1040" s="0" t="s">
        <v>612</v>
      </c>
    </row>
    <row r="1041">
      <c r="A1041" s="0">
        <v>571</v>
      </c>
      <c r="B1041" s="0" t="s">
        <v>28</v>
      </c>
      <c r="C1041" s="0" t="s">
        <v>93</v>
      </c>
      <c r="D1041" s="0" t="s">
        <v>2830</v>
      </c>
      <c r="E1041" s="5" t="s">
        <v>610</v>
      </c>
      <c r="F1041" s="0" t="s">
        <v>7331</v>
      </c>
      <c r="G1041" s="0" t="s">
        <v>6379</v>
      </c>
      <c r="H1041" s="2">
        <v>100</v>
      </c>
      <c r="I1041" s="0" t="s">
        <v>612</v>
      </c>
    </row>
    <row r="1042">
      <c r="A1042" s="0">
        <v>571</v>
      </c>
      <c r="B1042" s="0" t="s">
        <v>28</v>
      </c>
      <c r="C1042" s="0" t="s">
        <v>93</v>
      </c>
      <c r="D1042" s="0" t="s">
        <v>2830</v>
      </c>
      <c r="E1042" s="5" t="s">
        <v>610</v>
      </c>
      <c r="F1042" s="0" t="s">
        <v>7332</v>
      </c>
      <c r="G1042" s="0" t="s">
        <v>6416</v>
      </c>
      <c r="H1042" s="2">
        <v>15</v>
      </c>
      <c r="I1042" s="0" t="s">
        <v>612</v>
      </c>
    </row>
    <row r="1043">
      <c r="A1043" s="0">
        <v>571</v>
      </c>
      <c r="B1043" s="0" t="s">
        <v>28</v>
      </c>
      <c r="C1043" s="0" t="s">
        <v>93</v>
      </c>
      <c r="D1043" s="0" t="s">
        <v>2830</v>
      </c>
      <c r="E1043" s="5" t="s">
        <v>610</v>
      </c>
      <c r="F1043" s="0" t="s">
        <v>6402</v>
      </c>
      <c r="G1043" s="0" t="s">
        <v>6281</v>
      </c>
      <c r="H1043" s="2">
        <v>636</v>
      </c>
      <c r="I1043" s="0" t="s">
        <v>612</v>
      </c>
    </row>
    <row r="1044">
      <c r="A1044" s="0">
        <v>571</v>
      </c>
      <c r="B1044" s="0" t="s">
        <v>28</v>
      </c>
      <c r="C1044" s="0" t="s">
        <v>93</v>
      </c>
      <c r="D1044" s="0" t="s">
        <v>2830</v>
      </c>
      <c r="E1044" s="5" t="s">
        <v>610</v>
      </c>
      <c r="F1044" s="0" t="s">
        <v>6774</v>
      </c>
      <c r="G1044" s="0" t="s">
        <v>7322</v>
      </c>
      <c r="H1044" s="2">
        <v>300</v>
      </c>
      <c r="I1044" s="0" t="s">
        <v>612</v>
      </c>
    </row>
    <row r="1045">
      <c r="A1045" s="0">
        <v>571</v>
      </c>
      <c r="B1045" s="0" t="s">
        <v>28</v>
      </c>
      <c r="C1045" s="0" t="s">
        <v>93</v>
      </c>
      <c r="D1045" s="0" t="s">
        <v>2830</v>
      </c>
      <c r="E1045" s="5" t="s">
        <v>610</v>
      </c>
      <c r="F1045" s="0" t="s">
        <v>7333</v>
      </c>
      <c r="G1045" s="0" t="s">
        <v>6374</v>
      </c>
      <c r="H1045" s="2">
        <v>117</v>
      </c>
      <c r="I1045" s="0" t="s">
        <v>612</v>
      </c>
    </row>
    <row r="1046">
      <c r="A1046" s="0">
        <v>571</v>
      </c>
      <c r="B1046" s="0" t="s">
        <v>28</v>
      </c>
      <c r="C1046" s="0" t="s">
        <v>93</v>
      </c>
      <c r="D1046" s="0" t="s">
        <v>2830</v>
      </c>
      <c r="E1046" s="5" t="s">
        <v>610</v>
      </c>
      <c r="F1046" s="0" t="s">
        <v>6788</v>
      </c>
      <c r="G1046" s="0" t="s">
        <v>7014</v>
      </c>
      <c r="H1046" s="2">
        <v>100</v>
      </c>
      <c r="I1046" s="0" t="s">
        <v>612</v>
      </c>
    </row>
    <row r="1047">
      <c r="A1047" s="0">
        <v>572</v>
      </c>
      <c r="B1047" s="0" t="s">
        <v>28</v>
      </c>
      <c r="C1047" s="0" t="s">
        <v>93</v>
      </c>
      <c r="D1047" s="0" t="s">
        <v>2832</v>
      </c>
      <c r="E1047" s="5" t="s">
        <v>2833</v>
      </c>
      <c r="F1047" s="0" t="s">
        <v>7323</v>
      </c>
      <c r="G1047" s="0" t="s">
        <v>7324</v>
      </c>
      <c r="H1047" s="2">
        <v>40</v>
      </c>
      <c r="I1047" s="0" t="s">
        <v>2834</v>
      </c>
    </row>
    <row r="1048">
      <c r="A1048" s="0">
        <v>572</v>
      </c>
      <c r="B1048" s="0" t="s">
        <v>28</v>
      </c>
      <c r="C1048" s="0" t="s">
        <v>93</v>
      </c>
      <c r="D1048" s="0" t="s">
        <v>2832</v>
      </c>
      <c r="E1048" s="5" t="s">
        <v>2833</v>
      </c>
      <c r="F1048" s="0" t="s">
        <v>7334</v>
      </c>
      <c r="G1048" s="0" t="s">
        <v>6383</v>
      </c>
      <c r="H1048" s="2">
        <v>50</v>
      </c>
      <c r="I1048" s="0" t="s">
        <v>2834</v>
      </c>
    </row>
    <row r="1049">
      <c r="A1049" s="0">
        <v>573</v>
      </c>
      <c r="B1049" s="0" t="s">
        <v>28</v>
      </c>
      <c r="C1049" s="0" t="s">
        <v>93</v>
      </c>
      <c r="D1049" s="0" t="s">
        <v>1433</v>
      </c>
      <c r="E1049" s="5" t="s">
        <v>2838</v>
      </c>
      <c r="F1049" s="0" t="s">
        <v>7335</v>
      </c>
      <c r="G1049" s="0" t="s">
        <v>6473</v>
      </c>
      <c r="H1049" s="2">
        <v>17</v>
      </c>
    </row>
    <row r="1050">
      <c r="A1050" s="0">
        <v>573</v>
      </c>
      <c r="B1050" s="0" t="s">
        <v>28</v>
      </c>
      <c r="C1050" s="0" t="s">
        <v>93</v>
      </c>
      <c r="D1050" s="0" t="s">
        <v>1433</v>
      </c>
      <c r="E1050" s="5" t="s">
        <v>2838</v>
      </c>
      <c r="F1050" s="0" t="s">
        <v>7336</v>
      </c>
      <c r="G1050" s="0" t="s">
        <v>6369</v>
      </c>
      <c r="H1050" s="2">
        <v>10</v>
      </c>
    </row>
    <row r="1051">
      <c r="A1051" s="0">
        <v>573</v>
      </c>
      <c r="B1051" s="0" t="s">
        <v>28</v>
      </c>
      <c r="C1051" s="0" t="s">
        <v>93</v>
      </c>
      <c r="D1051" s="0" t="s">
        <v>1433</v>
      </c>
      <c r="E1051" s="5" t="s">
        <v>2838</v>
      </c>
      <c r="F1051" s="0" t="s">
        <v>7337</v>
      </c>
      <c r="G1051" s="0" t="s">
        <v>7338</v>
      </c>
      <c r="H1051" s="2">
        <v>50</v>
      </c>
    </row>
    <row r="1052">
      <c r="A1052" s="0">
        <v>574</v>
      </c>
      <c r="B1052" s="0" t="s">
        <v>28</v>
      </c>
      <c r="C1052" s="0" t="s">
        <v>93</v>
      </c>
      <c r="D1052" s="0" t="s">
        <v>1630</v>
      </c>
      <c r="E1052" s="5" t="s">
        <v>2841</v>
      </c>
      <c r="F1052" s="0" t="s">
        <v>7339</v>
      </c>
      <c r="G1052" s="0" t="s">
        <v>6335</v>
      </c>
      <c r="H1052" s="2">
        <v>45</v>
      </c>
    </row>
    <row r="1053">
      <c r="A1053" s="0">
        <v>574</v>
      </c>
      <c r="B1053" s="0" t="s">
        <v>28</v>
      </c>
      <c r="C1053" s="0" t="s">
        <v>93</v>
      </c>
      <c r="D1053" s="0" t="s">
        <v>1630</v>
      </c>
      <c r="E1053" s="5" t="s">
        <v>2841</v>
      </c>
      <c r="F1053" s="0" t="s">
        <v>7340</v>
      </c>
      <c r="G1053" s="0" t="s">
        <v>6416</v>
      </c>
      <c r="H1053" s="2">
        <v>5</v>
      </c>
    </row>
    <row r="1054">
      <c r="A1054" s="0">
        <v>574</v>
      </c>
      <c r="B1054" s="0" t="s">
        <v>28</v>
      </c>
      <c r="C1054" s="0" t="s">
        <v>93</v>
      </c>
      <c r="D1054" s="0" t="s">
        <v>1630</v>
      </c>
      <c r="E1054" s="5" t="s">
        <v>2841</v>
      </c>
      <c r="F1054" s="0" t="s">
        <v>7341</v>
      </c>
      <c r="G1054" s="0" t="s">
        <v>6310</v>
      </c>
      <c r="H1054" s="2">
        <v>90</v>
      </c>
    </row>
    <row r="1055">
      <c r="A1055" s="0">
        <v>574</v>
      </c>
      <c r="B1055" s="0" t="s">
        <v>28</v>
      </c>
      <c r="C1055" s="0" t="s">
        <v>93</v>
      </c>
      <c r="D1055" s="0" t="s">
        <v>1630</v>
      </c>
      <c r="E1055" s="5" t="s">
        <v>2841</v>
      </c>
      <c r="F1055" s="0" t="s">
        <v>7342</v>
      </c>
      <c r="G1055" s="0" t="s">
        <v>6324</v>
      </c>
      <c r="H1055" s="2">
        <v>100</v>
      </c>
    </row>
    <row r="1056">
      <c r="A1056" s="0">
        <v>574</v>
      </c>
      <c r="B1056" s="0" t="s">
        <v>28</v>
      </c>
      <c r="C1056" s="0" t="s">
        <v>93</v>
      </c>
      <c r="D1056" s="0" t="s">
        <v>1630</v>
      </c>
      <c r="E1056" s="5" t="s">
        <v>2841</v>
      </c>
      <c r="F1056" s="0" t="s">
        <v>7343</v>
      </c>
      <c r="G1056" s="0" t="s">
        <v>6310</v>
      </c>
      <c r="H1056" s="2">
        <v>100</v>
      </c>
    </row>
    <row r="1057">
      <c r="A1057" s="0">
        <v>574</v>
      </c>
      <c r="B1057" s="0" t="s">
        <v>28</v>
      </c>
      <c r="C1057" s="0" t="s">
        <v>93</v>
      </c>
      <c r="D1057" s="0" t="s">
        <v>1630</v>
      </c>
      <c r="E1057" s="5" t="s">
        <v>2841</v>
      </c>
      <c r="F1057" s="0" t="s">
        <v>7344</v>
      </c>
      <c r="G1057" s="0" t="s">
        <v>6290</v>
      </c>
      <c r="H1057" s="2">
        <v>3</v>
      </c>
    </row>
    <row r="1058">
      <c r="A1058" s="0">
        <v>575</v>
      </c>
      <c r="B1058" s="0" t="s">
        <v>28</v>
      </c>
      <c r="C1058" s="0" t="s">
        <v>93</v>
      </c>
      <c r="D1058" s="0" t="s">
        <v>2845</v>
      </c>
      <c r="E1058" s="5" t="s">
        <v>2846</v>
      </c>
      <c r="F1058" s="0" t="s">
        <v>7345</v>
      </c>
      <c r="G1058" s="0" t="s">
        <v>7103</v>
      </c>
      <c r="H1058" s="2">
        <v>300</v>
      </c>
      <c r="I1058" s="0" t="s">
        <v>629</v>
      </c>
    </row>
    <row r="1059">
      <c r="A1059" s="0">
        <v>576</v>
      </c>
      <c r="B1059" s="0" t="s">
        <v>28</v>
      </c>
      <c r="C1059" s="0" t="s">
        <v>93</v>
      </c>
      <c r="D1059" s="0" t="s">
        <v>2848</v>
      </c>
      <c r="E1059" s="5" t="s">
        <v>2849</v>
      </c>
      <c r="F1059" s="0" t="s">
        <v>7346</v>
      </c>
      <c r="G1059" s="0" t="s">
        <v>6288</v>
      </c>
      <c r="H1059" s="2">
        <v>1</v>
      </c>
      <c r="I1059" s="0" t="s">
        <v>623</v>
      </c>
    </row>
    <row r="1060">
      <c r="A1060" s="0">
        <v>576</v>
      </c>
      <c r="B1060" s="0" t="s">
        <v>28</v>
      </c>
      <c r="C1060" s="0" t="s">
        <v>93</v>
      </c>
      <c r="D1060" s="0" t="s">
        <v>2848</v>
      </c>
      <c r="E1060" s="5" t="s">
        <v>2849</v>
      </c>
      <c r="F1060" s="0" t="s">
        <v>7347</v>
      </c>
      <c r="G1060" s="0" t="s">
        <v>6335</v>
      </c>
      <c r="H1060" s="2">
        <v>80</v>
      </c>
      <c r="I1060" s="0" t="s">
        <v>623</v>
      </c>
    </row>
    <row r="1061">
      <c r="A1061" s="0">
        <v>576</v>
      </c>
      <c r="B1061" s="0" t="s">
        <v>28</v>
      </c>
      <c r="C1061" s="0" t="s">
        <v>93</v>
      </c>
      <c r="D1061" s="0" t="s">
        <v>2848</v>
      </c>
      <c r="E1061" s="5" t="s">
        <v>2849</v>
      </c>
      <c r="F1061" s="0" t="s">
        <v>7348</v>
      </c>
      <c r="G1061" s="0" t="s">
        <v>6340</v>
      </c>
      <c r="H1061" s="2">
        <v>20</v>
      </c>
      <c r="I1061" s="0" t="s">
        <v>623</v>
      </c>
    </row>
    <row r="1062">
      <c r="A1062" s="0">
        <v>576</v>
      </c>
      <c r="B1062" s="0" t="s">
        <v>28</v>
      </c>
      <c r="C1062" s="0" t="s">
        <v>93</v>
      </c>
      <c r="D1062" s="0" t="s">
        <v>2848</v>
      </c>
      <c r="E1062" s="5" t="s">
        <v>2849</v>
      </c>
      <c r="F1062" s="0" t="s">
        <v>7349</v>
      </c>
      <c r="G1062" s="0" t="s">
        <v>6269</v>
      </c>
      <c r="H1062" s="2">
        <v>10</v>
      </c>
      <c r="I1062" s="0" t="s">
        <v>623</v>
      </c>
    </row>
    <row r="1063">
      <c r="A1063" s="0">
        <v>576</v>
      </c>
      <c r="B1063" s="0" t="s">
        <v>28</v>
      </c>
      <c r="C1063" s="0" t="s">
        <v>93</v>
      </c>
      <c r="D1063" s="0" t="s">
        <v>2848</v>
      </c>
      <c r="E1063" s="5" t="s">
        <v>2849</v>
      </c>
      <c r="F1063" s="0" t="s">
        <v>7350</v>
      </c>
      <c r="G1063" s="0" t="s">
        <v>6394</v>
      </c>
      <c r="H1063" s="2">
        <v>40</v>
      </c>
      <c r="I1063" s="0" t="s">
        <v>623</v>
      </c>
    </row>
    <row r="1064">
      <c r="A1064" s="0">
        <v>576</v>
      </c>
      <c r="B1064" s="0" t="s">
        <v>28</v>
      </c>
      <c r="C1064" s="0" t="s">
        <v>93</v>
      </c>
      <c r="D1064" s="0" t="s">
        <v>2848</v>
      </c>
      <c r="E1064" s="5" t="s">
        <v>2849</v>
      </c>
      <c r="F1064" s="0" t="s">
        <v>7351</v>
      </c>
      <c r="G1064" s="0" t="s">
        <v>6342</v>
      </c>
      <c r="H1064" s="2">
        <v>220</v>
      </c>
      <c r="I1064" s="0" t="s">
        <v>623</v>
      </c>
    </row>
    <row r="1065">
      <c r="A1065" s="0">
        <v>577</v>
      </c>
      <c r="B1065" s="0" t="s">
        <v>28</v>
      </c>
      <c r="C1065" s="0" t="s">
        <v>93</v>
      </c>
      <c r="D1065" s="0" t="s">
        <v>2851</v>
      </c>
      <c r="E1065" s="5" t="s">
        <v>2852</v>
      </c>
      <c r="F1065" s="0" t="s">
        <v>7352</v>
      </c>
      <c r="G1065" s="0" t="s">
        <v>6931</v>
      </c>
      <c r="H1065" s="2">
        <v>11</v>
      </c>
    </row>
    <row r="1066">
      <c r="A1066" s="0">
        <v>577</v>
      </c>
      <c r="B1066" s="0" t="s">
        <v>28</v>
      </c>
      <c r="C1066" s="0" t="s">
        <v>93</v>
      </c>
      <c r="D1066" s="0" t="s">
        <v>2851</v>
      </c>
      <c r="E1066" s="5" t="s">
        <v>2852</v>
      </c>
      <c r="F1066" s="0" t="s">
        <v>7353</v>
      </c>
      <c r="G1066" s="0" t="s">
        <v>6269</v>
      </c>
      <c r="H1066" s="2">
        <v>6</v>
      </c>
    </row>
    <row r="1067">
      <c r="A1067" s="0">
        <v>578</v>
      </c>
      <c r="B1067" s="0" t="s">
        <v>28</v>
      </c>
      <c r="C1067" s="0" t="s">
        <v>93</v>
      </c>
      <c r="D1067" s="0" t="s">
        <v>2857</v>
      </c>
      <c r="E1067" s="5" t="s">
        <v>2858</v>
      </c>
      <c r="H1067" s="2">
        <v>2</v>
      </c>
    </row>
    <row r="1068">
      <c r="A1068" s="0">
        <v>579</v>
      </c>
      <c r="B1068" s="0" t="s">
        <v>28</v>
      </c>
      <c r="C1068" s="0" t="s">
        <v>93</v>
      </c>
      <c r="D1068" s="0" t="s">
        <v>2862</v>
      </c>
      <c r="E1068" s="5" t="s">
        <v>2863</v>
      </c>
      <c r="F1068" s="0" t="s">
        <v>7354</v>
      </c>
      <c r="G1068" s="0" t="s">
        <v>6335</v>
      </c>
      <c r="H1068" s="2">
        <v>6</v>
      </c>
    </row>
    <row r="1069">
      <c r="A1069" s="0">
        <v>579</v>
      </c>
      <c r="B1069" s="0" t="s">
        <v>28</v>
      </c>
      <c r="C1069" s="0" t="s">
        <v>93</v>
      </c>
      <c r="D1069" s="0" t="s">
        <v>2862</v>
      </c>
      <c r="E1069" s="5" t="s">
        <v>2863</v>
      </c>
      <c r="F1069" s="0" t="s">
        <v>7355</v>
      </c>
      <c r="G1069" s="0" t="s">
        <v>6329</v>
      </c>
      <c r="H1069" s="2">
        <v>19</v>
      </c>
    </row>
    <row r="1070">
      <c r="A1070" s="0">
        <v>579</v>
      </c>
      <c r="B1070" s="0" t="s">
        <v>28</v>
      </c>
      <c r="C1070" s="0" t="s">
        <v>93</v>
      </c>
      <c r="D1070" s="0" t="s">
        <v>2862</v>
      </c>
      <c r="E1070" s="5" t="s">
        <v>2863</v>
      </c>
      <c r="F1070" s="0" t="s">
        <v>7356</v>
      </c>
      <c r="G1070" s="0" t="s">
        <v>6303</v>
      </c>
      <c r="H1070" s="2">
        <v>1</v>
      </c>
    </row>
    <row r="1071">
      <c r="A1071" s="0">
        <v>580</v>
      </c>
      <c r="B1071" s="0" t="s">
        <v>28</v>
      </c>
      <c r="C1071" s="0" t="s">
        <v>93</v>
      </c>
      <c r="D1071" s="0" t="s">
        <v>2043</v>
      </c>
      <c r="E1071" s="5" t="s">
        <v>2866</v>
      </c>
      <c r="H1071" s="2">
        <v>2</v>
      </c>
      <c r="I1071" s="0" t="s">
        <v>2867</v>
      </c>
    </row>
    <row r="1072">
      <c r="A1072" s="0">
        <v>581</v>
      </c>
      <c r="B1072" s="0" t="s">
        <v>28</v>
      </c>
      <c r="C1072" s="0" t="s">
        <v>93</v>
      </c>
      <c r="D1072" s="0" t="s">
        <v>2871</v>
      </c>
      <c r="E1072" s="5" t="s">
        <v>2872</v>
      </c>
      <c r="F1072" s="0" t="s">
        <v>7357</v>
      </c>
      <c r="G1072" s="0" t="s">
        <v>6416</v>
      </c>
      <c r="H1072" s="2">
        <v>5</v>
      </c>
      <c r="I1072" s="0" t="s">
        <v>2874</v>
      </c>
    </row>
    <row r="1073">
      <c r="A1073" s="0">
        <v>581</v>
      </c>
      <c r="B1073" s="0" t="s">
        <v>28</v>
      </c>
      <c r="C1073" s="0" t="s">
        <v>93</v>
      </c>
      <c r="D1073" s="0" t="s">
        <v>2871</v>
      </c>
      <c r="E1073" s="5" t="s">
        <v>2872</v>
      </c>
      <c r="F1073" s="0" t="s">
        <v>7358</v>
      </c>
      <c r="G1073" s="0" t="s">
        <v>6269</v>
      </c>
      <c r="H1073" s="2">
        <v>15</v>
      </c>
      <c r="I1073" s="0" t="s">
        <v>2874</v>
      </c>
    </row>
    <row r="1074">
      <c r="A1074" s="0">
        <v>581</v>
      </c>
      <c r="B1074" s="0" t="s">
        <v>28</v>
      </c>
      <c r="C1074" s="0" t="s">
        <v>93</v>
      </c>
      <c r="D1074" s="0" t="s">
        <v>2871</v>
      </c>
      <c r="E1074" s="5" t="s">
        <v>2872</v>
      </c>
      <c r="F1074" s="0" t="s">
        <v>7359</v>
      </c>
      <c r="G1074" s="0" t="s">
        <v>6269</v>
      </c>
      <c r="H1074" s="2">
        <v>100</v>
      </c>
      <c r="I1074" s="0" t="s">
        <v>2874</v>
      </c>
    </row>
    <row r="1075">
      <c r="A1075" s="0">
        <v>581</v>
      </c>
      <c r="B1075" s="0" t="s">
        <v>28</v>
      </c>
      <c r="C1075" s="0" t="s">
        <v>93</v>
      </c>
      <c r="D1075" s="0" t="s">
        <v>2871</v>
      </c>
      <c r="E1075" s="5" t="s">
        <v>2872</v>
      </c>
      <c r="F1075" s="0" t="s">
        <v>7360</v>
      </c>
      <c r="G1075" s="0" t="s">
        <v>6283</v>
      </c>
      <c r="H1075" s="2">
        <v>11</v>
      </c>
      <c r="I1075" s="0" t="s">
        <v>2874</v>
      </c>
    </row>
    <row r="1076">
      <c r="A1076" s="0">
        <v>581</v>
      </c>
      <c r="B1076" s="0" t="s">
        <v>28</v>
      </c>
      <c r="C1076" s="0" t="s">
        <v>93</v>
      </c>
      <c r="D1076" s="0" t="s">
        <v>2871</v>
      </c>
      <c r="E1076" s="5" t="s">
        <v>2872</v>
      </c>
      <c r="F1076" s="0" t="s">
        <v>7361</v>
      </c>
      <c r="G1076" s="0" t="s">
        <v>6321</v>
      </c>
      <c r="H1076" s="2">
        <v>7</v>
      </c>
      <c r="I1076" s="0" t="s">
        <v>2874</v>
      </c>
    </row>
    <row r="1077">
      <c r="A1077" s="0">
        <v>581</v>
      </c>
      <c r="B1077" s="0" t="s">
        <v>28</v>
      </c>
      <c r="C1077" s="0" t="s">
        <v>93</v>
      </c>
      <c r="D1077" s="0" t="s">
        <v>2871</v>
      </c>
      <c r="E1077" s="5" t="s">
        <v>2872</v>
      </c>
      <c r="F1077" s="0" t="s">
        <v>7362</v>
      </c>
      <c r="G1077" s="0" t="s">
        <v>6369</v>
      </c>
      <c r="H1077" s="2">
        <v>9</v>
      </c>
      <c r="I1077" s="0" t="s">
        <v>2874</v>
      </c>
    </row>
    <row r="1078">
      <c r="A1078" s="0">
        <v>582</v>
      </c>
      <c r="B1078" s="0" t="s">
        <v>28</v>
      </c>
      <c r="C1078" s="0" t="s">
        <v>93</v>
      </c>
      <c r="D1078" s="0" t="s">
        <v>2878</v>
      </c>
      <c r="E1078" s="5" t="s">
        <v>2879</v>
      </c>
      <c r="F1078" s="0" t="s">
        <v>7363</v>
      </c>
      <c r="G1078" s="0" t="s">
        <v>7026</v>
      </c>
      <c r="H1078" s="2">
        <v>2</v>
      </c>
    </row>
    <row r="1079">
      <c r="A1079" s="0">
        <v>582</v>
      </c>
      <c r="B1079" s="0" t="s">
        <v>28</v>
      </c>
      <c r="C1079" s="0" t="s">
        <v>93</v>
      </c>
      <c r="D1079" s="0" t="s">
        <v>2878</v>
      </c>
      <c r="E1079" s="5" t="s">
        <v>2879</v>
      </c>
      <c r="F1079" s="0" t="s">
        <v>7364</v>
      </c>
      <c r="G1079" s="0" t="s">
        <v>6324</v>
      </c>
      <c r="H1079" s="2">
        <v>1</v>
      </c>
    </row>
    <row r="1080">
      <c r="A1080" s="0">
        <v>583</v>
      </c>
      <c r="B1080" s="0" t="s">
        <v>28</v>
      </c>
      <c r="C1080" s="0" t="s">
        <v>93</v>
      </c>
      <c r="D1080" s="0" t="s">
        <v>1676</v>
      </c>
      <c r="E1080" s="5" t="s">
        <v>2883</v>
      </c>
      <c r="F1080" s="0" t="s">
        <v>7365</v>
      </c>
      <c r="G1080" s="0" t="s">
        <v>6416</v>
      </c>
      <c r="H1080" s="2">
        <v>5</v>
      </c>
    </row>
    <row r="1081">
      <c r="A1081" s="0">
        <v>583</v>
      </c>
      <c r="B1081" s="0" t="s">
        <v>28</v>
      </c>
      <c r="C1081" s="0" t="s">
        <v>93</v>
      </c>
      <c r="D1081" s="0" t="s">
        <v>1676</v>
      </c>
      <c r="E1081" s="5" t="s">
        <v>2883</v>
      </c>
      <c r="F1081" s="0" t="s">
        <v>7366</v>
      </c>
      <c r="G1081" s="0" t="s">
        <v>6931</v>
      </c>
      <c r="H1081" s="2">
        <v>3</v>
      </c>
    </row>
    <row r="1082">
      <c r="A1082" s="0">
        <v>584</v>
      </c>
      <c r="B1082" s="0" t="s">
        <v>28</v>
      </c>
      <c r="C1082" s="0" t="s">
        <v>93</v>
      </c>
      <c r="D1082" s="0" t="s">
        <v>2886</v>
      </c>
      <c r="E1082" s="5" t="s">
        <v>2887</v>
      </c>
      <c r="H1082" s="2">
        <v>9</v>
      </c>
    </row>
    <row r="1083">
      <c r="A1083" s="0">
        <v>585</v>
      </c>
      <c r="B1083" s="0" t="s">
        <v>28</v>
      </c>
      <c r="C1083" s="0" t="s">
        <v>93</v>
      </c>
      <c r="D1083" s="0" t="s">
        <v>2890</v>
      </c>
      <c r="E1083" s="5" t="s">
        <v>2891</v>
      </c>
      <c r="F1083" s="0" t="s">
        <v>7367</v>
      </c>
      <c r="G1083" s="0" t="s">
        <v>6412</v>
      </c>
      <c r="H1083" s="2">
        <v>80</v>
      </c>
      <c r="I1083" s="0" t="s">
        <v>658</v>
      </c>
    </row>
    <row r="1084">
      <c r="A1084" s="0">
        <v>586</v>
      </c>
      <c r="B1084" s="0" t="s">
        <v>28</v>
      </c>
      <c r="C1084" s="0" t="s">
        <v>93</v>
      </c>
      <c r="D1084" s="0" t="s">
        <v>2893</v>
      </c>
      <c r="E1084" s="5" t="s">
        <v>2894</v>
      </c>
      <c r="F1084" s="0" t="s">
        <v>7368</v>
      </c>
      <c r="G1084" s="0" t="s">
        <v>6303</v>
      </c>
      <c r="H1084" s="2">
        <v>20</v>
      </c>
      <c r="I1084" s="0" t="s">
        <v>666</v>
      </c>
    </row>
    <row r="1085">
      <c r="A1085" s="0">
        <v>586</v>
      </c>
      <c r="B1085" s="0" t="s">
        <v>28</v>
      </c>
      <c r="C1085" s="0" t="s">
        <v>93</v>
      </c>
      <c r="D1085" s="0" t="s">
        <v>2893</v>
      </c>
      <c r="E1085" s="5" t="s">
        <v>2894</v>
      </c>
      <c r="F1085" s="0" t="s">
        <v>7369</v>
      </c>
      <c r="G1085" s="0" t="s">
        <v>7026</v>
      </c>
      <c r="H1085" s="2">
        <v>90</v>
      </c>
      <c r="I1085" s="0" t="s">
        <v>666</v>
      </c>
    </row>
    <row r="1086">
      <c r="A1086" s="0">
        <v>586</v>
      </c>
      <c r="B1086" s="0" t="s">
        <v>28</v>
      </c>
      <c r="C1086" s="0" t="s">
        <v>93</v>
      </c>
      <c r="D1086" s="0" t="s">
        <v>2893</v>
      </c>
      <c r="E1086" s="5" t="s">
        <v>2894</v>
      </c>
      <c r="F1086" s="0" t="s">
        <v>7370</v>
      </c>
      <c r="G1086" s="0" t="s">
        <v>6303</v>
      </c>
      <c r="H1086" s="2">
        <v>40</v>
      </c>
      <c r="I1086" s="0" t="s">
        <v>666</v>
      </c>
    </row>
    <row r="1087">
      <c r="A1087" s="0">
        <v>586</v>
      </c>
      <c r="B1087" s="0" t="s">
        <v>28</v>
      </c>
      <c r="C1087" s="0" t="s">
        <v>93</v>
      </c>
      <c r="D1087" s="0" t="s">
        <v>2893</v>
      </c>
      <c r="E1087" s="5" t="s">
        <v>2894</v>
      </c>
      <c r="F1087" s="0" t="s">
        <v>7371</v>
      </c>
      <c r="G1087" s="0" t="s">
        <v>6439</v>
      </c>
      <c r="H1087" s="2">
        <v>100</v>
      </c>
      <c r="I1087" s="0" t="s">
        <v>666</v>
      </c>
    </row>
    <row r="1088">
      <c r="A1088" s="0">
        <v>587</v>
      </c>
      <c r="B1088" s="0" t="s">
        <v>28</v>
      </c>
      <c r="C1088" s="0" t="s">
        <v>93</v>
      </c>
      <c r="D1088" s="0" t="s">
        <v>1685</v>
      </c>
      <c r="E1088" s="5" t="s">
        <v>2896</v>
      </c>
      <c r="F1088" s="0" t="s">
        <v>7372</v>
      </c>
      <c r="G1088" s="0" t="s">
        <v>6303</v>
      </c>
      <c r="H1088" s="2">
        <v>140</v>
      </c>
    </row>
    <row r="1089">
      <c r="A1089" s="0">
        <v>588</v>
      </c>
      <c r="B1089" s="0" t="s">
        <v>28</v>
      </c>
      <c r="C1089" s="0" t="s">
        <v>93</v>
      </c>
      <c r="D1089" s="0" t="s">
        <v>2900</v>
      </c>
      <c r="E1089" s="5" t="s">
        <v>2901</v>
      </c>
      <c r="F1089" s="0" t="s">
        <v>7373</v>
      </c>
      <c r="G1089" s="0" t="s">
        <v>6353</v>
      </c>
      <c r="H1089" s="2">
        <v>20</v>
      </c>
    </row>
    <row r="1090">
      <c r="A1090" s="0">
        <v>588</v>
      </c>
      <c r="B1090" s="0" t="s">
        <v>28</v>
      </c>
      <c r="C1090" s="0" t="s">
        <v>93</v>
      </c>
      <c r="D1090" s="0" t="s">
        <v>2900</v>
      </c>
      <c r="E1090" s="5" t="s">
        <v>2901</v>
      </c>
      <c r="F1090" s="0" t="s">
        <v>7374</v>
      </c>
      <c r="G1090" s="0" t="s">
        <v>6344</v>
      </c>
      <c r="H1090" s="2">
        <v>120</v>
      </c>
    </row>
    <row r="1091">
      <c r="A1091" s="0">
        <v>588</v>
      </c>
      <c r="B1091" s="0" t="s">
        <v>28</v>
      </c>
      <c r="C1091" s="0" t="s">
        <v>93</v>
      </c>
      <c r="D1091" s="0" t="s">
        <v>2900</v>
      </c>
      <c r="E1091" s="5" t="s">
        <v>2901</v>
      </c>
      <c r="F1091" s="0" t="s">
        <v>7375</v>
      </c>
      <c r="G1091" s="0" t="s">
        <v>6394</v>
      </c>
      <c r="H1091" s="2">
        <v>60</v>
      </c>
    </row>
    <row r="1092">
      <c r="A1092" s="0">
        <v>589</v>
      </c>
      <c r="B1092" s="0" t="s">
        <v>28</v>
      </c>
      <c r="C1092" s="0" t="s">
        <v>93</v>
      </c>
      <c r="D1092" s="0" t="s">
        <v>2905</v>
      </c>
      <c r="E1092" s="5" t="s">
        <v>2906</v>
      </c>
      <c r="F1092" s="0" t="s">
        <v>7376</v>
      </c>
      <c r="G1092" s="0" t="s">
        <v>6285</v>
      </c>
      <c r="H1092" s="2">
        <v>15</v>
      </c>
      <c r="I1092" s="0" t="s">
        <v>678</v>
      </c>
    </row>
    <row r="1093">
      <c r="A1093" s="0">
        <v>590</v>
      </c>
      <c r="B1093" s="0" t="s">
        <v>28</v>
      </c>
      <c r="C1093" s="0" t="s">
        <v>93</v>
      </c>
      <c r="D1093" s="0" t="s">
        <v>2908</v>
      </c>
      <c r="E1093" s="5" t="s">
        <v>2909</v>
      </c>
      <c r="H1093" s="2">
        <v>6</v>
      </c>
    </row>
    <row r="1094">
      <c r="A1094" s="0">
        <v>591</v>
      </c>
      <c r="B1094" s="0" t="s">
        <v>28</v>
      </c>
      <c r="C1094" s="0" t="s">
        <v>93</v>
      </c>
      <c r="D1094" s="0" t="s">
        <v>1699</v>
      </c>
      <c r="E1094" s="5" t="s">
        <v>2912</v>
      </c>
      <c r="H1094" s="2">
        <v>5</v>
      </c>
    </row>
    <row r="1095">
      <c r="A1095" s="0">
        <v>592</v>
      </c>
      <c r="B1095" s="0" t="s">
        <v>28</v>
      </c>
      <c r="C1095" s="0" t="s">
        <v>93</v>
      </c>
      <c r="D1095" s="0" t="s">
        <v>2914</v>
      </c>
      <c r="E1095" s="5" t="s">
        <v>2915</v>
      </c>
      <c r="H1095" s="2">
        <v>1</v>
      </c>
    </row>
    <row r="1096">
      <c r="A1096" s="0">
        <v>593</v>
      </c>
      <c r="B1096" s="0" t="s">
        <v>28</v>
      </c>
      <c r="C1096" s="0" t="s">
        <v>93</v>
      </c>
      <c r="D1096" s="0" t="s">
        <v>2917</v>
      </c>
      <c r="E1096" s="5" t="s">
        <v>2918</v>
      </c>
      <c r="F1096" s="0" t="s">
        <v>7377</v>
      </c>
      <c r="G1096" s="0" t="s">
        <v>6324</v>
      </c>
      <c r="H1096" s="2">
        <v>4</v>
      </c>
    </row>
    <row r="1097">
      <c r="A1097" s="0">
        <v>593</v>
      </c>
      <c r="B1097" s="0" t="s">
        <v>28</v>
      </c>
      <c r="C1097" s="0" t="s">
        <v>93</v>
      </c>
      <c r="D1097" s="0" t="s">
        <v>2917</v>
      </c>
      <c r="E1097" s="5" t="s">
        <v>2918</v>
      </c>
      <c r="F1097" s="0" t="s">
        <v>6323</v>
      </c>
      <c r="G1097" s="0" t="s">
        <v>6324</v>
      </c>
      <c r="H1097" s="2">
        <v>1</v>
      </c>
    </row>
    <row r="1098">
      <c r="A1098" s="0">
        <v>594</v>
      </c>
      <c r="B1098" s="0" t="s">
        <v>28</v>
      </c>
      <c r="C1098" s="0" t="s">
        <v>93</v>
      </c>
      <c r="D1098" s="0" t="s">
        <v>2920</v>
      </c>
      <c r="E1098" s="5" t="s">
        <v>2921</v>
      </c>
      <c r="F1098" s="0" t="s">
        <v>6323</v>
      </c>
      <c r="G1098" s="0" t="s">
        <v>6324</v>
      </c>
      <c r="H1098" s="2">
        <v>4</v>
      </c>
    </row>
    <row r="1099">
      <c r="A1099" s="0">
        <v>595</v>
      </c>
      <c r="B1099" s="0" t="s">
        <v>28</v>
      </c>
      <c r="C1099" s="0" t="s">
        <v>93</v>
      </c>
      <c r="D1099" s="0" t="s">
        <v>2923</v>
      </c>
      <c r="E1099" s="5" t="s">
        <v>2924</v>
      </c>
      <c r="F1099" s="0" t="s">
        <v>6323</v>
      </c>
      <c r="G1099" s="0" t="s">
        <v>6324</v>
      </c>
      <c r="H1099" s="2">
        <v>1</v>
      </c>
    </row>
    <row r="1100">
      <c r="A1100" s="0">
        <v>595</v>
      </c>
      <c r="B1100" s="0" t="s">
        <v>28</v>
      </c>
      <c r="C1100" s="0" t="s">
        <v>93</v>
      </c>
      <c r="D1100" s="0" t="s">
        <v>2923</v>
      </c>
      <c r="E1100" s="5" t="s">
        <v>2924</v>
      </c>
      <c r="F1100" s="0" t="s">
        <v>6635</v>
      </c>
      <c r="G1100" s="0" t="s">
        <v>7081</v>
      </c>
      <c r="H1100" s="2">
        <v>4</v>
      </c>
    </row>
    <row r="1101">
      <c r="A1101" s="0">
        <v>596</v>
      </c>
      <c r="B1101" s="0" t="s">
        <v>28</v>
      </c>
      <c r="C1101" s="0" t="s">
        <v>93</v>
      </c>
      <c r="D1101" s="0" t="s">
        <v>2926</v>
      </c>
      <c r="E1101" s="5" t="s">
        <v>2927</v>
      </c>
      <c r="F1101" s="0" t="s">
        <v>7378</v>
      </c>
      <c r="G1101" s="0" t="s">
        <v>7048</v>
      </c>
      <c r="H1101" s="2">
        <v>18</v>
      </c>
    </row>
    <row r="1102">
      <c r="A1102" s="0">
        <v>596</v>
      </c>
      <c r="B1102" s="0" t="s">
        <v>28</v>
      </c>
      <c r="C1102" s="0" t="s">
        <v>93</v>
      </c>
      <c r="D1102" s="0" t="s">
        <v>2926</v>
      </c>
      <c r="E1102" s="5" t="s">
        <v>2927</v>
      </c>
      <c r="F1102" s="0" t="s">
        <v>7379</v>
      </c>
      <c r="G1102" s="0" t="s">
        <v>6305</v>
      </c>
      <c r="H1102" s="2">
        <v>5</v>
      </c>
    </row>
    <row r="1103">
      <c r="A1103" s="0">
        <v>596</v>
      </c>
      <c r="B1103" s="0" t="s">
        <v>28</v>
      </c>
      <c r="C1103" s="0" t="s">
        <v>93</v>
      </c>
      <c r="D1103" s="0" t="s">
        <v>2926</v>
      </c>
      <c r="E1103" s="5" t="s">
        <v>2927</v>
      </c>
      <c r="F1103" s="0" t="s">
        <v>6811</v>
      </c>
      <c r="G1103" s="0" t="s">
        <v>6371</v>
      </c>
      <c r="H1103" s="2">
        <v>43</v>
      </c>
    </row>
    <row r="1104">
      <c r="A1104" s="0">
        <v>597</v>
      </c>
      <c r="B1104" s="0" t="s">
        <v>28</v>
      </c>
      <c r="C1104" s="0" t="s">
        <v>93</v>
      </c>
      <c r="D1104" s="0" t="s">
        <v>1872</v>
      </c>
      <c r="E1104" s="5" t="s">
        <v>2930</v>
      </c>
      <c r="H1104" s="2">
        <v>7</v>
      </c>
    </row>
    <row r="1105">
      <c r="A1105" s="0">
        <v>598</v>
      </c>
      <c r="B1105" s="0" t="s">
        <v>28</v>
      </c>
      <c r="C1105" s="0" t="s">
        <v>93</v>
      </c>
      <c r="D1105" s="0" t="s">
        <v>2933</v>
      </c>
      <c r="E1105" s="5" t="s">
        <v>2934</v>
      </c>
      <c r="F1105" s="0" t="s">
        <v>7380</v>
      </c>
      <c r="G1105" s="0" t="s">
        <v>6303</v>
      </c>
      <c r="H1105" s="2">
        <v>6</v>
      </c>
    </row>
    <row r="1106">
      <c r="A1106" s="0">
        <v>598</v>
      </c>
      <c r="B1106" s="0" t="s">
        <v>28</v>
      </c>
      <c r="C1106" s="0" t="s">
        <v>93</v>
      </c>
      <c r="D1106" s="0" t="s">
        <v>2933</v>
      </c>
      <c r="E1106" s="5" t="s">
        <v>2934</v>
      </c>
      <c r="F1106" s="0" t="s">
        <v>7378</v>
      </c>
      <c r="G1106" s="0" t="s">
        <v>7282</v>
      </c>
      <c r="H1106" s="2">
        <v>16</v>
      </c>
    </row>
    <row r="1107">
      <c r="A1107" s="0">
        <v>598</v>
      </c>
      <c r="B1107" s="0" t="s">
        <v>28</v>
      </c>
      <c r="C1107" s="0" t="s">
        <v>93</v>
      </c>
      <c r="D1107" s="0" t="s">
        <v>2933</v>
      </c>
      <c r="E1107" s="5" t="s">
        <v>2934</v>
      </c>
      <c r="F1107" s="0" t="s">
        <v>6814</v>
      </c>
      <c r="G1107" s="0" t="s">
        <v>7381</v>
      </c>
      <c r="H1107" s="2">
        <v>100</v>
      </c>
    </row>
    <row r="1108">
      <c r="A1108" s="0">
        <v>598</v>
      </c>
      <c r="B1108" s="0" t="s">
        <v>28</v>
      </c>
      <c r="C1108" s="0" t="s">
        <v>93</v>
      </c>
      <c r="D1108" s="0" t="s">
        <v>2933</v>
      </c>
      <c r="E1108" s="5" t="s">
        <v>2934</v>
      </c>
      <c r="F1108" s="0" t="s">
        <v>6419</v>
      </c>
      <c r="G1108" s="0" t="s">
        <v>7382</v>
      </c>
      <c r="H1108" s="2">
        <v>88</v>
      </c>
    </row>
    <row r="1109">
      <c r="A1109" s="0">
        <v>599</v>
      </c>
      <c r="B1109" s="0" t="s">
        <v>28</v>
      </c>
      <c r="C1109" s="0" t="s">
        <v>93</v>
      </c>
      <c r="D1109" s="0" t="s">
        <v>2937</v>
      </c>
      <c r="E1109" s="5" t="s">
        <v>2938</v>
      </c>
      <c r="F1109" s="0" t="s">
        <v>7383</v>
      </c>
      <c r="G1109" s="0" t="s">
        <v>6285</v>
      </c>
      <c r="H1109" s="2">
        <v>45</v>
      </c>
      <c r="I1109" s="0" t="s">
        <v>2940</v>
      </c>
    </row>
    <row r="1110">
      <c r="A1110" s="0">
        <v>599</v>
      </c>
      <c r="B1110" s="0" t="s">
        <v>28</v>
      </c>
      <c r="C1110" s="0" t="s">
        <v>93</v>
      </c>
      <c r="D1110" s="0" t="s">
        <v>2937</v>
      </c>
      <c r="E1110" s="5" t="s">
        <v>2938</v>
      </c>
      <c r="F1110" s="0" t="s">
        <v>7384</v>
      </c>
      <c r="G1110" s="0" t="s">
        <v>6340</v>
      </c>
      <c r="H1110" s="2">
        <v>15</v>
      </c>
      <c r="I1110" s="0" t="s">
        <v>2940</v>
      </c>
    </row>
    <row r="1111">
      <c r="A1111" s="0">
        <v>599</v>
      </c>
      <c r="B1111" s="0" t="s">
        <v>28</v>
      </c>
      <c r="C1111" s="0" t="s">
        <v>93</v>
      </c>
      <c r="D1111" s="0" t="s">
        <v>2937</v>
      </c>
      <c r="E1111" s="5" t="s">
        <v>2938</v>
      </c>
      <c r="F1111" s="0" t="s">
        <v>7385</v>
      </c>
      <c r="G1111" s="0" t="s">
        <v>6303</v>
      </c>
      <c r="H1111" s="2">
        <v>60</v>
      </c>
      <c r="I1111" s="0" t="s">
        <v>2940</v>
      </c>
    </row>
    <row r="1112">
      <c r="A1112" s="0">
        <v>600</v>
      </c>
      <c r="B1112" s="0" t="s">
        <v>28</v>
      </c>
      <c r="C1112" s="0" t="s">
        <v>93</v>
      </c>
      <c r="D1112" s="0" t="s">
        <v>2944</v>
      </c>
      <c r="E1112" s="5" t="s">
        <v>2945</v>
      </c>
      <c r="F1112" s="0" t="s">
        <v>7386</v>
      </c>
      <c r="G1112" s="0" t="s">
        <v>7026</v>
      </c>
      <c r="H1112" s="2">
        <v>10</v>
      </c>
    </row>
    <row r="1113">
      <c r="A1113" s="0">
        <v>600</v>
      </c>
      <c r="B1113" s="0" t="s">
        <v>28</v>
      </c>
      <c r="C1113" s="0" t="s">
        <v>93</v>
      </c>
      <c r="D1113" s="0" t="s">
        <v>2944</v>
      </c>
      <c r="E1113" s="5" t="s">
        <v>2945</v>
      </c>
      <c r="F1113" s="0" t="s">
        <v>7387</v>
      </c>
      <c r="G1113" s="0" t="s">
        <v>6303</v>
      </c>
      <c r="H1113" s="2">
        <v>15</v>
      </c>
    </row>
    <row r="1114">
      <c r="A1114" s="0">
        <v>600</v>
      </c>
      <c r="B1114" s="0" t="s">
        <v>28</v>
      </c>
      <c r="C1114" s="0" t="s">
        <v>93</v>
      </c>
      <c r="D1114" s="0" t="s">
        <v>2944</v>
      </c>
      <c r="E1114" s="5" t="s">
        <v>2945</v>
      </c>
      <c r="F1114" s="0" t="s">
        <v>6421</v>
      </c>
      <c r="G1114" s="0" t="s">
        <v>6310</v>
      </c>
      <c r="H1114" s="2">
        <v>74</v>
      </c>
    </row>
    <row r="1115">
      <c r="A1115" s="0">
        <v>600</v>
      </c>
      <c r="B1115" s="0" t="s">
        <v>28</v>
      </c>
      <c r="C1115" s="0" t="s">
        <v>93</v>
      </c>
      <c r="D1115" s="0" t="s">
        <v>2944</v>
      </c>
      <c r="E1115" s="5" t="s">
        <v>2945</v>
      </c>
      <c r="F1115" s="0" t="s">
        <v>7388</v>
      </c>
      <c r="G1115" s="0" t="s">
        <v>6269</v>
      </c>
      <c r="H1115" s="2">
        <v>100</v>
      </c>
    </row>
    <row r="1116">
      <c r="A1116" s="0">
        <v>600</v>
      </c>
      <c r="B1116" s="0" t="s">
        <v>28</v>
      </c>
      <c r="C1116" s="0" t="s">
        <v>93</v>
      </c>
      <c r="D1116" s="0" t="s">
        <v>2944</v>
      </c>
      <c r="E1116" s="5" t="s">
        <v>2945</v>
      </c>
      <c r="F1116" s="0" t="s">
        <v>7389</v>
      </c>
      <c r="G1116" s="0" t="s">
        <v>6269</v>
      </c>
      <c r="H1116" s="2">
        <v>300</v>
      </c>
    </row>
    <row r="1117">
      <c r="A1117" s="0">
        <v>601</v>
      </c>
      <c r="B1117" s="0" t="s">
        <v>28</v>
      </c>
      <c r="C1117" s="0" t="s">
        <v>93</v>
      </c>
      <c r="D1117" s="0" t="s">
        <v>2948</v>
      </c>
      <c r="E1117" s="5" t="s">
        <v>2949</v>
      </c>
      <c r="F1117" s="0" t="s">
        <v>7390</v>
      </c>
      <c r="G1117" s="0" t="s">
        <v>6446</v>
      </c>
      <c r="H1117" s="2">
        <v>40</v>
      </c>
    </row>
    <row r="1118">
      <c r="A1118" s="0">
        <v>601</v>
      </c>
      <c r="B1118" s="0" t="s">
        <v>28</v>
      </c>
      <c r="C1118" s="0" t="s">
        <v>93</v>
      </c>
      <c r="D1118" s="0" t="s">
        <v>2948</v>
      </c>
      <c r="E1118" s="5" t="s">
        <v>2949</v>
      </c>
      <c r="F1118" s="0" t="s">
        <v>7391</v>
      </c>
      <c r="G1118" s="0" t="s">
        <v>6335</v>
      </c>
      <c r="H1118" s="2">
        <v>210</v>
      </c>
    </row>
    <row r="1119">
      <c r="A1119" s="0">
        <v>601</v>
      </c>
      <c r="B1119" s="0" t="s">
        <v>28</v>
      </c>
      <c r="C1119" s="0" t="s">
        <v>93</v>
      </c>
      <c r="D1119" s="0" t="s">
        <v>2948</v>
      </c>
      <c r="E1119" s="5" t="s">
        <v>2949</v>
      </c>
      <c r="F1119" s="0" t="s">
        <v>7392</v>
      </c>
      <c r="G1119" s="0" t="s">
        <v>6409</v>
      </c>
      <c r="H1119" s="2">
        <v>40</v>
      </c>
    </row>
    <row r="1120">
      <c r="A1120" s="0">
        <v>602</v>
      </c>
      <c r="B1120" s="0" t="s">
        <v>28</v>
      </c>
      <c r="C1120" s="0" t="s">
        <v>93</v>
      </c>
      <c r="D1120" s="0" t="s">
        <v>1725</v>
      </c>
      <c r="E1120" s="5" t="s">
        <v>2951</v>
      </c>
      <c r="F1120" s="0" t="s">
        <v>7393</v>
      </c>
      <c r="G1120" s="0" t="s">
        <v>6303</v>
      </c>
      <c r="H1120" s="2">
        <v>370</v>
      </c>
    </row>
    <row r="1121">
      <c r="A1121" s="0">
        <v>603</v>
      </c>
      <c r="B1121" s="0" t="s">
        <v>28</v>
      </c>
      <c r="C1121" s="0" t="s">
        <v>93</v>
      </c>
      <c r="D1121" s="0" t="s">
        <v>1742</v>
      </c>
      <c r="E1121" s="5" t="s">
        <v>2954</v>
      </c>
      <c r="F1121" s="0" t="s">
        <v>7394</v>
      </c>
      <c r="G1121" s="0" t="s">
        <v>6321</v>
      </c>
      <c r="H1121" s="2">
        <v>1</v>
      </c>
      <c r="I1121" s="0" t="s">
        <v>1647</v>
      </c>
    </row>
    <row r="1122">
      <c r="A1122" s="0">
        <v>603</v>
      </c>
      <c r="B1122" s="0" t="s">
        <v>28</v>
      </c>
      <c r="C1122" s="0" t="s">
        <v>93</v>
      </c>
      <c r="D1122" s="0" t="s">
        <v>1742</v>
      </c>
      <c r="E1122" s="5" t="s">
        <v>2954</v>
      </c>
      <c r="F1122" s="0" t="s">
        <v>7395</v>
      </c>
      <c r="G1122" s="0" t="s">
        <v>7026</v>
      </c>
      <c r="H1122" s="2">
        <v>4</v>
      </c>
      <c r="I1122" s="0" t="s">
        <v>1647</v>
      </c>
    </row>
    <row r="1123">
      <c r="A1123" s="0">
        <v>603</v>
      </c>
      <c r="B1123" s="0" t="s">
        <v>28</v>
      </c>
      <c r="C1123" s="0" t="s">
        <v>93</v>
      </c>
      <c r="D1123" s="0" t="s">
        <v>1742</v>
      </c>
      <c r="E1123" s="5" t="s">
        <v>2954</v>
      </c>
      <c r="F1123" s="0" t="s">
        <v>7396</v>
      </c>
      <c r="G1123" s="0" t="s">
        <v>6283</v>
      </c>
      <c r="H1123" s="2">
        <v>17</v>
      </c>
      <c r="I1123" s="0" t="s">
        <v>1647</v>
      </c>
    </row>
    <row r="1124">
      <c r="A1124" s="0">
        <v>603</v>
      </c>
      <c r="B1124" s="0" t="s">
        <v>28</v>
      </c>
      <c r="C1124" s="0" t="s">
        <v>93</v>
      </c>
      <c r="D1124" s="0" t="s">
        <v>1742</v>
      </c>
      <c r="E1124" s="5" t="s">
        <v>2954</v>
      </c>
      <c r="F1124" s="0" t="s">
        <v>7397</v>
      </c>
      <c r="G1124" s="0" t="s">
        <v>6369</v>
      </c>
      <c r="H1124" s="2">
        <v>20</v>
      </c>
      <c r="I1124" s="0" t="s">
        <v>1647</v>
      </c>
    </row>
    <row r="1125">
      <c r="A1125" s="0">
        <v>604</v>
      </c>
      <c r="B1125" s="0" t="s">
        <v>28</v>
      </c>
      <c r="C1125" s="0" t="s">
        <v>93</v>
      </c>
      <c r="D1125" s="0" t="s">
        <v>2957</v>
      </c>
      <c r="E1125" s="5" t="s">
        <v>2958</v>
      </c>
      <c r="F1125" s="0" t="s">
        <v>7398</v>
      </c>
      <c r="G1125" s="0" t="s">
        <v>6340</v>
      </c>
      <c r="H1125" s="2">
        <v>20</v>
      </c>
      <c r="I1125" s="0" t="s">
        <v>2959</v>
      </c>
    </row>
    <row r="1126">
      <c r="A1126" s="0">
        <v>604</v>
      </c>
      <c r="B1126" s="0" t="s">
        <v>28</v>
      </c>
      <c r="C1126" s="0" t="s">
        <v>93</v>
      </c>
      <c r="D1126" s="0" t="s">
        <v>2957</v>
      </c>
      <c r="E1126" s="5" t="s">
        <v>2958</v>
      </c>
      <c r="F1126" s="0" t="s">
        <v>7399</v>
      </c>
      <c r="G1126" s="0" t="s">
        <v>6340</v>
      </c>
      <c r="H1126" s="2">
        <v>10</v>
      </c>
      <c r="I1126" s="0" t="s">
        <v>2959</v>
      </c>
    </row>
    <row r="1127">
      <c r="A1127" s="0">
        <v>605</v>
      </c>
      <c r="B1127" s="0" t="s">
        <v>28</v>
      </c>
      <c r="C1127" s="0" t="s">
        <v>93</v>
      </c>
      <c r="D1127" s="0" t="s">
        <v>2963</v>
      </c>
      <c r="E1127" s="5" t="s">
        <v>2964</v>
      </c>
      <c r="F1127" s="0" t="s">
        <v>7400</v>
      </c>
      <c r="G1127" s="0" t="s">
        <v>6353</v>
      </c>
      <c r="H1127" s="2">
        <v>30</v>
      </c>
    </row>
    <row r="1128">
      <c r="A1128" s="0">
        <v>606</v>
      </c>
      <c r="B1128" s="0" t="s">
        <v>28</v>
      </c>
      <c r="C1128" s="0" t="s">
        <v>93</v>
      </c>
      <c r="D1128" s="0" t="s">
        <v>2968</v>
      </c>
      <c r="E1128" s="5" t="s">
        <v>2969</v>
      </c>
      <c r="F1128" s="0" t="s">
        <v>7401</v>
      </c>
      <c r="G1128" s="0" t="s">
        <v>6416</v>
      </c>
      <c r="H1128" s="2">
        <v>48</v>
      </c>
    </row>
    <row r="1129">
      <c r="A1129" s="0">
        <v>606</v>
      </c>
      <c r="B1129" s="0" t="s">
        <v>28</v>
      </c>
      <c r="C1129" s="0" t="s">
        <v>93</v>
      </c>
      <c r="D1129" s="0" t="s">
        <v>2968</v>
      </c>
      <c r="E1129" s="5" t="s">
        <v>2969</v>
      </c>
      <c r="F1129" s="0" t="s">
        <v>7402</v>
      </c>
      <c r="G1129" s="0" t="s">
        <v>6340</v>
      </c>
      <c r="H1129" s="2">
        <v>24</v>
      </c>
    </row>
    <row r="1130">
      <c r="A1130" s="0">
        <v>606</v>
      </c>
      <c r="B1130" s="0" t="s">
        <v>28</v>
      </c>
      <c r="C1130" s="0" t="s">
        <v>93</v>
      </c>
      <c r="D1130" s="0" t="s">
        <v>2968</v>
      </c>
      <c r="E1130" s="5" t="s">
        <v>2969</v>
      </c>
      <c r="F1130" s="0" t="s">
        <v>7403</v>
      </c>
      <c r="G1130" s="0" t="s">
        <v>6369</v>
      </c>
      <c r="H1130" s="2">
        <v>144</v>
      </c>
    </row>
    <row r="1131">
      <c r="A1131" s="0">
        <v>606</v>
      </c>
      <c r="B1131" s="0" t="s">
        <v>28</v>
      </c>
      <c r="C1131" s="0" t="s">
        <v>93</v>
      </c>
      <c r="D1131" s="0" t="s">
        <v>2968</v>
      </c>
      <c r="E1131" s="5" t="s">
        <v>2969</v>
      </c>
      <c r="F1131" s="0" t="s">
        <v>7404</v>
      </c>
      <c r="G1131" s="0" t="s">
        <v>6461</v>
      </c>
      <c r="H1131" s="2">
        <v>72</v>
      </c>
    </row>
    <row r="1132">
      <c r="A1132" s="0">
        <v>606</v>
      </c>
      <c r="B1132" s="0" t="s">
        <v>28</v>
      </c>
      <c r="C1132" s="0" t="s">
        <v>93</v>
      </c>
      <c r="D1132" s="0" t="s">
        <v>2968</v>
      </c>
      <c r="E1132" s="5" t="s">
        <v>2969</v>
      </c>
      <c r="F1132" s="0" t="s">
        <v>7405</v>
      </c>
      <c r="G1132" s="0" t="s">
        <v>6310</v>
      </c>
      <c r="H1132" s="2">
        <v>24</v>
      </c>
    </row>
    <row r="1133">
      <c r="A1133" s="0">
        <v>607</v>
      </c>
      <c r="B1133" s="0" t="s">
        <v>28</v>
      </c>
      <c r="C1133" s="0" t="s">
        <v>93</v>
      </c>
      <c r="D1133" s="0" t="s">
        <v>1746</v>
      </c>
      <c r="E1133" s="5" t="s">
        <v>2973</v>
      </c>
      <c r="F1133" s="0" t="s">
        <v>7406</v>
      </c>
      <c r="G1133" s="0" t="s">
        <v>6310</v>
      </c>
      <c r="H1133" s="2">
        <v>27</v>
      </c>
      <c r="I1133" s="0" t="s">
        <v>2049</v>
      </c>
    </row>
    <row r="1134">
      <c r="A1134" s="0">
        <v>607</v>
      </c>
      <c r="B1134" s="0" t="s">
        <v>28</v>
      </c>
      <c r="C1134" s="0" t="s">
        <v>93</v>
      </c>
      <c r="D1134" s="0" t="s">
        <v>1746</v>
      </c>
      <c r="E1134" s="5" t="s">
        <v>2973</v>
      </c>
      <c r="F1134" s="0" t="s">
        <v>7407</v>
      </c>
      <c r="G1134" s="0" t="s">
        <v>6931</v>
      </c>
      <c r="H1134" s="2">
        <v>17</v>
      </c>
      <c r="I1134" s="0" t="s">
        <v>2049</v>
      </c>
    </row>
    <row r="1135">
      <c r="A1135" s="0">
        <v>608</v>
      </c>
      <c r="B1135" s="0" t="s">
        <v>28</v>
      </c>
      <c r="C1135" s="0" t="s">
        <v>93</v>
      </c>
      <c r="D1135" s="0" t="s">
        <v>2975</v>
      </c>
      <c r="E1135" s="5" t="s">
        <v>2976</v>
      </c>
      <c r="F1135" s="0" t="s">
        <v>7408</v>
      </c>
      <c r="G1135" s="0" t="s">
        <v>6351</v>
      </c>
      <c r="H1135" s="2">
        <v>5</v>
      </c>
      <c r="I1135" s="0" t="s">
        <v>732</v>
      </c>
    </row>
    <row r="1136">
      <c r="A1136" s="0">
        <v>608</v>
      </c>
      <c r="B1136" s="0" t="s">
        <v>28</v>
      </c>
      <c r="C1136" s="0" t="s">
        <v>93</v>
      </c>
      <c r="D1136" s="0" t="s">
        <v>2975</v>
      </c>
      <c r="E1136" s="5" t="s">
        <v>2976</v>
      </c>
      <c r="F1136" s="0" t="s">
        <v>7409</v>
      </c>
      <c r="G1136" s="0" t="s">
        <v>6475</v>
      </c>
      <c r="H1136" s="2">
        <v>10</v>
      </c>
      <c r="I1136" s="0" t="s">
        <v>732</v>
      </c>
    </row>
    <row r="1137">
      <c r="A1137" s="0">
        <v>609</v>
      </c>
      <c r="B1137" s="0" t="s">
        <v>28</v>
      </c>
      <c r="C1137" s="0" t="s">
        <v>93</v>
      </c>
      <c r="D1137" s="0" t="s">
        <v>1142</v>
      </c>
      <c r="E1137" s="5" t="s">
        <v>2978</v>
      </c>
      <c r="F1137" s="0" t="s">
        <v>7410</v>
      </c>
      <c r="G1137" s="0" t="s">
        <v>6340</v>
      </c>
      <c r="H1137" s="2">
        <v>4</v>
      </c>
    </row>
    <row r="1138">
      <c r="A1138" s="0">
        <v>610</v>
      </c>
      <c r="B1138" s="0" t="s">
        <v>28</v>
      </c>
      <c r="C1138" s="0" t="s">
        <v>93</v>
      </c>
      <c r="D1138" s="0" t="s">
        <v>2981</v>
      </c>
      <c r="E1138" s="5" t="s">
        <v>2982</v>
      </c>
      <c r="F1138" s="0" t="s">
        <v>7411</v>
      </c>
      <c r="G1138" s="0" t="s">
        <v>6288</v>
      </c>
      <c r="H1138" s="2">
        <v>5</v>
      </c>
    </row>
    <row r="1139">
      <c r="A1139" s="0">
        <v>610</v>
      </c>
      <c r="B1139" s="0" t="s">
        <v>28</v>
      </c>
      <c r="C1139" s="0" t="s">
        <v>93</v>
      </c>
      <c r="D1139" s="0" t="s">
        <v>2981</v>
      </c>
      <c r="E1139" s="5" t="s">
        <v>2982</v>
      </c>
      <c r="F1139" s="0" t="s">
        <v>7412</v>
      </c>
      <c r="G1139" s="0" t="s">
        <v>6310</v>
      </c>
      <c r="H1139" s="2">
        <v>4</v>
      </c>
    </row>
    <row r="1140">
      <c r="A1140" s="0">
        <v>610</v>
      </c>
      <c r="B1140" s="0" t="s">
        <v>28</v>
      </c>
      <c r="C1140" s="0" t="s">
        <v>93</v>
      </c>
      <c r="D1140" s="0" t="s">
        <v>2981</v>
      </c>
      <c r="E1140" s="5" t="s">
        <v>2982</v>
      </c>
      <c r="F1140" s="0" t="s">
        <v>7413</v>
      </c>
      <c r="G1140" s="0" t="s">
        <v>6335</v>
      </c>
      <c r="H1140" s="2">
        <v>6</v>
      </c>
    </row>
    <row r="1141">
      <c r="A1141" s="0">
        <v>611</v>
      </c>
      <c r="B1141" s="0" t="s">
        <v>28</v>
      </c>
      <c r="C1141" s="0" t="s">
        <v>93</v>
      </c>
      <c r="D1141" s="0" t="s">
        <v>1426</v>
      </c>
      <c r="E1141" s="5" t="s">
        <v>2986</v>
      </c>
      <c r="F1141" s="0" t="s">
        <v>7414</v>
      </c>
      <c r="G1141" s="0" t="s">
        <v>7026</v>
      </c>
      <c r="H1141" s="2">
        <v>80</v>
      </c>
      <c r="I1141" s="0" t="s">
        <v>2987</v>
      </c>
    </row>
    <row r="1142">
      <c r="A1142" s="0">
        <v>612</v>
      </c>
      <c r="B1142" s="0" t="s">
        <v>28</v>
      </c>
      <c r="C1142" s="0" t="s">
        <v>93</v>
      </c>
      <c r="D1142" s="0" t="s">
        <v>2991</v>
      </c>
      <c r="E1142" s="5" t="s">
        <v>2992</v>
      </c>
      <c r="F1142" s="0" t="s">
        <v>7415</v>
      </c>
      <c r="G1142" s="0" t="s">
        <v>6321</v>
      </c>
      <c r="H1142" s="2">
        <v>4</v>
      </c>
    </row>
    <row r="1143">
      <c r="A1143" s="0">
        <v>612</v>
      </c>
      <c r="B1143" s="0" t="s">
        <v>28</v>
      </c>
      <c r="C1143" s="0" t="s">
        <v>93</v>
      </c>
      <c r="D1143" s="0" t="s">
        <v>2991</v>
      </c>
      <c r="E1143" s="5" t="s">
        <v>2992</v>
      </c>
      <c r="F1143" s="0" t="s">
        <v>7416</v>
      </c>
      <c r="G1143" s="0" t="s">
        <v>6303</v>
      </c>
      <c r="H1143" s="2">
        <v>12</v>
      </c>
    </row>
    <row r="1144">
      <c r="A1144" s="0">
        <v>613</v>
      </c>
      <c r="B1144" s="0" t="s">
        <v>28</v>
      </c>
      <c r="C1144" s="0" t="s">
        <v>93</v>
      </c>
      <c r="D1144" s="0" t="s">
        <v>2996</v>
      </c>
      <c r="E1144" s="5" t="s">
        <v>2997</v>
      </c>
      <c r="F1144" s="0" t="s">
        <v>7417</v>
      </c>
      <c r="G1144" s="0" t="s">
        <v>6288</v>
      </c>
      <c r="H1144" s="2">
        <v>14</v>
      </c>
      <c r="I1144" s="0" t="s">
        <v>751</v>
      </c>
    </row>
    <row r="1145">
      <c r="A1145" s="0">
        <v>613</v>
      </c>
      <c r="B1145" s="0" t="s">
        <v>28</v>
      </c>
      <c r="C1145" s="0" t="s">
        <v>93</v>
      </c>
      <c r="D1145" s="0" t="s">
        <v>2996</v>
      </c>
      <c r="E1145" s="5" t="s">
        <v>2997</v>
      </c>
      <c r="F1145" s="0" t="s">
        <v>7418</v>
      </c>
      <c r="G1145" s="0" t="s">
        <v>6340</v>
      </c>
      <c r="H1145" s="2">
        <v>28</v>
      </c>
      <c r="I1145" s="0" t="s">
        <v>751</v>
      </c>
    </row>
    <row r="1146">
      <c r="A1146" s="0">
        <v>613</v>
      </c>
      <c r="B1146" s="0" t="s">
        <v>28</v>
      </c>
      <c r="C1146" s="0" t="s">
        <v>93</v>
      </c>
      <c r="D1146" s="0" t="s">
        <v>2996</v>
      </c>
      <c r="E1146" s="5" t="s">
        <v>2997</v>
      </c>
      <c r="F1146" s="0" t="s">
        <v>7419</v>
      </c>
      <c r="G1146" s="0" t="s">
        <v>6267</v>
      </c>
      <c r="H1146" s="2">
        <v>266</v>
      </c>
      <c r="I1146" s="0" t="s">
        <v>751</v>
      </c>
    </row>
    <row r="1147">
      <c r="A1147" s="0">
        <v>614</v>
      </c>
      <c r="B1147" s="0" t="s">
        <v>28</v>
      </c>
      <c r="C1147" s="0" t="s">
        <v>93</v>
      </c>
      <c r="D1147" s="0" t="s">
        <v>2999</v>
      </c>
      <c r="E1147" s="5" t="s">
        <v>3000</v>
      </c>
      <c r="F1147" s="0" t="s">
        <v>7420</v>
      </c>
      <c r="G1147" s="0" t="s">
        <v>6303</v>
      </c>
      <c r="H1147" s="2">
        <v>2</v>
      </c>
      <c r="I1147" s="0" t="s">
        <v>3001</v>
      </c>
    </row>
    <row r="1148">
      <c r="A1148" s="0">
        <v>614</v>
      </c>
      <c r="B1148" s="0" t="s">
        <v>28</v>
      </c>
      <c r="C1148" s="0" t="s">
        <v>93</v>
      </c>
      <c r="D1148" s="0" t="s">
        <v>2999</v>
      </c>
      <c r="E1148" s="5" t="s">
        <v>3000</v>
      </c>
      <c r="F1148" s="0" t="s">
        <v>7421</v>
      </c>
      <c r="G1148" s="0" t="s">
        <v>6324</v>
      </c>
      <c r="H1148" s="2">
        <v>30</v>
      </c>
      <c r="I1148" s="0" t="s">
        <v>3001</v>
      </c>
    </row>
    <row r="1149">
      <c r="A1149" s="0">
        <v>615</v>
      </c>
      <c r="B1149" s="0" t="s">
        <v>28</v>
      </c>
      <c r="C1149" s="0" t="s">
        <v>93</v>
      </c>
      <c r="D1149" s="0" t="s">
        <v>1380</v>
      </c>
      <c r="E1149" s="5" t="s">
        <v>3005</v>
      </c>
      <c r="H1149" s="2">
        <v>1</v>
      </c>
    </row>
    <row r="1150">
      <c r="A1150" s="0">
        <v>616</v>
      </c>
      <c r="B1150" s="0" t="s">
        <v>28</v>
      </c>
      <c r="C1150" s="0" t="s">
        <v>93</v>
      </c>
      <c r="D1150" s="0" t="s">
        <v>3008</v>
      </c>
      <c r="E1150" s="5" t="s">
        <v>3009</v>
      </c>
      <c r="H1150" s="2">
        <v>4</v>
      </c>
    </row>
    <row r="1151">
      <c r="A1151" s="0">
        <v>617</v>
      </c>
      <c r="B1151" s="0" t="s">
        <v>28</v>
      </c>
      <c r="C1151" s="0" t="s">
        <v>93</v>
      </c>
      <c r="D1151" s="0" t="s">
        <v>3012</v>
      </c>
      <c r="E1151" s="5" t="s">
        <v>3013</v>
      </c>
      <c r="H1151" s="2">
        <v>1</v>
      </c>
    </row>
    <row r="1152">
      <c r="A1152" s="0">
        <v>618</v>
      </c>
      <c r="B1152" s="0" t="s">
        <v>28</v>
      </c>
      <c r="C1152" s="0" t="s">
        <v>93</v>
      </c>
      <c r="D1152" s="0" t="s">
        <v>2017</v>
      </c>
      <c r="E1152" s="5" t="s">
        <v>3016</v>
      </c>
      <c r="H1152" s="2">
        <v>16</v>
      </c>
    </row>
    <row r="1153">
      <c r="A1153" s="0">
        <v>619</v>
      </c>
      <c r="B1153" s="0" t="s">
        <v>28</v>
      </c>
      <c r="C1153" s="0" t="s">
        <v>93</v>
      </c>
      <c r="D1153" s="0" t="s">
        <v>3020</v>
      </c>
      <c r="E1153" s="5" t="s">
        <v>3021</v>
      </c>
      <c r="F1153" s="0" t="s">
        <v>7422</v>
      </c>
      <c r="G1153" s="0" t="s">
        <v>6315</v>
      </c>
      <c r="H1153" s="2">
        <v>190</v>
      </c>
      <c r="I1153" s="0" t="s">
        <v>769</v>
      </c>
    </row>
    <row r="1154">
      <c r="A1154" s="0">
        <v>620</v>
      </c>
      <c r="B1154" s="0" t="s">
        <v>28</v>
      </c>
      <c r="C1154" s="0" t="s">
        <v>93</v>
      </c>
      <c r="D1154" s="0" t="s">
        <v>3024</v>
      </c>
      <c r="E1154" s="5" t="s">
        <v>3025</v>
      </c>
      <c r="F1154" s="0" t="s">
        <v>7423</v>
      </c>
      <c r="G1154" s="0" t="s">
        <v>6288</v>
      </c>
      <c r="H1154" s="2">
        <v>70</v>
      </c>
      <c r="I1154" s="0" t="s">
        <v>1701</v>
      </c>
    </row>
    <row r="1155">
      <c r="A1155" s="0">
        <v>621</v>
      </c>
      <c r="B1155" s="0" t="s">
        <v>28</v>
      </c>
      <c r="C1155" s="0" t="s">
        <v>93</v>
      </c>
      <c r="D1155" s="0" t="s">
        <v>3028</v>
      </c>
      <c r="E1155" s="5" t="s">
        <v>3029</v>
      </c>
      <c r="F1155" s="0" t="s">
        <v>7424</v>
      </c>
      <c r="G1155" s="0" t="s">
        <v>7026</v>
      </c>
      <c r="H1155" s="2">
        <v>1</v>
      </c>
    </row>
    <row r="1156">
      <c r="A1156" s="0">
        <v>621</v>
      </c>
      <c r="B1156" s="0" t="s">
        <v>28</v>
      </c>
      <c r="C1156" s="0" t="s">
        <v>93</v>
      </c>
      <c r="D1156" s="0" t="s">
        <v>3028</v>
      </c>
      <c r="E1156" s="5" t="s">
        <v>3029</v>
      </c>
      <c r="F1156" s="0" t="s">
        <v>7425</v>
      </c>
      <c r="G1156" s="0" t="s">
        <v>6340</v>
      </c>
      <c r="H1156" s="2">
        <v>3</v>
      </c>
    </row>
    <row r="1157">
      <c r="A1157" s="0">
        <v>621</v>
      </c>
      <c r="B1157" s="0" t="s">
        <v>28</v>
      </c>
      <c r="C1157" s="0" t="s">
        <v>93</v>
      </c>
      <c r="D1157" s="0" t="s">
        <v>3028</v>
      </c>
      <c r="E1157" s="5" t="s">
        <v>3029</v>
      </c>
      <c r="F1157" s="0" t="s">
        <v>7426</v>
      </c>
      <c r="G1157" s="0" t="s">
        <v>6963</v>
      </c>
      <c r="H1157" s="2">
        <v>9</v>
      </c>
    </row>
    <row r="1158">
      <c r="A1158" s="0">
        <v>622</v>
      </c>
      <c r="B1158" s="0" t="s">
        <v>28</v>
      </c>
      <c r="C1158" s="0" t="s">
        <v>93</v>
      </c>
      <c r="D1158" s="0" t="s">
        <v>3033</v>
      </c>
      <c r="E1158" s="5" t="s">
        <v>3034</v>
      </c>
      <c r="F1158" s="0" t="s">
        <v>7427</v>
      </c>
      <c r="G1158" s="0" t="s">
        <v>6340</v>
      </c>
      <c r="H1158" s="2">
        <v>1</v>
      </c>
    </row>
    <row r="1159">
      <c r="A1159" s="0">
        <v>622</v>
      </c>
      <c r="B1159" s="0" t="s">
        <v>28</v>
      </c>
      <c r="C1159" s="0" t="s">
        <v>93</v>
      </c>
      <c r="D1159" s="0" t="s">
        <v>3033</v>
      </c>
      <c r="E1159" s="5" t="s">
        <v>3034</v>
      </c>
      <c r="F1159" s="0" t="s">
        <v>7428</v>
      </c>
      <c r="G1159" s="0" t="s">
        <v>6329</v>
      </c>
      <c r="H1159" s="2">
        <v>7</v>
      </c>
    </row>
    <row r="1160">
      <c r="A1160" s="0">
        <v>623</v>
      </c>
      <c r="B1160" s="0" t="s">
        <v>28</v>
      </c>
      <c r="C1160" s="0" t="s">
        <v>93</v>
      </c>
      <c r="D1160" s="0" t="s">
        <v>3036</v>
      </c>
      <c r="E1160" s="5" t="s">
        <v>3037</v>
      </c>
      <c r="F1160" s="0" t="s">
        <v>7429</v>
      </c>
      <c r="G1160" s="0" t="s">
        <v>6344</v>
      </c>
      <c r="H1160" s="2">
        <v>10</v>
      </c>
    </row>
    <row r="1161">
      <c r="A1161" s="0">
        <v>623</v>
      </c>
      <c r="B1161" s="0" t="s">
        <v>28</v>
      </c>
      <c r="C1161" s="0" t="s">
        <v>93</v>
      </c>
      <c r="D1161" s="0" t="s">
        <v>3036</v>
      </c>
      <c r="E1161" s="5" t="s">
        <v>3037</v>
      </c>
      <c r="F1161" s="0" t="s">
        <v>7430</v>
      </c>
      <c r="G1161" s="0" t="s">
        <v>6344</v>
      </c>
      <c r="H1161" s="2">
        <v>15</v>
      </c>
    </row>
    <row r="1162">
      <c r="A1162" s="0">
        <v>623</v>
      </c>
      <c r="B1162" s="0" t="s">
        <v>28</v>
      </c>
      <c r="C1162" s="0" t="s">
        <v>93</v>
      </c>
      <c r="D1162" s="0" t="s">
        <v>3036</v>
      </c>
      <c r="E1162" s="5" t="s">
        <v>3037</v>
      </c>
      <c r="F1162" s="0" t="s">
        <v>7431</v>
      </c>
      <c r="G1162" s="0" t="s">
        <v>6340</v>
      </c>
      <c r="H1162" s="2">
        <v>4</v>
      </c>
    </row>
    <row r="1163">
      <c r="A1163" s="0">
        <v>623</v>
      </c>
      <c r="B1163" s="0" t="s">
        <v>28</v>
      </c>
      <c r="C1163" s="0" t="s">
        <v>93</v>
      </c>
      <c r="D1163" s="0" t="s">
        <v>3036</v>
      </c>
      <c r="E1163" s="5" t="s">
        <v>3037</v>
      </c>
      <c r="F1163" s="0" t="s">
        <v>7432</v>
      </c>
      <c r="G1163" s="0" t="s">
        <v>6303</v>
      </c>
      <c r="H1163" s="2">
        <v>25</v>
      </c>
    </row>
    <row r="1164">
      <c r="A1164" s="0">
        <v>624</v>
      </c>
      <c r="B1164" s="0" t="s">
        <v>28</v>
      </c>
      <c r="C1164" s="0" t="s">
        <v>93</v>
      </c>
      <c r="D1164" s="0" t="s">
        <v>3039</v>
      </c>
      <c r="E1164" s="5" t="s">
        <v>3040</v>
      </c>
      <c r="F1164" s="0" t="s">
        <v>7433</v>
      </c>
      <c r="G1164" s="0" t="s">
        <v>6283</v>
      </c>
      <c r="H1164" s="2">
        <v>5</v>
      </c>
    </row>
    <row r="1165">
      <c r="A1165" s="0">
        <v>624</v>
      </c>
      <c r="B1165" s="0" t="s">
        <v>28</v>
      </c>
      <c r="C1165" s="0" t="s">
        <v>93</v>
      </c>
      <c r="D1165" s="0" t="s">
        <v>3039</v>
      </c>
      <c r="E1165" s="5" t="s">
        <v>3040</v>
      </c>
      <c r="F1165" s="0" t="s">
        <v>7434</v>
      </c>
      <c r="G1165" s="0" t="s">
        <v>6340</v>
      </c>
      <c r="H1165" s="2">
        <v>15</v>
      </c>
    </row>
    <row r="1166">
      <c r="A1166" s="0">
        <v>625</v>
      </c>
      <c r="B1166" s="0" t="s">
        <v>28</v>
      </c>
      <c r="C1166" s="0" t="s">
        <v>93</v>
      </c>
      <c r="D1166" s="0" t="s">
        <v>3045</v>
      </c>
      <c r="E1166" s="5" t="s">
        <v>3046</v>
      </c>
      <c r="H1166" s="2">
        <v>5</v>
      </c>
    </row>
    <row r="1167">
      <c r="A1167" s="0">
        <v>626</v>
      </c>
      <c r="B1167" s="0" t="s">
        <v>28</v>
      </c>
      <c r="C1167" s="0" t="s">
        <v>93</v>
      </c>
      <c r="D1167" s="0" t="s">
        <v>3049</v>
      </c>
      <c r="E1167" s="5" t="s">
        <v>3050</v>
      </c>
      <c r="F1167" s="0" t="s">
        <v>7435</v>
      </c>
      <c r="G1167" s="0" t="s">
        <v>7436</v>
      </c>
      <c r="H1167" s="2">
        <v>19</v>
      </c>
    </row>
    <row r="1168">
      <c r="A1168" s="0">
        <v>626</v>
      </c>
      <c r="B1168" s="0" t="s">
        <v>28</v>
      </c>
      <c r="C1168" s="0" t="s">
        <v>93</v>
      </c>
      <c r="D1168" s="0" t="s">
        <v>3049</v>
      </c>
      <c r="E1168" s="5" t="s">
        <v>3050</v>
      </c>
      <c r="F1168" s="0" t="s">
        <v>7437</v>
      </c>
      <c r="G1168" s="0" t="s">
        <v>7026</v>
      </c>
      <c r="H1168" s="2">
        <v>1</v>
      </c>
    </row>
    <row r="1169">
      <c r="A1169" s="0">
        <v>626</v>
      </c>
      <c r="B1169" s="0" t="s">
        <v>28</v>
      </c>
      <c r="C1169" s="0" t="s">
        <v>93</v>
      </c>
      <c r="D1169" s="0" t="s">
        <v>3049</v>
      </c>
      <c r="E1169" s="5" t="s">
        <v>3050</v>
      </c>
      <c r="F1169" s="0" t="s">
        <v>7438</v>
      </c>
      <c r="G1169" s="0" t="s">
        <v>7282</v>
      </c>
      <c r="H1169" s="2">
        <v>10</v>
      </c>
    </row>
    <row r="1170">
      <c r="A1170" s="0">
        <v>626</v>
      </c>
      <c r="B1170" s="0" t="s">
        <v>28</v>
      </c>
      <c r="C1170" s="0" t="s">
        <v>93</v>
      </c>
      <c r="D1170" s="0" t="s">
        <v>3049</v>
      </c>
      <c r="E1170" s="5" t="s">
        <v>3050</v>
      </c>
      <c r="F1170" s="0" t="s">
        <v>7439</v>
      </c>
      <c r="G1170" s="0" t="s">
        <v>7322</v>
      </c>
      <c r="H1170" s="2">
        <v>6</v>
      </c>
    </row>
    <row r="1171">
      <c r="A1171" s="0">
        <v>627</v>
      </c>
      <c r="B1171" s="0" t="s">
        <v>28</v>
      </c>
      <c r="C1171" s="0" t="s">
        <v>93</v>
      </c>
      <c r="D1171" s="0" t="s">
        <v>3054</v>
      </c>
      <c r="E1171" s="5" t="s">
        <v>3055</v>
      </c>
      <c r="F1171" s="0" t="s">
        <v>7440</v>
      </c>
      <c r="G1171" s="0" t="s">
        <v>6340</v>
      </c>
      <c r="H1171" s="2">
        <v>10</v>
      </c>
    </row>
    <row r="1172">
      <c r="A1172" s="0">
        <v>628</v>
      </c>
      <c r="B1172" s="0" t="s">
        <v>28</v>
      </c>
      <c r="C1172" s="0" t="s">
        <v>93</v>
      </c>
      <c r="D1172" s="0" t="s">
        <v>1782</v>
      </c>
      <c r="E1172" s="5" t="s">
        <v>3058</v>
      </c>
      <c r="F1172" s="0" t="s">
        <v>6307</v>
      </c>
      <c r="G1172" s="0" t="s">
        <v>6267</v>
      </c>
      <c r="H1172" s="2">
        <v>570</v>
      </c>
      <c r="I1172" s="0" t="s">
        <v>3060</v>
      </c>
    </row>
    <row r="1173">
      <c r="A1173" s="0">
        <v>628</v>
      </c>
      <c r="B1173" s="0" t="s">
        <v>28</v>
      </c>
      <c r="C1173" s="0" t="s">
        <v>93</v>
      </c>
      <c r="D1173" s="0" t="s">
        <v>1782</v>
      </c>
      <c r="E1173" s="5" t="s">
        <v>3058</v>
      </c>
      <c r="F1173" s="0" t="s">
        <v>7441</v>
      </c>
      <c r="G1173" s="0" t="s">
        <v>6267</v>
      </c>
      <c r="H1173" s="2">
        <v>320</v>
      </c>
      <c r="I1173" s="0" t="s">
        <v>3060</v>
      </c>
    </row>
    <row r="1174">
      <c r="A1174" s="0">
        <v>629</v>
      </c>
      <c r="B1174" s="0" t="s">
        <v>28</v>
      </c>
      <c r="C1174" s="0" t="s">
        <v>93</v>
      </c>
      <c r="D1174" s="0" t="s">
        <v>1769</v>
      </c>
      <c r="E1174" s="5" t="s">
        <v>3063</v>
      </c>
      <c r="F1174" s="0" t="s">
        <v>7442</v>
      </c>
      <c r="G1174" s="0" t="s">
        <v>6321</v>
      </c>
      <c r="H1174" s="2">
        <v>4</v>
      </c>
      <c r="I1174" s="0" t="s">
        <v>3065</v>
      </c>
    </row>
    <row r="1175">
      <c r="A1175" s="0">
        <v>629</v>
      </c>
      <c r="B1175" s="0" t="s">
        <v>28</v>
      </c>
      <c r="C1175" s="0" t="s">
        <v>93</v>
      </c>
      <c r="D1175" s="0" t="s">
        <v>1769</v>
      </c>
      <c r="E1175" s="5" t="s">
        <v>3063</v>
      </c>
      <c r="F1175" s="0" t="s">
        <v>7443</v>
      </c>
      <c r="G1175" s="0" t="s">
        <v>7026</v>
      </c>
      <c r="H1175" s="2">
        <v>13</v>
      </c>
      <c r="I1175" s="0" t="s">
        <v>3065</v>
      </c>
    </row>
    <row r="1176">
      <c r="A1176" s="0">
        <v>629</v>
      </c>
      <c r="B1176" s="0" t="s">
        <v>28</v>
      </c>
      <c r="C1176" s="0" t="s">
        <v>93</v>
      </c>
      <c r="D1176" s="0" t="s">
        <v>1769</v>
      </c>
      <c r="E1176" s="5" t="s">
        <v>3063</v>
      </c>
      <c r="F1176" s="0" t="s">
        <v>7444</v>
      </c>
      <c r="G1176" s="0" t="s">
        <v>6303</v>
      </c>
      <c r="H1176" s="2">
        <v>97</v>
      </c>
      <c r="I1176" s="0" t="s">
        <v>3065</v>
      </c>
    </row>
    <row r="1177">
      <c r="A1177" s="0">
        <v>630</v>
      </c>
      <c r="B1177" s="0" t="s">
        <v>28</v>
      </c>
      <c r="C1177" s="0" t="s">
        <v>93</v>
      </c>
      <c r="D1177" s="0" t="s">
        <v>3069</v>
      </c>
      <c r="E1177" s="5" t="s">
        <v>3070</v>
      </c>
      <c r="F1177" s="0" t="s">
        <v>7445</v>
      </c>
      <c r="G1177" s="0" t="s">
        <v>7224</v>
      </c>
      <c r="H1177" s="2">
        <v>4</v>
      </c>
    </row>
    <row r="1178">
      <c r="A1178" s="0">
        <v>630</v>
      </c>
      <c r="B1178" s="0" t="s">
        <v>28</v>
      </c>
      <c r="C1178" s="0" t="s">
        <v>93</v>
      </c>
      <c r="D1178" s="0" t="s">
        <v>3069</v>
      </c>
      <c r="E1178" s="5" t="s">
        <v>3070</v>
      </c>
      <c r="F1178" s="0" t="s">
        <v>7446</v>
      </c>
      <c r="G1178" s="0" t="s">
        <v>7447</v>
      </c>
      <c r="H1178" s="2">
        <v>1</v>
      </c>
    </row>
    <row r="1179">
      <c r="A1179" s="0">
        <v>631</v>
      </c>
      <c r="B1179" s="0" t="s">
        <v>28</v>
      </c>
      <c r="C1179" s="0" t="s">
        <v>93</v>
      </c>
      <c r="D1179" s="0" t="s">
        <v>3073</v>
      </c>
      <c r="E1179" s="5" t="s">
        <v>3074</v>
      </c>
      <c r="F1179" s="0" t="s">
        <v>7448</v>
      </c>
      <c r="G1179" s="0" t="s">
        <v>7449</v>
      </c>
      <c r="H1179" s="2">
        <v>1</v>
      </c>
    </row>
    <row r="1180">
      <c r="A1180" s="0">
        <v>631</v>
      </c>
      <c r="B1180" s="0" t="s">
        <v>28</v>
      </c>
      <c r="C1180" s="0" t="s">
        <v>93</v>
      </c>
      <c r="D1180" s="0" t="s">
        <v>3073</v>
      </c>
      <c r="E1180" s="5" t="s">
        <v>3074</v>
      </c>
      <c r="F1180" s="0" t="s">
        <v>7450</v>
      </c>
      <c r="G1180" s="0" t="s">
        <v>7451</v>
      </c>
      <c r="H1180" s="2">
        <v>3</v>
      </c>
    </row>
    <row r="1181">
      <c r="A1181" s="0">
        <v>632</v>
      </c>
      <c r="B1181" s="0" t="s">
        <v>28</v>
      </c>
      <c r="C1181" s="0" t="s">
        <v>93</v>
      </c>
      <c r="D1181" s="0" t="s">
        <v>3078</v>
      </c>
      <c r="E1181" s="5" t="s">
        <v>795</v>
      </c>
      <c r="F1181" s="0" t="s">
        <v>7452</v>
      </c>
      <c r="G1181" s="0" t="s">
        <v>7026</v>
      </c>
      <c r="H1181" s="2">
        <v>1</v>
      </c>
      <c r="I1181" s="0" t="s">
        <v>797</v>
      </c>
    </row>
    <row r="1182">
      <c r="A1182" s="0">
        <v>633</v>
      </c>
      <c r="B1182" s="0" t="s">
        <v>28</v>
      </c>
      <c r="C1182" s="0" t="s">
        <v>93</v>
      </c>
      <c r="D1182" s="0" t="s">
        <v>3080</v>
      </c>
      <c r="E1182" s="5" t="s">
        <v>3081</v>
      </c>
      <c r="F1182" s="0" t="s">
        <v>7453</v>
      </c>
      <c r="G1182" s="0" t="s">
        <v>6321</v>
      </c>
      <c r="H1182" s="2">
        <v>10</v>
      </c>
    </row>
    <row r="1183">
      <c r="A1183" s="0">
        <v>634</v>
      </c>
      <c r="B1183" s="0" t="s">
        <v>28</v>
      </c>
      <c r="C1183" s="0" t="s">
        <v>93</v>
      </c>
      <c r="D1183" s="0" t="s">
        <v>2073</v>
      </c>
      <c r="E1183" s="5" t="s">
        <v>3084</v>
      </c>
      <c r="H1183" s="2">
        <v>9</v>
      </c>
    </row>
    <row r="1184">
      <c r="A1184" s="0">
        <v>635</v>
      </c>
      <c r="B1184" s="0" t="s">
        <v>28</v>
      </c>
      <c r="C1184" s="0" t="s">
        <v>93</v>
      </c>
      <c r="D1184" s="0" t="s">
        <v>3087</v>
      </c>
      <c r="E1184" s="5" t="s">
        <v>3088</v>
      </c>
      <c r="F1184" s="0" t="s">
        <v>7454</v>
      </c>
      <c r="G1184" s="0" t="s">
        <v>6303</v>
      </c>
      <c r="H1184" s="2">
        <v>4</v>
      </c>
    </row>
    <row r="1185">
      <c r="A1185" s="0">
        <v>635</v>
      </c>
      <c r="B1185" s="0" t="s">
        <v>28</v>
      </c>
      <c r="C1185" s="0" t="s">
        <v>93</v>
      </c>
      <c r="D1185" s="0" t="s">
        <v>3087</v>
      </c>
      <c r="E1185" s="5" t="s">
        <v>3088</v>
      </c>
      <c r="F1185" s="0" t="s">
        <v>7455</v>
      </c>
      <c r="G1185" s="0" t="s">
        <v>6412</v>
      </c>
      <c r="H1185" s="2">
        <v>9</v>
      </c>
    </row>
    <row r="1186">
      <c r="A1186" s="0">
        <v>635</v>
      </c>
      <c r="B1186" s="0" t="s">
        <v>28</v>
      </c>
      <c r="C1186" s="0" t="s">
        <v>93</v>
      </c>
      <c r="D1186" s="0" t="s">
        <v>3087</v>
      </c>
      <c r="E1186" s="5" t="s">
        <v>3088</v>
      </c>
      <c r="F1186" s="0" t="s">
        <v>7456</v>
      </c>
      <c r="G1186" s="0" t="s">
        <v>6931</v>
      </c>
      <c r="H1186" s="2">
        <v>6</v>
      </c>
    </row>
    <row r="1187">
      <c r="A1187" s="0">
        <v>636</v>
      </c>
      <c r="B1187" s="0" t="s">
        <v>28</v>
      </c>
      <c r="C1187" s="0" t="s">
        <v>93</v>
      </c>
      <c r="D1187" s="0" t="s">
        <v>3090</v>
      </c>
      <c r="E1187" s="5" t="s">
        <v>3091</v>
      </c>
      <c r="F1187" s="0" t="s">
        <v>7457</v>
      </c>
      <c r="G1187" s="0" t="s">
        <v>6351</v>
      </c>
      <c r="H1187" s="2">
        <v>2</v>
      </c>
    </row>
    <row r="1188">
      <c r="A1188" s="0">
        <v>636</v>
      </c>
      <c r="B1188" s="0" t="s">
        <v>28</v>
      </c>
      <c r="C1188" s="0" t="s">
        <v>93</v>
      </c>
      <c r="D1188" s="0" t="s">
        <v>3090</v>
      </c>
      <c r="E1188" s="5" t="s">
        <v>3091</v>
      </c>
      <c r="F1188" s="0" t="s">
        <v>6870</v>
      </c>
      <c r="G1188" s="0" t="s">
        <v>6412</v>
      </c>
      <c r="H1188" s="2">
        <v>2</v>
      </c>
    </row>
    <row r="1189">
      <c r="A1189" s="0">
        <v>636</v>
      </c>
      <c r="B1189" s="0" t="s">
        <v>28</v>
      </c>
      <c r="C1189" s="0" t="s">
        <v>93</v>
      </c>
      <c r="D1189" s="0" t="s">
        <v>3090</v>
      </c>
      <c r="E1189" s="5" t="s">
        <v>3091</v>
      </c>
      <c r="F1189" s="0" t="s">
        <v>7458</v>
      </c>
      <c r="G1189" s="0" t="s">
        <v>6344</v>
      </c>
      <c r="H1189" s="2">
        <v>1</v>
      </c>
    </row>
    <row r="1190">
      <c r="A1190" s="0">
        <v>637</v>
      </c>
      <c r="B1190" s="0" t="s">
        <v>28</v>
      </c>
      <c r="C1190" s="0" t="s">
        <v>93</v>
      </c>
      <c r="D1190" s="0" t="s">
        <v>3095</v>
      </c>
      <c r="E1190" s="5" t="s">
        <v>3096</v>
      </c>
      <c r="F1190" s="0" t="s">
        <v>7459</v>
      </c>
      <c r="G1190" s="0" t="s">
        <v>7026</v>
      </c>
      <c r="H1190" s="2">
        <v>1</v>
      </c>
    </row>
    <row r="1191">
      <c r="A1191" s="0">
        <v>637</v>
      </c>
      <c r="B1191" s="0" t="s">
        <v>28</v>
      </c>
      <c r="C1191" s="0" t="s">
        <v>93</v>
      </c>
      <c r="D1191" s="0" t="s">
        <v>3095</v>
      </c>
      <c r="E1191" s="5" t="s">
        <v>3096</v>
      </c>
      <c r="F1191" s="0" t="s">
        <v>6870</v>
      </c>
      <c r="G1191" s="0" t="s">
        <v>6412</v>
      </c>
      <c r="H1191" s="2">
        <v>20</v>
      </c>
    </row>
    <row r="1192">
      <c r="A1192" s="0">
        <v>637</v>
      </c>
      <c r="B1192" s="0" t="s">
        <v>28</v>
      </c>
      <c r="C1192" s="0" t="s">
        <v>93</v>
      </c>
      <c r="D1192" s="0" t="s">
        <v>3095</v>
      </c>
      <c r="E1192" s="5" t="s">
        <v>3096</v>
      </c>
      <c r="F1192" s="0" t="s">
        <v>7460</v>
      </c>
      <c r="G1192" s="0" t="s">
        <v>6963</v>
      </c>
      <c r="H1192" s="2">
        <v>45</v>
      </c>
    </row>
    <row r="1193">
      <c r="A1193" s="0">
        <v>638</v>
      </c>
      <c r="B1193" s="0" t="s">
        <v>28</v>
      </c>
      <c r="C1193" s="0" t="s">
        <v>93</v>
      </c>
      <c r="D1193" s="0" t="s">
        <v>1792</v>
      </c>
      <c r="E1193" s="5" t="s">
        <v>3099</v>
      </c>
      <c r="F1193" s="0" t="s">
        <v>7461</v>
      </c>
      <c r="G1193" s="0" t="s">
        <v>6310</v>
      </c>
      <c r="H1193" s="2">
        <v>140</v>
      </c>
    </row>
    <row r="1194">
      <c r="A1194" s="0">
        <v>639</v>
      </c>
      <c r="B1194" s="0" t="s">
        <v>28</v>
      </c>
      <c r="C1194" s="0" t="s">
        <v>93</v>
      </c>
      <c r="D1194" s="0" t="s">
        <v>3102</v>
      </c>
      <c r="E1194" s="5" t="s">
        <v>3103</v>
      </c>
      <c r="F1194" s="0" t="s">
        <v>7462</v>
      </c>
      <c r="G1194" s="0" t="s">
        <v>6285</v>
      </c>
      <c r="H1194" s="2">
        <v>9</v>
      </c>
    </row>
    <row r="1195">
      <c r="A1195" s="0">
        <v>640</v>
      </c>
      <c r="B1195" s="0" t="s">
        <v>28</v>
      </c>
      <c r="C1195" s="0" t="s">
        <v>93</v>
      </c>
      <c r="D1195" s="0" t="s">
        <v>3106</v>
      </c>
      <c r="E1195" s="5" t="s">
        <v>3107</v>
      </c>
      <c r="F1195" s="0" t="s">
        <v>7463</v>
      </c>
      <c r="G1195" s="0" t="s">
        <v>6369</v>
      </c>
      <c r="H1195" s="2">
        <v>28</v>
      </c>
    </row>
    <row r="1196">
      <c r="A1196" s="0">
        <v>640</v>
      </c>
      <c r="B1196" s="0" t="s">
        <v>28</v>
      </c>
      <c r="C1196" s="0" t="s">
        <v>93</v>
      </c>
      <c r="D1196" s="0" t="s">
        <v>3106</v>
      </c>
      <c r="E1196" s="5" t="s">
        <v>3107</v>
      </c>
      <c r="F1196" s="0" t="s">
        <v>7464</v>
      </c>
      <c r="G1196" s="0" t="s">
        <v>6925</v>
      </c>
      <c r="H1196" s="2">
        <v>57</v>
      </c>
    </row>
    <row r="1197">
      <c r="A1197" s="0">
        <v>641</v>
      </c>
      <c r="B1197" s="0" t="s">
        <v>28</v>
      </c>
      <c r="C1197" s="0" t="s">
        <v>93</v>
      </c>
      <c r="D1197" s="0" t="s">
        <v>3112</v>
      </c>
      <c r="E1197" s="5" t="s">
        <v>3113</v>
      </c>
      <c r="F1197" s="0" t="s">
        <v>7465</v>
      </c>
      <c r="G1197" s="0" t="s">
        <v>6475</v>
      </c>
      <c r="H1197" s="2">
        <v>3</v>
      </c>
    </row>
    <row r="1198">
      <c r="A1198" s="0">
        <v>641</v>
      </c>
      <c r="B1198" s="0" t="s">
        <v>28</v>
      </c>
      <c r="C1198" s="0" t="s">
        <v>93</v>
      </c>
      <c r="D1198" s="0" t="s">
        <v>3112</v>
      </c>
      <c r="E1198" s="5" t="s">
        <v>3113</v>
      </c>
      <c r="F1198" s="0" t="s">
        <v>7466</v>
      </c>
      <c r="G1198" s="0" t="s">
        <v>6472</v>
      </c>
      <c r="H1198" s="2">
        <v>3</v>
      </c>
    </row>
    <row r="1199">
      <c r="A1199" s="0">
        <v>641</v>
      </c>
      <c r="B1199" s="0" t="s">
        <v>28</v>
      </c>
      <c r="C1199" s="0" t="s">
        <v>93</v>
      </c>
      <c r="D1199" s="0" t="s">
        <v>3112</v>
      </c>
      <c r="E1199" s="5" t="s">
        <v>3113</v>
      </c>
      <c r="F1199" s="0" t="s">
        <v>7467</v>
      </c>
      <c r="G1199" s="0" t="s">
        <v>6925</v>
      </c>
      <c r="H1199" s="2">
        <v>1</v>
      </c>
    </row>
    <row r="1200">
      <c r="A1200" s="0">
        <v>641</v>
      </c>
      <c r="B1200" s="0" t="s">
        <v>28</v>
      </c>
      <c r="C1200" s="0" t="s">
        <v>93</v>
      </c>
      <c r="D1200" s="0" t="s">
        <v>3112</v>
      </c>
      <c r="E1200" s="5" t="s">
        <v>3113</v>
      </c>
      <c r="F1200" s="0" t="s">
        <v>7468</v>
      </c>
      <c r="G1200" s="0" t="s">
        <v>6315</v>
      </c>
      <c r="H1200" s="2">
        <v>31</v>
      </c>
    </row>
    <row r="1201">
      <c r="A1201" s="0">
        <v>641</v>
      </c>
      <c r="B1201" s="0" t="s">
        <v>28</v>
      </c>
      <c r="C1201" s="0" t="s">
        <v>93</v>
      </c>
      <c r="D1201" s="0" t="s">
        <v>3112</v>
      </c>
      <c r="E1201" s="5" t="s">
        <v>3113</v>
      </c>
      <c r="F1201" s="0" t="s">
        <v>7469</v>
      </c>
      <c r="G1201" s="0" t="s">
        <v>6315</v>
      </c>
      <c r="H1201" s="2">
        <v>1</v>
      </c>
    </row>
    <row r="1202">
      <c r="A1202" s="0">
        <v>642</v>
      </c>
      <c r="B1202" s="0" t="s">
        <v>28</v>
      </c>
      <c r="C1202" s="0" t="s">
        <v>93</v>
      </c>
      <c r="D1202" s="0" t="s">
        <v>3116</v>
      </c>
      <c r="E1202" s="5" t="s">
        <v>3117</v>
      </c>
      <c r="F1202" s="0" t="s">
        <v>7470</v>
      </c>
      <c r="G1202" s="0" t="s">
        <v>6310</v>
      </c>
      <c r="H1202" s="2">
        <v>4</v>
      </c>
    </row>
    <row r="1203">
      <c r="A1203" s="0">
        <v>642</v>
      </c>
      <c r="B1203" s="0" t="s">
        <v>28</v>
      </c>
      <c r="C1203" s="0" t="s">
        <v>93</v>
      </c>
      <c r="D1203" s="0" t="s">
        <v>3116</v>
      </c>
      <c r="E1203" s="5" t="s">
        <v>3117</v>
      </c>
      <c r="F1203" s="0" t="s">
        <v>7471</v>
      </c>
      <c r="G1203" s="0" t="s">
        <v>6475</v>
      </c>
      <c r="H1203" s="2">
        <v>2</v>
      </c>
    </row>
    <row r="1204">
      <c r="A1204" s="0">
        <v>642</v>
      </c>
      <c r="B1204" s="0" t="s">
        <v>28</v>
      </c>
      <c r="C1204" s="0" t="s">
        <v>93</v>
      </c>
      <c r="D1204" s="0" t="s">
        <v>3116</v>
      </c>
      <c r="E1204" s="5" t="s">
        <v>3117</v>
      </c>
      <c r="F1204" s="0" t="s">
        <v>7472</v>
      </c>
      <c r="G1204" s="0" t="s">
        <v>6963</v>
      </c>
      <c r="H1204" s="2">
        <v>9</v>
      </c>
    </row>
    <row r="1205">
      <c r="A1205" s="0">
        <v>643</v>
      </c>
      <c r="B1205" s="0" t="s">
        <v>28</v>
      </c>
      <c r="C1205" s="0" t="s">
        <v>93</v>
      </c>
      <c r="D1205" s="0" t="s">
        <v>3120</v>
      </c>
      <c r="E1205" s="5" t="s">
        <v>3121</v>
      </c>
      <c r="F1205" s="0" t="s">
        <v>7473</v>
      </c>
      <c r="G1205" s="0" t="s">
        <v>6310</v>
      </c>
      <c r="H1205" s="2">
        <v>11</v>
      </c>
    </row>
    <row r="1206">
      <c r="A1206" s="0">
        <v>643</v>
      </c>
      <c r="B1206" s="0" t="s">
        <v>28</v>
      </c>
      <c r="C1206" s="0" t="s">
        <v>93</v>
      </c>
      <c r="D1206" s="0" t="s">
        <v>3120</v>
      </c>
      <c r="E1206" s="5" t="s">
        <v>3121</v>
      </c>
      <c r="F1206" s="0" t="s">
        <v>7474</v>
      </c>
      <c r="G1206" s="0" t="s">
        <v>6439</v>
      </c>
      <c r="H1206" s="2">
        <v>11</v>
      </c>
    </row>
    <row r="1207">
      <c r="A1207" s="0">
        <v>643</v>
      </c>
      <c r="B1207" s="0" t="s">
        <v>28</v>
      </c>
      <c r="C1207" s="0" t="s">
        <v>93</v>
      </c>
      <c r="D1207" s="0" t="s">
        <v>3120</v>
      </c>
      <c r="E1207" s="5" t="s">
        <v>3121</v>
      </c>
      <c r="F1207" s="0" t="s">
        <v>7475</v>
      </c>
      <c r="G1207" s="0" t="s">
        <v>6925</v>
      </c>
      <c r="H1207" s="2">
        <v>13</v>
      </c>
    </row>
    <row r="1208">
      <c r="A1208" s="0">
        <v>644</v>
      </c>
      <c r="B1208" s="0" t="s">
        <v>28</v>
      </c>
      <c r="C1208" s="0" t="s">
        <v>93</v>
      </c>
      <c r="D1208" s="0" t="s">
        <v>3124</v>
      </c>
      <c r="E1208" s="5" t="s">
        <v>3125</v>
      </c>
      <c r="F1208" s="0" t="s">
        <v>6896</v>
      </c>
      <c r="G1208" s="0" t="s">
        <v>7266</v>
      </c>
      <c r="H1208" s="2">
        <v>10</v>
      </c>
      <c r="I1208" s="0" t="s">
        <v>890</v>
      </c>
    </row>
    <row r="1209">
      <c r="A1209" s="0">
        <v>644</v>
      </c>
      <c r="B1209" s="0" t="s">
        <v>28</v>
      </c>
      <c r="C1209" s="0" t="s">
        <v>93</v>
      </c>
      <c r="D1209" s="0" t="s">
        <v>3124</v>
      </c>
      <c r="E1209" s="5" t="s">
        <v>3125</v>
      </c>
      <c r="F1209" s="0" t="s">
        <v>6462</v>
      </c>
      <c r="G1209" s="0" t="s">
        <v>6379</v>
      </c>
      <c r="H1209" s="2">
        <v>5</v>
      </c>
      <c r="I1209" s="0" t="s">
        <v>890</v>
      </c>
    </row>
    <row r="1210">
      <c r="A1210" s="0">
        <v>644</v>
      </c>
      <c r="B1210" s="0" t="s">
        <v>28</v>
      </c>
      <c r="C1210" s="0" t="s">
        <v>93</v>
      </c>
      <c r="D1210" s="0" t="s">
        <v>3124</v>
      </c>
      <c r="E1210" s="5" t="s">
        <v>3125</v>
      </c>
      <c r="F1210" s="0" t="s">
        <v>7476</v>
      </c>
      <c r="G1210" s="0" t="s">
        <v>7477</v>
      </c>
      <c r="H1210" s="2">
        <v>4</v>
      </c>
      <c r="I1210" s="0" t="s">
        <v>890</v>
      </c>
    </row>
    <row r="1211">
      <c r="A1211" s="0">
        <v>645</v>
      </c>
      <c r="B1211" s="0" t="s">
        <v>28</v>
      </c>
      <c r="C1211" s="0" t="s">
        <v>93</v>
      </c>
      <c r="D1211" s="0" t="s">
        <v>3128</v>
      </c>
      <c r="E1211" s="5" t="s">
        <v>3129</v>
      </c>
      <c r="F1211" s="0" t="s">
        <v>7478</v>
      </c>
      <c r="G1211" s="0" t="s">
        <v>7479</v>
      </c>
      <c r="H1211" s="2">
        <v>4</v>
      </c>
      <c r="I1211" s="0" t="s">
        <v>1806</v>
      </c>
    </row>
    <row r="1212">
      <c r="A1212" s="0">
        <v>645</v>
      </c>
      <c r="B1212" s="0" t="s">
        <v>28</v>
      </c>
      <c r="C1212" s="0" t="s">
        <v>93</v>
      </c>
      <c r="D1212" s="0" t="s">
        <v>3128</v>
      </c>
      <c r="E1212" s="5" t="s">
        <v>3129</v>
      </c>
      <c r="F1212" s="0" t="s">
        <v>7480</v>
      </c>
      <c r="G1212" s="0" t="s">
        <v>7451</v>
      </c>
      <c r="H1212" s="2">
        <v>5</v>
      </c>
      <c r="I1212" s="0" t="s">
        <v>1806</v>
      </c>
    </row>
    <row r="1213">
      <c r="A1213" s="0">
        <v>646</v>
      </c>
      <c r="B1213" s="0" t="s">
        <v>28</v>
      </c>
      <c r="C1213" s="0" t="s">
        <v>93</v>
      </c>
      <c r="D1213" s="0" t="s">
        <v>3132</v>
      </c>
      <c r="E1213" s="5" t="s">
        <v>3133</v>
      </c>
      <c r="F1213" s="0" t="s">
        <v>7481</v>
      </c>
      <c r="G1213" s="0" t="s">
        <v>6472</v>
      </c>
      <c r="H1213" s="2">
        <v>6</v>
      </c>
    </row>
    <row r="1214">
      <c r="A1214" s="0">
        <v>647</v>
      </c>
      <c r="B1214" s="0" t="s">
        <v>28</v>
      </c>
      <c r="C1214" s="0" t="s">
        <v>93</v>
      </c>
      <c r="D1214" s="0" t="s">
        <v>3137</v>
      </c>
      <c r="E1214" s="5" t="s">
        <v>3138</v>
      </c>
      <c r="F1214" s="0" t="s">
        <v>6468</v>
      </c>
      <c r="G1214" s="0" t="s">
        <v>6469</v>
      </c>
      <c r="H1214" s="2">
        <v>1</v>
      </c>
    </row>
    <row r="1215">
      <c r="A1215" s="0">
        <v>647</v>
      </c>
      <c r="B1215" s="0" t="s">
        <v>28</v>
      </c>
      <c r="C1215" s="0" t="s">
        <v>93</v>
      </c>
      <c r="D1215" s="0" t="s">
        <v>3137</v>
      </c>
      <c r="E1215" s="5" t="s">
        <v>3138</v>
      </c>
      <c r="F1215" s="0" t="s">
        <v>6882</v>
      </c>
      <c r="G1215" s="0" t="s">
        <v>6446</v>
      </c>
      <c r="H1215" s="2">
        <v>2</v>
      </c>
    </row>
    <row r="1216">
      <c r="A1216" s="0">
        <v>647</v>
      </c>
      <c r="B1216" s="0" t="s">
        <v>28</v>
      </c>
      <c r="C1216" s="0" t="s">
        <v>93</v>
      </c>
      <c r="D1216" s="0" t="s">
        <v>3137</v>
      </c>
      <c r="E1216" s="5" t="s">
        <v>3138</v>
      </c>
      <c r="F1216" s="0" t="s">
        <v>6613</v>
      </c>
      <c r="G1216" s="0" t="s">
        <v>7482</v>
      </c>
      <c r="H1216" s="2">
        <v>2</v>
      </c>
    </row>
    <row r="1217">
      <c r="A1217" s="0">
        <v>647</v>
      </c>
      <c r="B1217" s="0" t="s">
        <v>28</v>
      </c>
      <c r="C1217" s="0" t="s">
        <v>93</v>
      </c>
      <c r="D1217" s="0" t="s">
        <v>3137</v>
      </c>
      <c r="E1217" s="5" t="s">
        <v>3138</v>
      </c>
      <c r="F1217" s="0" t="s">
        <v>6884</v>
      </c>
      <c r="G1217" s="0" t="s">
        <v>7483</v>
      </c>
      <c r="H1217" s="2">
        <v>4</v>
      </c>
    </row>
    <row r="1218">
      <c r="A1218" s="0">
        <v>647</v>
      </c>
      <c r="B1218" s="0" t="s">
        <v>28</v>
      </c>
      <c r="C1218" s="0" t="s">
        <v>93</v>
      </c>
      <c r="D1218" s="0" t="s">
        <v>3137</v>
      </c>
      <c r="E1218" s="5" t="s">
        <v>3138</v>
      </c>
      <c r="F1218" s="0" t="s">
        <v>6881</v>
      </c>
      <c r="G1218" s="0" t="s">
        <v>6290</v>
      </c>
      <c r="H1218" s="2">
        <v>1</v>
      </c>
    </row>
    <row r="1219">
      <c r="A1219" s="0">
        <v>648</v>
      </c>
      <c r="B1219" s="0" t="s">
        <v>28</v>
      </c>
      <c r="C1219" s="0" t="s">
        <v>93</v>
      </c>
      <c r="D1219" s="0" t="s">
        <v>3140</v>
      </c>
      <c r="E1219" s="5" t="s">
        <v>3141</v>
      </c>
      <c r="F1219" s="0" t="s">
        <v>7484</v>
      </c>
      <c r="G1219" s="0" t="s">
        <v>6303</v>
      </c>
      <c r="H1219" s="2">
        <v>4</v>
      </c>
    </row>
    <row r="1220">
      <c r="A1220" s="0">
        <v>648</v>
      </c>
      <c r="B1220" s="0" t="s">
        <v>28</v>
      </c>
      <c r="C1220" s="0" t="s">
        <v>93</v>
      </c>
      <c r="D1220" s="0" t="s">
        <v>3140</v>
      </c>
      <c r="E1220" s="5" t="s">
        <v>3141</v>
      </c>
      <c r="F1220" s="0" t="s">
        <v>7485</v>
      </c>
      <c r="G1220" s="0" t="s">
        <v>7486</v>
      </c>
      <c r="H1220" s="2">
        <v>1</v>
      </c>
    </row>
    <row r="1221">
      <c r="A1221" s="0">
        <v>649</v>
      </c>
      <c r="B1221" s="0" t="s">
        <v>28</v>
      </c>
      <c r="C1221" s="0" t="s">
        <v>93</v>
      </c>
      <c r="D1221" s="0" t="s">
        <v>3143</v>
      </c>
      <c r="E1221" s="5" t="s">
        <v>3144</v>
      </c>
      <c r="F1221" s="0" t="s">
        <v>7487</v>
      </c>
      <c r="G1221" s="0" t="s">
        <v>6351</v>
      </c>
      <c r="H1221" s="2">
        <v>3</v>
      </c>
    </row>
    <row r="1222">
      <c r="A1222" s="0">
        <v>649</v>
      </c>
      <c r="B1222" s="0" t="s">
        <v>28</v>
      </c>
      <c r="C1222" s="0" t="s">
        <v>93</v>
      </c>
      <c r="D1222" s="0" t="s">
        <v>3143</v>
      </c>
      <c r="E1222" s="5" t="s">
        <v>3144</v>
      </c>
      <c r="F1222" s="0" t="s">
        <v>6888</v>
      </c>
      <c r="G1222" s="0" t="s">
        <v>6394</v>
      </c>
      <c r="H1222" s="2">
        <v>6</v>
      </c>
    </row>
    <row r="1223">
      <c r="A1223" s="0">
        <v>650</v>
      </c>
      <c r="B1223" s="0" t="s">
        <v>28</v>
      </c>
      <c r="C1223" s="0" t="s">
        <v>93</v>
      </c>
      <c r="D1223" s="0" t="s">
        <v>3147</v>
      </c>
      <c r="E1223" s="5" t="s">
        <v>3148</v>
      </c>
      <c r="F1223" s="0" t="s">
        <v>6896</v>
      </c>
      <c r="G1223" s="0" t="s">
        <v>7266</v>
      </c>
      <c r="H1223" s="2">
        <v>6</v>
      </c>
    </row>
    <row r="1224">
      <c r="A1224" s="0">
        <v>650</v>
      </c>
      <c r="B1224" s="0" t="s">
        <v>28</v>
      </c>
      <c r="C1224" s="0" t="s">
        <v>93</v>
      </c>
      <c r="D1224" s="0" t="s">
        <v>3147</v>
      </c>
      <c r="E1224" s="5" t="s">
        <v>3148</v>
      </c>
      <c r="F1224" s="0" t="s">
        <v>7488</v>
      </c>
      <c r="G1224" s="0" t="s">
        <v>7489</v>
      </c>
      <c r="H1224" s="2">
        <v>5</v>
      </c>
    </row>
    <row r="1225">
      <c r="A1225" s="0">
        <v>651</v>
      </c>
      <c r="B1225" s="0" t="s">
        <v>28</v>
      </c>
      <c r="C1225" s="0" t="s">
        <v>93</v>
      </c>
      <c r="D1225" s="0" t="s">
        <v>3152</v>
      </c>
      <c r="E1225" s="5" t="s">
        <v>3153</v>
      </c>
      <c r="F1225" s="0" t="s">
        <v>6459</v>
      </c>
      <c r="G1225" s="0" t="s">
        <v>6324</v>
      </c>
      <c r="H1225" s="2">
        <v>8</v>
      </c>
    </row>
    <row r="1226">
      <c r="A1226" s="0">
        <v>651</v>
      </c>
      <c r="B1226" s="0" t="s">
        <v>28</v>
      </c>
      <c r="C1226" s="0" t="s">
        <v>93</v>
      </c>
      <c r="D1226" s="0" t="s">
        <v>3152</v>
      </c>
      <c r="E1226" s="5" t="s">
        <v>3153</v>
      </c>
      <c r="F1226" s="0" t="s">
        <v>7490</v>
      </c>
      <c r="G1226" s="0" t="s">
        <v>6303</v>
      </c>
      <c r="H1226" s="2">
        <v>2</v>
      </c>
    </row>
    <row r="1227">
      <c r="A1227" s="0">
        <v>651</v>
      </c>
      <c r="B1227" s="0" t="s">
        <v>28</v>
      </c>
      <c r="C1227" s="0" t="s">
        <v>93</v>
      </c>
      <c r="D1227" s="0" t="s">
        <v>3152</v>
      </c>
      <c r="E1227" s="5" t="s">
        <v>3153</v>
      </c>
      <c r="F1227" s="0" t="s">
        <v>6462</v>
      </c>
      <c r="G1227" s="0" t="s">
        <v>6465</v>
      </c>
      <c r="H1227" s="2">
        <v>10</v>
      </c>
    </row>
    <row r="1228">
      <c r="A1228" s="0">
        <v>651</v>
      </c>
      <c r="B1228" s="0" t="s">
        <v>28</v>
      </c>
      <c r="C1228" s="0" t="s">
        <v>93</v>
      </c>
      <c r="D1228" s="0" t="s">
        <v>3152</v>
      </c>
      <c r="E1228" s="5" t="s">
        <v>3153</v>
      </c>
      <c r="F1228" s="0" t="s">
        <v>7491</v>
      </c>
      <c r="G1228" s="0" t="s">
        <v>7090</v>
      </c>
      <c r="H1228" s="2">
        <v>49</v>
      </c>
    </row>
    <row r="1229">
      <c r="A1229" s="0">
        <v>652</v>
      </c>
      <c r="B1229" s="0" t="s">
        <v>28</v>
      </c>
      <c r="C1229" s="0" t="s">
        <v>93</v>
      </c>
      <c r="D1229" s="0" t="s">
        <v>3155</v>
      </c>
      <c r="E1229" s="5" t="s">
        <v>3156</v>
      </c>
      <c r="F1229" s="0" t="s">
        <v>6462</v>
      </c>
      <c r="G1229" s="0" t="s">
        <v>6379</v>
      </c>
      <c r="H1229" s="2">
        <v>5</v>
      </c>
    </row>
    <row r="1230">
      <c r="A1230" s="0">
        <v>653</v>
      </c>
      <c r="B1230" s="0" t="s">
        <v>28</v>
      </c>
      <c r="C1230" s="0" t="s">
        <v>93</v>
      </c>
      <c r="D1230" s="0" t="s">
        <v>3158</v>
      </c>
      <c r="E1230" s="5" t="s">
        <v>3159</v>
      </c>
      <c r="F1230" s="0" t="s">
        <v>6459</v>
      </c>
      <c r="G1230" s="0" t="s">
        <v>6324</v>
      </c>
      <c r="H1230" s="2">
        <v>8</v>
      </c>
    </row>
    <row r="1231">
      <c r="A1231" s="0">
        <v>653</v>
      </c>
      <c r="B1231" s="0" t="s">
        <v>28</v>
      </c>
      <c r="C1231" s="0" t="s">
        <v>93</v>
      </c>
      <c r="D1231" s="0" t="s">
        <v>3158</v>
      </c>
      <c r="E1231" s="5" t="s">
        <v>3159</v>
      </c>
      <c r="F1231" s="0" t="s">
        <v>6463</v>
      </c>
      <c r="G1231" s="0" t="s">
        <v>7492</v>
      </c>
      <c r="H1231" s="2">
        <v>1</v>
      </c>
    </row>
    <row r="1232">
      <c r="A1232" s="0">
        <v>653</v>
      </c>
      <c r="B1232" s="0" t="s">
        <v>28</v>
      </c>
      <c r="C1232" s="0" t="s">
        <v>93</v>
      </c>
      <c r="D1232" s="0" t="s">
        <v>3158</v>
      </c>
      <c r="E1232" s="5" t="s">
        <v>3159</v>
      </c>
      <c r="F1232" s="0" t="s">
        <v>7493</v>
      </c>
      <c r="G1232" s="0" t="s">
        <v>6465</v>
      </c>
      <c r="H1232" s="2">
        <v>5</v>
      </c>
    </row>
    <row r="1233">
      <c r="A1233" s="0">
        <v>653</v>
      </c>
      <c r="B1233" s="0" t="s">
        <v>28</v>
      </c>
      <c r="C1233" s="0" t="s">
        <v>93</v>
      </c>
      <c r="D1233" s="0" t="s">
        <v>3158</v>
      </c>
      <c r="E1233" s="5" t="s">
        <v>3159</v>
      </c>
      <c r="F1233" s="0" t="s">
        <v>7494</v>
      </c>
      <c r="G1233" s="0" t="s">
        <v>7495</v>
      </c>
      <c r="H1233" s="2">
        <v>5</v>
      </c>
    </row>
    <row r="1234">
      <c r="A1234" s="0">
        <v>654</v>
      </c>
      <c r="B1234" s="0" t="s">
        <v>28</v>
      </c>
      <c r="C1234" s="0" t="s">
        <v>93</v>
      </c>
      <c r="D1234" s="0" t="s">
        <v>3163</v>
      </c>
      <c r="E1234" s="5" t="s">
        <v>3164</v>
      </c>
      <c r="F1234" s="0" t="s">
        <v>7496</v>
      </c>
      <c r="G1234" s="0" t="s">
        <v>6324</v>
      </c>
      <c r="H1234" s="2">
        <v>66</v>
      </c>
    </row>
    <row r="1235">
      <c r="A1235" s="0">
        <v>654</v>
      </c>
      <c r="B1235" s="0" t="s">
        <v>28</v>
      </c>
      <c r="C1235" s="0" t="s">
        <v>93</v>
      </c>
      <c r="D1235" s="0" t="s">
        <v>3163</v>
      </c>
      <c r="E1235" s="5" t="s">
        <v>3164</v>
      </c>
      <c r="F1235" s="0" t="s">
        <v>7497</v>
      </c>
      <c r="G1235" s="0" t="s">
        <v>6310</v>
      </c>
      <c r="H1235" s="2">
        <v>33</v>
      </c>
    </row>
    <row r="1236">
      <c r="A1236" s="0">
        <v>655</v>
      </c>
      <c r="B1236" s="0" t="s">
        <v>28</v>
      </c>
      <c r="C1236" s="0" t="s">
        <v>93</v>
      </c>
      <c r="D1236" s="0" t="s">
        <v>1454</v>
      </c>
      <c r="E1236" s="5" t="s">
        <v>3168</v>
      </c>
      <c r="F1236" s="0" t="s">
        <v>7498</v>
      </c>
      <c r="G1236" s="0" t="s">
        <v>7100</v>
      </c>
      <c r="H1236" s="2">
        <v>2</v>
      </c>
    </row>
    <row r="1237">
      <c r="A1237" s="0">
        <v>655</v>
      </c>
      <c r="B1237" s="0" t="s">
        <v>28</v>
      </c>
      <c r="C1237" s="0" t="s">
        <v>93</v>
      </c>
      <c r="D1237" s="0" t="s">
        <v>1454</v>
      </c>
      <c r="E1237" s="5" t="s">
        <v>3168</v>
      </c>
      <c r="F1237" s="0" t="s">
        <v>7499</v>
      </c>
      <c r="G1237" s="0" t="s">
        <v>6303</v>
      </c>
      <c r="H1237" s="2">
        <v>1</v>
      </c>
    </row>
    <row r="1238">
      <c r="A1238" s="0">
        <v>656</v>
      </c>
      <c r="B1238" s="0" t="s">
        <v>28</v>
      </c>
      <c r="C1238" s="0" t="s">
        <v>93</v>
      </c>
      <c r="D1238" s="0" t="s">
        <v>1819</v>
      </c>
      <c r="E1238" s="5" t="s">
        <v>3171</v>
      </c>
      <c r="F1238" s="0" t="s">
        <v>7500</v>
      </c>
      <c r="G1238" s="0" t="s">
        <v>6963</v>
      </c>
      <c r="H1238" s="2">
        <v>21</v>
      </c>
    </row>
    <row r="1239">
      <c r="A1239" s="0">
        <v>657</v>
      </c>
      <c r="B1239" s="0" t="s">
        <v>28</v>
      </c>
      <c r="C1239" s="0" t="s">
        <v>93</v>
      </c>
      <c r="D1239" s="0" t="s">
        <v>1862</v>
      </c>
      <c r="E1239" s="5" t="s">
        <v>3176</v>
      </c>
      <c r="F1239" s="0" t="s">
        <v>7501</v>
      </c>
      <c r="G1239" s="0" t="s">
        <v>7026</v>
      </c>
      <c r="H1239" s="2">
        <v>3</v>
      </c>
    </row>
    <row r="1240">
      <c r="A1240" s="0">
        <v>657</v>
      </c>
      <c r="B1240" s="0" t="s">
        <v>28</v>
      </c>
      <c r="C1240" s="0" t="s">
        <v>93</v>
      </c>
      <c r="D1240" s="0" t="s">
        <v>1862</v>
      </c>
      <c r="E1240" s="5" t="s">
        <v>3176</v>
      </c>
      <c r="F1240" s="0" t="s">
        <v>7502</v>
      </c>
      <c r="G1240" s="0" t="s">
        <v>6288</v>
      </c>
      <c r="H1240" s="2">
        <v>1</v>
      </c>
    </row>
    <row r="1241">
      <c r="A1241" s="0">
        <v>657</v>
      </c>
      <c r="B1241" s="0" t="s">
        <v>28</v>
      </c>
      <c r="C1241" s="0" t="s">
        <v>93</v>
      </c>
      <c r="D1241" s="0" t="s">
        <v>1862</v>
      </c>
      <c r="E1241" s="5" t="s">
        <v>3176</v>
      </c>
      <c r="F1241" s="0" t="s">
        <v>7503</v>
      </c>
      <c r="G1241" s="0" t="s">
        <v>6931</v>
      </c>
      <c r="H1241" s="2">
        <v>5</v>
      </c>
    </row>
    <row r="1242">
      <c r="A1242" s="0">
        <v>657</v>
      </c>
      <c r="B1242" s="0" t="s">
        <v>28</v>
      </c>
      <c r="C1242" s="0" t="s">
        <v>93</v>
      </c>
      <c r="D1242" s="0" t="s">
        <v>1862</v>
      </c>
      <c r="E1242" s="5" t="s">
        <v>3176</v>
      </c>
      <c r="F1242" s="0" t="s">
        <v>7504</v>
      </c>
      <c r="G1242" s="0" t="s">
        <v>6353</v>
      </c>
      <c r="H1242" s="2">
        <v>4</v>
      </c>
    </row>
    <row r="1243">
      <c r="A1243" s="0">
        <v>658</v>
      </c>
      <c r="B1243" s="0" t="s">
        <v>28</v>
      </c>
      <c r="C1243" s="0" t="s">
        <v>93</v>
      </c>
      <c r="D1243" s="0" t="s">
        <v>3180</v>
      </c>
      <c r="E1243" s="5" t="s">
        <v>3181</v>
      </c>
      <c r="F1243" s="0" t="s">
        <v>7505</v>
      </c>
      <c r="G1243" s="0" t="s">
        <v>6353</v>
      </c>
      <c r="H1243" s="2">
        <v>5</v>
      </c>
    </row>
    <row r="1244">
      <c r="A1244" s="0">
        <v>658</v>
      </c>
      <c r="B1244" s="0" t="s">
        <v>28</v>
      </c>
      <c r="C1244" s="0" t="s">
        <v>93</v>
      </c>
      <c r="D1244" s="0" t="s">
        <v>3180</v>
      </c>
      <c r="E1244" s="5" t="s">
        <v>3181</v>
      </c>
      <c r="F1244" s="0" t="s">
        <v>7506</v>
      </c>
      <c r="G1244" s="0" t="s">
        <v>6303</v>
      </c>
      <c r="H1244" s="2">
        <v>3</v>
      </c>
    </row>
    <row r="1245">
      <c r="A1245" s="0">
        <v>658</v>
      </c>
      <c r="B1245" s="0" t="s">
        <v>28</v>
      </c>
      <c r="C1245" s="0" t="s">
        <v>93</v>
      </c>
      <c r="D1245" s="0" t="s">
        <v>3180</v>
      </c>
      <c r="E1245" s="5" t="s">
        <v>3181</v>
      </c>
      <c r="F1245" s="0" t="s">
        <v>7507</v>
      </c>
      <c r="G1245" s="0" t="s">
        <v>6412</v>
      </c>
      <c r="H1245" s="2">
        <v>35</v>
      </c>
    </row>
    <row r="1246">
      <c r="A1246" s="0">
        <v>658</v>
      </c>
      <c r="B1246" s="0" t="s">
        <v>28</v>
      </c>
      <c r="C1246" s="0" t="s">
        <v>93</v>
      </c>
      <c r="D1246" s="0" t="s">
        <v>3180</v>
      </c>
      <c r="E1246" s="5" t="s">
        <v>3181</v>
      </c>
      <c r="F1246" s="0" t="s">
        <v>7508</v>
      </c>
      <c r="G1246" s="0" t="s">
        <v>6353</v>
      </c>
      <c r="H1246" s="2">
        <v>11</v>
      </c>
    </row>
    <row r="1247">
      <c r="A1247" s="0">
        <v>659</v>
      </c>
      <c r="B1247" s="0" t="s">
        <v>28</v>
      </c>
      <c r="C1247" s="0" t="s">
        <v>93</v>
      </c>
      <c r="D1247" s="0" t="s">
        <v>3184</v>
      </c>
      <c r="E1247" s="5" t="s">
        <v>3185</v>
      </c>
      <c r="F1247" s="0" t="s">
        <v>7509</v>
      </c>
      <c r="G1247" s="0" t="s">
        <v>6310</v>
      </c>
      <c r="H1247" s="2">
        <v>14</v>
      </c>
      <c r="I1247" s="0" t="s">
        <v>1833</v>
      </c>
    </row>
    <row r="1248">
      <c r="A1248" s="0">
        <v>660</v>
      </c>
      <c r="B1248" s="0" t="s">
        <v>28</v>
      </c>
      <c r="C1248" s="0" t="s">
        <v>93</v>
      </c>
      <c r="D1248" s="0" t="s">
        <v>3189</v>
      </c>
      <c r="E1248" s="5" t="s">
        <v>3190</v>
      </c>
      <c r="H1248" s="2">
        <v>4</v>
      </c>
    </row>
    <row r="1249">
      <c r="A1249" s="0">
        <v>661</v>
      </c>
      <c r="B1249" s="0" t="s">
        <v>28</v>
      </c>
      <c r="C1249" s="0" t="s">
        <v>93</v>
      </c>
      <c r="D1249" s="0" t="s">
        <v>3193</v>
      </c>
      <c r="E1249" s="5" t="s">
        <v>3194</v>
      </c>
      <c r="H1249" s="2">
        <v>9</v>
      </c>
    </row>
    <row r="1250">
      <c r="A1250" s="0">
        <v>662</v>
      </c>
      <c r="B1250" s="0" t="s">
        <v>28</v>
      </c>
      <c r="C1250" s="0" t="s">
        <v>93</v>
      </c>
      <c r="D1250" s="0" t="s">
        <v>1429</v>
      </c>
      <c r="E1250" s="5" t="s">
        <v>3197</v>
      </c>
      <c r="H1250" s="2">
        <v>7</v>
      </c>
      <c r="I1250" s="0" t="s">
        <v>1847</v>
      </c>
    </row>
    <row r="1251">
      <c r="A1251" s="0">
        <v>663</v>
      </c>
      <c r="B1251" s="0" t="s">
        <v>28</v>
      </c>
      <c r="C1251" s="0" t="s">
        <v>93</v>
      </c>
      <c r="D1251" s="0" t="s">
        <v>3199</v>
      </c>
      <c r="E1251" s="5" t="s">
        <v>3200</v>
      </c>
      <c r="F1251" s="0" t="s">
        <v>7356</v>
      </c>
      <c r="G1251" s="0" t="s">
        <v>6303</v>
      </c>
      <c r="H1251" s="2">
        <v>13</v>
      </c>
    </row>
    <row r="1252">
      <c r="A1252" s="0">
        <v>663</v>
      </c>
      <c r="B1252" s="0" t="s">
        <v>28</v>
      </c>
      <c r="C1252" s="0" t="s">
        <v>93</v>
      </c>
      <c r="D1252" s="0" t="s">
        <v>3199</v>
      </c>
      <c r="E1252" s="5" t="s">
        <v>3200</v>
      </c>
      <c r="F1252" s="0" t="s">
        <v>7510</v>
      </c>
      <c r="G1252" s="0" t="s">
        <v>6285</v>
      </c>
      <c r="H1252" s="2">
        <v>2</v>
      </c>
    </row>
    <row r="1253">
      <c r="A1253" s="0">
        <v>664</v>
      </c>
      <c r="B1253" s="0" t="s">
        <v>28</v>
      </c>
      <c r="C1253" s="0" t="s">
        <v>93</v>
      </c>
      <c r="D1253" s="0" t="s">
        <v>3205</v>
      </c>
      <c r="E1253" s="5" t="s">
        <v>3206</v>
      </c>
      <c r="H1253" s="2">
        <v>9</v>
      </c>
    </row>
    <row r="1254">
      <c r="A1254" s="0">
        <v>665</v>
      </c>
      <c r="B1254" s="0" t="s">
        <v>28</v>
      </c>
      <c r="C1254" s="0" t="s">
        <v>93</v>
      </c>
      <c r="D1254" s="0" t="s">
        <v>3211</v>
      </c>
      <c r="E1254" s="5" t="s">
        <v>3212</v>
      </c>
      <c r="H1254" s="2">
        <v>6</v>
      </c>
    </row>
    <row r="1255">
      <c r="A1255" s="0">
        <v>666</v>
      </c>
      <c r="B1255" s="0" t="s">
        <v>28</v>
      </c>
      <c r="C1255" s="0" t="s">
        <v>93</v>
      </c>
      <c r="D1255" s="0" t="s">
        <v>3216</v>
      </c>
      <c r="E1255" s="5" t="s">
        <v>3217</v>
      </c>
      <c r="F1255" s="0" t="s">
        <v>7511</v>
      </c>
      <c r="G1255" s="0" t="s">
        <v>6358</v>
      </c>
      <c r="H1255" s="2">
        <v>5</v>
      </c>
    </row>
    <row r="1256">
      <c r="A1256" s="0">
        <v>666</v>
      </c>
      <c r="B1256" s="0" t="s">
        <v>28</v>
      </c>
      <c r="C1256" s="0" t="s">
        <v>93</v>
      </c>
      <c r="D1256" s="0" t="s">
        <v>3216</v>
      </c>
      <c r="E1256" s="5" t="s">
        <v>3217</v>
      </c>
      <c r="F1256" s="0" t="s">
        <v>7512</v>
      </c>
      <c r="G1256" s="0" t="s">
        <v>6353</v>
      </c>
      <c r="H1256" s="2">
        <v>500</v>
      </c>
    </row>
    <row r="1257">
      <c r="A1257" s="0">
        <v>666</v>
      </c>
      <c r="B1257" s="0" t="s">
        <v>28</v>
      </c>
      <c r="C1257" s="0" t="s">
        <v>93</v>
      </c>
      <c r="D1257" s="0" t="s">
        <v>3216</v>
      </c>
      <c r="E1257" s="5" t="s">
        <v>3217</v>
      </c>
      <c r="F1257" s="0" t="s">
        <v>7513</v>
      </c>
      <c r="G1257" s="0" t="s">
        <v>6344</v>
      </c>
      <c r="H1257" s="2">
        <v>85</v>
      </c>
    </row>
    <row r="1258">
      <c r="A1258" s="0">
        <v>667</v>
      </c>
      <c r="B1258" s="0" t="s">
        <v>28</v>
      </c>
      <c r="C1258" s="0" t="s">
        <v>93</v>
      </c>
      <c r="D1258" s="0" t="s">
        <v>3220</v>
      </c>
      <c r="E1258" s="5" t="s">
        <v>3221</v>
      </c>
      <c r="F1258" s="0" t="s">
        <v>7514</v>
      </c>
      <c r="G1258" s="0" t="s">
        <v>6344</v>
      </c>
      <c r="H1258" s="2">
        <v>10</v>
      </c>
    </row>
    <row r="1259">
      <c r="A1259" s="0">
        <v>667</v>
      </c>
      <c r="B1259" s="0" t="s">
        <v>28</v>
      </c>
      <c r="C1259" s="0" t="s">
        <v>93</v>
      </c>
      <c r="D1259" s="0" t="s">
        <v>3220</v>
      </c>
      <c r="E1259" s="5" t="s">
        <v>3221</v>
      </c>
      <c r="F1259" s="0" t="s">
        <v>7515</v>
      </c>
      <c r="G1259" s="0" t="s">
        <v>6351</v>
      </c>
      <c r="H1259" s="2">
        <v>9</v>
      </c>
    </row>
    <row r="1260">
      <c r="A1260" s="0">
        <v>668</v>
      </c>
      <c r="B1260" s="0" t="s">
        <v>28</v>
      </c>
      <c r="C1260" s="0" t="s">
        <v>93</v>
      </c>
      <c r="D1260" s="0" t="s">
        <v>2068</v>
      </c>
      <c r="E1260" s="5" t="s">
        <v>3224</v>
      </c>
      <c r="H1260" s="2">
        <v>6</v>
      </c>
    </row>
    <row r="1261">
      <c r="A1261" s="0">
        <v>669</v>
      </c>
      <c r="B1261" s="0" t="s">
        <v>28</v>
      </c>
      <c r="C1261" s="0" t="s">
        <v>93</v>
      </c>
      <c r="D1261" s="0" t="s">
        <v>3226</v>
      </c>
      <c r="E1261" s="5" t="s">
        <v>3227</v>
      </c>
      <c r="F1261" s="0" t="s">
        <v>7516</v>
      </c>
      <c r="G1261" s="0" t="s">
        <v>7517</v>
      </c>
      <c r="H1261" s="2">
        <v>2</v>
      </c>
      <c r="I1261" s="0" t="s">
        <v>1875</v>
      </c>
    </row>
    <row r="1262">
      <c r="A1262" s="0">
        <v>669</v>
      </c>
      <c r="B1262" s="0" t="s">
        <v>28</v>
      </c>
      <c r="C1262" s="0" t="s">
        <v>93</v>
      </c>
      <c r="D1262" s="0" t="s">
        <v>3226</v>
      </c>
      <c r="E1262" s="5" t="s">
        <v>3227</v>
      </c>
      <c r="F1262" s="0" t="s">
        <v>7518</v>
      </c>
      <c r="G1262" s="0" t="s">
        <v>6288</v>
      </c>
      <c r="H1262" s="2">
        <v>10</v>
      </c>
      <c r="I1262" s="0" t="s">
        <v>1875</v>
      </c>
    </row>
    <row r="1263">
      <c r="A1263" s="0">
        <v>670</v>
      </c>
      <c r="B1263" s="0" t="s">
        <v>28</v>
      </c>
      <c r="C1263" s="0" t="s">
        <v>93</v>
      </c>
      <c r="D1263" s="0" t="s">
        <v>2077</v>
      </c>
      <c r="E1263" s="5" t="s">
        <v>3230</v>
      </c>
      <c r="F1263" s="0" t="s">
        <v>7519</v>
      </c>
      <c r="G1263" s="0" t="s">
        <v>6283</v>
      </c>
      <c r="H1263" s="2">
        <v>3</v>
      </c>
      <c r="I1263" s="0" t="s">
        <v>1875</v>
      </c>
    </row>
    <row r="1264">
      <c r="A1264" s="0">
        <v>671</v>
      </c>
      <c r="B1264" s="0" t="s">
        <v>28</v>
      </c>
      <c r="C1264" s="0" t="s">
        <v>93</v>
      </c>
      <c r="D1264" s="0" t="s">
        <v>3234</v>
      </c>
      <c r="E1264" s="5" t="s">
        <v>3235</v>
      </c>
      <c r="F1264" s="0" t="s">
        <v>7520</v>
      </c>
      <c r="G1264" s="0" t="s">
        <v>6335</v>
      </c>
      <c r="H1264" s="2">
        <v>40</v>
      </c>
    </row>
    <row r="1265">
      <c r="A1265" s="0">
        <v>671</v>
      </c>
      <c r="B1265" s="0" t="s">
        <v>28</v>
      </c>
      <c r="C1265" s="0" t="s">
        <v>93</v>
      </c>
      <c r="D1265" s="0" t="s">
        <v>3234</v>
      </c>
      <c r="E1265" s="5" t="s">
        <v>3235</v>
      </c>
      <c r="F1265" s="0" t="s">
        <v>7521</v>
      </c>
      <c r="G1265" s="0" t="s">
        <v>6340</v>
      </c>
      <c r="H1265" s="2">
        <v>120</v>
      </c>
    </row>
    <row r="1266">
      <c r="A1266" s="0">
        <v>672</v>
      </c>
      <c r="B1266" s="0" t="s">
        <v>28</v>
      </c>
      <c r="C1266" s="0" t="s">
        <v>93</v>
      </c>
      <c r="D1266" s="0" t="s">
        <v>3240</v>
      </c>
      <c r="E1266" s="5" t="s">
        <v>3241</v>
      </c>
      <c r="F1266" s="0" t="s">
        <v>7522</v>
      </c>
      <c r="G1266" s="0" t="s">
        <v>6324</v>
      </c>
      <c r="H1266" s="2">
        <v>80</v>
      </c>
      <c r="I1266" s="0" t="s">
        <v>3243</v>
      </c>
    </row>
    <row r="1267">
      <c r="A1267" s="0">
        <v>672</v>
      </c>
      <c r="B1267" s="0" t="s">
        <v>28</v>
      </c>
      <c r="C1267" s="0" t="s">
        <v>93</v>
      </c>
      <c r="D1267" s="0" t="s">
        <v>3240</v>
      </c>
      <c r="E1267" s="5" t="s">
        <v>3241</v>
      </c>
      <c r="F1267" s="0" t="s">
        <v>7523</v>
      </c>
      <c r="G1267" s="0" t="s">
        <v>6353</v>
      </c>
      <c r="H1267" s="2">
        <v>80</v>
      </c>
      <c r="I1267" s="0" t="s">
        <v>3243</v>
      </c>
    </row>
    <row r="1268">
      <c r="A1268" s="0">
        <v>673</v>
      </c>
      <c r="B1268" s="0" t="s">
        <v>28</v>
      </c>
      <c r="C1268" s="0" t="s">
        <v>93</v>
      </c>
      <c r="D1268" s="0" t="s">
        <v>3247</v>
      </c>
      <c r="E1268" s="5" t="s">
        <v>3248</v>
      </c>
      <c r="F1268" s="0" t="s">
        <v>6486</v>
      </c>
      <c r="G1268" s="0" t="s">
        <v>6412</v>
      </c>
      <c r="H1268" s="2">
        <v>1</v>
      </c>
    </row>
    <row r="1269">
      <c r="A1269" s="0">
        <v>674</v>
      </c>
      <c r="B1269" s="0" t="s">
        <v>28</v>
      </c>
      <c r="C1269" s="0" t="s">
        <v>93</v>
      </c>
      <c r="D1269" s="0" t="s">
        <v>3252</v>
      </c>
      <c r="E1269" s="5" t="s">
        <v>3253</v>
      </c>
      <c r="F1269" s="0" t="s">
        <v>7524</v>
      </c>
      <c r="G1269" s="0" t="s">
        <v>6281</v>
      </c>
      <c r="H1269" s="2">
        <v>3</v>
      </c>
    </row>
    <row r="1270">
      <c r="A1270" s="0">
        <v>675</v>
      </c>
      <c r="B1270" s="0" t="s">
        <v>28</v>
      </c>
      <c r="C1270" s="0" t="s">
        <v>93</v>
      </c>
      <c r="D1270" s="0" t="s">
        <v>3256</v>
      </c>
      <c r="E1270" s="5" t="s">
        <v>3257</v>
      </c>
      <c r="F1270" s="0" t="s">
        <v>6914</v>
      </c>
      <c r="G1270" s="0" t="s">
        <v>7081</v>
      </c>
      <c r="H1270" s="2">
        <v>1</v>
      </c>
    </row>
    <row r="1271">
      <c r="A1271" s="0">
        <v>675</v>
      </c>
      <c r="B1271" s="0" t="s">
        <v>28</v>
      </c>
      <c r="C1271" s="0" t="s">
        <v>93</v>
      </c>
      <c r="D1271" s="0" t="s">
        <v>3256</v>
      </c>
      <c r="E1271" s="5" t="s">
        <v>3257</v>
      </c>
      <c r="F1271" s="0" t="s">
        <v>6911</v>
      </c>
      <c r="G1271" s="0" t="s">
        <v>6290</v>
      </c>
      <c r="H1271" s="2">
        <v>1</v>
      </c>
    </row>
    <row r="1272">
      <c r="A1272" s="0">
        <v>675</v>
      </c>
      <c r="B1272" s="0" t="s">
        <v>28</v>
      </c>
      <c r="C1272" s="0" t="s">
        <v>93</v>
      </c>
      <c r="D1272" s="0" t="s">
        <v>3256</v>
      </c>
      <c r="E1272" s="5" t="s">
        <v>3257</v>
      </c>
      <c r="F1272" s="0" t="s">
        <v>6487</v>
      </c>
      <c r="G1272" s="0" t="s">
        <v>6344</v>
      </c>
      <c r="H1272" s="2">
        <v>1</v>
      </c>
    </row>
    <row r="1273">
      <c r="A1273" s="0">
        <v>676</v>
      </c>
      <c r="B1273" s="0" t="s">
        <v>28</v>
      </c>
      <c r="C1273" s="0" t="s">
        <v>93</v>
      </c>
      <c r="D1273" s="0" t="s">
        <v>1973</v>
      </c>
      <c r="E1273" s="5" t="s">
        <v>3259</v>
      </c>
      <c r="F1273" s="0" t="s">
        <v>6486</v>
      </c>
      <c r="G1273" s="0" t="s">
        <v>6412</v>
      </c>
      <c r="H1273" s="2">
        <v>3</v>
      </c>
    </row>
    <row r="1274">
      <c r="A1274" s="0">
        <v>676</v>
      </c>
      <c r="B1274" s="0" t="s">
        <v>28</v>
      </c>
      <c r="C1274" s="0" t="s">
        <v>93</v>
      </c>
      <c r="D1274" s="0" t="s">
        <v>1973</v>
      </c>
      <c r="E1274" s="5" t="s">
        <v>3259</v>
      </c>
      <c r="F1274" s="0" t="s">
        <v>6914</v>
      </c>
      <c r="G1274" s="0" t="s">
        <v>7081</v>
      </c>
      <c r="H1274" s="2">
        <v>2</v>
      </c>
    </row>
    <row r="1275">
      <c r="A1275" s="0">
        <v>676</v>
      </c>
      <c r="B1275" s="0" t="s">
        <v>28</v>
      </c>
      <c r="C1275" s="0" t="s">
        <v>93</v>
      </c>
      <c r="D1275" s="0" t="s">
        <v>1973</v>
      </c>
      <c r="E1275" s="5" t="s">
        <v>3259</v>
      </c>
      <c r="F1275" s="0" t="s">
        <v>7525</v>
      </c>
      <c r="G1275" s="0" t="s">
        <v>7526</v>
      </c>
      <c r="H1275" s="2">
        <v>10</v>
      </c>
    </row>
    <row r="1276">
      <c r="A1276" s="0">
        <v>677</v>
      </c>
      <c r="B1276" s="0" t="s">
        <v>28</v>
      </c>
      <c r="C1276" s="0" t="s">
        <v>93</v>
      </c>
      <c r="D1276" s="0" t="s">
        <v>3262</v>
      </c>
      <c r="E1276" s="5" t="s">
        <v>3263</v>
      </c>
      <c r="F1276" s="0" t="s">
        <v>6911</v>
      </c>
      <c r="G1276" s="0" t="s">
        <v>6290</v>
      </c>
      <c r="H1276" s="2">
        <v>4</v>
      </c>
    </row>
    <row r="1277">
      <c r="A1277" s="0">
        <v>677</v>
      </c>
      <c r="B1277" s="0" t="s">
        <v>28</v>
      </c>
      <c r="C1277" s="0" t="s">
        <v>93</v>
      </c>
      <c r="D1277" s="0" t="s">
        <v>3262</v>
      </c>
      <c r="E1277" s="5" t="s">
        <v>3263</v>
      </c>
      <c r="F1277" s="0" t="s">
        <v>7524</v>
      </c>
      <c r="G1277" s="0" t="s">
        <v>6281</v>
      </c>
      <c r="H1277" s="2">
        <v>2</v>
      </c>
    </row>
    <row r="1278">
      <c r="A1278" s="0">
        <v>677</v>
      </c>
      <c r="B1278" s="0" t="s">
        <v>28</v>
      </c>
      <c r="C1278" s="0" t="s">
        <v>93</v>
      </c>
      <c r="D1278" s="0" t="s">
        <v>3262</v>
      </c>
      <c r="E1278" s="5" t="s">
        <v>3263</v>
      </c>
      <c r="F1278" s="0" t="s">
        <v>7527</v>
      </c>
      <c r="G1278" s="0" t="s">
        <v>7528</v>
      </c>
      <c r="H1278" s="2">
        <v>10</v>
      </c>
    </row>
    <row r="1279">
      <c r="A1279" s="0">
        <v>678</v>
      </c>
      <c r="B1279" s="0" t="s">
        <v>28</v>
      </c>
      <c r="C1279" s="0" t="s">
        <v>93</v>
      </c>
      <c r="D1279" s="0" t="s">
        <v>1537</v>
      </c>
      <c r="E1279" s="5" t="s">
        <v>3265</v>
      </c>
      <c r="F1279" s="0" t="s">
        <v>6492</v>
      </c>
      <c r="G1279" s="0" t="s">
        <v>6453</v>
      </c>
      <c r="H1279" s="2">
        <v>4</v>
      </c>
    </row>
    <row r="1280">
      <c r="A1280" s="0">
        <v>678</v>
      </c>
      <c r="B1280" s="0" t="s">
        <v>28</v>
      </c>
      <c r="C1280" s="0" t="s">
        <v>93</v>
      </c>
      <c r="D1280" s="0" t="s">
        <v>1537</v>
      </c>
      <c r="E1280" s="5" t="s">
        <v>3265</v>
      </c>
      <c r="F1280" s="0" t="s">
        <v>7527</v>
      </c>
      <c r="G1280" s="0" t="s">
        <v>7528</v>
      </c>
      <c r="H1280" s="2">
        <v>9</v>
      </c>
    </row>
    <row r="1281">
      <c r="A1281" s="0">
        <v>679</v>
      </c>
      <c r="B1281" s="0" t="s">
        <v>28</v>
      </c>
      <c r="C1281" s="0" t="s">
        <v>93</v>
      </c>
      <c r="D1281" s="0" t="s">
        <v>1714</v>
      </c>
      <c r="E1281" s="5" t="s">
        <v>3268</v>
      </c>
      <c r="F1281" s="0" t="s">
        <v>7529</v>
      </c>
      <c r="G1281" s="0" t="s">
        <v>7530</v>
      </c>
      <c r="H1281" s="2">
        <v>1</v>
      </c>
    </row>
    <row r="1282">
      <c r="A1282" s="0">
        <v>680</v>
      </c>
      <c r="B1282" s="0" t="s">
        <v>28</v>
      </c>
      <c r="C1282" s="0" t="s">
        <v>93</v>
      </c>
      <c r="D1282" s="0" t="s">
        <v>1164</v>
      </c>
      <c r="E1282" s="5" t="s">
        <v>3271</v>
      </c>
      <c r="F1282" s="0" t="s">
        <v>7531</v>
      </c>
      <c r="G1282" s="0" t="s">
        <v>6369</v>
      </c>
      <c r="H1282" s="2">
        <v>13</v>
      </c>
    </row>
    <row r="1283">
      <c r="A1283" s="0">
        <v>680</v>
      </c>
      <c r="B1283" s="0" t="s">
        <v>28</v>
      </c>
      <c r="C1283" s="0" t="s">
        <v>93</v>
      </c>
      <c r="D1283" s="0" t="s">
        <v>1164</v>
      </c>
      <c r="E1283" s="5" t="s">
        <v>3271</v>
      </c>
      <c r="F1283" s="0" t="s">
        <v>7532</v>
      </c>
      <c r="G1283" s="0" t="s">
        <v>6344</v>
      </c>
      <c r="H1283" s="2">
        <v>8</v>
      </c>
    </row>
    <row r="1284">
      <c r="A1284" s="0">
        <v>680</v>
      </c>
      <c r="B1284" s="0" t="s">
        <v>28</v>
      </c>
      <c r="C1284" s="0" t="s">
        <v>93</v>
      </c>
      <c r="D1284" s="0" t="s">
        <v>1164</v>
      </c>
      <c r="E1284" s="5" t="s">
        <v>3271</v>
      </c>
      <c r="F1284" s="0" t="s">
        <v>7533</v>
      </c>
      <c r="G1284" s="0" t="s">
        <v>6290</v>
      </c>
      <c r="H1284" s="2">
        <v>10</v>
      </c>
    </row>
    <row r="1285">
      <c r="A1285" s="0">
        <v>681</v>
      </c>
      <c r="B1285" s="0" t="s">
        <v>28</v>
      </c>
      <c r="C1285" s="0" t="s">
        <v>93</v>
      </c>
      <c r="D1285" s="0" t="s">
        <v>1443</v>
      </c>
      <c r="E1285" s="5" t="s">
        <v>3274</v>
      </c>
      <c r="F1285" s="0" t="s">
        <v>7534</v>
      </c>
      <c r="G1285" s="0" t="s">
        <v>6416</v>
      </c>
      <c r="H1285" s="2">
        <v>7</v>
      </c>
      <c r="I1285" s="0" t="s">
        <v>3275</v>
      </c>
    </row>
    <row r="1286">
      <c r="A1286" s="0">
        <v>682</v>
      </c>
      <c r="B1286" s="0" t="s">
        <v>28</v>
      </c>
      <c r="C1286" s="0" t="s">
        <v>93</v>
      </c>
      <c r="D1286" s="0" t="s">
        <v>1993</v>
      </c>
      <c r="E1286" s="5" t="s">
        <v>3278</v>
      </c>
      <c r="F1286" s="0" t="s">
        <v>7535</v>
      </c>
      <c r="G1286" s="0" t="s">
        <v>7026</v>
      </c>
      <c r="H1286" s="2">
        <v>14</v>
      </c>
      <c r="I1286" s="0" t="s">
        <v>2122</v>
      </c>
    </row>
    <row r="1287">
      <c r="A1287" s="0">
        <v>683</v>
      </c>
      <c r="B1287" s="0" t="s">
        <v>28</v>
      </c>
      <c r="C1287" s="0" t="s">
        <v>93</v>
      </c>
      <c r="D1287" s="0" t="s">
        <v>3281</v>
      </c>
      <c r="E1287" s="5" t="s">
        <v>3282</v>
      </c>
      <c r="F1287" s="0" t="s">
        <v>7536</v>
      </c>
      <c r="G1287" s="0" t="s">
        <v>6475</v>
      </c>
      <c r="H1287" s="2">
        <v>4</v>
      </c>
      <c r="I1287" s="0" t="s">
        <v>1016</v>
      </c>
    </row>
    <row r="1288">
      <c r="A1288" s="0">
        <v>683</v>
      </c>
      <c r="B1288" s="0" t="s">
        <v>28</v>
      </c>
      <c r="C1288" s="0" t="s">
        <v>93</v>
      </c>
      <c r="D1288" s="0" t="s">
        <v>3281</v>
      </c>
      <c r="E1288" s="5" t="s">
        <v>3282</v>
      </c>
      <c r="F1288" s="0" t="s">
        <v>7537</v>
      </c>
      <c r="G1288" s="0" t="s">
        <v>6475</v>
      </c>
      <c r="H1288" s="2">
        <v>4</v>
      </c>
      <c r="I1288" s="0" t="s">
        <v>1016</v>
      </c>
    </row>
    <row r="1289">
      <c r="A1289" s="0">
        <v>683</v>
      </c>
      <c r="B1289" s="0" t="s">
        <v>28</v>
      </c>
      <c r="C1289" s="0" t="s">
        <v>93</v>
      </c>
      <c r="D1289" s="0" t="s">
        <v>3281</v>
      </c>
      <c r="E1289" s="5" t="s">
        <v>3282</v>
      </c>
      <c r="F1289" s="0" t="s">
        <v>7538</v>
      </c>
      <c r="G1289" s="0" t="s">
        <v>6446</v>
      </c>
      <c r="H1289" s="2">
        <v>34</v>
      </c>
      <c r="I1289" s="0" t="s">
        <v>1016</v>
      </c>
    </row>
    <row r="1290">
      <c r="A1290" s="0">
        <v>683</v>
      </c>
      <c r="B1290" s="0" t="s">
        <v>28</v>
      </c>
      <c r="C1290" s="0" t="s">
        <v>93</v>
      </c>
      <c r="D1290" s="0" t="s">
        <v>3281</v>
      </c>
      <c r="E1290" s="5" t="s">
        <v>3282</v>
      </c>
      <c r="F1290" s="0" t="s">
        <v>7539</v>
      </c>
      <c r="G1290" s="0" t="s">
        <v>6281</v>
      </c>
      <c r="H1290" s="2">
        <v>65</v>
      </c>
      <c r="I1290" s="0" t="s">
        <v>1016</v>
      </c>
    </row>
    <row r="1291">
      <c r="A1291" s="0">
        <v>684</v>
      </c>
      <c r="B1291" s="0" t="s">
        <v>28</v>
      </c>
      <c r="C1291" s="0" t="s">
        <v>93</v>
      </c>
      <c r="D1291" s="0" t="s">
        <v>3285</v>
      </c>
      <c r="E1291" s="5" t="s">
        <v>3286</v>
      </c>
      <c r="F1291" s="0" t="s">
        <v>7540</v>
      </c>
      <c r="G1291" s="0" t="s">
        <v>6416</v>
      </c>
      <c r="H1291" s="2">
        <v>6</v>
      </c>
    </row>
    <row r="1292">
      <c r="A1292" s="0">
        <v>685</v>
      </c>
      <c r="B1292" s="0" t="s">
        <v>28</v>
      </c>
      <c r="C1292" s="0" t="s">
        <v>93</v>
      </c>
      <c r="D1292" s="0" t="s">
        <v>1361</v>
      </c>
      <c r="E1292" s="5" t="s">
        <v>3289</v>
      </c>
      <c r="F1292" s="0" t="s">
        <v>7541</v>
      </c>
      <c r="G1292" s="0" t="s">
        <v>6369</v>
      </c>
      <c r="H1292" s="2">
        <v>40</v>
      </c>
      <c r="I1292" s="0" t="s">
        <v>1904</v>
      </c>
    </row>
    <row r="1293">
      <c r="A1293" s="0">
        <v>685</v>
      </c>
      <c r="B1293" s="0" t="s">
        <v>28</v>
      </c>
      <c r="C1293" s="0" t="s">
        <v>93</v>
      </c>
      <c r="D1293" s="0" t="s">
        <v>1361</v>
      </c>
      <c r="E1293" s="5" t="s">
        <v>3289</v>
      </c>
      <c r="F1293" s="0" t="s">
        <v>7538</v>
      </c>
      <c r="G1293" s="0" t="s">
        <v>6446</v>
      </c>
      <c r="H1293" s="2">
        <v>4</v>
      </c>
      <c r="I1293" s="0" t="s">
        <v>1904</v>
      </c>
    </row>
    <row r="1294">
      <c r="A1294" s="0">
        <v>685</v>
      </c>
      <c r="B1294" s="0" t="s">
        <v>28</v>
      </c>
      <c r="C1294" s="0" t="s">
        <v>93</v>
      </c>
      <c r="D1294" s="0" t="s">
        <v>1361</v>
      </c>
      <c r="E1294" s="5" t="s">
        <v>3289</v>
      </c>
      <c r="F1294" s="0" t="s">
        <v>7542</v>
      </c>
      <c r="G1294" s="0" t="s">
        <v>7322</v>
      </c>
      <c r="H1294" s="2">
        <v>110</v>
      </c>
      <c r="I1294" s="0" t="s">
        <v>1904</v>
      </c>
    </row>
    <row r="1295">
      <c r="A1295" s="0">
        <v>685</v>
      </c>
      <c r="B1295" s="0" t="s">
        <v>28</v>
      </c>
      <c r="C1295" s="0" t="s">
        <v>93</v>
      </c>
      <c r="D1295" s="0" t="s">
        <v>1361</v>
      </c>
      <c r="E1295" s="5" t="s">
        <v>3289</v>
      </c>
      <c r="F1295" s="0" t="s">
        <v>7543</v>
      </c>
      <c r="G1295" s="0" t="s">
        <v>6273</v>
      </c>
      <c r="H1295" s="2">
        <v>33</v>
      </c>
      <c r="I1295" s="0" t="s">
        <v>1904</v>
      </c>
    </row>
    <row r="1296">
      <c r="A1296" s="0">
        <v>686</v>
      </c>
      <c r="B1296" s="0" t="s">
        <v>28</v>
      </c>
      <c r="C1296" s="0" t="s">
        <v>93</v>
      </c>
      <c r="D1296" s="0" t="s">
        <v>3292</v>
      </c>
      <c r="E1296" s="5" t="s">
        <v>3293</v>
      </c>
      <c r="F1296" s="0" t="s">
        <v>7544</v>
      </c>
      <c r="G1296" s="0" t="s">
        <v>6281</v>
      </c>
      <c r="H1296" s="2">
        <v>32</v>
      </c>
    </row>
    <row r="1297">
      <c r="A1297" s="0">
        <v>686</v>
      </c>
      <c r="B1297" s="0" t="s">
        <v>28</v>
      </c>
      <c r="C1297" s="0" t="s">
        <v>93</v>
      </c>
      <c r="D1297" s="0" t="s">
        <v>3292</v>
      </c>
      <c r="E1297" s="5" t="s">
        <v>3293</v>
      </c>
      <c r="F1297" s="0" t="s">
        <v>7545</v>
      </c>
      <c r="G1297" s="0" t="s">
        <v>6963</v>
      </c>
      <c r="H1297" s="2">
        <v>16</v>
      </c>
    </row>
    <row r="1298">
      <c r="A1298" s="0">
        <v>686</v>
      </c>
      <c r="B1298" s="0" t="s">
        <v>28</v>
      </c>
      <c r="C1298" s="0" t="s">
        <v>93</v>
      </c>
      <c r="D1298" s="0" t="s">
        <v>3292</v>
      </c>
      <c r="E1298" s="5" t="s">
        <v>3293</v>
      </c>
      <c r="F1298" s="0" t="s">
        <v>7539</v>
      </c>
      <c r="G1298" s="0" t="s">
        <v>6281</v>
      </c>
      <c r="H1298" s="2">
        <v>77</v>
      </c>
    </row>
    <row r="1299">
      <c r="A1299" s="0">
        <v>686</v>
      </c>
      <c r="B1299" s="0" t="s">
        <v>28</v>
      </c>
      <c r="C1299" s="0" t="s">
        <v>93</v>
      </c>
      <c r="D1299" s="0" t="s">
        <v>3292</v>
      </c>
      <c r="E1299" s="5" t="s">
        <v>3293</v>
      </c>
      <c r="F1299" s="0" t="s">
        <v>7546</v>
      </c>
      <c r="G1299" s="0" t="s">
        <v>6416</v>
      </c>
      <c r="H1299" s="2">
        <v>35</v>
      </c>
    </row>
    <row r="1300">
      <c r="A1300" s="0">
        <v>687</v>
      </c>
      <c r="B1300" s="0" t="s">
        <v>28</v>
      </c>
      <c r="C1300" s="0" t="s">
        <v>93</v>
      </c>
      <c r="D1300" s="0" t="s">
        <v>3296</v>
      </c>
      <c r="E1300" s="5" t="s">
        <v>3297</v>
      </c>
      <c r="F1300" s="0" t="s">
        <v>7547</v>
      </c>
      <c r="G1300" s="0" t="s">
        <v>6475</v>
      </c>
      <c r="H1300" s="2">
        <v>10</v>
      </c>
    </row>
    <row r="1301">
      <c r="A1301" s="9" t="s">
        <v>6241</v>
      </c>
      <c r="H1301" s="2">
        <f>SUBTOTAL(109,H5:H1300)</f>
      </c>
    </row>
  </sheetData>
  <autoFilter ref="A4:I1300"/>
</worksheet>
</file>

<file path=xl/worksheets/sheet9.xml><?xml version="1.0" encoding="utf-8"?>
<worksheet xmlns="http://schemas.openxmlformats.org/spreadsheetml/2006/main">
  <dimension ref="A1:G5"/>
  <sheetViews>
    <sheetView workbookViewId="0" showGridLines="0">
      <pane xSplit="0" ySplit="4" topLeftCell="A5" activePane="bottomRight" state="frozen"/>
    </sheetView>
  </sheetViews>
  <sheetFormatPr defaultRowHeight="14"/>
  <cols>
    <col min="1" max="1" width="17" customWidth="1"/>
    <col min="2" max="2" width="18" customWidth="1"/>
    <col min="3" max="3" width="8" customWidth="1"/>
    <col min="4" max="4" width="15" customWidth="1"/>
    <col min="5" max="5" width="11" customWidth="1"/>
    <col min="6" max="6" width="44" customWidth="1"/>
    <col min="7" max="7" width="54" customWidth="1"/>
  </cols>
  <sheetData>
    <row r="1">
      <c r="A1" s="6" t="s">
        <v>7548</v>
      </c>
    </row>
    <row r="2">
      <c r="A2" s="7" t="s">
        <v>7549</v>
      </c>
    </row>
    <row r="4">
      <c r="A4" s="1" t="s">
        <v>7550</v>
      </c>
      <c r="B4" s="1" t="s">
        <v>4</v>
      </c>
      <c r="C4" s="1" t="s">
        <v>6260</v>
      </c>
      <c r="D4" s="1" t="s">
        <v>54</v>
      </c>
      <c r="E4" s="1" t="s">
        <v>59</v>
      </c>
      <c r="F4" s="1" t="s">
        <v>7551</v>
      </c>
      <c r="G4" s="1" t="s">
        <v>7552</v>
      </c>
    </row>
    <row r="5">
      <c r="A5" s="7" t="s">
        <v>7553</v>
      </c>
    </row>
  </sheetData>
  <autoFilter ref="A4:G5"/>
</worksheet>
</file>

<file path=xl/worksheets/sheet10.xml><?xml version="1.0" encoding="utf-8"?>
<worksheet xmlns="http://schemas.openxmlformats.org/spreadsheetml/2006/main">
  <dimension ref="A1:F11"/>
  <sheetViews>
    <sheetView workbookViewId="0" showGridLines="0"/>
  </sheetViews>
  <sheetFormatPr defaultRowHeight="14"/>
  <cols>
    <col min="1" max="1" width="56" customWidth="1"/>
    <col min="2" max="2" width="15" customWidth="1"/>
    <col min="3" max="3" width="15" customWidth="1"/>
    <col min="4" max="4" width="12" customWidth="1"/>
    <col min="5" max="5" width="14" customWidth="1"/>
    <col min="6" max="6" width="60" customWidth="1"/>
  </cols>
  <sheetData>
    <row r="1">
      <c r="A1" s="6" t="s">
        <v>7554</v>
      </c>
    </row>
    <row r="2">
      <c r="A2" s="7" t="s">
        <v>7555</v>
      </c>
    </row>
    <row r="4">
      <c r="A4" s="1" t="s">
        <v>7556</v>
      </c>
      <c r="B4" s="1" t="s">
        <v>7557</v>
      </c>
      <c r="C4" s="1" t="s">
        <v>7558</v>
      </c>
      <c r="D4" s="1" t="s">
        <v>7559</v>
      </c>
      <c r="E4" s="1" t="s">
        <v>7560</v>
      </c>
      <c r="F4" s="1" t="s">
        <v>7561</v>
      </c>
    </row>
    <row r="5">
      <c r="A5" s="0" t="s">
        <v>7562</v>
      </c>
      <c r="B5" s="2">
        <v>163</v>
      </c>
      <c r="C5" s="2">
        <f>COUNTIFS(Casos!G:G,"San Juan",Casos!C:C,"Inventario físico")</f>
      </c>
      <c r="D5" s="2">
        <f>C5-B5</f>
      </c>
      <c r="E5" s="0">
        <f>IF(D5=0,"Coincide","A REVISAR")</f>
      </c>
      <c r="F5" s="5" t="s">
        <v>7563</v>
      </c>
    </row>
    <row r="6">
      <c r="A6" s="0" t="s">
        <v>7564</v>
      </c>
      <c r="B6" s="2">
        <v>21732</v>
      </c>
      <c r="C6" s="2">
        <f>SUMIFS(Casos!O:O,Casos!G:G,"San Juan",Casos!C:C,"Inventario físico")</f>
      </c>
      <c r="D6" s="2">
        <f>C6-B6</f>
      </c>
      <c r="E6" s="0">
        <f>IF(ABS(D6)&lt;0.005,"Coincide","A REVISAR")</f>
      </c>
      <c r="F6" s="5" t="s">
        <v>7565</v>
      </c>
    </row>
    <row r="7">
      <c r="A7" s="0" t="s">
        <v>7566</v>
      </c>
      <c r="B7" s="2">
        <v>243</v>
      </c>
      <c r="C7" s="2">
        <f>COUNTIFS(Casos!G:G,"Neuquén",Casos!C:C,"Inventario físico")</f>
      </c>
      <c r="D7" s="2">
        <f>C7-B7</f>
      </c>
      <c r="E7" s="0">
        <f>IF(D7=0,"Coincide","A REVISAR")</f>
      </c>
      <c r="F7" s="5" t="s">
        <v>7567</v>
      </c>
    </row>
    <row r="8">
      <c r="A8" s="0" t="s">
        <v>7568</v>
      </c>
      <c r="B8" s="2">
        <v>33107</v>
      </c>
      <c r="C8" s="2">
        <f>SUMIFS(Casos!O:O,Casos!G:G,"Neuquén",Casos!C:C,"Inventario físico")</f>
      </c>
      <c r="D8" s="2">
        <f>C8-B8</f>
      </c>
      <c r="E8" s="0">
        <f>IF(ABS(D8)&lt;0.005,"Coincide","A REVISAR")</f>
      </c>
      <c r="F8" s="5" t="s">
        <v>7565</v>
      </c>
    </row>
    <row r="9">
      <c r="A9" s="0" t="s">
        <v>7569</v>
      </c>
      <c r="B9" s="2">
        <v>281</v>
      </c>
      <c r="C9" s="2">
        <f>COUNTIFS(Casos!G:G,"Salta",Casos!C:C,"Inventario físico")</f>
      </c>
      <c r="D9" s="2">
        <f>C9-B9</f>
      </c>
      <c r="E9" s="0">
        <f>IF(D9=0,"Coincide","A REVISAR")</f>
      </c>
      <c r="F9" s="5" t="s">
        <v>7570</v>
      </c>
    </row>
    <row r="10">
      <c r="A10" s="0" t="s">
        <v>7571</v>
      </c>
      <c r="B10" s="2">
        <v>32524</v>
      </c>
      <c r="C10" s="2">
        <f>SUMIFS(Casos!O:O,Casos!G:G,"Salta",Casos!C:C,"Inventario físico")</f>
      </c>
      <c r="D10" s="2">
        <f>C10-B10</f>
      </c>
      <c r="E10" s="0">
        <f>IF(ABS(D10)&lt;0.005,"Coincide","A REVISAR")</f>
      </c>
      <c r="F10" s="5" t="s">
        <v>7565</v>
      </c>
    </row>
    <row r="11">
      <c r="A11" s="5" t="s">
        <v>7572</v>
      </c>
      <c r="B11" s="2">
        <v>48</v>
      </c>
      <c r="C11" s="2">
        <v>48</v>
      </c>
      <c r="D11" s="2">
        <v>0</v>
      </c>
      <c r="E11" s="0" t="s">
        <v>7573</v>
      </c>
      <c r="F11" s="5" t="s">
        <v>7574</v>
      </c>
    </row>
  </sheetData>
</worksheet>
</file>

<file path=xl/worksheets/sheet11.xml><?xml version="1.0" encoding="utf-8"?>
<worksheet xmlns="http://schemas.openxmlformats.org/spreadsheetml/2006/main">
  <dimension ref="A1:B47"/>
  <sheetViews>
    <sheetView workbookViewId="0" showGridLines="0"/>
  </sheetViews>
  <sheetFormatPr defaultRowHeight="14"/>
  <cols>
    <col min="1" max="1" width="40" customWidth="1"/>
    <col min="2" max="2" width="104" customWidth="1"/>
  </cols>
  <sheetData>
    <row r="1">
      <c r="A1" s="6" t="s">
        <v>7575</v>
      </c>
    </row>
    <row r="3">
      <c r="A3" s="9" t="s">
        <v>7576</v>
      </c>
    </row>
    <row r="4">
      <c r="A4" s="5" t="s">
        <v>7577</v>
      </c>
    </row>
    <row r="6">
      <c r="A6" s="9" t="s">
        <v>7578</v>
      </c>
    </row>
    <row r="7">
      <c r="A7" s="5" t="s">
        <v>7579</v>
      </c>
    </row>
    <row r="8">
      <c r="A8" s="5" t="s">
        <v>7580</v>
      </c>
    </row>
    <row r="9">
      <c r="A9" s="5" t="s">
        <v>7581</v>
      </c>
    </row>
    <row r="11">
      <c r="A11" s="9" t="s">
        <v>7582</v>
      </c>
    </row>
    <row r="12">
      <c r="A12" s="5" t="s">
        <v>7583</v>
      </c>
    </row>
    <row r="14">
      <c r="A14" s="9" t="s">
        <v>7584</v>
      </c>
    </row>
    <row r="15">
      <c r="A15" s="5" t="s">
        <v>7585</v>
      </c>
    </row>
    <row r="16">
      <c r="A16" s="5" t="s">
        <v>7586</v>
      </c>
    </row>
    <row r="17">
      <c r="A17" s="5" t="s">
        <v>7587</v>
      </c>
    </row>
    <row r="18">
      <c r="A18" s="5" t="s">
        <v>7588</v>
      </c>
    </row>
    <row r="20">
      <c r="A20" s="9" t="s">
        <v>7589</v>
      </c>
    </row>
    <row r="21">
      <c r="A21" s="0" t="s">
        <v>14</v>
      </c>
      <c r="B21" s="5" t="s">
        <v>7590</v>
      </c>
    </row>
    <row r="22">
      <c r="A22" s="0" t="s">
        <v>15</v>
      </c>
      <c r="B22" s="5" t="s">
        <v>7591</v>
      </c>
    </row>
    <row r="23">
      <c r="A23" s="0" t="s">
        <v>16</v>
      </c>
      <c r="B23" s="5" t="s">
        <v>7592</v>
      </c>
    </row>
    <row r="24">
      <c r="A24" s="0" t="s">
        <v>17</v>
      </c>
      <c r="B24" s="5" t="s">
        <v>7593</v>
      </c>
    </row>
    <row r="25">
      <c r="A25" s="0" t="s">
        <v>18</v>
      </c>
      <c r="B25" s="5" t="s">
        <v>7594</v>
      </c>
    </row>
    <row r="27">
      <c r="A27" s="9" t="s">
        <v>7595</v>
      </c>
    </row>
    <row r="28">
      <c r="A28" s="5" t="s">
        <v>7596</v>
      </c>
    </row>
    <row r="29">
      <c r="A29" s="5" t="s">
        <v>7597</v>
      </c>
    </row>
    <row r="30">
      <c r="A30" s="5" t="s">
        <v>7598</v>
      </c>
    </row>
    <row r="31">
      <c r="A31" s="5" t="s">
        <v>7599</v>
      </c>
    </row>
    <row r="32">
      <c r="A32" s="5" t="s">
        <v>7600</v>
      </c>
    </row>
    <row r="33">
      <c r="A33" s="5" t="s">
        <v>7601</v>
      </c>
    </row>
    <row r="34">
      <c r="A34" s="5" t="s">
        <v>7602</v>
      </c>
    </row>
    <row r="36">
      <c r="A36" s="9" t="s">
        <v>7603</v>
      </c>
    </row>
    <row r="37">
      <c r="A37" s="0" t="s">
        <v>7604</v>
      </c>
      <c r="B37" s="5" t="s">
        <v>7605</v>
      </c>
    </row>
    <row r="38">
      <c r="A38" s="0" t="s">
        <v>7606</v>
      </c>
      <c r="B38" s="5" t="s">
        <v>7607</v>
      </c>
    </row>
    <row r="39">
      <c r="A39" s="0" t="s">
        <v>7608</v>
      </c>
      <c r="B39" s="5" t="s">
        <v>7609</v>
      </c>
    </row>
    <row r="40">
      <c r="A40" s="0" t="s">
        <v>7610</v>
      </c>
      <c r="B40" s="5" t="s">
        <v>7611</v>
      </c>
    </row>
    <row r="41">
      <c r="A41" s="0" t="s">
        <v>7612</v>
      </c>
      <c r="B41" s="5" t="s">
        <v>7613</v>
      </c>
    </row>
    <row r="42">
      <c r="A42" s="0" t="s">
        <v>7614</v>
      </c>
      <c r="B42" s="5" t="s">
        <v>7615</v>
      </c>
    </row>
    <row r="44">
      <c r="A44" s="9" t="s">
        <v>7616</v>
      </c>
    </row>
    <row r="45">
      <c r="A45" s="5" t="s">
        <v>7617</v>
      </c>
    </row>
    <row r="46">
      <c r="A46" s="5" t="s">
        <v>7618</v>
      </c>
    </row>
    <row r="47">
      <c r="A47" s="5" t="s">
        <v>7619</v>
      </c>
    </row>
  </sheetData>
</worksheet>
</file>

<file path=docProps/core.xml><?xml version="1.0" encoding="utf-8"?>
<cp:coreProperties xmlns:cp="http://schemas.openxmlformats.org/package/2006/metadata/core-properties" xmlns:dc="http://purl.org/dc/elements/1.1/" xmlns:dcterms="http://purl.org/dc/terms/" xmlns:xsi="http://www.w3.org/2001/XMLSchema-instance">
  <dc:title>Inventario físico vs SAP</dc:title>
  <dcterms:created xsi:type="dcterms:W3CDTF">2026-10-30T17:04:24Z</dcterms:created>
</cp:coreProperties>
</file>