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AO\Documents\Mestrado_CEFET\MatComputacional\Execicios\"/>
    </mc:Choice>
  </mc:AlternateContent>
  <xr:revisionPtr revIDLastSave="0" documentId="8_{03403E16-2F6C-4B72-8A30-98232A9B40E8}" xr6:coauthVersionLast="36" xr6:coauthVersionMax="36" xr10:uidLastSave="{00000000-0000-0000-0000-000000000000}"/>
  <bookViews>
    <workbookView xWindow="0" yWindow="0" windowWidth="20490" windowHeight="7545" activeTab="1" xr2:uid="{2E426384-6FA0-4823-8CFC-45309A30F08A}"/>
  </bookViews>
  <sheets>
    <sheet name="Planilha1" sheetId="1" r:id="rId1"/>
    <sheet name="Planilha18" sheetId="18" r:id="rId2"/>
    <sheet name="Planilha13" sheetId="13" r:id="rId3"/>
    <sheet name="Planilha2" sheetId="2" r:id="rId4"/>
    <sheet name="Planilha12" sheetId="12" r:id="rId5"/>
    <sheet name="Planilha4" sheetId="4" r:id="rId6"/>
    <sheet name="Planilha5" sheetId="5" r:id="rId7"/>
    <sheet name="Planilha3" sheetId="3" r:id="rId8"/>
    <sheet name="Planilha6" sheetId="6" r:id="rId9"/>
    <sheet name="Planilha7" sheetId="7" r:id="rId10"/>
    <sheet name="Planilha8" sheetId="8" r:id="rId11"/>
    <sheet name="Planilha11" sheetId="11" r:id="rId12"/>
    <sheet name="Planilha14" sheetId="14" r:id="rId13"/>
    <sheet name="Planilha15" sheetId="15" r:id="rId14"/>
    <sheet name="Planilha16" sheetId="16" r:id="rId15"/>
    <sheet name="Planilha10" sheetId="10" r:id="rId16"/>
    <sheet name="Planilha9" sheetId="9" r:id="rId1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8" l="1"/>
  <c r="B30" i="18"/>
  <c r="B29" i="18"/>
  <c r="B24" i="18"/>
  <c r="B23" i="18"/>
  <c r="B22" i="18"/>
  <c r="B21" i="18"/>
  <c r="B20" i="18"/>
  <c r="J15" i="18"/>
  <c r="C15" i="18"/>
  <c r="B15" i="18"/>
  <c r="J14" i="18"/>
  <c r="C14" i="18"/>
  <c r="B14" i="18"/>
  <c r="J13" i="18"/>
  <c r="C13" i="18"/>
  <c r="B13" i="18"/>
  <c r="J4" i="18"/>
  <c r="J8" i="18"/>
  <c r="J7" i="18"/>
  <c r="J6" i="18"/>
  <c r="J5" i="18"/>
  <c r="C8" i="18"/>
  <c r="C7" i="18"/>
  <c r="C6" i="18"/>
  <c r="C5" i="18"/>
  <c r="C4" i="18"/>
  <c r="B4" i="18"/>
  <c r="B8" i="18"/>
  <c r="B7" i="18"/>
  <c r="B6" i="18"/>
  <c r="B5" i="18"/>
  <c r="E24" i="1"/>
  <c r="L17" i="16"/>
  <c r="L15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A26" i="16"/>
  <c r="A27" i="16" s="1"/>
  <c r="A28" i="16" s="1"/>
  <c r="A29" i="16" s="1"/>
  <c r="A30" i="16" s="1"/>
  <c r="A31" i="16" s="1"/>
  <c r="A32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8" i="16" s="1"/>
  <c r="A19" i="16" s="1"/>
  <c r="A20" i="16" s="1"/>
  <c r="A21" i="16" s="1"/>
  <c r="A22" i="16" s="1"/>
  <c r="A23" i="16" s="1"/>
  <c r="A24" i="16" s="1"/>
  <c r="A25" i="16" s="1"/>
  <c r="A3" i="16"/>
  <c r="M8" i="15"/>
  <c r="M7" i="15"/>
  <c r="M6" i="15"/>
  <c r="M5" i="15"/>
  <c r="M4" i="15"/>
  <c r="M3" i="15"/>
  <c r="Q3" i="15"/>
  <c r="P3" i="15"/>
  <c r="O3" i="15"/>
  <c r="N3" i="15"/>
  <c r="B7" i="15"/>
  <c r="B6" i="15"/>
  <c r="B5" i="15"/>
  <c r="B4" i="15"/>
  <c r="B3" i="15"/>
  <c r="B2" i="15"/>
  <c r="C2" i="14"/>
  <c r="C13" i="14"/>
  <c r="C19" i="14"/>
  <c r="A4" i="14"/>
  <c r="A5" i="14"/>
  <c r="A3" i="14"/>
  <c r="B3" i="14" s="1"/>
  <c r="B2" i="14"/>
  <c r="F4" i="13"/>
  <c r="E4" i="13"/>
  <c r="D4" i="13"/>
  <c r="C4" i="13"/>
  <c r="G4" i="13"/>
  <c r="B34" i="13"/>
  <c r="B33" i="13"/>
  <c r="B32" i="13"/>
  <c r="B24" i="13"/>
  <c r="B25" i="13" s="1"/>
  <c r="B26" i="13" s="1"/>
  <c r="B27" i="13" s="1"/>
  <c r="B28" i="13" s="1"/>
  <c r="B29" i="13" s="1"/>
  <c r="B30" i="13" s="1"/>
  <c r="B31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20" i="13" s="1"/>
  <c r="B21" i="13" s="1"/>
  <c r="B22" i="13" s="1"/>
  <c r="B23" i="13" s="1"/>
  <c r="B5" i="13"/>
  <c r="B19" i="1"/>
  <c r="C22" i="1" s="1"/>
  <c r="A22" i="1" s="1"/>
  <c r="A17" i="1"/>
  <c r="A16" i="1"/>
  <c r="C17" i="1"/>
  <c r="C16" i="1"/>
  <c r="B14" i="1"/>
  <c r="E1" i="12"/>
  <c r="A4" i="12"/>
  <c r="A5" i="12" s="1"/>
  <c r="B3" i="12"/>
  <c r="A3" i="12"/>
  <c r="B2" i="12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24" i="11"/>
  <c r="A4" i="11"/>
  <c r="A5" i="11" s="1"/>
  <c r="A3" i="11"/>
  <c r="AC5" i="8"/>
  <c r="AB5" i="8"/>
  <c r="AA5" i="8"/>
  <c r="Z5" i="8"/>
  <c r="Y5" i="8"/>
  <c r="X5" i="8"/>
  <c r="AD4" i="8"/>
  <c r="AD3" i="8"/>
  <c r="B14" i="10"/>
  <c r="B13" i="10"/>
  <c r="B12" i="10"/>
  <c r="B11" i="10"/>
  <c r="B10" i="10"/>
  <c r="C14" i="10"/>
  <c r="C13" i="10"/>
  <c r="C12" i="10"/>
  <c r="C11" i="10"/>
  <c r="C10" i="10"/>
  <c r="K3" i="10"/>
  <c r="J3" i="10"/>
  <c r="J5" i="10" s="1"/>
  <c r="J1" i="10"/>
  <c r="H3" i="10"/>
  <c r="G5" i="10" s="1"/>
  <c r="H1" i="10"/>
  <c r="G3" i="10"/>
  <c r="E3" i="10"/>
  <c r="D3" i="10"/>
  <c r="D5" i="10" s="1"/>
  <c r="D1" i="10"/>
  <c r="B1" i="10"/>
  <c r="B3" i="10" s="1"/>
  <c r="A3" i="10"/>
  <c r="C21" i="1" l="1"/>
  <c r="A21" i="1" s="1"/>
  <c r="B5" i="14"/>
  <c r="A6" i="14"/>
  <c r="B4" i="14"/>
  <c r="B5" i="12"/>
  <c r="A6" i="12"/>
  <c r="B4" i="12"/>
  <c r="A25" i="11"/>
  <c r="A6" i="11"/>
  <c r="AD5" i="8"/>
  <c r="AD6" i="8" s="1"/>
  <c r="A5" i="10"/>
  <c r="E13" i="9"/>
  <c r="E12" i="9"/>
  <c r="E11" i="9"/>
  <c r="E10" i="9"/>
  <c r="E9" i="9"/>
  <c r="E8" i="9"/>
  <c r="E7" i="9"/>
  <c r="E6" i="9"/>
  <c r="E5" i="9"/>
  <c r="E4" i="9"/>
  <c r="E3" i="9"/>
  <c r="E2" i="9"/>
  <c r="E1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U12" i="8"/>
  <c r="T12" i="8"/>
  <c r="S12" i="8"/>
  <c r="R12" i="8"/>
  <c r="Q12" i="8"/>
  <c r="M12" i="8"/>
  <c r="L12" i="8"/>
  <c r="K12" i="8"/>
  <c r="J12" i="8"/>
  <c r="I12" i="8"/>
  <c r="A11" i="8"/>
  <c r="B11" i="8" s="1"/>
  <c r="C11" i="8" s="1"/>
  <c r="D11" i="8" s="1"/>
  <c r="A10" i="8"/>
  <c r="B10" i="8" s="1"/>
  <c r="C10" i="8" s="1"/>
  <c r="D10" i="8" s="1"/>
  <c r="E10" i="8" s="1"/>
  <c r="F10" i="8" s="1"/>
  <c r="G10" i="8" s="1"/>
  <c r="A9" i="8"/>
  <c r="B9" i="8" s="1"/>
  <c r="C9" i="8" s="1"/>
  <c r="D9" i="8" s="1"/>
  <c r="E9" i="8" s="1"/>
  <c r="F9" i="8" s="1"/>
  <c r="G9" i="8" s="1"/>
  <c r="A8" i="8"/>
  <c r="B8" i="8" s="1"/>
  <c r="C8" i="8" s="1"/>
  <c r="D8" i="8" s="1"/>
  <c r="E8" i="8" s="1"/>
  <c r="F8" i="8" s="1"/>
  <c r="G8" i="8" s="1"/>
  <c r="A7" i="8"/>
  <c r="C7" i="8" s="1"/>
  <c r="D7" i="8" s="1"/>
  <c r="E7" i="8" s="1"/>
  <c r="F7" i="8" s="1"/>
  <c r="G7" i="8" s="1"/>
  <c r="B6" i="8"/>
  <c r="C6" i="8" s="1"/>
  <c r="D6" i="8" s="1"/>
  <c r="E6" i="8" s="1"/>
  <c r="F6" i="8" s="1"/>
  <c r="G6" i="8" s="1"/>
  <c r="A6" i="8"/>
  <c r="A5" i="8"/>
  <c r="B5" i="8" s="1"/>
  <c r="C5" i="8" s="1"/>
  <c r="D5" i="8" s="1"/>
  <c r="E5" i="8" s="1"/>
  <c r="F5" i="8" s="1"/>
  <c r="G5" i="8" s="1"/>
  <c r="D4" i="8"/>
  <c r="E4" i="8" s="1"/>
  <c r="F4" i="8" s="1"/>
  <c r="G4" i="8" s="1"/>
  <c r="C4" i="8"/>
  <c r="B4" i="8"/>
  <c r="A4" i="8"/>
  <c r="G3" i="8"/>
  <c r="F3" i="8"/>
  <c r="E3" i="8"/>
  <c r="D3" i="8"/>
  <c r="C3" i="8"/>
  <c r="B3" i="8"/>
  <c r="A3" i="8"/>
  <c r="A7" i="14" l="1"/>
  <c r="B6" i="14"/>
  <c r="A7" i="12"/>
  <c r="B6" i="12"/>
  <c r="A26" i="11"/>
  <c r="A7" i="11"/>
  <c r="V12" i="8"/>
  <c r="N12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32" i="7"/>
  <c r="A31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7"/>
  <c r="O8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24" i="6"/>
  <c r="A25" i="6" s="1"/>
  <c r="A26" i="6" s="1"/>
  <c r="A27" i="6" s="1"/>
  <c r="A28" i="6" s="1"/>
  <c r="A29" i="6" s="1"/>
  <c r="A30" i="6" s="1"/>
  <c r="A31" i="6" s="1"/>
  <c r="A32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8" i="6" s="1"/>
  <c r="A19" i="6" s="1"/>
  <c r="A20" i="6" s="1"/>
  <c r="A21" i="6" s="1"/>
  <c r="A22" i="6" s="1"/>
  <c r="A23" i="6" s="1"/>
  <c r="A3" i="6"/>
  <c r="B7" i="14" l="1"/>
  <c r="A8" i="14"/>
  <c r="B7" i="12"/>
  <c r="A8" i="12"/>
  <c r="A27" i="11"/>
  <c r="A8" i="11"/>
  <c r="A66" i="5"/>
  <c r="A67" i="5" s="1"/>
  <c r="A48" i="5"/>
  <c r="A49" i="5" s="1"/>
  <c r="A28" i="5"/>
  <c r="A29" i="5" s="1"/>
  <c r="A17" i="5"/>
  <c r="B17" i="5"/>
  <c r="B2" i="5"/>
  <c r="A18" i="5"/>
  <c r="B18" i="5" s="1"/>
  <c r="A3" i="5"/>
  <c r="B3" i="5" s="1"/>
  <c r="M4" i="4"/>
  <c r="M3" i="4"/>
  <c r="M2" i="4"/>
  <c r="K2" i="4"/>
  <c r="J2" i="4"/>
  <c r="H8" i="4"/>
  <c r="H6" i="4"/>
  <c r="H4" i="4"/>
  <c r="C2" i="4"/>
  <c r="D2" i="4" s="1"/>
  <c r="A4" i="4"/>
  <c r="A5" i="4" s="1"/>
  <c r="A6" i="4" s="1"/>
  <c r="A7" i="4" s="1"/>
  <c r="A8" i="4" s="1"/>
  <c r="A9" i="4" s="1"/>
  <c r="A10" i="4" s="1"/>
  <c r="A11" i="4" s="1"/>
  <c r="A12" i="4" s="1"/>
  <c r="A3" i="4"/>
  <c r="A9" i="14" l="1"/>
  <c r="B8" i="14"/>
  <c r="A9" i="12"/>
  <c r="B8" i="12"/>
  <c r="A28" i="11"/>
  <c r="A9" i="11"/>
  <c r="B67" i="5"/>
  <c r="A68" i="5"/>
  <c r="B66" i="5"/>
  <c r="B49" i="5"/>
  <c r="A50" i="5"/>
  <c r="B48" i="5"/>
  <c r="B29" i="5"/>
  <c r="A30" i="5"/>
  <c r="B28" i="5"/>
  <c r="A19" i="5"/>
  <c r="A4" i="5"/>
  <c r="B3" i="4"/>
  <c r="C3" i="4" s="1"/>
  <c r="O2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2" i="3"/>
  <c r="D2" i="3"/>
  <c r="B22" i="3"/>
  <c r="B21" i="3"/>
  <c r="B20" i="3"/>
  <c r="B19" i="3"/>
  <c r="B18" i="3"/>
  <c r="B17" i="3"/>
  <c r="B16" i="3"/>
  <c r="B15" i="3"/>
  <c r="B12" i="3"/>
  <c r="B5" i="3"/>
  <c r="B6" i="3" s="1"/>
  <c r="B7" i="3" s="1"/>
  <c r="B8" i="3" s="1"/>
  <c r="B9" i="3" s="1"/>
  <c r="B10" i="3" s="1"/>
  <c r="B11" i="3" s="1"/>
  <c r="B13" i="3" s="1"/>
  <c r="B14" i="3" s="1"/>
  <c r="B4" i="3"/>
  <c r="B3" i="3"/>
  <c r="B9" i="14" l="1"/>
  <c r="A10" i="14"/>
  <c r="B9" i="12"/>
  <c r="A10" i="12"/>
  <c r="A29" i="11"/>
  <c r="A10" i="11"/>
  <c r="A69" i="5"/>
  <c r="B68" i="5"/>
  <c r="A51" i="5"/>
  <c r="B50" i="5"/>
  <c r="B30" i="5"/>
  <c r="A31" i="5"/>
  <c r="A20" i="5"/>
  <c r="B19" i="5"/>
  <c r="B4" i="5"/>
  <c r="A5" i="5"/>
  <c r="B4" i="4"/>
  <c r="B5" i="4" s="1"/>
  <c r="B6" i="4" s="1"/>
  <c r="C5" i="4"/>
  <c r="P2" i="2"/>
  <c r="O3" i="2"/>
  <c r="P3" i="2" s="1"/>
  <c r="A11" i="14" l="1"/>
  <c r="B10" i="14"/>
  <c r="A11" i="12"/>
  <c r="B10" i="12"/>
  <c r="A30" i="11"/>
  <c r="A11" i="11"/>
  <c r="B69" i="5"/>
  <c r="A70" i="5"/>
  <c r="B51" i="5"/>
  <c r="B31" i="5"/>
  <c r="A32" i="5"/>
  <c r="B20" i="5"/>
  <c r="A21" i="5"/>
  <c r="B5" i="5"/>
  <c r="A6" i="5"/>
  <c r="C4" i="4"/>
  <c r="B7" i="4"/>
  <c r="C6" i="4"/>
  <c r="O4" i="2"/>
  <c r="M2" i="2"/>
  <c r="L3" i="2"/>
  <c r="L4" i="2" s="1"/>
  <c r="L5" i="2" s="1"/>
  <c r="L6" i="2" s="1"/>
  <c r="L7" i="2" s="1"/>
  <c r="L8" i="2" s="1"/>
  <c r="L9" i="2" s="1"/>
  <c r="L10" i="2" s="1"/>
  <c r="L11" i="2" s="1"/>
  <c r="L12" i="2" s="1"/>
  <c r="M12" i="2" s="1"/>
  <c r="B2" i="2"/>
  <c r="A3" i="2"/>
  <c r="B3" i="2" s="1"/>
  <c r="Q17" i="1"/>
  <c r="Q16" i="1"/>
  <c r="O15" i="1"/>
  <c r="O8" i="1"/>
  <c r="P8" i="1"/>
  <c r="Q8" i="1" s="1"/>
  <c r="O9" i="1"/>
  <c r="P9" i="1"/>
  <c r="B11" i="14" l="1"/>
  <c r="A12" i="14"/>
  <c r="B11" i="12"/>
  <c r="A12" i="12"/>
  <c r="A31" i="11"/>
  <c r="A12" i="11"/>
  <c r="A71" i="5"/>
  <c r="B70" i="5"/>
  <c r="A53" i="5"/>
  <c r="B52" i="5"/>
  <c r="A33" i="5"/>
  <c r="B32" i="5"/>
  <c r="A22" i="5"/>
  <c r="B21" i="5"/>
  <c r="B6" i="5"/>
  <c r="A7" i="5"/>
  <c r="B8" i="4"/>
  <c r="C7" i="4"/>
  <c r="M4" i="2"/>
  <c r="M8" i="2"/>
  <c r="M10" i="2"/>
  <c r="A4" i="2"/>
  <c r="M5" i="2"/>
  <c r="M9" i="2"/>
  <c r="M6" i="2"/>
  <c r="M3" i="2"/>
  <c r="M7" i="2"/>
  <c r="M11" i="2"/>
  <c r="P4" i="2"/>
  <c r="O5" i="2"/>
  <c r="Q9" i="1"/>
  <c r="L12" i="1"/>
  <c r="J12" i="1"/>
  <c r="D4" i="1"/>
  <c r="A13" i="14" l="1"/>
  <c r="B12" i="14"/>
  <c r="A13" i="12"/>
  <c r="B12" i="12"/>
  <c r="A32" i="11"/>
  <c r="A13" i="11"/>
  <c r="B71" i="5"/>
  <c r="A72" i="5"/>
  <c r="B53" i="5"/>
  <c r="A54" i="5"/>
  <c r="B33" i="5"/>
  <c r="A34" i="5"/>
  <c r="A23" i="5"/>
  <c r="B22" i="5"/>
  <c r="B7" i="5"/>
  <c r="A8" i="5"/>
  <c r="B9" i="4"/>
  <c r="C8" i="4"/>
  <c r="A5" i="2"/>
  <c r="B4" i="2"/>
  <c r="P5" i="2"/>
  <c r="O6" i="2"/>
  <c r="G7" i="1"/>
  <c r="F7" i="1"/>
  <c r="H4" i="1"/>
  <c r="C7" i="1"/>
  <c r="C5" i="1"/>
  <c r="C4" i="1"/>
  <c r="B13" i="14" l="1"/>
  <c r="A14" i="14"/>
  <c r="B13" i="12"/>
  <c r="A14" i="12"/>
  <c r="A33" i="11"/>
  <c r="A14" i="11"/>
  <c r="A73" i="5"/>
  <c r="B73" i="5" s="1"/>
  <c r="B72" i="5"/>
  <c r="A55" i="5"/>
  <c r="B54" i="5"/>
  <c r="A35" i="5"/>
  <c r="B34" i="5"/>
  <c r="A24" i="5"/>
  <c r="B23" i="5"/>
  <c r="B8" i="5"/>
  <c r="A9" i="5"/>
  <c r="B10" i="4"/>
  <c r="C9" i="4"/>
  <c r="P6" i="2"/>
  <c r="O7" i="2"/>
  <c r="A6" i="2"/>
  <c r="B5" i="2"/>
  <c r="A15" i="14" l="1"/>
  <c r="B14" i="14"/>
  <c r="A15" i="12"/>
  <c r="B14" i="12"/>
  <c r="A34" i="11"/>
  <c r="A15" i="11"/>
  <c r="B55" i="5"/>
  <c r="A56" i="5"/>
  <c r="B35" i="5"/>
  <c r="A36" i="5"/>
  <c r="B24" i="5"/>
  <c r="A25" i="5"/>
  <c r="B9" i="5"/>
  <c r="A10" i="5"/>
  <c r="B11" i="4"/>
  <c r="C10" i="4"/>
  <c r="B6" i="2"/>
  <c r="A7" i="2"/>
  <c r="P7" i="2"/>
  <c r="O8" i="2"/>
  <c r="B15" i="14" l="1"/>
  <c r="A16" i="14"/>
  <c r="B15" i="12"/>
  <c r="A16" i="12"/>
  <c r="A35" i="11"/>
  <c r="A16" i="11"/>
  <c r="A57" i="5"/>
  <c r="B56" i="5"/>
  <c r="A37" i="5"/>
  <c r="B36" i="5"/>
  <c r="A26" i="5"/>
  <c r="B25" i="5"/>
  <c r="B10" i="5"/>
  <c r="A11" i="5"/>
  <c r="B12" i="4"/>
  <c r="C11" i="4"/>
  <c r="B7" i="2"/>
  <c r="A8" i="2"/>
  <c r="P8" i="2"/>
  <c r="O9" i="2"/>
  <c r="B16" i="14" l="1"/>
  <c r="B16" i="12"/>
  <c r="A36" i="11"/>
  <c r="B57" i="5"/>
  <c r="A58" i="5"/>
  <c r="B37" i="5"/>
  <c r="A38" i="5"/>
  <c r="B26" i="5"/>
  <c r="A27" i="5"/>
  <c r="B27" i="5" s="1"/>
  <c r="B11" i="5"/>
  <c r="A12" i="5"/>
  <c r="C12" i="4"/>
  <c r="A9" i="2"/>
  <c r="B8" i="2"/>
  <c r="P9" i="2"/>
  <c r="O10" i="2"/>
  <c r="B17" i="14" l="1"/>
  <c r="A18" i="14"/>
  <c r="B17" i="12"/>
  <c r="A18" i="12"/>
  <c r="A37" i="11"/>
  <c r="A18" i="11"/>
  <c r="A59" i="5"/>
  <c r="B58" i="5"/>
  <c r="A39" i="5"/>
  <c r="B38" i="5"/>
  <c r="B12" i="5"/>
  <c r="A13" i="5"/>
  <c r="P10" i="2"/>
  <c r="O11" i="2"/>
  <c r="A10" i="2"/>
  <c r="B9" i="2"/>
  <c r="A19" i="14" l="1"/>
  <c r="B18" i="14"/>
  <c r="A19" i="12"/>
  <c r="B18" i="12"/>
  <c r="A38" i="11"/>
  <c r="A19" i="11"/>
  <c r="B59" i="5"/>
  <c r="A60" i="5"/>
  <c r="B39" i="5"/>
  <c r="A40" i="5"/>
  <c r="B13" i="5"/>
  <c r="A14" i="5"/>
  <c r="B10" i="2"/>
  <c r="A11" i="2"/>
  <c r="P11" i="2"/>
  <c r="O12" i="2"/>
  <c r="B19" i="14" l="1"/>
  <c r="A20" i="14"/>
  <c r="B19" i="12"/>
  <c r="A20" i="12"/>
  <c r="A39" i="11"/>
  <c r="A20" i="11"/>
  <c r="A61" i="5"/>
  <c r="B60" i="5"/>
  <c r="A41" i="5"/>
  <c r="B40" i="5"/>
  <c r="B14" i="5"/>
  <c r="A15" i="5"/>
  <c r="B11" i="2"/>
  <c r="A12" i="2"/>
  <c r="B12" i="2" s="1"/>
  <c r="P12" i="2"/>
  <c r="O13" i="2"/>
  <c r="A21" i="14" l="1"/>
  <c r="B20" i="14"/>
  <c r="A21" i="12"/>
  <c r="B20" i="12"/>
  <c r="A40" i="11"/>
  <c r="A21" i="11"/>
  <c r="B61" i="5"/>
  <c r="A62" i="5"/>
  <c r="B41" i="5"/>
  <c r="A42" i="5"/>
  <c r="B15" i="5"/>
  <c r="A16" i="5"/>
  <c r="B16" i="5" s="1"/>
  <c r="P13" i="2"/>
  <c r="O14" i="2"/>
  <c r="B21" i="14" l="1"/>
  <c r="A22" i="14"/>
  <c r="B21" i="12"/>
  <c r="A22" i="12"/>
  <c r="A41" i="11"/>
  <c r="A22" i="11"/>
  <c r="A63" i="5"/>
  <c r="B62" i="5"/>
  <c r="B42" i="5"/>
  <c r="A43" i="5"/>
  <c r="P14" i="2"/>
  <c r="O15" i="2"/>
  <c r="A23" i="14" l="1"/>
  <c r="B22" i="14"/>
  <c r="A23" i="12"/>
  <c r="B22" i="12"/>
  <c r="A42" i="11"/>
  <c r="A23" i="11"/>
  <c r="B63" i="5"/>
  <c r="A64" i="5"/>
  <c r="B43" i="5"/>
  <c r="A44" i="5"/>
  <c r="P15" i="2"/>
  <c r="O16" i="2"/>
  <c r="B23" i="14" l="1"/>
  <c r="A24" i="14"/>
  <c r="B23" i="12"/>
  <c r="A24" i="12"/>
  <c r="A65" i="5"/>
  <c r="B65" i="5" s="1"/>
  <c r="B64" i="5"/>
  <c r="A45" i="5"/>
  <c r="B44" i="5"/>
  <c r="P16" i="2"/>
  <c r="O17" i="2"/>
  <c r="A25" i="14" l="1"/>
  <c r="B24" i="14"/>
  <c r="A25" i="12"/>
  <c r="B24" i="12"/>
  <c r="B45" i="5"/>
  <c r="A46" i="5"/>
  <c r="P17" i="2"/>
  <c r="O18" i="2"/>
  <c r="B25" i="14" l="1"/>
  <c r="A26" i="14"/>
  <c r="B25" i="12"/>
  <c r="A26" i="12"/>
  <c r="A47" i="5"/>
  <c r="B47" i="5" s="1"/>
  <c r="B46" i="5"/>
  <c r="P18" i="2"/>
  <c r="O19" i="2"/>
  <c r="A27" i="14" l="1"/>
  <c r="B26" i="14"/>
  <c r="A27" i="12"/>
  <c r="B27" i="12" s="1"/>
  <c r="B26" i="12"/>
  <c r="P19" i="2"/>
  <c r="O20" i="2"/>
  <c r="B27" i="14" l="1"/>
  <c r="A28" i="14"/>
  <c r="P20" i="2"/>
  <c r="O21" i="2"/>
  <c r="A29" i="14" l="1"/>
  <c r="B29" i="14" s="1"/>
  <c r="B28" i="14"/>
  <c r="P21" i="2"/>
  <c r="O22" i="2"/>
  <c r="P22" i="2" s="1"/>
</calcChain>
</file>

<file path=xl/sharedStrings.xml><?xml version="1.0" encoding="utf-8"?>
<sst xmlns="http://schemas.openxmlformats.org/spreadsheetml/2006/main" count="140" uniqueCount="66">
  <si>
    <t>a</t>
  </si>
  <si>
    <t>x</t>
  </si>
  <si>
    <t>f(a)</t>
  </si>
  <si>
    <t>f(x)=y</t>
  </si>
  <si>
    <t>f(x) = 2*sem(x)</t>
  </si>
  <si>
    <t>f(x)=x^3-25</t>
  </si>
  <si>
    <t>f'(x) = -3x^2 + sin(x)</t>
  </si>
  <si>
    <t>f(x) = -x^3 -cos(x)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</si>
  <si>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</si>
  <si>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</si>
  <si>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</si>
  <si>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</si>
  <si>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</si>
  <si>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</si>
  <si>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</si>
  <si>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</si>
  <si>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</si>
  <si>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</si>
  <si>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</si>
  <si>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</si>
  <si>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</si>
  <si>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</si>
  <si>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</si>
  <si>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</si>
  <si>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</si>
  <si>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</si>
  <si>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</si>
  <si>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</si>
  <si>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</si>
  <si>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Interaçao</t>
  </si>
  <si>
    <t>F(X) = x^3 - x - 1</t>
  </si>
  <si>
    <t>f(x)=e^(6*x) + 3*(log(2))^2*e^(2*x) - (log(8))*e^(4*x) - (log(2))^3</t>
  </si>
  <si>
    <t>f(x) = x^2 - 3</t>
  </si>
  <si>
    <t>f(x)=3.4*x^2 + 32.17*((e^x*t - e^-x*t)/2 - sen(x*t))</t>
  </si>
  <si>
    <t>D</t>
  </si>
  <si>
    <t>S</t>
  </si>
  <si>
    <t>T</t>
  </si>
  <si>
    <t>Q</t>
  </si>
  <si>
    <t>x^3</t>
  </si>
  <si>
    <t>x^2</t>
  </si>
  <si>
    <t>x^4</t>
  </si>
  <si>
    <t>fN</t>
  </si>
  <si>
    <t>Lagrance</t>
  </si>
  <si>
    <t>A2^4 + 5*A2^3 - 9*A2^2 - 85*A2 - 136</t>
  </si>
  <si>
    <t>fx=x^2-3</t>
  </si>
  <si>
    <t>Metricas de distribuição da Itatiaia</t>
  </si>
  <si>
    <t>0,068905*x^4) +(0,2097*x^3) +(0,57515*x^2) +(1,0512*x^) +(-6)]</t>
  </si>
  <si>
    <t>(x)^3 + 3*(x)^2 -1</t>
  </si>
  <si>
    <t>f(x)</t>
  </si>
  <si>
    <t>f(x)= (0,4*(A2^4)) - (0,1*(A2^3)) - (1,5*(A2^2)) - (0,3*A2) + 0,5</t>
  </si>
  <si>
    <t>f''(x)=(x +2)*e^x</t>
  </si>
  <si>
    <t>Dif Retroativa</t>
  </si>
  <si>
    <t>Erro dR |f'(x) - Dif Retroativa|</t>
  </si>
  <si>
    <t>Dif Central</t>
  </si>
  <si>
    <t>Erro dC |f'(x) - Dif Central|</t>
  </si>
  <si>
    <t>Dif Progressiva</t>
  </si>
  <si>
    <t>Erro dP |f'(x) - Dif Progressiva|</t>
  </si>
  <si>
    <t>f''(x) - Aproximada</t>
  </si>
  <si>
    <t>Erro AS |f''(x) - f''(x) Aproximada|</t>
  </si>
  <si>
    <t>f(x) = x*e^x</t>
  </si>
  <si>
    <t>f'(x) = x*e^x + e^x</t>
  </si>
  <si>
    <t>Dados Entrada: Vetor X = [1.8, 1.9, 2.0, 2.1, 2.2], f(x), f'(x) e f''(x)</t>
  </si>
  <si>
    <t>Dados Entrada:  X = 2.0, H = 0.1,  f(x), f'(x) e f''(x)</t>
  </si>
  <si>
    <t>OBS: Não informado f'(x) e f''(x)</t>
  </si>
  <si>
    <t>Dados Entrada: Vetor X = [1.8, 1.9, 2.0, 2.1, 2.2]</t>
  </si>
  <si>
    <t>OBS: Vetor já está aplicado com 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</si>
</sst>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0"/>
    <numFmt numFmtId="165" formatCode="0.00000"/>
    <numFmt numFmtId="174" formatCode="_-* #,##0.00_-;\-* #,##0.00_-;_-* &quot;-&quot;??_-;_-@_-"/>
    <numFmt numFmtId="183" formatCode="0.0000000000"/>
  </numFmts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36"/>
      <color rgb="FF000000"/>
      <name val="Ff2"/>
    </font>
    <font>
      <sz val="36"/>
      <color rgb="FF000000"/>
      <name val="Ff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0" borderId="0" xfId="0"/>
    <xf numFmtId="165" fontId="4" fillId="0" borderId="0" xfId="0" applyNumberFormat="1" applyFont="1"/>
    <xf numFmtId="0" fontId="5" fillId="0" borderId="0" xfId="0" applyFont="1"/>
    <xf numFmtId="183" fontId="0" fillId="0" borderId="0" xfId="0" applyNumberFormat="1"/>
    <xf numFmtId="0" fontId="2" fillId="5" borderId="0" xfId="0" applyFont="1" applyFill="1"/>
    <xf numFmtId="0" fontId="2" fillId="4" borderId="0" xfId="0" applyFont="1" applyFill="1"/>
  </cellXfs>
  <cellStyles count="7">
    <cellStyle name="Normal" xfId="0" builtinId="0"/>
    <cellStyle name="Normal 2" xfId="1" xr:uid="{00000000-0005-0000-0000-000002000000}"/>
    <cellStyle name="Normal 2 2" xfId="2" xr:uid="{00000000-0005-0000-0000-000003000000}"/>
    <cellStyle name="Normal 2 2 5" xfId="4" xr:uid="{00000000-0005-0000-0000-000004000000}"/>
    <cellStyle name="Normal 86" xfId="3" xr:uid="{00000000-0005-0000-0000-000005000000}"/>
    <cellStyle name="Separador de milhares 2 13" xfId="6" xr:uid="{00000000-0005-0000-0000-000006000000}"/>
    <cellStyle name="Vírgula 10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Questão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f(x)=y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Planilha2!$B$2:$B$12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7-4BD4-9577-459B304CACD9}"/>
            </c:ext>
          </c:extLst>
        </c:ser>
        <c:ser>
          <c:idx val="1"/>
          <c:order val="1"/>
          <c:tx>
            <c:strRef>
              <c:f>Planilha2!$L$1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Planilha2!$L$2:$L$12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7-4BD4-9577-459B304CACD9}"/>
            </c:ext>
          </c:extLst>
        </c:ser>
        <c:ser>
          <c:idx val="2"/>
          <c:order val="2"/>
          <c:tx>
            <c:strRef>
              <c:f>Planilha2!$M$1</c:f>
              <c:strCache>
                <c:ptCount val="1"/>
                <c:pt idx="0">
                  <c:v>f(x) = 2*sem(x)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Planilha2!$M$2:$M$12</c:f>
              <c:numCache>
                <c:formatCode>General</c:formatCode>
                <c:ptCount val="11"/>
                <c:pt idx="0">
                  <c:v>0</c:v>
                </c:pt>
                <c:pt idx="1">
                  <c:v>0.39733866159012243</c:v>
                </c:pt>
                <c:pt idx="2">
                  <c:v>0.77883668461730104</c:v>
                </c:pt>
                <c:pt idx="3">
                  <c:v>1.129284946790071</c:v>
                </c:pt>
                <c:pt idx="4">
                  <c:v>1.4347121817990456</c:v>
                </c:pt>
                <c:pt idx="5">
                  <c:v>1.682941969615793</c:v>
                </c:pt>
                <c:pt idx="6">
                  <c:v>1.8640781719344526</c:v>
                </c:pt>
                <c:pt idx="7">
                  <c:v>1.9708994599769203</c:v>
                </c:pt>
                <c:pt idx="8">
                  <c:v>1.9991472060830104</c:v>
                </c:pt>
                <c:pt idx="9">
                  <c:v>1.9476952617563905</c:v>
                </c:pt>
                <c:pt idx="10">
                  <c:v>1.8185948536513636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7-4BD4-9577-459B304C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80496"/>
        <c:axId val="411482136"/>
      </c:scatterChart>
      <c:valAx>
        <c:axId val="4114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82136"/>
        <c:crosses val="autoZero"/>
        <c:crossBetween val="midCat"/>
      </c:valAx>
      <c:valAx>
        <c:axId val="4114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Planilha2!$P$1</c:f>
              <c:strCache>
                <c:ptCount val="1"/>
                <c:pt idx="0">
                  <c:v>f(x)=x^3-25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Planilha2!$O$2:$O$22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xVal>
          <c:yVal>
            <c:numRef>
              <c:f>Planilha2!$P$2:$P$22</c:f>
              <c:numCache>
                <c:formatCode>General</c:formatCode>
                <c:ptCount val="21"/>
                <c:pt idx="0">
                  <c:v>-24</c:v>
                </c:pt>
                <c:pt idx="1">
                  <c:v>-23.271999999999998</c:v>
                </c:pt>
                <c:pt idx="2">
                  <c:v>-22.256</c:v>
                </c:pt>
                <c:pt idx="3">
                  <c:v>-20.904</c:v>
                </c:pt>
                <c:pt idx="4">
                  <c:v>-19.168000000000003</c:v>
                </c:pt>
                <c:pt idx="5">
                  <c:v>-17.000000000000004</c:v>
                </c:pt>
                <c:pt idx="6">
                  <c:v>-14.352000000000004</c:v>
                </c:pt>
                <c:pt idx="7">
                  <c:v>-11.176</c:v>
                </c:pt>
                <c:pt idx="8">
                  <c:v>-7.4239999999999959</c:v>
                </c:pt>
                <c:pt idx="9">
                  <c:v>-3.0479999999999947</c:v>
                </c:pt>
                <c:pt idx="10">
                  <c:v>2.0000000000000142</c:v>
                </c:pt>
                <c:pt idx="11">
                  <c:v>7.7680000000000149</c:v>
                </c:pt>
                <c:pt idx="12">
                  <c:v>14.30400000000003</c:v>
                </c:pt>
                <c:pt idx="13">
                  <c:v>21.656000000000034</c:v>
                </c:pt>
                <c:pt idx="14">
                  <c:v>29.87200000000005</c:v>
                </c:pt>
                <c:pt idx="15">
                  <c:v>39.000000000000043</c:v>
                </c:pt>
                <c:pt idx="16">
                  <c:v>49.088000000000051</c:v>
                </c:pt>
                <c:pt idx="17">
                  <c:v>60.184000000000069</c:v>
                </c:pt>
                <c:pt idx="18">
                  <c:v>72.336000000000098</c:v>
                </c:pt>
                <c:pt idx="19">
                  <c:v>85.592000000000112</c:v>
                </c:pt>
                <c:pt idx="20">
                  <c:v>100.00000000000013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E-4F4A-BFF4-BF11278D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12440"/>
        <c:axId val="680720968"/>
      </c:scatterChart>
      <c:valAx>
        <c:axId val="68071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20968"/>
        <c:crosses val="autoZero"/>
        <c:crossBetween val="midCat"/>
      </c:valAx>
      <c:valAx>
        <c:axId val="6807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1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f(x)=e^(6*x) + 3*(log(2))^2*e^(2*x) - (log(8))*e^(4*x) - (log(2))^3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Planilha5!$A$2:$A$73</c:f>
              <c:numCache>
                <c:formatCode>General</c:formatCode>
                <c:ptCount val="72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0.60000000000000009</c:v>
                </c:pt>
                <c:pt idx="54">
                  <c:v>0.8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1.5999999999999999</c:v>
                </c:pt>
                <c:pt idx="59">
                  <c:v>1.7999999999999998</c:v>
                </c:pt>
                <c:pt idx="60">
                  <c:v>1.9999999999999998</c:v>
                </c:pt>
                <c:pt idx="61">
                  <c:v>2.1999999999999997</c:v>
                </c:pt>
                <c:pt idx="62">
                  <c:v>2.4</c:v>
                </c:pt>
                <c:pt idx="63">
                  <c:v>2.6</c:v>
                </c:pt>
                <c:pt idx="64">
                  <c:v>2.8000000000000003</c:v>
                </c:pt>
                <c:pt idx="65">
                  <c:v>3.0000000000000004</c:v>
                </c:pt>
                <c:pt idx="66">
                  <c:v>3.2000000000000006</c:v>
                </c:pt>
                <c:pt idx="67">
                  <c:v>3.4000000000000008</c:v>
                </c:pt>
                <c:pt idx="68">
                  <c:v>3.600000000000001</c:v>
                </c:pt>
                <c:pt idx="69">
                  <c:v>3.8000000000000012</c:v>
                </c:pt>
                <c:pt idx="70">
                  <c:v>4.0000000000000009</c:v>
                </c:pt>
                <c:pt idx="71">
                  <c:v>4.2000000000000011</c:v>
                </c:pt>
              </c:numCache>
            </c:numRef>
          </c:xVal>
          <c:yVal>
            <c:numRef>
              <c:f>Planilha5!$B$2:$B$73</c:f>
              <c:numCache>
                <c:formatCode>General</c:formatCode>
                <c:ptCount val="72"/>
                <c:pt idx="0">
                  <c:v>-0.33302464901806705</c:v>
                </c:pt>
                <c:pt idx="1">
                  <c:v>-0.33302464755692357</c:v>
                </c:pt>
                <c:pt idx="2">
                  <c:v>-0.33302464537715359</c:v>
                </c:pt>
                <c:pt idx="3">
                  <c:v>-0.33302464212531896</c:v>
                </c:pt>
                <c:pt idx="4">
                  <c:v>-0.33302463727415182</c:v>
                </c:pt>
                <c:pt idx="5">
                  <c:v>-0.3330246300370609</c:v>
                </c:pt>
                <c:pt idx="6">
                  <c:v>-0.33302461924059018</c:v>
                </c:pt>
                <c:pt idx="7">
                  <c:v>-0.33302460313414889</c:v>
                </c:pt>
                <c:pt idx="8">
                  <c:v>-0.33302457910616295</c:v>
                </c:pt>
                <c:pt idx="9">
                  <c:v>-0.33302454326062231</c:v>
                </c:pt>
                <c:pt idx="10">
                  <c:v>-0.3330244897853642</c:v>
                </c:pt>
                <c:pt idx="11">
                  <c:v>-0.33302441000966404</c:v>
                </c:pt>
                <c:pt idx="12">
                  <c:v>-0.33302429099832803</c:v>
                </c:pt>
                <c:pt idx="13">
                  <c:v>-0.33302411345433036</c:v>
                </c:pt>
                <c:pt idx="14">
                  <c:v>-0.33302384858992695</c:v>
                </c:pt>
                <c:pt idx="15">
                  <c:v>-0.33302345345892947</c:v>
                </c:pt>
                <c:pt idx="16">
                  <c:v>-0.33302286399332959</c:v>
                </c:pt>
                <c:pt idx="17">
                  <c:v>-0.33302198461528215</c:v>
                </c:pt>
                <c:pt idx="18">
                  <c:v>-0.3330206727402697</c:v>
                </c:pt>
                <c:pt idx="19">
                  <c:v>-0.3330187156591296</c:v>
                </c:pt>
                <c:pt idx="20">
                  <c:v>-0.33301579605140097</c:v>
                </c:pt>
                <c:pt idx="21">
                  <c:v>-0.33301144054020132</c:v>
                </c:pt>
                <c:pt idx="22">
                  <c:v>-0.33300494295161043</c:v>
                </c:pt>
                <c:pt idx="23">
                  <c:v>-0.33299524984557022</c:v>
                </c:pt>
                <c:pt idx="24">
                  <c:v>-0.33298078978019979</c:v>
                </c:pt>
                <c:pt idx="25">
                  <c:v>-0.33295921867562617</c:v>
                </c:pt>
                <c:pt idx="26">
                  <c:v>-0.33292704010066732</c:v>
                </c:pt>
                <c:pt idx="27">
                  <c:v>-0.33287903916142358</c:v>
                </c:pt>
                <c:pt idx="28">
                  <c:v>-0.33280743875069257</c:v>
                </c:pt>
                <c:pt idx="29">
                  <c:v>-0.33270064257427207</c:v>
                </c:pt>
                <c:pt idx="30">
                  <c:v>-0.33254136386959726</c:v>
                </c:pt>
                <c:pt idx="31">
                  <c:v>-0.33230384246458056</c:v>
                </c:pt>
                <c:pt idx="32">
                  <c:v>-0.3319497124281291</c:v>
                </c:pt>
                <c:pt idx="33">
                  <c:v>-0.33142188026447067</c:v>
                </c:pt>
                <c:pt idx="34">
                  <c:v>-0.33063548766783873</c:v>
                </c:pt>
                <c:pt idx="35">
                  <c:v>-0.32946464142725118</c:v>
                </c:pt>
                <c:pt idx="36">
                  <c:v>-0.3277230868120351</c:v>
                </c:pt>
                <c:pt idx="37">
                  <c:v>-0.32513641666827531</c:v>
                </c:pt>
                <c:pt idx="38">
                  <c:v>-0.32130291222632651</c:v>
                </c:pt>
                <c:pt idx="39">
                  <c:v>-0.31564018712780834</c:v>
                </c:pt>
                <c:pt idx="40">
                  <c:v>-0.30731667098292853</c:v>
                </c:pt>
                <c:pt idx="41">
                  <c:v>-0.29517343962608711</c:v>
                </c:pt>
                <c:pt idx="42">
                  <c:v>-0.27765906320409328</c:v>
                </c:pt>
                <c:pt idx="43">
                  <c:v>-0.25284014249775444</c:v>
                </c:pt>
                <c:pt idx="44">
                  <c:v>-0.21863420184863591</c:v>
                </c:pt>
                <c:pt idx="45">
                  <c:v>-0.17356546601839215</c:v>
                </c:pt>
                <c:pt idx="46">
                  <c:v>-0.11855215351258414</c:v>
                </c:pt>
                <c:pt idx="47">
                  <c:v>-6.0214609524008089E-2</c:v>
                </c:pt>
                <c:pt idx="48">
                  <c:v>-1.4494340185526866E-2</c:v>
                </c:pt>
                <c:pt idx="49">
                  <c:v>-1.1894719215088667E-5</c:v>
                </c:pt>
                <c:pt idx="50">
                  <c:v>2.8892848085838863E-2</c:v>
                </c:pt>
                <c:pt idx="51">
                  <c:v>0.5094650279897408</c:v>
                </c:pt>
                <c:pt idx="52">
                  <c:v>3.5984138881558385</c:v>
                </c:pt>
                <c:pt idx="53">
                  <c:v>18.128639450787745</c:v>
                </c:pt>
                <c:pt idx="54">
                  <c:v>77.302528521367449</c:v>
                </c:pt>
                <c:pt idx="55">
                  <c:v>300.21239038118335</c:v>
                </c:pt>
                <c:pt idx="56">
                  <c:v>1102.3122847522029</c:v>
                </c:pt>
                <c:pt idx="57">
                  <c:v>3908.1004577906642</c:v>
                </c:pt>
                <c:pt idx="58">
                  <c:v>13548.307151736917</c:v>
                </c:pt>
                <c:pt idx="59">
                  <c:v>46287.951334171601</c:v>
                </c:pt>
                <c:pt idx="60">
                  <c:v>156634.42605930814</c:v>
                </c:pt>
                <c:pt idx="61">
                  <c:v>526686.48158375395</c:v>
                </c:pt>
                <c:pt idx="62">
                  <c:v>1763547.0795792281</c:v>
                </c:pt>
                <c:pt idx="63">
                  <c:v>5888469.2878733324</c:v>
                </c:pt>
                <c:pt idx="64">
                  <c:v>19624721.628310803</c:v>
                </c:pt>
                <c:pt idx="65">
                  <c:v>65322111.215661183</c:v>
                </c:pt>
                <c:pt idx="66">
                  <c:v>217246431.80913055</c:v>
                </c:pt>
                <c:pt idx="67">
                  <c:v>722106415.02646291</c:v>
                </c:pt>
                <c:pt idx="68">
                  <c:v>2399310200.7092767</c:v>
                </c:pt>
                <c:pt idx="69">
                  <c:v>7970070377.1168251</c:v>
                </c:pt>
                <c:pt idx="70">
                  <c:v>26470648278.781086</c:v>
                </c:pt>
                <c:pt idx="71">
                  <c:v>87905865187.982834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1-4590-BEBF-DABC3DFF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2960"/>
        <c:axId val="405414112"/>
      </c:scatterChart>
      <c:valAx>
        <c:axId val="4054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14112"/>
        <c:crosses val="autoZero"/>
        <c:crossBetween val="midCat"/>
      </c:valAx>
      <c:valAx>
        <c:axId val="4054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Planilha3!$C$1</c:f>
              <c:strCache>
                <c:ptCount val="1"/>
                <c:pt idx="0">
                  <c:v>f(x) = -x^3 -cos(x)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Planilha3!$B$2:$B$22</c:f>
              <c:numCache>
                <c:formatCode>#,##0.00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Planilha3!$C$2:$C$22</c:f>
              <c:numCache>
                <c:formatCode>#,##0.00</c:formatCode>
                <c:ptCount val="21"/>
                <c:pt idx="0">
                  <c:v>8.4161468365471421</c:v>
                </c:pt>
                <c:pt idx="1">
                  <c:v>6.059202094693088</c:v>
                </c:pt>
                <c:pt idx="2">
                  <c:v>4.1251995223012896</c:v>
                </c:pt>
                <c:pt idx="3">
                  <c:v>2.5740328570997599</c:v>
                </c:pt>
                <c:pt idx="4">
                  <c:v>1.3656422455233272</c:v>
                </c:pt>
                <c:pt idx="5">
                  <c:v>0.45969769413186112</c:v>
                </c:pt>
                <c:pt idx="6">
                  <c:v>-0.18470670934716471</c:v>
                </c:pt>
                <c:pt idx="7">
                  <c:v>-0.6093356149096778</c:v>
                </c:pt>
                <c:pt idx="8">
                  <c:v>-0.85706099400288482</c:v>
                </c:pt>
                <c:pt idx="9">
                  <c:v>-0.97206657784124162</c:v>
                </c:pt>
                <c:pt idx="10">
                  <c:v>-1</c:v>
                </c:pt>
                <c:pt idx="11">
                  <c:v>-0.98806657784124174</c:v>
                </c:pt>
                <c:pt idx="12">
                  <c:v>-0.98506099400288505</c:v>
                </c:pt>
                <c:pt idx="13">
                  <c:v>-1.0413356149096782</c:v>
                </c:pt>
                <c:pt idx="14">
                  <c:v>-1.2087067093471653</c:v>
                </c:pt>
                <c:pt idx="15">
                  <c:v>-1.5403023058681393</c:v>
                </c:pt>
                <c:pt idx="16">
                  <c:v>-2.0903577544766723</c:v>
                </c:pt>
                <c:pt idx="17">
                  <c:v>-2.9139671429002392</c:v>
                </c:pt>
                <c:pt idx="18">
                  <c:v>-4.0668004776987088</c:v>
                </c:pt>
                <c:pt idx="19">
                  <c:v>-5.6047979053069099</c:v>
                </c:pt>
                <c:pt idx="20">
                  <c:v>-7.5838531634528525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B-4B32-B175-82744BCF889F}"/>
            </c:ext>
          </c:extLst>
        </c:ser>
        <c:ser>
          <c:idx val="1"/>
          <c:order val="1"/>
          <c:tx>
            <c:strRef>
              <c:f>Planilha3!$D$1</c:f>
              <c:strCache>
                <c:ptCount val="1"/>
                <c:pt idx="0">
                  <c:v>f'(x) = -3x^2 + sin(x)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Planilha3!$B$2:$B$22</c:f>
              <c:numCache>
                <c:formatCode>#,##0.00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Planilha3!$D$2:$D$22</c:f>
              <c:numCache>
                <c:formatCode>General</c:formatCode>
                <c:ptCount val="21"/>
                <c:pt idx="0">
                  <c:v>-12.909297426825681</c:v>
                </c:pt>
                <c:pt idx="1">
                  <c:v>-10.693847630878196</c:v>
                </c:pt>
                <c:pt idx="2">
                  <c:v>-8.679573603041506</c:v>
                </c:pt>
                <c:pt idx="3">
                  <c:v>-6.8654497299884607</c:v>
                </c:pt>
                <c:pt idx="4">
                  <c:v>-5.2520390859672279</c:v>
                </c:pt>
                <c:pt idx="5">
                  <c:v>-3.8414709848078981</c:v>
                </c:pt>
                <c:pt idx="6">
                  <c:v>-2.6373560908995239</c:v>
                </c:pt>
                <c:pt idx="7">
                  <c:v>-1.6446424733950367</c:v>
                </c:pt>
                <c:pt idx="8">
                  <c:v>-0.86941834230865145</c:v>
                </c:pt>
                <c:pt idx="9">
                  <c:v>-0.31866933079506188</c:v>
                </c:pt>
                <c:pt idx="10">
                  <c:v>-2.7755575615628938E-16</c:v>
                </c:pt>
                <c:pt idx="11">
                  <c:v>7.8669330795061276E-2</c:v>
                </c:pt>
                <c:pt idx="12">
                  <c:v>-9.0581657691349182E-2</c:v>
                </c:pt>
                <c:pt idx="13">
                  <c:v>-0.51535752660496403</c:v>
                </c:pt>
                <c:pt idx="14">
                  <c:v>-1.2026439091004764</c:v>
                </c:pt>
                <c:pt idx="15">
                  <c:v>-2.1585290151921024</c:v>
                </c:pt>
                <c:pt idx="16">
                  <c:v>-3.3879609140327713</c:v>
                </c:pt>
                <c:pt idx="17">
                  <c:v>-4.8945502700115373</c:v>
                </c:pt>
                <c:pt idx="18">
                  <c:v>-6.6804263969584907</c:v>
                </c:pt>
                <c:pt idx="19">
                  <c:v>-8.7461523691218002</c:v>
                </c:pt>
                <c:pt idx="20">
                  <c:v>-11.090702573174312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B-4B32-B175-82744BCF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35072"/>
        <c:axId val="680742288"/>
      </c:scatterChart>
      <c:valAx>
        <c:axId val="6807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42288"/>
        <c:crosses val="autoZero"/>
        <c:crossBetween val="midCat"/>
      </c:valAx>
      <c:valAx>
        <c:axId val="680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f(x) = x^2 - 3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Planilha6!$A$2:$A$32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1.5999999999999999</c:v>
                </c:pt>
                <c:pt idx="24">
                  <c:v>1.7999999999999998</c:v>
                </c:pt>
                <c:pt idx="25">
                  <c:v>1.9999999999999998</c:v>
                </c:pt>
                <c:pt idx="26">
                  <c:v>2.1999999999999997</c:v>
                </c:pt>
                <c:pt idx="27">
                  <c:v>2.4</c:v>
                </c:pt>
                <c:pt idx="28">
                  <c:v>2.6</c:v>
                </c:pt>
                <c:pt idx="29">
                  <c:v>2.8000000000000003</c:v>
                </c:pt>
                <c:pt idx="30">
                  <c:v>3.0000000000000004</c:v>
                </c:pt>
              </c:numCache>
            </c:numRef>
          </c:xVal>
          <c:yVal>
            <c:numRef>
              <c:f>Planilha6!$B$2:$B$32</c:f>
              <c:numCache>
                <c:formatCode>General</c:formatCode>
                <c:ptCount val="31"/>
                <c:pt idx="0">
                  <c:v>6</c:v>
                </c:pt>
                <c:pt idx="1">
                  <c:v>4.839999999999999</c:v>
                </c:pt>
                <c:pt idx="2">
                  <c:v>3.759999999999998</c:v>
                </c:pt>
                <c:pt idx="3">
                  <c:v>2.7599999999999971</c:v>
                </c:pt>
                <c:pt idx="4">
                  <c:v>1.8399999999999972</c:v>
                </c:pt>
                <c:pt idx="5">
                  <c:v>0.99999999999999734</c:v>
                </c:pt>
                <c:pt idx="6">
                  <c:v>0.23999999999999755</c:v>
                </c:pt>
                <c:pt idx="7">
                  <c:v>-0.44000000000000172</c:v>
                </c:pt>
                <c:pt idx="8">
                  <c:v>-1.0400000000000016</c:v>
                </c:pt>
                <c:pt idx="9">
                  <c:v>-1.5600000000000012</c:v>
                </c:pt>
                <c:pt idx="10">
                  <c:v>-2.0000000000000009</c:v>
                </c:pt>
                <c:pt idx="11">
                  <c:v>-2.3600000000000008</c:v>
                </c:pt>
                <c:pt idx="12">
                  <c:v>-2.6400000000000006</c:v>
                </c:pt>
                <c:pt idx="13">
                  <c:v>-2.8400000000000003</c:v>
                </c:pt>
                <c:pt idx="14">
                  <c:v>-2.96</c:v>
                </c:pt>
                <c:pt idx="15">
                  <c:v>-3</c:v>
                </c:pt>
                <c:pt idx="16">
                  <c:v>-2.96</c:v>
                </c:pt>
                <c:pt idx="17">
                  <c:v>-2.84</c:v>
                </c:pt>
                <c:pt idx="18">
                  <c:v>-2.6399999999999997</c:v>
                </c:pt>
                <c:pt idx="19">
                  <c:v>-2.36</c:v>
                </c:pt>
                <c:pt idx="20">
                  <c:v>-2</c:v>
                </c:pt>
                <c:pt idx="21">
                  <c:v>-1.56</c:v>
                </c:pt>
                <c:pt idx="22">
                  <c:v>-1.0400000000000003</c:v>
                </c:pt>
                <c:pt idx="23">
                  <c:v>-0.44000000000000039</c:v>
                </c:pt>
                <c:pt idx="24">
                  <c:v>0.23999999999999932</c:v>
                </c:pt>
                <c:pt idx="25">
                  <c:v>0.99999999999999911</c:v>
                </c:pt>
                <c:pt idx="26">
                  <c:v>1.839999999999999</c:v>
                </c:pt>
                <c:pt idx="27">
                  <c:v>2.76</c:v>
                </c:pt>
                <c:pt idx="28">
                  <c:v>3.7600000000000007</c:v>
                </c:pt>
                <c:pt idx="29">
                  <c:v>4.8400000000000016</c:v>
                </c:pt>
                <c:pt idx="30">
                  <c:v>6.0000000000000036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4097-A641-45A18D21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41920"/>
        <c:axId val="404644872"/>
      </c:scatterChart>
      <c:valAx>
        <c:axId val="4046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644872"/>
        <c:crosses val="autoZero"/>
        <c:crossBetween val="midCat"/>
      </c:valAx>
      <c:valAx>
        <c:axId val="4046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6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673447069116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Planilha7!$B$1</c:f>
              <c:strCache>
                <c:ptCount val="1"/>
                <c:pt idx="0">
                  <c:v>f(x)=3.4*x^2 + 32.17*((e^x*t - e^-x*t)/2 - sen(x*t))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Planilha7!$A$2:$A$32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1.5999999999999999</c:v>
                </c:pt>
                <c:pt idx="24">
                  <c:v>1.7999999999999998</c:v>
                </c:pt>
                <c:pt idx="25">
                  <c:v>1.9999999999999998</c:v>
                </c:pt>
                <c:pt idx="26">
                  <c:v>2.1999999999999997</c:v>
                </c:pt>
                <c:pt idx="27">
                  <c:v>2.4</c:v>
                </c:pt>
                <c:pt idx="28">
                  <c:v>2.6</c:v>
                </c:pt>
                <c:pt idx="29">
                  <c:v>2.8000000000000003</c:v>
                </c:pt>
                <c:pt idx="30">
                  <c:v>3.0000000000000004</c:v>
                </c:pt>
              </c:numCache>
            </c:numRef>
          </c:xVal>
          <c:yVal>
            <c:numRef>
              <c:f>Planilha7!$B$2:$B$32</c:f>
              <c:numCache>
                <c:formatCode>General</c:formatCode>
                <c:ptCount val="31"/>
                <c:pt idx="0">
                  <c:v>-287.13520575549063</c:v>
                </c:pt>
                <c:pt idx="1">
                  <c:v>-226.10144466525392</c:v>
                </c:pt>
                <c:pt idx="2">
                  <c:v>-175.80185665592808</c:v>
                </c:pt>
                <c:pt idx="3">
                  <c:v>-134.53494328562931</c:v>
                </c:pt>
                <c:pt idx="4">
                  <c:v>-100.91974402526338</c:v>
                </c:pt>
                <c:pt idx="5">
                  <c:v>-73.824001099456339</c:v>
                </c:pt>
                <c:pt idx="6">
                  <c:v>-52.305068562686415</c:v>
                </c:pt>
                <c:pt idx="7">
                  <c:v>-35.561738244606133</c:v>
                </c:pt>
                <c:pt idx="8">
                  <c:v>-22.895461487967061</c:v>
                </c:pt>
                <c:pt idx="9">
                  <c:v>-13.679674408043905</c:v>
                </c:pt>
                <c:pt idx="10">
                  <c:v>-7.3361008182510563</c:v>
                </c:pt>
                <c:pt idx="11">
                  <c:v>-3.3170240027381772</c:v>
                </c:pt>
                <c:pt idx="12">
                  <c:v>-1.0925973685906329</c:v>
                </c:pt>
                <c:pt idx="13">
                  <c:v>-0.14231424900728695</c:v>
                </c:pt>
                <c:pt idx="14">
                  <c:v>5.0213169930125187E-2</c:v>
                </c:pt>
                <c:pt idx="15">
                  <c:v>0</c:v>
                </c:pt>
                <c:pt idx="16">
                  <c:v>0.22178683006987521</c:v>
                </c:pt>
                <c:pt idx="17">
                  <c:v>1.2303142490072876</c:v>
                </c:pt>
                <c:pt idx="18">
                  <c:v>3.5405973685906318</c:v>
                </c:pt>
                <c:pt idx="19">
                  <c:v>7.6690240027381895</c:v>
                </c:pt>
                <c:pt idx="20">
                  <c:v>14.136100818251061</c:v>
                </c:pt>
                <c:pt idx="21">
                  <c:v>23.471674408043921</c:v>
                </c:pt>
                <c:pt idx="22">
                  <c:v>36.223461487967093</c:v>
                </c:pt>
                <c:pt idx="23">
                  <c:v>52.969738244606155</c:v>
                </c:pt>
                <c:pt idx="24">
                  <c:v>74.337068562686454</c:v>
                </c:pt>
                <c:pt idx="25">
                  <c:v>101.02400109945638</c:v>
                </c:pt>
                <c:pt idx="26">
                  <c:v>133.83174402526345</c:v>
                </c:pt>
                <c:pt idx="27">
                  <c:v>173.70294328562943</c:v>
                </c:pt>
                <c:pt idx="28">
                  <c:v>221.76985665592818</c:v>
                </c:pt>
                <c:pt idx="29">
                  <c:v>279.41344466525402</c:v>
                </c:pt>
                <c:pt idx="30">
                  <c:v>348.33520575549079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F-4AE6-8510-1B9C4ACD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7528"/>
        <c:axId val="404988512"/>
      </c:scatterChart>
      <c:valAx>
        <c:axId val="4049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988512"/>
        <c:crosses val="autoZero"/>
        <c:crossBetween val="midCat"/>
      </c:valAx>
      <c:valAx>
        <c:axId val="4049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98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Planilha15!$B$1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Planilha15!$A$2:$A$7</c:f>
              <c:numCache>
                <c:formatCode>#,##0.00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1.35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Planilha15!$B$2:$B$7</c:f>
              <c:numCache>
                <c:formatCode>#,##0.00</c:formatCode>
                <c:ptCount val="6"/>
                <c:pt idx="0">
                  <c:v>760</c:v>
                </c:pt>
                <c:pt idx="1">
                  <c:v>600</c:v>
                </c:pt>
                <c:pt idx="2">
                  <c:v>554.45519453124996</c:v>
                </c:pt>
                <c:pt idx="3">
                  <c:v>480</c:v>
                </c:pt>
                <c:pt idx="4">
                  <c:v>300</c:v>
                </c:pt>
                <c:pt idx="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9-499B-A421-0CC15D54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5824"/>
        <c:axId val="647676480"/>
      </c:scatterChart>
      <c:valAx>
        <c:axId val="6476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676480"/>
        <c:crosses val="autoZero"/>
        <c:crossBetween val="midCat"/>
      </c:valAx>
      <c:valAx>
        <c:axId val="6476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6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Planilha16!$B$1</c:f>
              <c:strCache>
                <c:ptCount val="1"/>
                <c:pt idx="0">
                  <c:v>f(x)= (0,4*(A2^4)) - (0,1*(A2^3)) - (1,5*(A2^2)) - (0,3*A2) + 0,5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Planilha16!$A$2:$A$32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1.5999999999999999</c:v>
                </c:pt>
                <c:pt idx="24">
                  <c:v>1.7999999999999998</c:v>
                </c:pt>
                <c:pt idx="25">
                  <c:v>1.9999999999999998</c:v>
                </c:pt>
                <c:pt idx="26">
                  <c:v>2.1999999999999997</c:v>
                </c:pt>
                <c:pt idx="27">
                  <c:v>2.4</c:v>
                </c:pt>
                <c:pt idx="28">
                  <c:v>2.6</c:v>
                </c:pt>
                <c:pt idx="29">
                  <c:v>2.8000000000000003</c:v>
                </c:pt>
                <c:pt idx="30">
                  <c:v>3.0000000000000004</c:v>
                </c:pt>
              </c:numCache>
            </c:numRef>
          </c:xVal>
          <c:yVal>
            <c:numRef>
              <c:f>Planilha16!$B$2:$B$32</c:f>
              <c:numCache>
                <c:formatCode>General</c:formatCode>
                <c:ptCount val="31"/>
                <c:pt idx="0">
                  <c:v>23</c:v>
                </c:pt>
                <c:pt idx="1">
                  <c:v>16.361439999999995</c:v>
                </c:pt>
                <c:pt idx="2">
                  <c:v>11.176639999999994</c:v>
                </c:pt>
                <c:pt idx="3">
                  <c:v>7.2334399999999919</c:v>
                </c:pt>
                <c:pt idx="4">
                  <c:v>4.335039999999994</c:v>
                </c:pt>
                <c:pt idx="5">
                  <c:v>2.2999999999999936</c:v>
                </c:pt>
                <c:pt idx="6">
                  <c:v>0.96223999999999754</c:v>
                </c:pt>
                <c:pt idx="7">
                  <c:v>0.17103999999999903</c:v>
                </c:pt>
                <c:pt idx="8">
                  <c:v>-0.20896000000000059</c:v>
                </c:pt>
                <c:pt idx="9">
                  <c:v>-0.29776000000000002</c:v>
                </c:pt>
                <c:pt idx="10">
                  <c:v>-0.19999999999999973</c:v>
                </c:pt>
                <c:pt idx="11">
                  <c:v>-4.9599999999995203E-3</c:v>
                </c:pt>
                <c:pt idx="12">
                  <c:v>0.21344000000000035</c:v>
                </c:pt>
                <c:pt idx="13">
                  <c:v>0.39664000000000027</c:v>
                </c:pt>
                <c:pt idx="14">
                  <c:v>0.50144000000000011</c:v>
                </c:pt>
                <c:pt idx="15">
                  <c:v>0.5</c:v>
                </c:pt>
                <c:pt idx="16">
                  <c:v>0.37983999999999996</c:v>
                </c:pt>
                <c:pt idx="17">
                  <c:v>0.14383999999999997</c:v>
                </c:pt>
                <c:pt idx="18">
                  <c:v>-0.18976000000000015</c:v>
                </c:pt>
                <c:pt idx="19">
                  <c:v>-0.5873600000000001</c:v>
                </c:pt>
                <c:pt idx="20">
                  <c:v>-1</c:v>
                </c:pt>
                <c:pt idx="21">
                  <c:v>-1.3633600000000001</c:v>
                </c:pt>
                <c:pt idx="22">
                  <c:v>-1.5977600000000001</c:v>
                </c:pt>
                <c:pt idx="23">
                  <c:v>-1.6081599999999998</c:v>
                </c:pt>
                <c:pt idx="24">
                  <c:v>-1.2841600000000009</c:v>
                </c:pt>
                <c:pt idx="25">
                  <c:v>-0.50000000000000022</c:v>
                </c:pt>
                <c:pt idx="26">
                  <c:v>0.88543999999999756</c:v>
                </c:pt>
                <c:pt idx="27">
                  <c:v>3.0286399999999984</c:v>
                </c:pt>
                <c:pt idx="28">
                  <c:v>6.1014400000000046</c:v>
                </c:pt>
                <c:pt idx="29">
                  <c:v>10.29104000000001</c:v>
                </c:pt>
                <c:pt idx="30">
                  <c:v>15.800000000000017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9-41DE-802C-F0FF3F9B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11448"/>
        <c:axId val="652110136"/>
      </c:scatterChart>
      <c:valAx>
        <c:axId val="65211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110136"/>
        <c:crosses val="autoZero"/>
        <c:crossBetween val="midCat"/>
      </c:valAx>
      <c:valAx>
        <c:axId val="652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11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</xdr:row>
      <xdr:rowOff>4761</xdr:rowOff>
    </xdr:from>
    <xdr:to>
      <xdr:col>10</xdr:col>
      <xdr:colOff>352424</xdr:colOff>
      <xdr:row>16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94DDDA-7DB3-4CDE-A454-14CDDA446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1</xdr:row>
      <xdr:rowOff>14287</xdr:rowOff>
    </xdr:from>
    <xdr:to>
      <xdr:col>24</xdr:col>
      <xdr:colOff>123825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96B452-6328-4CBB-AA27-194C6298C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521AC-F156-423C-BB98-EB53E3BDB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33337</xdr:rowOff>
    </xdr:from>
    <xdr:to>
      <xdr:col>11</xdr:col>
      <xdr:colOff>428625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540D6-3CCD-44FC-A1F0-754106852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23812</xdr:rowOff>
    </xdr:from>
    <xdr:to>
      <xdr:col>11</xdr:col>
      <xdr:colOff>9525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2ED42D-9494-4680-884A-54C5F087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</xdr:row>
      <xdr:rowOff>166687</xdr:rowOff>
    </xdr:from>
    <xdr:to>
      <xdr:col>10</xdr:col>
      <xdr:colOff>276225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CC851-F233-4D1F-9CE1-695EBE65F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71437</xdr:rowOff>
    </xdr:from>
    <xdr:to>
      <xdr:col>10</xdr:col>
      <xdr:colOff>257175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98A9B-188E-4B6E-8F87-87FF088A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14</xdr:row>
      <xdr:rowOff>33337</xdr:rowOff>
    </xdr:from>
    <xdr:to>
      <xdr:col>10</xdr:col>
      <xdr:colOff>85725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22334-A38C-4C67-93FC-1F20DBAED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F92-D1EF-45B7-874E-16937148F4D3}">
  <dimension ref="A1:Q24"/>
  <sheetViews>
    <sheetView topLeftCell="A5" workbookViewId="0">
      <selection activeCell="L20" sqref="L20:L22"/>
    </sheetView>
  </sheetViews>
  <sheetFormatPr defaultRowHeight="15"/>
  <cols>
    <col min="6" max="6" width="10.140625" bestFit="1" customWidth="1"/>
    <col min="12" max="12" width="28" style="1" bestFit="1" customWidth="1"/>
  </cols>
  <sheetData>
    <row r="1" spans="1:17">
      <c r="A1">
        <v>877</v>
      </c>
      <c r="C1">
        <v>52.76</v>
      </c>
      <c r="F1" s="2">
        <v>139443</v>
      </c>
      <c r="H1" s="1">
        <v>8388.84</v>
      </c>
      <c r="J1">
        <v>0</v>
      </c>
      <c r="L1" s="1">
        <v>0</v>
      </c>
    </row>
    <row r="2" spans="1:17">
      <c r="C2">
        <v>79.14</v>
      </c>
      <c r="H2" s="1">
        <v>12583.26</v>
      </c>
      <c r="J2">
        <v>52.76</v>
      </c>
      <c r="L2" s="1">
        <v>8388.84</v>
      </c>
    </row>
    <row r="3" spans="1:17">
      <c r="C3">
        <v>52.76</v>
      </c>
      <c r="H3" s="1">
        <v>8388.84</v>
      </c>
      <c r="J3">
        <v>52.76</v>
      </c>
      <c r="L3" s="1">
        <v>8388.84</v>
      </c>
    </row>
    <row r="4" spans="1:17">
      <c r="C4">
        <f>SUM(C1:C3)</f>
        <v>184.66</v>
      </c>
      <c r="D4">
        <f>C4/3</f>
        <v>61.553333333333335</v>
      </c>
      <c r="H4" s="1">
        <f>SUM(H1:H3)</f>
        <v>29360.94</v>
      </c>
      <c r="J4">
        <v>79.14</v>
      </c>
      <c r="L4" s="1">
        <v>12583.26</v>
      </c>
    </row>
    <row r="5" spans="1:17">
      <c r="C5">
        <f>A1-C4</f>
        <v>692.34</v>
      </c>
      <c r="J5">
        <v>79.14</v>
      </c>
      <c r="L5" s="1">
        <v>12583.26</v>
      </c>
    </row>
    <row r="6" spans="1:17">
      <c r="C6">
        <v>159</v>
      </c>
      <c r="J6">
        <v>21.11</v>
      </c>
      <c r="L6" s="1">
        <v>3356.49</v>
      </c>
    </row>
    <row r="7" spans="1:17">
      <c r="C7">
        <f>C6*C5</f>
        <v>110082.06000000001</v>
      </c>
      <c r="F7" s="1">
        <f>F1-H4</f>
        <v>110082.06</v>
      </c>
      <c r="G7" s="1">
        <f>C7-F7</f>
        <v>0</v>
      </c>
      <c r="J7">
        <v>10.55</v>
      </c>
      <c r="L7" s="1">
        <v>1677.45</v>
      </c>
      <c r="N7" t="s">
        <v>0</v>
      </c>
      <c r="Q7" t="s">
        <v>2</v>
      </c>
    </row>
    <row r="8" spans="1:17">
      <c r="J8">
        <v>197.8</v>
      </c>
      <c r="L8" s="1">
        <v>31450.2</v>
      </c>
      <c r="N8">
        <v>0.5</v>
      </c>
      <c r="O8">
        <f>(N8^0.5)</f>
        <v>0.70710678118654757</v>
      </c>
      <c r="P8">
        <f>COS(N8)</f>
        <v>0.87758256189037276</v>
      </c>
      <c r="Q8">
        <f>O8-P8</f>
        <v>-0.17047578070382519</v>
      </c>
    </row>
    <row r="9" spans="1:17">
      <c r="J9">
        <v>125.21</v>
      </c>
      <c r="L9" s="1">
        <v>19908.39</v>
      </c>
      <c r="N9">
        <v>0.75</v>
      </c>
      <c r="O9">
        <f>(N9^0.5)</f>
        <v>0.8660254037844386</v>
      </c>
      <c r="P9">
        <f>COS(N9)</f>
        <v>0.7316888688738209</v>
      </c>
      <c r="Q9">
        <f>O9-P9</f>
        <v>0.1343365349106177</v>
      </c>
    </row>
    <row r="10" spans="1:17">
      <c r="J10">
        <v>52.76</v>
      </c>
      <c r="L10" s="1">
        <v>8388.84</v>
      </c>
    </row>
    <row r="11" spans="1:17">
      <c r="J11">
        <v>21.11</v>
      </c>
      <c r="L11" s="1">
        <v>3356.49</v>
      </c>
    </row>
    <row r="12" spans="1:17">
      <c r="J12">
        <f>SUM(J1:J11)</f>
        <v>692.34</v>
      </c>
      <c r="L12" s="1">
        <f>SUM(L1:L11)</f>
        <v>110082.06</v>
      </c>
    </row>
    <row r="13" spans="1:17">
      <c r="A13" t="s">
        <v>45</v>
      </c>
      <c r="O13">
        <v>95</v>
      </c>
    </row>
    <row r="14" spans="1:17">
      <c r="A14" s="1">
        <v>74</v>
      </c>
      <c r="B14" s="1">
        <f>B16+B17</f>
        <v>75</v>
      </c>
      <c r="C14" s="1"/>
      <c r="O14">
        <v>168</v>
      </c>
    </row>
    <row r="15" spans="1:17">
      <c r="A15" s="1"/>
      <c r="B15" s="1"/>
      <c r="C15" s="1"/>
      <c r="O15">
        <f>O14*O13</f>
        <v>15960</v>
      </c>
    </row>
    <row r="16" spans="1:17">
      <c r="A16" s="1">
        <f>A14*C16</f>
        <v>53.773333333333333</v>
      </c>
      <c r="B16" s="1">
        <v>54.5</v>
      </c>
      <c r="C16" s="1">
        <f>B16/B14</f>
        <v>0.72666666666666668</v>
      </c>
      <c r="O16">
        <v>10</v>
      </c>
      <c r="P16">
        <v>-2</v>
      </c>
      <c r="Q16">
        <f>O16^P16</f>
        <v>0.01</v>
      </c>
    </row>
    <row r="17" spans="1:17">
      <c r="A17" s="1">
        <f>A14*C17</f>
        <v>20.226666666666667</v>
      </c>
      <c r="B17" s="1">
        <v>20.5</v>
      </c>
      <c r="C17" s="1">
        <f>B17/B14</f>
        <v>0.27333333333333332</v>
      </c>
      <c r="O17">
        <v>10</v>
      </c>
      <c r="P17">
        <v>-5</v>
      </c>
      <c r="Q17">
        <f>O17^P17</f>
        <v>1.0000000000000001E-5</v>
      </c>
    </row>
    <row r="18" spans="1:17">
      <c r="A18" s="1"/>
      <c r="B18" s="1"/>
      <c r="C18" s="1"/>
    </row>
    <row r="19" spans="1:17">
      <c r="A19" s="1">
        <v>78</v>
      </c>
      <c r="B19" s="1">
        <f>B21+B22</f>
        <v>77.039999999999992</v>
      </c>
      <c r="C19" s="1"/>
    </row>
    <row r="20" spans="1:17" ht="44.25">
      <c r="A20" s="1"/>
      <c r="B20" s="1"/>
      <c r="C20" s="1"/>
      <c r="L20" s="8"/>
    </row>
    <row r="21" spans="1:17" ht="44.25">
      <c r="A21" s="1">
        <f>A19*C21</f>
        <v>56.950934579439256</v>
      </c>
      <c r="B21" s="1">
        <v>56.25</v>
      </c>
      <c r="C21" s="1">
        <f>B21/B19</f>
        <v>0.73014018691588789</v>
      </c>
      <c r="L21" s="9"/>
    </row>
    <row r="22" spans="1:17">
      <c r="A22" s="1">
        <f>A19*C22</f>
        <v>21.049065420560748</v>
      </c>
      <c r="B22" s="1">
        <v>20.79</v>
      </c>
      <c r="C22" s="1">
        <f>B22/B19</f>
        <v>0.26985981308411217</v>
      </c>
      <c r="E22">
        <v>27</v>
      </c>
      <c r="F22">
        <v>100</v>
      </c>
    </row>
    <row r="23" spans="1:17">
      <c r="A23" s="1"/>
      <c r="B23" s="1"/>
      <c r="C23" s="1"/>
      <c r="E23" t="s">
        <v>1</v>
      </c>
      <c r="F23">
        <v>69</v>
      </c>
    </row>
    <row r="24" spans="1:17">
      <c r="E24">
        <f>E22*F23/F22</f>
        <v>18.63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B0E8-B6E1-418B-8175-DDFCAC6DE880}">
  <dimension ref="A1:B32"/>
  <sheetViews>
    <sheetView workbookViewId="0">
      <selection activeCell="A15" sqref="A15:B16"/>
    </sheetView>
  </sheetViews>
  <sheetFormatPr defaultRowHeight="15"/>
  <cols>
    <col min="2" max="2" width="45.85546875" bestFit="1" customWidth="1"/>
    <col min="3" max="3" width="12" bestFit="1" customWidth="1"/>
  </cols>
  <sheetData>
    <row r="1" spans="1:2">
      <c r="A1" t="s">
        <v>1</v>
      </c>
      <c r="B1" t="s">
        <v>33</v>
      </c>
    </row>
    <row r="2" spans="1:2">
      <c r="A2">
        <v>-3</v>
      </c>
      <c r="B2">
        <f>3.4*(A2^2) + 32.17*(((EXP(A2) - EXP(-A2))/2) - SIN(A2))</f>
        <v>-287.13520575549063</v>
      </c>
    </row>
    <row r="3" spans="1:2">
      <c r="A3">
        <f>A2+0.2</f>
        <v>-2.8</v>
      </c>
      <c r="B3">
        <f t="shared" ref="B3:B32" si="0">3.4*(A3^2) + 32.17*(((EXP(A3) - EXP(-A3))/2) - SIN(A3))</f>
        <v>-226.10144466525392</v>
      </c>
    </row>
    <row r="4" spans="1:2">
      <c r="A4">
        <f t="shared" ref="A4:A32" si="1">A3+0.2</f>
        <v>-2.5999999999999996</v>
      </c>
      <c r="B4">
        <f t="shared" si="0"/>
        <v>-175.80185665592808</v>
      </c>
    </row>
    <row r="5" spans="1:2">
      <c r="A5">
        <f t="shared" si="1"/>
        <v>-2.3999999999999995</v>
      </c>
      <c r="B5">
        <f t="shared" si="0"/>
        <v>-134.53494328562931</v>
      </c>
    </row>
    <row r="6" spans="1:2">
      <c r="A6">
        <f t="shared" si="1"/>
        <v>-2.1999999999999993</v>
      </c>
      <c r="B6">
        <f t="shared" si="0"/>
        <v>-100.91974402526338</v>
      </c>
    </row>
    <row r="7" spans="1:2">
      <c r="A7">
        <f t="shared" si="1"/>
        <v>-1.9999999999999993</v>
      </c>
      <c r="B7">
        <f t="shared" si="0"/>
        <v>-73.824001099456339</v>
      </c>
    </row>
    <row r="8" spans="1:2">
      <c r="A8">
        <f t="shared" si="1"/>
        <v>-1.7999999999999994</v>
      </c>
      <c r="B8">
        <f t="shared" si="0"/>
        <v>-52.305068562686415</v>
      </c>
    </row>
    <row r="9" spans="1:2">
      <c r="A9">
        <f t="shared" si="1"/>
        <v>-1.5999999999999994</v>
      </c>
      <c r="B9">
        <f t="shared" si="0"/>
        <v>-35.561738244606133</v>
      </c>
    </row>
    <row r="10" spans="1:2">
      <c r="A10">
        <f t="shared" si="1"/>
        <v>-1.3999999999999995</v>
      </c>
      <c r="B10">
        <f t="shared" si="0"/>
        <v>-22.895461487967061</v>
      </c>
    </row>
    <row r="11" spans="1:2">
      <c r="A11">
        <f t="shared" si="1"/>
        <v>-1.1999999999999995</v>
      </c>
      <c r="B11">
        <f t="shared" si="0"/>
        <v>-13.679674408043905</v>
      </c>
    </row>
    <row r="12" spans="1:2">
      <c r="A12">
        <f t="shared" si="1"/>
        <v>-0.99999999999999956</v>
      </c>
      <c r="B12">
        <f t="shared" si="0"/>
        <v>-7.3361008182510563</v>
      </c>
    </row>
    <row r="13" spans="1:2">
      <c r="A13">
        <f t="shared" si="1"/>
        <v>-0.7999999999999996</v>
      </c>
      <c r="B13">
        <f t="shared" si="0"/>
        <v>-3.3170240027381772</v>
      </c>
    </row>
    <row r="14" spans="1:2">
      <c r="A14">
        <f t="shared" si="1"/>
        <v>-0.59999999999999964</v>
      </c>
      <c r="B14">
        <f t="shared" si="0"/>
        <v>-1.0925973685906329</v>
      </c>
    </row>
    <row r="15" spans="1:2">
      <c r="A15" s="4">
        <f t="shared" si="1"/>
        <v>-0.39999999999999963</v>
      </c>
      <c r="B15" s="4">
        <f t="shared" si="0"/>
        <v>-0.14231424900728695</v>
      </c>
    </row>
    <row r="16" spans="1:2">
      <c r="A16" s="4">
        <f t="shared" si="1"/>
        <v>-0.19999999999999962</v>
      </c>
      <c r="B16" s="4">
        <f t="shared" si="0"/>
        <v>5.0213169930125187E-2</v>
      </c>
    </row>
    <row r="17" spans="1:2">
      <c r="A17">
        <v>0</v>
      </c>
      <c r="B17">
        <f t="shared" si="0"/>
        <v>0</v>
      </c>
    </row>
    <row r="18" spans="1:2">
      <c r="A18">
        <f t="shared" si="1"/>
        <v>0.2</v>
      </c>
      <c r="B18">
        <f t="shared" si="0"/>
        <v>0.22178683006987521</v>
      </c>
    </row>
    <row r="19" spans="1:2">
      <c r="A19">
        <f t="shared" si="1"/>
        <v>0.4</v>
      </c>
      <c r="B19">
        <f t="shared" si="0"/>
        <v>1.2303142490072876</v>
      </c>
    </row>
    <row r="20" spans="1:2">
      <c r="A20">
        <f t="shared" si="1"/>
        <v>0.60000000000000009</v>
      </c>
      <c r="B20">
        <f t="shared" si="0"/>
        <v>3.5405973685906318</v>
      </c>
    </row>
    <row r="21" spans="1:2">
      <c r="A21">
        <f t="shared" si="1"/>
        <v>0.8</v>
      </c>
      <c r="B21">
        <f t="shared" si="0"/>
        <v>7.6690240027381895</v>
      </c>
    </row>
    <row r="22" spans="1:2">
      <c r="A22">
        <f t="shared" si="1"/>
        <v>1</v>
      </c>
      <c r="B22">
        <f t="shared" si="0"/>
        <v>14.136100818251061</v>
      </c>
    </row>
    <row r="23" spans="1:2">
      <c r="A23">
        <f t="shared" si="1"/>
        <v>1.2</v>
      </c>
      <c r="B23">
        <f t="shared" si="0"/>
        <v>23.471674408043921</v>
      </c>
    </row>
    <row r="24" spans="1:2">
      <c r="A24">
        <f t="shared" si="1"/>
        <v>1.4</v>
      </c>
      <c r="B24">
        <f t="shared" si="0"/>
        <v>36.223461487967093</v>
      </c>
    </row>
    <row r="25" spans="1:2">
      <c r="A25">
        <f t="shared" si="1"/>
        <v>1.5999999999999999</v>
      </c>
      <c r="B25">
        <f t="shared" si="0"/>
        <v>52.969738244606155</v>
      </c>
    </row>
    <row r="26" spans="1:2">
      <c r="A26">
        <f t="shared" si="1"/>
        <v>1.7999999999999998</v>
      </c>
      <c r="B26">
        <f t="shared" si="0"/>
        <v>74.337068562686454</v>
      </c>
    </row>
    <row r="27" spans="1:2">
      <c r="A27">
        <f t="shared" si="1"/>
        <v>1.9999999999999998</v>
      </c>
      <c r="B27">
        <f t="shared" si="0"/>
        <v>101.02400109945638</v>
      </c>
    </row>
    <row r="28" spans="1:2">
      <c r="A28">
        <f t="shared" si="1"/>
        <v>2.1999999999999997</v>
      </c>
      <c r="B28">
        <f t="shared" si="0"/>
        <v>133.83174402526345</v>
      </c>
    </row>
    <row r="29" spans="1:2">
      <c r="A29">
        <f t="shared" si="1"/>
        <v>2.4</v>
      </c>
      <c r="B29">
        <f t="shared" si="0"/>
        <v>173.70294328562943</v>
      </c>
    </row>
    <row r="30" spans="1:2">
      <c r="A30">
        <f t="shared" si="1"/>
        <v>2.6</v>
      </c>
      <c r="B30">
        <f t="shared" si="0"/>
        <v>221.76985665592818</v>
      </c>
    </row>
    <row r="31" spans="1:2">
      <c r="A31">
        <f t="shared" si="1"/>
        <v>2.8000000000000003</v>
      </c>
      <c r="B31">
        <f t="shared" si="0"/>
        <v>279.41344466525402</v>
      </c>
    </row>
    <row r="32" spans="1:2">
      <c r="A32">
        <f t="shared" si="1"/>
        <v>3.0000000000000004</v>
      </c>
      <c r="B32">
        <f t="shared" si="0"/>
        <v>348.33520575549079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8E47-5294-469A-844F-6A143C8F74CF}">
  <dimension ref="A1:AD12"/>
  <sheetViews>
    <sheetView topLeftCell="K1" workbookViewId="0">
      <selection activeCell="X4" sqref="X4"/>
    </sheetView>
  </sheetViews>
  <sheetFormatPr defaultRowHeight="15"/>
  <sheetData>
    <row r="1" spans="1:30">
      <c r="A1" t="s">
        <v>34</v>
      </c>
      <c r="B1" t="s">
        <v>35</v>
      </c>
      <c r="C1" t="s">
        <v>36</v>
      </c>
      <c r="D1" t="s">
        <v>37</v>
      </c>
      <c r="E1" t="s">
        <v>37</v>
      </c>
      <c r="F1" t="s">
        <v>35</v>
      </c>
      <c r="G1" t="s">
        <v>35</v>
      </c>
    </row>
    <row r="2" spans="1:30">
      <c r="G2">
        <v>1</v>
      </c>
      <c r="I2" t="s">
        <v>35</v>
      </c>
      <c r="J2" t="s">
        <v>36</v>
      </c>
      <c r="K2" t="s">
        <v>37</v>
      </c>
      <c r="L2" t="s">
        <v>37</v>
      </c>
      <c r="M2" t="s">
        <v>35</v>
      </c>
      <c r="Q2" t="s">
        <v>35</v>
      </c>
      <c r="R2" t="s">
        <v>36</v>
      </c>
      <c r="S2" t="s">
        <v>37</v>
      </c>
      <c r="T2" t="s">
        <v>37</v>
      </c>
      <c r="U2" t="s">
        <v>35</v>
      </c>
    </row>
    <row r="3" spans="1:30">
      <c r="A3">
        <f t="shared" ref="A3:A11" si="0">G2+1</f>
        <v>2</v>
      </c>
      <c r="B3">
        <f t="shared" ref="B3:G6" si="1">A3+1</f>
        <v>3</v>
      </c>
      <c r="C3">
        <f t="shared" si="1"/>
        <v>4</v>
      </c>
      <c r="D3">
        <f t="shared" si="1"/>
        <v>5</v>
      </c>
      <c r="E3">
        <f t="shared" si="1"/>
        <v>6</v>
      </c>
      <c r="F3">
        <f t="shared" si="1"/>
        <v>7</v>
      </c>
      <c r="G3">
        <f t="shared" si="1"/>
        <v>8</v>
      </c>
      <c r="I3">
        <v>8</v>
      </c>
      <c r="J3">
        <v>8</v>
      </c>
      <c r="K3">
        <v>8</v>
      </c>
      <c r="L3">
        <v>8</v>
      </c>
      <c r="M3">
        <v>0</v>
      </c>
      <c r="Q3">
        <v>6</v>
      </c>
      <c r="R3">
        <v>6</v>
      </c>
      <c r="S3">
        <v>6</v>
      </c>
      <c r="T3">
        <v>6</v>
      </c>
      <c r="U3">
        <v>0</v>
      </c>
      <c r="X3">
        <v>8</v>
      </c>
      <c r="Y3">
        <v>54</v>
      </c>
      <c r="Z3">
        <v>30</v>
      </c>
      <c r="AA3">
        <v>44</v>
      </c>
      <c r="AB3">
        <v>24</v>
      </c>
      <c r="AC3">
        <v>8</v>
      </c>
      <c r="AD3">
        <f>SUM(X3:AC3)</f>
        <v>168</v>
      </c>
    </row>
    <row r="4" spans="1:30">
      <c r="A4">
        <f t="shared" si="0"/>
        <v>9</v>
      </c>
      <c r="B4">
        <f t="shared" si="1"/>
        <v>10</v>
      </c>
      <c r="C4">
        <f t="shared" si="1"/>
        <v>11</v>
      </c>
      <c r="D4">
        <f t="shared" si="1"/>
        <v>12</v>
      </c>
      <c r="E4">
        <f t="shared" si="1"/>
        <v>13</v>
      </c>
      <c r="F4">
        <f t="shared" si="1"/>
        <v>14</v>
      </c>
      <c r="G4">
        <f t="shared" si="1"/>
        <v>15</v>
      </c>
      <c r="I4">
        <v>8</v>
      </c>
      <c r="J4">
        <v>8</v>
      </c>
      <c r="K4">
        <v>8</v>
      </c>
      <c r="L4">
        <v>8</v>
      </c>
      <c r="M4">
        <v>8</v>
      </c>
      <c r="Q4">
        <v>6</v>
      </c>
      <c r="R4">
        <v>6</v>
      </c>
      <c r="S4">
        <v>6</v>
      </c>
      <c r="T4">
        <v>6</v>
      </c>
      <c r="U4">
        <v>6</v>
      </c>
      <c r="X4">
        <v>4</v>
      </c>
      <c r="Y4">
        <v>36</v>
      </c>
      <c r="Z4">
        <v>20</v>
      </c>
      <c r="AA4">
        <v>28</v>
      </c>
      <c r="AB4">
        <v>14</v>
      </c>
      <c r="AC4">
        <v>4</v>
      </c>
      <c r="AD4">
        <f>SUM(X4:AC4)</f>
        <v>106</v>
      </c>
    </row>
    <row r="5" spans="1:30">
      <c r="A5">
        <f t="shared" si="0"/>
        <v>16</v>
      </c>
      <c r="B5">
        <f t="shared" si="1"/>
        <v>17</v>
      </c>
      <c r="C5">
        <f t="shared" si="1"/>
        <v>18</v>
      </c>
      <c r="D5">
        <f t="shared" si="1"/>
        <v>19</v>
      </c>
      <c r="E5">
        <f t="shared" si="1"/>
        <v>20</v>
      </c>
      <c r="F5">
        <f t="shared" si="1"/>
        <v>21</v>
      </c>
      <c r="G5">
        <f t="shared" si="1"/>
        <v>22</v>
      </c>
      <c r="I5">
        <v>8</v>
      </c>
      <c r="J5">
        <v>8</v>
      </c>
      <c r="K5">
        <v>8</v>
      </c>
      <c r="L5">
        <v>8</v>
      </c>
      <c r="M5">
        <v>8</v>
      </c>
      <c r="Q5">
        <v>6</v>
      </c>
      <c r="R5">
        <v>6</v>
      </c>
      <c r="S5">
        <v>6</v>
      </c>
      <c r="T5">
        <v>6</v>
      </c>
      <c r="U5">
        <v>6</v>
      </c>
      <c r="X5">
        <f>X3-X4</f>
        <v>4</v>
      </c>
      <c r="Y5">
        <f>Y3-Y4</f>
        <v>18</v>
      </c>
      <c r="Z5">
        <f>Z3-Z4</f>
        <v>10</v>
      </c>
      <c r="AA5">
        <f>AA3-AA4</f>
        <v>16</v>
      </c>
      <c r="AB5">
        <f>AB3-AB4</f>
        <v>10</v>
      </c>
      <c r="AC5">
        <f>AC3-AC4</f>
        <v>4</v>
      </c>
      <c r="AD5">
        <f>SUM(X5:AC5)</f>
        <v>62</v>
      </c>
    </row>
    <row r="6" spans="1:30">
      <c r="A6">
        <f t="shared" si="0"/>
        <v>23</v>
      </c>
      <c r="B6">
        <f t="shared" si="1"/>
        <v>24</v>
      </c>
      <c r="C6">
        <f t="shared" si="1"/>
        <v>25</v>
      </c>
      <c r="D6">
        <f t="shared" si="1"/>
        <v>26</v>
      </c>
      <c r="E6">
        <f t="shared" si="1"/>
        <v>27</v>
      </c>
      <c r="F6">
        <f t="shared" si="1"/>
        <v>28</v>
      </c>
      <c r="G6">
        <f t="shared" si="1"/>
        <v>29</v>
      </c>
      <c r="I6">
        <v>8</v>
      </c>
      <c r="J6">
        <v>8</v>
      </c>
      <c r="K6">
        <v>8</v>
      </c>
      <c r="L6">
        <v>8</v>
      </c>
      <c r="M6">
        <v>8</v>
      </c>
      <c r="Q6">
        <v>6</v>
      </c>
      <c r="R6">
        <v>6</v>
      </c>
      <c r="S6">
        <v>6</v>
      </c>
      <c r="T6">
        <v>6</v>
      </c>
      <c r="U6">
        <v>6</v>
      </c>
      <c r="AD6">
        <f>AD4+AD5</f>
        <v>168</v>
      </c>
    </row>
    <row r="7" spans="1:30">
      <c r="A7">
        <f t="shared" si="0"/>
        <v>30</v>
      </c>
      <c r="B7">
        <v>1</v>
      </c>
      <c r="C7">
        <f t="shared" ref="C7:G10" si="2">B7+1</f>
        <v>2</v>
      </c>
      <c r="D7">
        <f t="shared" si="2"/>
        <v>3</v>
      </c>
      <c r="E7">
        <f t="shared" si="2"/>
        <v>4</v>
      </c>
      <c r="F7">
        <f t="shared" si="2"/>
        <v>5</v>
      </c>
      <c r="G7">
        <f t="shared" si="2"/>
        <v>6</v>
      </c>
      <c r="I7">
        <v>8</v>
      </c>
      <c r="J7">
        <v>8</v>
      </c>
      <c r="K7">
        <v>8</v>
      </c>
      <c r="L7">
        <v>8</v>
      </c>
      <c r="M7">
        <v>8</v>
      </c>
      <c r="Q7">
        <v>6</v>
      </c>
      <c r="R7">
        <v>6</v>
      </c>
      <c r="S7">
        <v>6</v>
      </c>
      <c r="T7">
        <v>6</v>
      </c>
      <c r="U7">
        <v>6</v>
      </c>
    </row>
    <row r="8" spans="1:30">
      <c r="A8">
        <f t="shared" si="0"/>
        <v>7</v>
      </c>
      <c r="B8">
        <f>A8+1</f>
        <v>8</v>
      </c>
      <c r="C8">
        <f t="shared" si="2"/>
        <v>9</v>
      </c>
      <c r="D8">
        <f t="shared" si="2"/>
        <v>10</v>
      </c>
      <c r="E8">
        <f t="shared" si="2"/>
        <v>11</v>
      </c>
      <c r="F8">
        <f t="shared" si="2"/>
        <v>12</v>
      </c>
      <c r="G8">
        <f t="shared" si="2"/>
        <v>13</v>
      </c>
      <c r="I8">
        <v>8</v>
      </c>
      <c r="J8">
        <v>8</v>
      </c>
      <c r="K8">
        <v>8</v>
      </c>
      <c r="L8">
        <v>8</v>
      </c>
      <c r="M8">
        <v>0</v>
      </c>
      <c r="Q8">
        <v>8</v>
      </c>
      <c r="R8">
        <v>4</v>
      </c>
      <c r="S8">
        <v>4</v>
      </c>
      <c r="T8">
        <v>4</v>
      </c>
      <c r="U8">
        <v>0</v>
      </c>
    </row>
    <row r="9" spans="1:30">
      <c r="A9">
        <f t="shared" si="0"/>
        <v>14</v>
      </c>
      <c r="B9">
        <f>A9+1</f>
        <v>15</v>
      </c>
      <c r="C9">
        <f t="shared" si="2"/>
        <v>16</v>
      </c>
      <c r="D9">
        <f t="shared" si="2"/>
        <v>17</v>
      </c>
      <c r="E9">
        <f t="shared" si="2"/>
        <v>18</v>
      </c>
      <c r="F9">
        <f t="shared" si="2"/>
        <v>19</v>
      </c>
      <c r="G9">
        <f t="shared" si="2"/>
        <v>20</v>
      </c>
      <c r="I9">
        <v>8</v>
      </c>
      <c r="J9">
        <v>8</v>
      </c>
      <c r="K9">
        <v>8</v>
      </c>
      <c r="L9">
        <v>8</v>
      </c>
      <c r="M9">
        <v>8</v>
      </c>
      <c r="Q9">
        <v>0</v>
      </c>
      <c r="R9">
        <v>4</v>
      </c>
      <c r="S9">
        <v>0</v>
      </c>
      <c r="T9">
        <v>0</v>
      </c>
      <c r="U9">
        <v>0</v>
      </c>
    </row>
    <row r="10" spans="1:30">
      <c r="A10">
        <f t="shared" si="0"/>
        <v>21</v>
      </c>
      <c r="B10">
        <f>A10+1</f>
        <v>22</v>
      </c>
      <c r="C10">
        <f t="shared" si="2"/>
        <v>23</v>
      </c>
      <c r="D10">
        <f t="shared" si="2"/>
        <v>24</v>
      </c>
      <c r="E10">
        <f t="shared" si="2"/>
        <v>25</v>
      </c>
      <c r="F10">
        <f t="shared" si="2"/>
        <v>26</v>
      </c>
      <c r="G10">
        <f t="shared" si="2"/>
        <v>27</v>
      </c>
      <c r="I10">
        <v>0</v>
      </c>
      <c r="J10">
        <v>0</v>
      </c>
      <c r="K10">
        <v>0</v>
      </c>
      <c r="L10">
        <v>0</v>
      </c>
      <c r="M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30">
      <c r="A11">
        <f t="shared" si="0"/>
        <v>28</v>
      </c>
      <c r="B11">
        <f>A11+1</f>
        <v>29</v>
      </c>
      <c r="C11">
        <f>B11+1</f>
        <v>30</v>
      </c>
      <c r="D11">
        <f>C11+1</f>
        <v>31</v>
      </c>
      <c r="I11">
        <v>0</v>
      </c>
      <c r="J11">
        <v>0</v>
      </c>
      <c r="K11">
        <v>0</v>
      </c>
      <c r="L11">
        <v>0</v>
      </c>
      <c r="M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30">
      <c r="I12">
        <f>SUM(I3:I11)</f>
        <v>56</v>
      </c>
      <c r="J12">
        <f>SUM(J3:J11)</f>
        <v>56</v>
      </c>
      <c r="K12">
        <f>SUM(K3:K11)</f>
        <v>56</v>
      </c>
      <c r="L12">
        <f>SUM(L3:L11)</f>
        <v>56</v>
      </c>
      <c r="M12">
        <f>SUM(M3:M11)</f>
        <v>40</v>
      </c>
      <c r="N12">
        <f>SUM(I12:M12)</f>
        <v>264</v>
      </c>
      <c r="Q12">
        <f>SUM(Q3:Q11)</f>
        <v>38</v>
      </c>
      <c r="R12">
        <f>SUM(R3:R11)</f>
        <v>38</v>
      </c>
      <c r="S12">
        <f>SUM(S3:S11)</f>
        <v>34</v>
      </c>
      <c r="T12">
        <f>SUM(T3:T11)</f>
        <v>34</v>
      </c>
      <c r="U12">
        <f>SUM(U3:U11)</f>
        <v>24</v>
      </c>
      <c r="V12">
        <f>SUM(Q12:U12)</f>
        <v>168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301-680E-4F4C-B902-092924005E11}">
  <dimension ref="A1:B42"/>
  <sheetViews>
    <sheetView topLeftCell="A19" workbookViewId="0">
      <selection activeCell="B37" sqref="B37:B38"/>
    </sheetView>
  </sheetViews>
  <sheetFormatPr defaultRowHeight="15"/>
  <sheetData>
    <row r="1" spans="1:2">
      <c r="A1" t="s">
        <v>1</v>
      </c>
      <c r="B1" t="s">
        <v>43</v>
      </c>
    </row>
    <row r="2" spans="1:2">
      <c r="A2">
        <v>-3</v>
      </c>
      <c r="B2">
        <f>A2^4 + 5*A2^3 - 9*A2^2 - 85*A2 - 136</f>
        <v>-16</v>
      </c>
    </row>
    <row r="3" spans="1:2">
      <c r="A3">
        <f>A2+0.2</f>
        <v>-2.8</v>
      </c>
      <c r="B3">
        <f t="shared" ref="B3:B42" si="0">A3^4 + 5*A3^3 - 9*A3^2 - 85*A3 - 136</f>
        <v>-16.854400000000012</v>
      </c>
    </row>
    <row r="4" spans="1:2">
      <c r="A4">
        <f t="shared" ref="A4:A23" si="1">A3+0.2</f>
        <v>-2.5999999999999996</v>
      </c>
      <c r="B4">
        <f t="shared" si="0"/>
        <v>-18.022400000000005</v>
      </c>
    </row>
    <row r="5" spans="1:2">
      <c r="A5">
        <f t="shared" si="1"/>
        <v>-2.3999999999999995</v>
      </c>
      <c r="B5">
        <f t="shared" si="0"/>
        <v>-19.78240000000001</v>
      </c>
    </row>
    <row r="6" spans="1:2">
      <c r="A6">
        <f t="shared" si="1"/>
        <v>-2.1999999999999993</v>
      </c>
      <c r="B6">
        <f t="shared" si="0"/>
        <v>-22.374400000000009</v>
      </c>
    </row>
    <row r="7" spans="1:2">
      <c r="A7">
        <f t="shared" si="1"/>
        <v>-1.9999999999999993</v>
      </c>
      <c r="B7">
        <f t="shared" si="0"/>
        <v>-26.000000000000014</v>
      </c>
    </row>
    <row r="8" spans="1:2">
      <c r="A8">
        <f t="shared" si="1"/>
        <v>-1.7999999999999994</v>
      </c>
      <c r="B8">
        <f t="shared" si="0"/>
        <v>-30.822400000000016</v>
      </c>
    </row>
    <row r="9" spans="1:2">
      <c r="A9">
        <f t="shared" si="1"/>
        <v>-1.5999999999999994</v>
      </c>
      <c r="B9">
        <f t="shared" si="0"/>
        <v>-36.966400000000021</v>
      </c>
    </row>
    <row r="10" spans="1:2">
      <c r="A10">
        <f t="shared" si="1"/>
        <v>-1.3999999999999995</v>
      </c>
      <c r="B10">
        <f t="shared" si="0"/>
        <v>-44.518400000000014</v>
      </c>
    </row>
    <row r="11" spans="1:2">
      <c r="A11">
        <f t="shared" si="1"/>
        <v>-1.1999999999999995</v>
      </c>
      <c r="B11">
        <f t="shared" si="0"/>
        <v>-53.526400000000024</v>
      </c>
    </row>
    <row r="12" spans="1:2">
      <c r="A12">
        <f t="shared" si="1"/>
        <v>-0.99999999999999956</v>
      </c>
      <c r="B12">
        <f t="shared" si="0"/>
        <v>-64.000000000000028</v>
      </c>
    </row>
    <row r="13" spans="1:2">
      <c r="A13">
        <f t="shared" si="1"/>
        <v>-0.7999999999999996</v>
      </c>
      <c r="B13">
        <f t="shared" si="0"/>
        <v>-75.91040000000001</v>
      </c>
    </row>
    <row r="14" spans="1:2">
      <c r="A14">
        <f t="shared" si="1"/>
        <v>-0.59999999999999964</v>
      </c>
      <c r="B14">
        <f t="shared" si="0"/>
        <v>-89.190400000000025</v>
      </c>
    </row>
    <row r="15" spans="1:2">
      <c r="A15">
        <f t="shared" si="1"/>
        <v>-0.39999999999999963</v>
      </c>
      <c r="B15">
        <f t="shared" si="0"/>
        <v>-103.73440000000002</v>
      </c>
    </row>
    <row r="16" spans="1:2">
      <c r="A16">
        <f t="shared" si="1"/>
        <v>-0.19999999999999962</v>
      </c>
      <c r="B16">
        <f t="shared" si="0"/>
        <v>-119.39840000000004</v>
      </c>
    </row>
    <row r="17" spans="1:2">
      <c r="A17">
        <v>0</v>
      </c>
      <c r="B17">
        <f t="shared" si="0"/>
        <v>-136</v>
      </c>
    </row>
    <row r="18" spans="1:2">
      <c r="A18">
        <f t="shared" si="1"/>
        <v>0.2</v>
      </c>
      <c r="B18">
        <f t="shared" si="0"/>
        <v>-153.3184</v>
      </c>
    </row>
    <row r="19" spans="1:2">
      <c r="A19">
        <f t="shared" si="1"/>
        <v>0.4</v>
      </c>
      <c r="B19">
        <f t="shared" si="0"/>
        <v>-171.09440000000001</v>
      </c>
    </row>
    <row r="20" spans="1:2">
      <c r="A20">
        <f t="shared" si="1"/>
        <v>0.60000000000000009</v>
      </c>
      <c r="B20">
        <f t="shared" si="0"/>
        <v>-189.03040000000001</v>
      </c>
    </row>
    <row r="21" spans="1:2">
      <c r="A21">
        <f t="shared" si="1"/>
        <v>0.8</v>
      </c>
      <c r="B21">
        <f t="shared" si="0"/>
        <v>-206.79040000000001</v>
      </c>
    </row>
    <row r="22" spans="1:2">
      <c r="A22">
        <f t="shared" si="1"/>
        <v>1</v>
      </c>
      <c r="B22">
        <f t="shared" si="0"/>
        <v>-224</v>
      </c>
    </row>
    <row r="23" spans="1:2">
      <c r="A23">
        <f t="shared" si="1"/>
        <v>1.2</v>
      </c>
      <c r="B23">
        <f t="shared" si="0"/>
        <v>-240.24639999999999</v>
      </c>
    </row>
    <row r="24" spans="1:2">
      <c r="A24">
        <f t="shared" ref="A24:A42" si="2">A23+0.2</f>
        <v>1.4</v>
      </c>
      <c r="B24">
        <f t="shared" si="0"/>
        <v>-255.07839999999999</v>
      </c>
    </row>
    <row r="25" spans="1:2">
      <c r="A25">
        <f t="shared" si="2"/>
        <v>1.5999999999999999</v>
      </c>
      <c r="B25">
        <f t="shared" si="0"/>
        <v>-268.00639999999999</v>
      </c>
    </row>
    <row r="26" spans="1:2">
      <c r="A26">
        <f t="shared" si="2"/>
        <v>1.7999999999999998</v>
      </c>
      <c r="B26">
        <f t="shared" si="0"/>
        <v>-278.50239999999997</v>
      </c>
    </row>
    <row r="27" spans="1:2">
      <c r="A27">
        <f t="shared" si="2"/>
        <v>1.9999999999999998</v>
      </c>
      <c r="B27">
        <f t="shared" si="0"/>
        <v>-286</v>
      </c>
    </row>
    <row r="28" spans="1:2">
      <c r="A28">
        <f t="shared" si="2"/>
        <v>2.1999999999999997</v>
      </c>
      <c r="B28">
        <f t="shared" si="0"/>
        <v>-289.89440000000002</v>
      </c>
    </row>
    <row r="29" spans="1:2">
      <c r="A29">
        <f t="shared" si="2"/>
        <v>2.4</v>
      </c>
      <c r="B29">
        <f t="shared" si="0"/>
        <v>-289.54239999999999</v>
      </c>
    </row>
    <row r="30" spans="1:2">
      <c r="A30">
        <f t="shared" si="2"/>
        <v>2.6</v>
      </c>
      <c r="B30">
        <f t="shared" si="0"/>
        <v>-284.26239999999996</v>
      </c>
    </row>
    <row r="31" spans="1:2">
      <c r="A31">
        <f t="shared" si="2"/>
        <v>2.8000000000000003</v>
      </c>
      <c r="B31">
        <f t="shared" si="0"/>
        <v>-273.33440000000002</v>
      </c>
    </row>
    <row r="32" spans="1:2">
      <c r="A32">
        <f t="shared" si="2"/>
        <v>3.0000000000000004</v>
      </c>
      <c r="B32">
        <f t="shared" si="0"/>
        <v>-255.99999999999994</v>
      </c>
    </row>
    <row r="33" spans="1:2">
      <c r="A33">
        <f t="shared" si="2"/>
        <v>3.2000000000000006</v>
      </c>
      <c r="B33">
        <f t="shared" si="0"/>
        <v>-231.46239999999989</v>
      </c>
    </row>
    <row r="34" spans="1:2">
      <c r="A34">
        <f t="shared" si="2"/>
        <v>3.4000000000000008</v>
      </c>
      <c r="B34">
        <f t="shared" si="0"/>
        <v>-198.88639999999978</v>
      </c>
    </row>
    <row r="35" spans="1:2">
      <c r="A35">
        <f t="shared" si="2"/>
        <v>3.600000000000001</v>
      </c>
      <c r="B35">
        <f t="shared" si="0"/>
        <v>-157.39839999999981</v>
      </c>
    </row>
    <row r="36" spans="1:2">
      <c r="A36">
        <f t="shared" si="2"/>
        <v>3.8000000000000012</v>
      </c>
      <c r="B36">
        <f t="shared" si="0"/>
        <v>-106.08639999999968</v>
      </c>
    </row>
    <row r="37" spans="1:2">
      <c r="A37">
        <f t="shared" si="2"/>
        <v>4.0000000000000009</v>
      </c>
      <c r="B37">
        <f t="shared" si="0"/>
        <v>-43.999999999999659</v>
      </c>
    </row>
    <row r="38" spans="1:2">
      <c r="A38">
        <f t="shared" si="2"/>
        <v>4.2000000000000011</v>
      </c>
      <c r="B38">
        <f t="shared" si="0"/>
        <v>29.849600000000351</v>
      </c>
    </row>
    <row r="39" spans="1:2">
      <c r="A39">
        <f t="shared" si="2"/>
        <v>4.4000000000000012</v>
      </c>
      <c r="B39">
        <f t="shared" si="0"/>
        <v>116.48960000000056</v>
      </c>
    </row>
    <row r="40" spans="1:2">
      <c r="A40">
        <f t="shared" si="2"/>
        <v>4.6000000000000014</v>
      </c>
      <c r="B40">
        <f t="shared" si="0"/>
        <v>216.98560000000089</v>
      </c>
    </row>
    <row r="41" spans="1:2">
      <c r="A41">
        <f t="shared" si="2"/>
        <v>4.8000000000000016</v>
      </c>
      <c r="B41">
        <f t="shared" si="0"/>
        <v>332.44160000000113</v>
      </c>
    </row>
    <row r="42" spans="1:2">
      <c r="A42">
        <f t="shared" si="2"/>
        <v>5.0000000000000018</v>
      </c>
      <c r="B42">
        <f t="shared" si="0"/>
        <v>464.00000000000114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3755-10A7-4E38-93DB-762D75C88553}">
  <dimension ref="A1:C29"/>
  <sheetViews>
    <sheetView workbookViewId="0">
      <selection activeCell="C19" sqref="C19"/>
    </sheetView>
  </sheetViews>
  <sheetFormatPr defaultRowHeight="15"/>
  <sheetData>
    <row r="1" spans="1:3">
      <c r="A1" t="s">
        <v>1</v>
      </c>
      <c r="B1" t="s">
        <v>47</v>
      </c>
    </row>
    <row r="2" spans="1:3">
      <c r="A2" s="6">
        <v>-3</v>
      </c>
      <c r="B2" s="6">
        <f>(A2^3) + (3*(A2^2)) - 1</f>
        <v>-1</v>
      </c>
      <c r="C2">
        <f>(A2+A3)/2</f>
        <v>-2.9</v>
      </c>
    </row>
    <row r="3" spans="1:3">
      <c r="A3" s="6">
        <f>A2+0.2</f>
        <v>-2.8</v>
      </c>
      <c r="B3" s="6">
        <f>(A3^3) + (3*(A3^2)) - 1</f>
        <v>0.56800000000000139</v>
      </c>
    </row>
    <row r="4" spans="1:3">
      <c r="A4">
        <f t="shared" ref="A4:A29" si="0">A3+0.2</f>
        <v>-2.5999999999999996</v>
      </c>
      <c r="B4">
        <f t="shared" ref="B4:B29" si="1">(A4^3) + (3*(A4^2)) - 1</f>
        <v>1.7040000000000006</v>
      </c>
    </row>
    <row r="5" spans="1:3">
      <c r="A5">
        <f t="shared" si="0"/>
        <v>-2.3999999999999995</v>
      </c>
      <c r="B5">
        <f t="shared" si="1"/>
        <v>2.4560000000000013</v>
      </c>
    </row>
    <row r="6" spans="1:3">
      <c r="A6">
        <f t="shared" si="0"/>
        <v>-2.1999999999999993</v>
      </c>
      <c r="B6">
        <f t="shared" si="1"/>
        <v>2.8720000000000017</v>
      </c>
    </row>
    <row r="7" spans="1:3">
      <c r="A7">
        <f t="shared" si="0"/>
        <v>-1.9999999999999993</v>
      </c>
      <c r="B7">
        <f t="shared" si="1"/>
        <v>3.0000000000000009</v>
      </c>
    </row>
    <row r="8" spans="1:3">
      <c r="A8">
        <f t="shared" si="0"/>
        <v>-1.7999999999999994</v>
      </c>
      <c r="B8">
        <f t="shared" si="1"/>
        <v>2.8879999999999981</v>
      </c>
    </row>
    <row r="9" spans="1:3">
      <c r="A9">
        <f t="shared" si="0"/>
        <v>-1.5999999999999994</v>
      </c>
      <c r="B9">
        <f t="shared" si="1"/>
        <v>2.5839999999999987</v>
      </c>
    </row>
    <row r="10" spans="1:3">
      <c r="A10">
        <f t="shared" si="0"/>
        <v>-1.3999999999999995</v>
      </c>
      <c r="B10">
        <f t="shared" si="1"/>
        <v>2.1359999999999988</v>
      </c>
    </row>
    <row r="11" spans="1:3">
      <c r="A11">
        <f t="shared" si="0"/>
        <v>-1.1999999999999995</v>
      </c>
      <c r="B11">
        <f t="shared" si="1"/>
        <v>1.5919999999999987</v>
      </c>
    </row>
    <row r="12" spans="1:3">
      <c r="A12">
        <f t="shared" si="0"/>
        <v>-0.99999999999999956</v>
      </c>
      <c r="B12">
        <f t="shared" si="1"/>
        <v>0.99999999999999867</v>
      </c>
    </row>
    <row r="13" spans="1:3">
      <c r="A13" s="6">
        <f t="shared" si="0"/>
        <v>-0.7999999999999996</v>
      </c>
      <c r="B13" s="6">
        <f t="shared" si="1"/>
        <v>0.40799999999999903</v>
      </c>
      <c r="C13">
        <f>(A13+A14)/2</f>
        <v>-0.69999999999999962</v>
      </c>
    </row>
    <row r="14" spans="1:3">
      <c r="A14" s="6">
        <f t="shared" si="0"/>
        <v>-0.59999999999999964</v>
      </c>
      <c r="B14" s="6">
        <f t="shared" si="1"/>
        <v>-0.1360000000000009</v>
      </c>
    </row>
    <row r="15" spans="1:3">
      <c r="A15">
        <f t="shared" si="0"/>
        <v>-0.39999999999999963</v>
      </c>
      <c r="B15">
        <f t="shared" si="1"/>
        <v>-0.58400000000000074</v>
      </c>
    </row>
    <row r="16" spans="1:3">
      <c r="A16">
        <f t="shared" si="0"/>
        <v>-0.19999999999999962</v>
      </c>
      <c r="B16">
        <f t="shared" si="1"/>
        <v>-0.88800000000000034</v>
      </c>
    </row>
    <row r="17" spans="1:3">
      <c r="A17">
        <v>0</v>
      </c>
      <c r="B17">
        <f t="shared" si="1"/>
        <v>-1</v>
      </c>
    </row>
    <row r="18" spans="1:3">
      <c r="A18">
        <f t="shared" si="0"/>
        <v>0.2</v>
      </c>
      <c r="B18">
        <f t="shared" si="1"/>
        <v>-0.872</v>
      </c>
    </row>
    <row r="19" spans="1:3">
      <c r="A19" s="6">
        <f t="shared" si="0"/>
        <v>0.4</v>
      </c>
      <c r="B19" s="6">
        <f t="shared" si="1"/>
        <v>-0.45599999999999985</v>
      </c>
      <c r="C19">
        <f>(A19+A20)/2</f>
        <v>0.5</v>
      </c>
    </row>
    <row r="20" spans="1:3">
      <c r="A20" s="6">
        <f t="shared" si="0"/>
        <v>0.60000000000000009</v>
      </c>
      <c r="B20" s="6">
        <f t="shared" si="1"/>
        <v>0.29600000000000026</v>
      </c>
    </row>
    <row r="21" spans="1:3">
      <c r="A21">
        <f t="shared" si="0"/>
        <v>0.8</v>
      </c>
      <c r="B21">
        <f t="shared" si="1"/>
        <v>1.4320000000000004</v>
      </c>
    </row>
    <row r="22" spans="1:3">
      <c r="A22">
        <f t="shared" si="0"/>
        <v>1</v>
      </c>
      <c r="B22">
        <f t="shared" si="1"/>
        <v>3</v>
      </c>
    </row>
    <row r="23" spans="1:3">
      <c r="A23">
        <f t="shared" si="0"/>
        <v>1.2</v>
      </c>
      <c r="B23">
        <f t="shared" si="1"/>
        <v>5.048</v>
      </c>
    </row>
    <row r="24" spans="1:3">
      <c r="A24">
        <f t="shared" si="0"/>
        <v>1.4</v>
      </c>
      <c r="B24">
        <f t="shared" si="1"/>
        <v>7.6239999999999988</v>
      </c>
    </row>
    <row r="25" spans="1:3">
      <c r="A25">
        <f t="shared" si="0"/>
        <v>1.5999999999999999</v>
      </c>
      <c r="B25">
        <f t="shared" si="1"/>
        <v>10.775999999999998</v>
      </c>
    </row>
    <row r="26" spans="1:3">
      <c r="A26">
        <f t="shared" si="0"/>
        <v>1.7999999999999998</v>
      </c>
      <c r="B26">
        <f t="shared" si="1"/>
        <v>14.551999999999996</v>
      </c>
    </row>
    <row r="27" spans="1:3">
      <c r="A27">
        <f t="shared" si="0"/>
        <v>1.9999999999999998</v>
      </c>
      <c r="B27">
        <f t="shared" si="1"/>
        <v>18.999999999999993</v>
      </c>
    </row>
    <row r="28" spans="1:3">
      <c r="A28">
        <f t="shared" si="0"/>
        <v>2.1999999999999997</v>
      </c>
      <c r="B28">
        <f t="shared" si="1"/>
        <v>24.167999999999992</v>
      </c>
    </row>
    <row r="29" spans="1:3">
      <c r="A29">
        <f t="shared" si="0"/>
        <v>2.4</v>
      </c>
      <c r="B29">
        <f t="shared" si="1"/>
        <v>30.103999999999999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018F-F0F9-419A-8DAF-2F6069723306}">
  <dimension ref="A1:R8"/>
  <sheetViews>
    <sheetView workbookViewId="0">
      <selection activeCell="M3" sqref="M3"/>
    </sheetView>
  </sheetViews>
  <sheetFormatPr defaultRowHeight="15"/>
  <sheetData>
    <row r="1" spans="1:18">
      <c r="A1" t="s">
        <v>1</v>
      </c>
      <c r="B1" t="s">
        <v>48</v>
      </c>
      <c r="L1" t="s">
        <v>1</v>
      </c>
      <c r="M1" t="s">
        <v>48</v>
      </c>
    </row>
    <row r="2" spans="1:18">
      <c r="A2" s="1">
        <v>0</v>
      </c>
      <c r="B2" s="1">
        <f>0+ (760*(((A2 -1)/(0 -1)))*(((A2 -2)/(0 -2)))*(((A2 -4)/(0 -4)))*(((A2 -6)/(0 -6))))+ (600*(((A2 -0)/(1 -0)))*(((A2 -2)/(1 -2)))*(((A2 -4)/(1 -4)))*(((A2 -6)/(1 -6))))+ (480*(((A2 -0)/(2 -0)))*(((A2 -1)/(2 -1)))*(((A2 -4)/(2 -4)))*(((A2 -6)/(2 -6))))+ (300*(((A2 -0)/(4 -0)))*(((A2 -1)/(4 -1)))*(((A2 -2)/(4 -2)))*(((A2 -6)/(4 -6))))+ (170*(((A2 -0)/(6 -0)))*(((A2 -1)/(6-1)))*(((A2 -2)/(6 -2)))*(((A2 -4)/(6 -4))))</f>
        <v>760</v>
      </c>
      <c r="N2">
        <v>4</v>
      </c>
      <c r="O2">
        <v>3</v>
      </c>
      <c r="P2">
        <v>2</v>
      </c>
      <c r="Q2">
        <v>1</v>
      </c>
      <c r="R2">
        <v>0</v>
      </c>
    </row>
    <row r="3" spans="1:18">
      <c r="A3" s="1">
        <v>1</v>
      </c>
      <c r="B3" s="1">
        <f t="shared" ref="B3:B7" si="0">0+ (760*(((A3 -1)/(0 -1)))*(((A3 -2)/(0 -2)))*(((A3 -4)/(0 -4)))*(((A3 -6)/(0 -6))))+ (600*(((A3 -0)/(1 -0)))*(((A3 -2)/(1 -2)))*(((A3 -4)/(1 -4)))*(((A3 -6)/(1 -6))))+ (480*(((A3 -0)/(2 -0)))*(((A3 -1)/(2 -1)))*(((A3 -4)/(2 -4)))*(((A3 -6)/(2 -6))))+ (300*(((A3 -0)/(4 -0)))*(((A3 -1)/(4 -1)))*(((A3 -2)/(4 -2)))*(((A3 -6)/(4 -6))))+ (170*(((A3 -0)/(6 -0)))*(((A3 -1)/(6-1)))*(((A3 -2)/(6 -2)))*(((A3 -4)/(6 -4))))</f>
        <v>600</v>
      </c>
      <c r="L3">
        <v>0</v>
      </c>
      <c r="M3">
        <f>($N$3*(L3^$N$2))-($O$3*(L3^$O$2))+($P$3*(L3^$P$2))-($Q$3*L3)+$R$3</f>
        <v>760</v>
      </c>
      <c r="N3">
        <f>7/24</f>
        <v>0.29166666666666669</v>
      </c>
      <c r="O3">
        <f>109/24</f>
        <v>4.541666666666667</v>
      </c>
      <c r="P3">
        <f>379/12</f>
        <v>31.583333333333332</v>
      </c>
      <c r="Q3">
        <f>562/3</f>
        <v>187.33333333333334</v>
      </c>
      <c r="R3">
        <v>760</v>
      </c>
    </row>
    <row r="4" spans="1:18">
      <c r="A4" s="1">
        <v>1.35</v>
      </c>
      <c r="B4" s="1">
        <f t="shared" si="0"/>
        <v>554.45519453124996</v>
      </c>
      <c r="L4" s="1">
        <v>1</v>
      </c>
      <c r="M4">
        <f>($N$3*(L4^$N$2))-($O$3*(L4^$O$2))+($P$3*(L4^$P$2))-($Q$3*L4)+$R$3</f>
        <v>600</v>
      </c>
    </row>
    <row r="5" spans="1:18">
      <c r="A5" s="1">
        <v>2</v>
      </c>
      <c r="B5" s="1">
        <f t="shared" si="0"/>
        <v>480</v>
      </c>
      <c r="L5" s="1">
        <v>1.35</v>
      </c>
      <c r="M5">
        <f>($N$3*(L5^$N$2))-($O$3*(L5^$O$2))+($P$3*(L5^$P$2))-($Q$3*L5)+$R$3</f>
        <v>554.45519453124996</v>
      </c>
    </row>
    <row r="6" spans="1:18">
      <c r="A6" s="1">
        <v>4</v>
      </c>
      <c r="B6" s="1">
        <f t="shared" si="0"/>
        <v>300</v>
      </c>
      <c r="L6" s="1">
        <v>2</v>
      </c>
      <c r="M6">
        <f>($N$3*(L6^$N$2))-($O$3*(L6^$O$2))+($P$3*(L6^$P$2))-($Q$3*L6)+$R$3</f>
        <v>480</v>
      </c>
    </row>
    <row r="7" spans="1:18">
      <c r="A7" s="1">
        <v>6</v>
      </c>
      <c r="B7" s="1">
        <f t="shared" si="0"/>
        <v>170</v>
      </c>
      <c r="L7" s="1">
        <v>4</v>
      </c>
      <c r="M7">
        <f>($N$3*(L7^$N$2))-($O$3*(L7^$O$2))+($P$3*(L7^$P$2))-($Q$3*L7)+$R$3</f>
        <v>299.99999999999994</v>
      </c>
    </row>
    <row r="8" spans="1:18">
      <c r="L8" s="1">
        <v>6</v>
      </c>
      <c r="M8">
        <f>($N$3*(L8^$N$2))-($O$3*(L8^$O$2))+($P$3*(L8^$P$2))-($Q$3*L8)+$R$3</f>
        <v>169.99999999999989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171B-F1CE-4CA7-AA35-5615801FC8B8}">
  <dimension ref="A1:L32"/>
  <sheetViews>
    <sheetView topLeftCell="A12" workbookViewId="0">
      <selection activeCell="L18" sqref="L18"/>
    </sheetView>
  </sheetViews>
  <sheetFormatPr defaultRowHeight="15"/>
  <cols>
    <col min="2" max="2" width="44.85546875" bestFit="1" customWidth="1"/>
  </cols>
  <sheetData>
    <row r="1" spans="1:12">
      <c r="A1" t="s">
        <v>1</v>
      </c>
      <c r="B1" t="s">
        <v>49</v>
      </c>
    </row>
    <row r="2" spans="1:12">
      <c r="A2">
        <v>-3</v>
      </c>
      <c r="B2">
        <f xml:space="preserve"> (0.4*(A2^4)) - (0.1*(A2^3)) - (1.5*(A2^2)) - (0.3*A2) + 0.5</f>
        <v>23</v>
      </c>
    </row>
    <row r="3" spans="1:12">
      <c r="A3">
        <f>A2+0.2</f>
        <v>-2.8</v>
      </c>
      <c r="B3">
        <f t="shared" ref="B3:B32" si="0" xml:space="preserve"> (0.4*(A3^4)) - (0.1*(A3^3)) - (1.5*(A3^2)) - (0.3*A3) + 0.5</f>
        <v>16.361439999999995</v>
      </c>
    </row>
    <row r="4" spans="1:12">
      <c r="A4">
        <f t="shared" ref="A4:A33" si="1">A3+0.2</f>
        <v>-2.5999999999999996</v>
      </c>
      <c r="B4">
        <f t="shared" si="0"/>
        <v>11.176639999999994</v>
      </c>
    </row>
    <row r="5" spans="1:12">
      <c r="A5">
        <f t="shared" si="1"/>
        <v>-2.3999999999999995</v>
      </c>
      <c r="B5">
        <f t="shared" si="0"/>
        <v>7.2334399999999919</v>
      </c>
    </row>
    <row r="6" spans="1:12">
      <c r="A6">
        <f t="shared" si="1"/>
        <v>-2.1999999999999993</v>
      </c>
      <c r="B6">
        <f t="shared" si="0"/>
        <v>4.335039999999994</v>
      </c>
    </row>
    <row r="7" spans="1:12">
      <c r="A7">
        <f t="shared" si="1"/>
        <v>-1.9999999999999993</v>
      </c>
      <c r="B7">
        <f t="shared" si="0"/>
        <v>2.2999999999999936</v>
      </c>
    </row>
    <row r="8" spans="1:12">
      <c r="A8">
        <f t="shared" si="1"/>
        <v>-1.7999999999999994</v>
      </c>
      <c r="B8">
        <f t="shared" si="0"/>
        <v>0.96223999999999754</v>
      </c>
    </row>
    <row r="9" spans="1:12">
      <c r="A9" s="6">
        <f t="shared" si="1"/>
        <v>-1.5999999999999994</v>
      </c>
      <c r="B9" s="6">
        <f t="shared" si="0"/>
        <v>0.17103999999999903</v>
      </c>
    </row>
    <row r="10" spans="1:12">
      <c r="A10" s="6">
        <f t="shared" si="1"/>
        <v>-1.3999999999999995</v>
      </c>
      <c r="B10" s="6">
        <f t="shared" si="0"/>
        <v>-0.20896000000000059</v>
      </c>
    </row>
    <row r="11" spans="1:12">
      <c r="A11">
        <f t="shared" si="1"/>
        <v>-1.1999999999999995</v>
      </c>
      <c r="B11">
        <f t="shared" si="0"/>
        <v>-0.29776000000000002</v>
      </c>
    </row>
    <row r="12" spans="1:12">
      <c r="A12">
        <f t="shared" si="1"/>
        <v>-0.99999999999999956</v>
      </c>
      <c r="B12">
        <f t="shared" si="0"/>
        <v>-0.19999999999999973</v>
      </c>
    </row>
    <row r="13" spans="1:12">
      <c r="A13" s="6">
        <f t="shared" si="1"/>
        <v>-0.7999999999999996</v>
      </c>
      <c r="B13" s="6">
        <f t="shared" si="0"/>
        <v>-4.9599999999995203E-3</v>
      </c>
    </row>
    <row r="14" spans="1:12">
      <c r="A14" s="6">
        <f t="shared" si="1"/>
        <v>-0.59999999999999964</v>
      </c>
      <c r="B14" s="6">
        <f t="shared" si="0"/>
        <v>0.21344000000000035</v>
      </c>
    </row>
    <row r="15" spans="1:12">
      <c r="A15">
        <f t="shared" si="1"/>
        <v>-0.39999999999999963</v>
      </c>
      <c r="B15">
        <f t="shared" si="0"/>
        <v>0.39664000000000027</v>
      </c>
      <c r="L15">
        <f>10^-5</f>
        <v>1.0000000000000001E-5</v>
      </c>
    </row>
    <row r="16" spans="1:12">
      <c r="A16">
        <f t="shared" si="1"/>
        <v>-0.19999999999999962</v>
      </c>
      <c r="B16">
        <f t="shared" si="0"/>
        <v>0.50144000000000011</v>
      </c>
    </row>
    <row r="17" spans="1:12">
      <c r="A17">
        <v>0</v>
      </c>
      <c r="B17">
        <f t="shared" si="0"/>
        <v>0.5</v>
      </c>
      <c r="L17">
        <f>2/5</f>
        <v>0.4</v>
      </c>
    </row>
    <row r="18" spans="1:12">
      <c r="A18">
        <f t="shared" si="1"/>
        <v>0.2</v>
      </c>
      <c r="B18">
        <f t="shared" si="0"/>
        <v>0.37983999999999996</v>
      </c>
    </row>
    <row r="19" spans="1:12">
      <c r="A19" s="6">
        <f t="shared" si="1"/>
        <v>0.4</v>
      </c>
      <c r="B19" s="6">
        <f t="shared" si="0"/>
        <v>0.14383999999999997</v>
      </c>
    </row>
    <row r="20" spans="1:12">
      <c r="A20" s="6">
        <f t="shared" si="1"/>
        <v>0.60000000000000009</v>
      </c>
      <c r="B20" s="6">
        <f t="shared" si="0"/>
        <v>-0.18976000000000015</v>
      </c>
    </row>
    <row r="21" spans="1:12">
      <c r="A21">
        <f t="shared" si="1"/>
        <v>0.8</v>
      </c>
      <c r="B21">
        <f t="shared" si="0"/>
        <v>-0.5873600000000001</v>
      </c>
    </row>
    <row r="22" spans="1:12">
      <c r="A22">
        <f t="shared" si="1"/>
        <v>1</v>
      </c>
      <c r="B22">
        <f t="shared" si="0"/>
        <v>-1</v>
      </c>
    </row>
    <row r="23" spans="1:12">
      <c r="A23">
        <f t="shared" si="1"/>
        <v>1.2</v>
      </c>
      <c r="B23">
        <f t="shared" si="0"/>
        <v>-1.3633600000000001</v>
      </c>
    </row>
    <row r="24" spans="1:12">
      <c r="A24">
        <f t="shared" si="1"/>
        <v>1.4</v>
      </c>
      <c r="B24">
        <f t="shared" si="0"/>
        <v>-1.5977600000000001</v>
      </c>
    </row>
    <row r="25" spans="1:12">
      <c r="A25">
        <f t="shared" si="1"/>
        <v>1.5999999999999999</v>
      </c>
      <c r="B25">
        <f t="shared" si="0"/>
        <v>-1.6081599999999998</v>
      </c>
    </row>
    <row r="26" spans="1:12">
      <c r="A26">
        <f t="shared" si="1"/>
        <v>1.7999999999999998</v>
      </c>
      <c r="B26">
        <f t="shared" si="0"/>
        <v>-1.2841600000000009</v>
      </c>
    </row>
    <row r="27" spans="1:12">
      <c r="A27" s="6">
        <f t="shared" si="1"/>
        <v>1.9999999999999998</v>
      </c>
      <c r="B27" s="6">
        <f t="shared" si="0"/>
        <v>-0.50000000000000022</v>
      </c>
    </row>
    <row r="28" spans="1:12">
      <c r="A28" s="6">
        <f t="shared" si="1"/>
        <v>2.1999999999999997</v>
      </c>
      <c r="B28" s="6">
        <f t="shared" si="0"/>
        <v>0.88543999999999756</v>
      </c>
    </row>
    <row r="29" spans="1:12">
      <c r="A29">
        <f t="shared" si="1"/>
        <v>2.4</v>
      </c>
      <c r="B29">
        <f t="shared" si="0"/>
        <v>3.0286399999999984</v>
      </c>
    </row>
    <row r="30" spans="1:12">
      <c r="A30">
        <f t="shared" si="1"/>
        <v>2.6</v>
      </c>
      <c r="B30">
        <f t="shared" si="0"/>
        <v>6.1014400000000046</v>
      </c>
    </row>
    <row r="31" spans="1:12">
      <c r="A31">
        <f t="shared" si="1"/>
        <v>2.8000000000000003</v>
      </c>
      <c r="B31">
        <f t="shared" si="0"/>
        <v>10.29104000000001</v>
      </c>
    </row>
    <row r="32" spans="1:12">
      <c r="A32">
        <f t="shared" si="1"/>
        <v>3.0000000000000004</v>
      </c>
      <c r="B32">
        <f t="shared" si="0"/>
        <v>15.800000000000017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8742-FD58-40D8-A1F5-087D174C5D64}">
  <dimension ref="A1:M15"/>
  <sheetViews>
    <sheetView workbookViewId="0">
      <selection activeCell="C10" sqref="C10"/>
    </sheetView>
  </sheetViews>
  <sheetFormatPr defaultRowHeight="15"/>
  <cols>
    <col min="1" max="1" width="15.85546875" bestFit="1" customWidth="1"/>
    <col min="2" max="2" width="17.85546875" bestFit="1" customWidth="1"/>
    <col min="3" max="3" width="9.28515625" bestFit="1" customWidth="1"/>
    <col min="4" max="4" width="17.85546875" bestFit="1" customWidth="1"/>
    <col min="7" max="7" width="15.7109375" bestFit="1" customWidth="1"/>
    <col min="8" max="8" width="10" bestFit="1" customWidth="1"/>
    <col min="9" max="9" width="11" bestFit="1" customWidth="1"/>
    <col min="10" max="10" width="16.7109375" bestFit="1" customWidth="1"/>
    <col min="12" max="12" width="10" bestFit="1" customWidth="1"/>
    <col min="13" max="13" width="9.28515625" bestFit="1" customWidth="1"/>
  </cols>
  <sheetData>
    <row r="1" spans="1:13">
      <c r="A1">
        <v>36929367250</v>
      </c>
      <c r="B1">
        <f>42839000*PI()</f>
        <v>134582687.68713313</v>
      </c>
      <c r="D1">
        <f>232612300*PI()</f>
        <v>730773092.81462502</v>
      </c>
      <c r="E1">
        <v>22284485750</v>
      </c>
      <c r="G1">
        <v>71082434515</v>
      </c>
      <c r="H1">
        <f>123757360*PI()</f>
        <v>388795213.00366729</v>
      </c>
      <c r="J1">
        <f>6554020*PI()</f>
        <v>20590061.083480574</v>
      </c>
      <c r="K1">
        <v>3797714387</v>
      </c>
    </row>
    <row r="2" spans="1:13">
      <c r="A2">
        <v>46234251</v>
      </c>
      <c r="B2">
        <v>168477</v>
      </c>
      <c r="D2">
        <v>505431</v>
      </c>
      <c r="E2">
        <v>15411417</v>
      </c>
      <c r="G2">
        <v>92468502</v>
      </c>
      <c r="H2">
        <v>505431</v>
      </c>
      <c r="J2">
        <v>168477</v>
      </c>
      <c r="K2">
        <v>30822834</v>
      </c>
    </row>
    <row r="3" spans="1:13">
      <c r="A3">
        <f>(-1)*(A1/A2)</f>
        <v>-798.74479311885034</v>
      </c>
      <c r="B3">
        <f>SUM(B1:B2)</f>
        <v>134751164.68713313</v>
      </c>
      <c r="D3">
        <f>(-1)*(D1/D2)</f>
        <v>-1445.8414557370345</v>
      </c>
      <c r="E3">
        <f>SUM(E1:E2)</f>
        <v>22299897167</v>
      </c>
      <c r="G3">
        <f>(-1)*(G1/G2)</f>
        <v>-768.72051539236577</v>
      </c>
      <c r="H3">
        <f>SUM(H1:H2)</f>
        <v>389300644.00366729</v>
      </c>
      <c r="J3">
        <f>(-1)*(J1/J2)</f>
        <v>-122.21289008873956</v>
      </c>
      <c r="K3">
        <f>SUM(K1:K2)</f>
        <v>3828537221</v>
      </c>
    </row>
    <row r="5" spans="1:13">
      <c r="A5" s="5">
        <f>A3+B3</f>
        <v>134750365.94234002</v>
      </c>
      <c r="B5" s="5" t="s">
        <v>40</v>
      </c>
      <c r="C5" s="5"/>
      <c r="D5" s="5">
        <f>D3+E3</f>
        <v>22299895721.158543</v>
      </c>
      <c r="E5" s="5" t="s">
        <v>38</v>
      </c>
      <c r="F5" s="5"/>
      <c r="G5" s="5">
        <f>G3+H3</f>
        <v>389299875.28315192</v>
      </c>
      <c r="H5" s="5" t="s">
        <v>39</v>
      </c>
      <c r="I5" s="5"/>
      <c r="J5" s="5">
        <f>J3+K3</f>
        <v>3828537098.7871099</v>
      </c>
      <c r="K5" s="5" t="s">
        <v>1</v>
      </c>
      <c r="L5" s="5"/>
      <c r="M5" s="5">
        <v>-6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>
        <v>-6</v>
      </c>
      <c r="B7" s="5" t="s">
        <v>40</v>
      </c>
      <c r="C7" s="5"/>
      <c r="D7" s="5">
        <v>1.0511699999999999</v>
      </c>
      <c r="E7" s="5" t="s">
        <v>38</v>
      </c>
      <c r="F7" s="5"/>
      <c r="G7" s="5">
        <v>0.57515000000000005</v>
      </c>
      <c r="H7" s="5" t="s">
        <v>39</v>
      </c>
      <c r="I7" s="5"/>
      <c r="J7" s="5">
        <v>0.2097</v>
      </c>
      <c r="K7" s="5" t="s">
        <v>1</v>
      </c>
      <c r="L7" s="5"/>
      <c r="M7" s="5">
        <v>6.8904999999999994E-2</v>
      </c>
    </row>
    <row r="9" spans="1:13">
      <c r="A9" t="s">
        <v>1</v>
      </c>
      <c r="B9" t="s">
        <v>42</v>
      </c>
      <c r="C9" t="s">
        <v>41</v>
      </c>
    </row>
    <row r="10" spans="1:13">
      <c r="A10" s="5">
        <v>0</v>
      </c>
      <c r="B10">
        <f>0+ (-6*(((A10 -0.1)/(0 -0.1)))*(((A10 -0.3)/(0 -0.3)))*(((A10 -0.6)/(0 -0.6)))*(((A10 -1)/(0 -1))))+ (-5.8949*(((A10 -0)/(0.1 -0)))*(((A10 -0.3)/(0.1 -0.3)))*(((A10 -0.6)/(0.1 -0.6)))*(((A10 -1)/(0.1 -1))))+ (-5.6501*(((A10 -0)/(0.3 -0)))*(((A10 -0.1)/(0.3 -0.1)))*(((A10 -0.6)/(0.3 -0.6)))*(((A10 -1)/(0.3 -1))))+ (-5.1779*(((A10 -0)/(0.6 -0)))*(((A10 -0.1)/(0.6 -0.1)))*(((A10 -0.3)/(0.6 -0.3)))*(((A10 -1)/(0.6 -1))))+ (-4.2817*(((A10 -0)/(1 -0)))*(((A10 -0.1)/(1 -0.1)))*(((A10 -0.3)/(1 -0.3)))*(((A10 -0.6)/(1 -0.6))))</f>
        <v>-6</v>
      </c>
      <c r="C10" s="5">
        <f>($M$7*A10^4) + ($J$7*A10^3) + ($G$7*A10^2) + ($D$7*A10) + $A$7</f>
        <v>-6</v>
      </c>
    </row>
    <row r="11" spans="1:13">
      <c r="A11" s="5">
        <v>0.1</v>
      </c>
      <c r="B11">
        <f>0+ (-6*(((A11 -0.1)/(0 -0.1)))*(((A11 -0.3)/(0 -0.3)))*(((A11 -0.6)/(0 -0.6)))*(((A11 -1)/(0 -1))))+ (-5.8949*(((A11 -0)/(0.1 -0)))*(((A11 -0.3)/(0.1 -0.3)))*(((A11 -0.6)/(0.1 -0.6)))*(((A11 -1)/(0.1 -1))))+ (-5.6501*(((A11 -0)/(0.3 -0)))*(((A11 -0.1)/(0.3 -0.1)))*(((A11 -0.6)/(0.3 -0.6)))*(((A11 -1)/(0.3 -1))))+ (-5.1779*(((A11 -0)/(0.6 -0)))*(((A11 -0.1)/(0.6 -0.1)))*(((A11 -0.3)/(0.6 -0.3)))*(((A11 -1)/(0.6 -1))))+ (-4.2817*(((A11 -0)/(1 -0)))*(((A11 -0.1)/(1 -0.1)))*(((A11 -0.3)/(1 -0.3)))*(((A11 -0.6)/(1 -0.6))))</f>
        <v>-5.8948999999999998</v>
      </c>
      <c r="C11" s="5">
        <f>($M$7*A11^4) + ($J$7*A11^3) + ($G$7*A11^2) + ($D$7*A11) + $A$7</f>
        <v>-5.8889149095000004</v>
      </c>
    </row>
    <row r="12" spans="1:13">
      <c r="A12" s="5">
        <v>0.3</v>
      </c>
      <c r="B12">
        <f>0+ (-6*(((A12 -0.1)/(0 -0.1)))*(((A12 -0.3)/(0 -0.3)))*(((A12 -0.6)/(0 -0.6)))*(((A12 -1)/(0 -1))))+ (-5.8949*(((A12 -0)/(0.1 -0)))*(((A12 -0.3)/(0.1 -0.3)))*(((A12 -0.6)/(0.1 -0.6)))*(((A12 -1)/(0.1 -1))))+ (-5.6501*(((A12 -0)/(0.3 -0)))*(((A12 -0.1)/(0.3 -0.1)))*(((A12 -0.6)/(0.3 -0.6)))*(((A12 -1)/(0.3 -1))))+ (-5.1779*(((A12 -0)/(0.6 -0)))*(((A12 -0.1)/(0.6 -0.1)))*(((A12 -0.3)/(0.6 -0.3)))*(((A12 -1)/(0.6 -1))))+ (-4.2817*(((A12 -0)/(1 -0)))*(((A12 -0.1)/(1 -0.1)))*(((A12 -0.3)/(1 -0.3)))*(((A12 -0.6)/(1 -0.6))))</f>
        <v>-5.6501000000000001</v>
      </c>
      <c r="C12" s="5">
        <f>($M$7*A12^4) + ($J$7*A12^3) + ($G$7*A12^2) + ($D$7*A12) + $A$7</f>
        <v>-5.6266654694999998</v>
      </c>
    </row>
    <row r="13" spans="1:13">
      <c r="A13" s="5">
        <v>0.6</v>
      </c>
      <c r="B13">
        <f>0+ (-6*(((A13 -0.1)/(0 -0.1)))*(((A13 -0.3)/(0 -0.3)))*(((A13 -0.6)/(0 -0.6)))*(((A13 -1)/(0 -1))))+ (-5.8949*(((A13 -0)/(0.1 -0)))*(((A13 -0.3)/(0.1 -0.3)))*(((A13 -0.6)/(0.1 -0.6)))*(((A13 -1)/(0.1 -1))))+ (-5.6501*(((A13 -0)/(0.3 -0)))*(((A13 -0.1)/(0.3 -0.1)))*(((A13 -0.6)/(0.3 -0.6)))*(((A13 -1)/(0.3 -1))))+ (-5.1779*(((A13 -0)/(0.6 -0)))*(((A13 -0.1)/(0.6 -0.1)))*(((A13 -0.3)/(0.6 -0.3)))*(((A13 -1)/(0.6 -1))))+ (-4.2817*(((A13 -0)/(1 -0)))*(((A13 -0.1)/(1 -0.1)))*(((A13 -0.3)/(1 -0.3)))*(((A13 -0.6)/(1 -0.6))))</f>
        <v>-5.1779000000000002</v>
      </c>
      <c r="C13" s="5">
        <f>($M$7*A13^4) + ($J$7*A13^3) + ($G$7*A13^2) + ($D$7*A13) + $A$7</f>
        <v>-5.1080187119999998</v>
      </c>
    </row>
    <row r="14" spans="1:13">
      <c r="A14" s="5">
        <v>1</v>
      </c>
      <c r="B14">
        <f>0+ (-6*(((A14 -0.1)/(0 -0.1)))*(((A14 -0.3)/(0 -0.3)))*(((A14 -0.6)/(0 -0.6)))*(((A14 -1)/(0 -1))))+ (-5.8949*(((A14 -0)/(0.1 -0)))*(((A14 -0.3)/(0.1 -0.3)))*(((A14 -0.6)/(0.1 -0.6)))*(((A14 -1)/(0.1 -1))))+ (-5.6501*(((A14 -0)/(0.3 -0)))*(((A14 -0.1)/(0.3 -0.1)))*(((A14 -0.6)/(0.3 -0.6)))*(((A14 -1)/(0.3 -1))))+ (-5.1779*(((A14 -0)/(0.6 -0)))*(((A14 -0.1)/(0.6 -0.1)))*(((A14 -0.3)/(0.6 -0.3)))*(((A14 -1)/(0.6 -1))))+ (-4.2817*(((A14 -0)/(1 -0)))*(((A14 -0.1)/(1 -0.1)))*(((A14 -0.3)/(1 -0.3)))*(((A14 -0.6)/(1 -0.6))))</f>
        <v>-4.2816999999999998</v>
      </c>
      <c r="C14" s="5">
        <f>($M$7*A14^4) + ($J$7*A14^3) + ($G$7*A14^2) + ($D$7*A14) + $A$7</f>
        <v>-4.0950749999999996</v>
      </c>
    </row>
    <row r="15" spans="1:13">
      <c r="A15" s="5"/>
      <c r="B15" s="5"/>
      <c r="C15" s="5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E38C-6A26-411C-9AA8-77FE3248DCEA}">
  <dimension ref="A1:E13"/>
  <sheetViews>
    <sheetView workbookViewId="0">
      <selection activeCell="C2" sqref="C2"/>
    </sheetView>
  </sheetViews>
  <sheetFormatPr defaultRowHeight="15"/>
  <sheetData>
    <row r="1" spans="1:5">
      <c r="A1">
        <v>-3.5</v>
      </c>
      <c r="B1">
        <v>0.5</v>
      </c>
      <c r="C1">
        <v>1</v>
      </c>
      <c r="D1">
        <f>B1*C1</f>
        <v>0.5</v>
      </c>
      <c r="E1">
        <f>A1+D1</f>
        <v>-3</v>
      </c>
    </row>
    <row r="2" spans="1:5">
      <c r="A2">
        <v>-3.5</v>
      </c>
      <c r="B2">
        <v>0.5</v>
      </c>
      <c r="C2">
        <v>2</v>
      </c>
      <c r="D2">
        <f t="shared" ref="D2:D13" si="0">B2*C2</f>
        <v>1</v>
      </c>
      <c r="E2">
        <f t="shared" ref="E2:E13" si="1">A2+D2</f>
        <v>-2.5</v>
      </c>
    </row>
    <row r="3" spans="1:5">
      <c r="A3">
        <v>-3.5</v>
      </c>
      <c r="B3">
        <v>0.5</v>
      </c>
      <c r="C3">
        <v>3</v>
      </c>
      <c r="D3">
        <f t="shared" si="0"/>
        <v>1.5</v>
      </c>
      <c r="E3">
        <f t="shared" si="1"/>
        <v>-2</v>
      </c>
    </row>
    <row r="4" spans="1:5">
      <c r="A4">
        <v>-3.5</v>
      </c>
      <c r="B4">
        <v>0.5</v>
      </c>
      <c r="C4">
        <v>4</v>
      </c>
      <c r="D4">
        <f t="shared" si="0"/>
        <v>2</v>
      </c>
      <c r="E4">
        <f t="shared" si="1"/>
        <v>-1.5</v>
      </c>
    </row>
    <row r="5" spans="1:5">
      <c r="A5">
        <v>-3.5</v>
      </c>
      <c r="B5">
        <v>0.5</v>
      </c>
      <c r="C5">
        <v>5</v>
      </c>
      <c r="D5">
        <f t="shared" si="0"/>
        <v>2.5</v>
      </c>
      <c r="E5">
        <f t="shared" si="1"/>
        <v>-1</v>
      </c>
    </row>
    <row r="6" spans="1:5">
      <c r="A6">
        <v>-3.5</v>
      </c>
      <c r="B6">
        <v>0.5</v>
      </c>
      <c r="C6">
        <v>6</v>
      </c>
      <c r="D6">
        <f t="shared" si="0"/>
        <v>3</v>
      </c>
      <c r="E6">
        <f t="shared" si="1"/>
        <v>-0.5</v>
      </c>
    </row>
    <row r="7" spans="1:5">
      <c r="A7">
        <v>-3.5</v>
      </c>
      <c r="B7">
        <v>0.5</v>
      </c>
      <c r="C7">
        <v>7</v>
      </c>
      <c r="D7">
        <f t="shared" si="0"/>
        <v>3.5</v>
      </c>
      <c r="E7">
        <f t="shared" si="1"/>
        <v>0</v>
      </c>
    </row>
    <row r="8" spans="1:5">
      <c r="A8">
        <v>-3.5</v>
      </c>
      <c r="B8">
        <v>0.5</v>
      </c>
      <c r="C8">
        <v>8</v>
      </c>
      <c r="D8">
        <f t="shared" si="0"/>
        <v>4</v>
      </c>
      <c r="E8">
        <f t="shared" si="1"/>
        <v>0.5</v>
      </c>
    </row>
    <row r="9" spans="1:5">
      <c r="A9">
        <v>-3.5</v>
      </c>
      <c r="B9">
        <v>0.5</v>
      </c>
      <c r="C9">
        <v>9</v>
      </c>
      <c r="D9">
        <f t="shared" si="0"/>
        <v>4.5</v>
      </c>
      <c r="E9">
        <f t="shared" si="1"/>
        <v>1</v>
      </c>
    </row>
    <row r="10" spans="1:5">
      <c r="A10">
        <v>-3.5</v>
      </c>
      <c r="B10">
        <v>0.5</v>
      </c>
      <c r="C10">
        <v>10</v>
      </c>
      <c r="D10">
        <f t="shared" si="0"/>
        <v>5</v>
      </c>
      <c r="E10">
        <f t="shared" si="1"/>
        <v>1.5</v>
      </c>
    </row>
    <row r="11" spans="1:5">
      <c r="A11">
        <v>-3.5</v>
      </c>
      <c r="B11">
        <v>0.5</v>
      </c>
      <c r="C11">
        <v>11</v>
      </c>
      <c r="D11">
        <f t="shared" si="0"/>
        <v>5.5</v>
      </c>
      <c r="E11">
        <f t="shared" si="1"/>
        <v>2</v>
      </c>
    </row>
    <row r="12" spans="1:5">
      <c r="A12">
        <v>-3.5</v>
      </c>
      <c r="B12">
        <v>0.5</v>
      </c>
      <c r="C12">
        <v>12</v>
      </c>
      <c r="D12">
        <f t="shared" si="0"/>
        <v>6</v>
      </c>
      <c r="E12">
        <f t="shared" si="1"/>
        <v>2.5</v>
      </c>
    </row>
    <row r="13" spans="1:5">
      <c r="A13">
        <v>-3.5</v>
      </c>
      <c r="B13">
        <v>0.5</v>
      </c>
      <c r="C13">
        <v>13</v>
      </c>
      <c r="D13">
        <f t="shared" si="0"/>
        <v>6.5</v>
      </c>
      <c r="E13">
        <f t="shared" si="1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F8F4-5F6C-4F57-AB30-D05FEB1EFE0F}">
  <dimension ref="A1:L31"/>
  <sheetViews>
    <sheetView tabSelected="1" workbookViewId="0"/>
  </sheetViews>
  <sheetFormatPr defaultRowHeight="15"/>
  <cols>
    <col min="1" max="1" width="12.5703125" bestFit="1" customWidth="1"/>
    <col min="2" max="2" width="18.140625" customWidth="1"/>
    <col min="3" max="3" width="17.5703125" customWidth="1"/>
    <col min="4" max="4" width="20.140625" customWidth="1"/>
    <col min="5" max="5" width="27.5703125" bestFit="1" customWidth="1"/>
    <col min="6" max="6" width="13.7109375" bestFit="1" customWidth="1"/>
    <col min="7" max="7" width="24.7109375" bestFit="1" customWidth="1"/>
    <col min="8" max="8" width="16.42578125" customWidth="1"/>
    <col min="9" max="9" width="28.5703125" bestFit="1" customWidth="1"/>
    <col min="10" max="10" width="17" customWidth="1"/>
    <col min="11" max="11" width="17.5703125" bestFit="1" customWidth="1"/>
    <col min="12" max="12" width="31.140625" bestFit="1" customWidth="1"/>
  </cols>
  <sheetData>
    <row r="1" spans="1:12" s="7" customFormat="1">
      <c r="A1" s="7" t="s">
        <v>61</v>
      </c>
    </row>
    <row r="2" spans="1:12" s="7" customFormat="1">
      <c r="A2" s="7" t="s">
        <v>65</v>
      </c>
    </row>
    <row r="3" spans="1:12">
      <c r="A3" s="11" t="s">
        <v>1</v>
      </c>
      <c r="B3" s="11" t="s">
        <v>59</v>
      </c>
      <c r="C3" s="11" t="s">
        <v>60</v>
      </c>
      <c r="D3" s="12" t="s">
        <v>51</v>
      </c>
      <c r="E3" s="12" t="s">
        <v>52</v>
      </c>
      <c r="F3" s="12" t="s">
        <v>53</v>
      </c>
      <c r="G3" s="12" t="s">
        <v>54</v>
      </c>
      <c r="H3" s="12" t="s">
        <v>55</v>
      </c>
      <c r="I3" s="12" t="s">
        <v>56</v>
      </c>
      <c r="J3" s="11" t="s">
        <v>50</v>
      </c>
      <c r="K3" s="12" t="s">
        <v>57</v>
      </c>
      <c r="L3" s="12" t="s">
        <v>58</v>
      </c>
    </row>
    <row r="4" spans="1:12">
      <c r="A4" s="10">
        <v>1.8</v>
      </c>
      <c r="B4" s="10">
        <f>A4*EXP(A4)</f>
        <v>10.889365435943304</v>
      </c>
      <c r="C4" s="10">
        <f>A4*EXP(A4) + EXP(A4)</f>
        <v>16.93901290035625</v>
      </c>
      <c r="D4">
        <v>16.939003212100001</v>
      </c>
      <c r="E4" s="10">
        <v>9.6881999999999998E-6</v>
      </c>
      <c r="F4" s="10">
        <v>16.939017740099999</v>
      </c>
      <c r="G4" s="10">
        <v>4.8396999999999996E-6</v>
      </c>
      <c r="H4" s="10">
        <v>16.939003229699999</v>
      </c>
      <c r="I4" s="10">
        <v>9.6707000000000004E-6</v>
      </c>
      <c r="J4" s="10">
        <f>(A4+2)*EXP(A4)</f>
        <v>22.988660364769196</v>
      </c>
      <c r="K4" s="10">
        <v>22.988663289400002</v>
      </c>
      <c r="L4" s="10">
        <v>2.9247000000000001E-6</v>
      </c>
    </row>
    <row r="5" spans="1:12">
      <c r="A5" s="10">
        <v>1.9</v>
      </c>
      <c r="B5" s="10">
        <f>A5*EXP(A5)</f>
        <v>12.703199440330609</v>
      </c>
      <c r="C5" s="10">
        <f>A5*EXP(A5) + EXP(A5)</f>
        <v>19.389093882609878</v>
      </c>
      <c r="D5">
        <v>19.389082952399999</v>
      </c>
      <c r="E5" s="10">
        <v>1.0930200000000001E-5</v>
      </c>
      <c r="F5" s="10">
        <v>19.389099342800002</v>
      </c>
      <c r="G5" s="10">
        <v>5.4600999999999996E-6</v>
      </c>
      <c r="H5" s="10">
        <v>19.389082972200001</v>
      </c>
      <c r="I5" s="10">
        <v>1.09104E-5</v>
      </c>
      <c r="J5" s="10">
        <f>(A5+2)*EXP(A5)</f>
        <v>26.074988324889148</v>
      </c>
      <c r="K5" s="10">
        <v>26.074991613000002</v>
      </c>
      <c r="L5" s="10">
        <v>3.2880999999999999E-6</v>
      </c>
    </row>
    <row r="6" spans="1:12">
      <c r="A6" s="10">
        <v>2</v>
      </c>
      <c r="B6" s="10">
        <f>A6*EXP(A6)</f>
        <v>14.778112197861301</v>
      </c>
      <c r="C6" s="10">
        <f>A6*EXP(A6) + EXP(A6)</f>
        <v>22.167168296791949</v>
      </c>
      <c r="D6">
        <v>22.1671559706</v>
      </c>
      <c r="E6" s="10">
        <v>1.2326200000000001E-5</v>
      </c>
      <c r="F6" s="10">
        <v>22.1671744543</v>
      </c>
      <c r="G6" s="10">
        <v>6.1574999999999999E-6</v>
      </c>
      <c r="H6" s="10">
        <v>22.167155992800001</v>
      </c>
      <c r="I6" s="10">
        <v>1.2303999999999999E-5</v>
      </c>
      <c r="J6" s="10">
        <f>(A6+2)*EXP(A6)</f>
        <v>29.556224395722602</v>
      </c>
      <c r="K6" s="10">
        <v>29.556228089000001</v>
      </c>
      <c r="L6" s="10">
        <v>3.6932999999999999E-6</v>
      </c>
    </row>
    <row r="7" spans="1:12">
      <c r="A7" s="10">
        <v>2.1</v>
      </c>
      <c r="B7" s="10">
        <f>A7*EXP(A7)</f>
        <v>17.148956816392069</v>
      </c>
      <c r="C7" s="10">
        <f>A7*EXP(A7) + EXP(A7)</f>
        <v>25.315126728959719</v>
      </c>
      <c r="D7">
        <v>25.315112834000001</v>
      </c>
      <c r="E7" s="10">
        <v>1.3895E-5</v>
      </c>
      <c r="F7" s="10">
        <v>25.315133670200002</v>
      </c>
      <c r="G7" s="10">
        <v>6.9411999999999997E-6</v>
      </c>
      <c r="H7" s="10">
        <v>25.315112858900001</v>
      </c>
      <c r="I7" s="10">
        <v>1.38701E-5</v>
      </c>
      <c r="J7" s="10">
        <f>(A7+2)*EXP(A7)</f>
        <v>33.481296641527372</v>
      </c>
      <c r="K7" s="10">
        <v>33.481300789599999</v>
      </c>
      <c r="L7" s="10">
        <v>4.1481000000000001E-6</v>
      </c>
    </row>
    <row r="8" spans="1:12">
      <c r="A8" s="10">
        <v>2.2000000000000002</v>
      </c>
      <c r="B8" s="10">
        <f>A8*EXP(A8)</f>
        <v>19.855029698755072</v>
      </c>
      <c r="C8" s="10">
        <f>A8*EXP(A8) + EXP(A8)</f>
        <v>28.880043198189192</v>
      </c>
      <c r="D8">
        <v>28.8800275408</v>
      </c>
      <c r="E8" s="10">
        <v>1.56574E-5</v>
      </c>
      <c r="F8" s="10">
        <v>28.880051019900002</v>
      </c>
      <c r="G8" s="10">
        <v>7.8217E-6</v>
      </c>
      <c r="H8" s="10">
        <v>28.880027568799999</v>
      </c>
      <c r="I8" s="10">
        <v>1.56294E-5</v>
      </c>
      <c r="J8" s="10">
        <f>(A8+2)*EXP(A8)</f>
        <v>37.905056697623316</v>
      </c>
      <c r="K8" s="10">
        <v>37.905061354600001</v>
      </c>
      <c r="L8" s="10">
        <v>4.6569999999999996E-6</v>
      </c>
    </row>
    <row r="10" spans="1:12">
      <c r="A10" s="7" t="s">
        <v>62</v>
      </c>
    </row>
    <row r="11" spans="1:12" s="7" customFormat="1"/>
    <row r="12" spans="1:12">
      <c r="A12" s="11" t="s">
        <v>1</v>
      </c>
      <c r="B12" s="11" t="s">
        <v>59</v>
      </c>
      <c r="C12" s="11" t="s">
        <v>60</v>
      </c>
      <c r="D12" s="12" t="s">
        <v>51</v>
      </c>
      <c r="E12" s="12" t="s">
        <v>52</v>
      </c>
      <c r="F12" s="12" t="s">
        <v>53</v>
      </c>
      <c r="G12" s="12" t="s">
        <v>54</v>
      </c>
      <c r="H12" s="12" t="s">
        <v>55</v>
      </c>
      <c r="I12" s="12" t="s">
        <v>56</v>
      </c>
      <c r="J12" s="11" t="s">
        <v>50</v>
      </c>
      <c r="K12" s="12" t="s">
        <v>57</v>
      </c>
      <c r="L12" s="12" t="s">
        <v>58</v>
      </c>
    </row>
    <row r="13" spans="1:12">
      <c r="A13" s="10">
        <v>2</v>
      </c>
      <c r="B13" s="10">
        <f>A13*EXP(A13)</f>
        <v>14.778112197861301</v>
      </c>
      <c r="C13" s="10">
        <f>A13*EXP(A13) + EXP(A13)</f>
        <v>22.167168296791949</v>
      </c>
      <c r="D13" s="7">
        <v>22.1671559706</v>
      </c>
      <c r="E13" s="10">
        <v>1.2326200000000001E-5</v>
      </c>
      <c r="F13" s="10">
        <v>22.1671744543</v>
      </c>
      <c r="G13" s="10">
        <v>6.1574999999999999E-6</v>
      </c>
      <c r="H13" s="10">
        <v>22.167155992800001</v>
      </c>
      <c r="I13" s="10">
        <v>1.2303999999999999E-5</v>
      </c>
      <c r="J13" s="10">
        <f>(A13+2)*EXP(A13)</f>
        <v>29.556224395722602</v>
      </c>
      <c r="K13" s="10">
        <v>29.556228089000001</v>
      </c>
      <c r="L13" s="10">
        <v>3.6932999999999999E-6</v>
      </c>
    </row>
    <row r="14" spans="1:12">
      <c r="A14" s="10">
        <v>2.1</v>
      </c>
      <c r="B14" s="10">
        <f>A14*EXP(A14)</f>
        <v>17.148956816392069</v>
      </c>
      <c r="C14" s="10">
        <f>A14*EXP(A14) + EXP(A14)</f>
        <v>25.315126728959719</v>
      </c>
      <c r="D14" s="7">
        <v>25.315112834000001</v>
      </c>
      <c r="E14" s="10">
        <v>1.3895E-5</v>
      </c>
      <c r="F14" s="10">
        <v>25.315133670200002</v>
      </c>
      <c r="G14" s="10">
        <v>6.9411999999999997E-6</v>
      </c>
      <c r="H14" s="10">
        <v>25.315112858900001</v>
      </c>
      <c r="I14" s="10">
        <v>1.38701E-5</v>
      </c>
      <c r="J14" s="10">
        <f>(A14+2)*EXP(A14)</f>
        <v>33.481296641527372</v>
      </c>
      <c r="K14" s="10">
        <v>33.481300789599999</v>
      </c>
      <c r="L14" s="10">
        <v>4.1481000000000001E-6</v>
      </c>
    </row>
    <row r="15" spans="1:12">
      <c r="A15" s="10">
        <v>2.2000000000000002</v>
      </c>
      <c r="B15" s="10">
        <f>A15*EXP(A15)</f>
        <v>19.855029698755072</v>
      </c>
      <c r="C15" s="10">
        <f>A15*EXP(A15) + EXP(A15)</f>
        <v>28.880043198189192</v>
      </c>
      <c r="D15" s="7">
        <v>28.8800275408</v>
      </c>
      <c r="E15" s="10">
        <v>1.56574E-5</v>
      </c>
      <c r="F15" s="10">
        <v>28.880051019900002</v>
      </c>
      <c r="G15" s="10">
        <v>7.8217E-6</v>
      </c>
      <c r="H15" s="10">
        <v>28.880027568799999</v>
      </c>
      <c r="I15" s="10">
        <v>1.56294E-5</v>
      </c>
      <c r="J15" s="10">
        <f>(A15+2)*EXP(A15)</f>
        <v>37.905056697623316</v>
      </c>
      <c r="K15" s="10">
        <v>37.905061354600001</v>
      </c>
      <c r="L15" s="10">
        <v>4.6569999999999996E-6</v>
      </c>
    </row>
    <row r="17" spans="1:12">
      <c r="A17" s="7" t="s">
        <v>64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 t="s">
        <v>63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11" t="s">
        <v>1</v>
      </c>
      <c r="B19" s="11" t="s">
        <v>59</v>
      </c>
      <c r="C19" s="11" t="s">
        <v>60</v>
      </c>
      <c r="D19" s="12" t="s">
        <v>51</v>
      </c>
      <c r="E19" s="12" t="s">
        <v>52</v>
      </c>
      <c r="F19" s="12" t="s">
        <v>53</v>
      </c>
      <c r="G19" s="12" t="s">
        <v>54</v>
      </c>
      <c r="H19" s="12" t="s">
        <v>55</v>
      </c>
      <c r="I19" s="12" t="s">
        <v>56</v>
      </c>
      <c r="J19" s="11" t="s">
        <v>50</v>
      </c>
      <c r="K19" s="12" t="s">
        <v>57</v>
      </c>
      <c r="L19" s="12" t="s">
        <v>58</v>
      </c>
    </row>
    <row r="20" spans="1:12">
      <c r="A20" s="10">
        <v>1.8</v>
      </c>
      <c r="B20" s="10">
        <f>A20*EXP(A20)</f>
        <v>10.889365435943304</v>
      </c>
      <c r="C20" s="10">
        <v>0</v>
      </c>
      <c r="D20" s="7">
        <v>16.939003212100001</v>
      </c>
      <c r="E20" s="10">
        <v>0</v>
      </c>
      <c r="F20" s="10">
        <v>16.939017740099999</v>
      </c>
      <c r="G20" s="10">
        <v>0</v>
      </c>
      <c r="H20" s="10">
        <v>16.939003229699999</v>
      </c>
      <c r="I20" s="10">
        <v>0</v>
      </c>
      <c r="J20" s="10">
        <v>0</v>
      </c>
      <c r="K20" s="10">
        <v>22.988663289400002</v>
      </c>
      <c r="L20" s="10">
        <v>0</v>
      </c>
    </row>
    <row r="21" spans="1:12">
      <c r="A21" s="10">
        <v>1.9</v>
      </c>
      <c r="B21" s="10">
        <f>A21*EXP(A21)</f>
        <v>12.703199440330609</v>
      </c>
      <c r="C21" s="10">
        <v>0</v>
      </c>
      <c r="D21" s="7">
        <v>19.389082952399999</v>
      </c>
      <c r="E21" s="10">
        <v>0</v>
      </c>
      <c r="F21" s="10">
        <v>19.389099342800002</v>
      </c>
      <c r="G21" s="10">
        <v>0</v>
      </c>
      <c r="H21" s="10">
        <v>19.389082972200001</v>
      </c>
      <c r="I21" s="10">
        <v>0</v>
      </c>
      <c r="J21" s="10">
        <v>0</v>
      </c>
      <c r="K21" s="10">
        <v>26.074991613000002</v>
      </c>
      <c r="L21" s="10">
        <v>0</v>
      </c>
    </row>
    <row r="22" spans="1:12">
      <c r="A22" s="10">
        <v>2</v>
      </c>
      <c r="B22" s="10">
        <f>A22*EXP(A22)</f>
        <v>14.778112197861301</v>
      </c>
      <c r="C22" s="10">
        <v>0</v>
      </c>
      <c r="D22" s="7">
        <v>22.1671559706</v>
      </c>
      <c r="E22" s="10">
        <v>0</v>
      </c>
      <c r="F22" s="10">
        <v>22.1671744543</v>
      </c>
      <c r="G22" s="10">
        <v>0</v>
      </c>
      <c r="H22" s="10">
        <v>22.167155992800001</v>
      </c>
      <c r="I22" s="10">
        <v>0</v>
      </c>
      <c r="J22" s="10">
        <v>0</v>
      </c>
      <c r="K22" s="10">
        <v>29.556228089000001</v>
      </c>
      <c r="L22" s="10">
        <v>0</v>
      </c>
    </row>
    <row r="23" spans="1:12">
      <c r="A23" s="10">
        <v>2.1</v>
      </c>
      <c r="B23" s="10">
        <f>A23*EXP(A23)</f>
        <v>17.148956816392069</v>
      </c>
      <c r="C23" s="10">
        <v>0</v>
      </c>
      <c r="D23" s="7">
        <v>25.315112834000001</v>
      </c>
      <c r="E23" s="10">
        <v>0</v>
      </c>
      <c r="F23" s="10">
        <v>25.315133670200002</v>
      </c>
      <c r="G23" s="10">
        <v>0</v>
      </c>
      <c r="H23" s="10">
        <v>25.315112858900001</v>
      </c>
      <c r="I23" s="10">
        <v>0</v>
      </c>
      <c r="J23" s="10">
        <v>0</v>
      </c>
      <c r="K23" s="10">
        <v>33.481300789599999</v>
      </c>
      <c r="L23" s="10">
        <v>0</v>
      </c>
    </row>
    <row r="24" spans="1:12">
      <c r="A24" s="10">
        <v>2.2000000000000002</v>
      </c>
      <c r="B24" s="10">
        <f>A24*EXP(A24)</f>
        <v>19.855029698755072</v>
      </c>
      <c r="C24" s="10">
        <v>0</v>
      </c>
      <c r="D24" s="7">
        <v>28.8800275408</v>
      </c>
      <c r="E24" s="10">
        <v>0</v>
      </c>
      <c r="F24" s="10">
        <v>28.880051019900002</v>
      </c>
      <c r="G24" s="10">
        <v>0</v>
      </c>
      <c r="H24" s="10">
        <v>28.880027568799999</v>
      </c>
      <c r="I24" s="10">
        <v>0</v>
      </c>
      <c r="J24" s="10">
        <v>0</v>
      </c>
      <c r="K24" s="10">
        <v>37.905061354600001</v>
      </c>
      <c r="L24" s="10">
        <v>0</v>
      </c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 t="s">
        <v>62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s="7" customFormat="1">
      <c r="A27" s="7" t="s">
        <v>63</v>
      </c>
    </row>
    <row r="28" spans="1:12">
      <c r="A28" s="11" t="s">
        <v>1</v>
      </c>
      <c r="B28" s="11" t="s">
        <v>59</v>
      </c>
      <c r="C28" s="11" t="s">
        <v>60</v>
      </c>
      <c r="D28" s="12" t="s">
        <v>51</v>
      </c>
      <c r="E28" s="12" t="s">
        <v>52</v>
      </c>
      <c r="F28" s="12" t="s">
        <v>53</v>
      </c>
      <c r="G28" s="12" t="s">
        <v>54</v>
      </c>
      <c r="H28" s="12" t="s">
        <v>55</v>
      </c>
      <c r="I28" s="12" t="s">
        <v>56</v>
      </c>
      <c r="J28" s="11" t="s">
        <v>50</v>
      </c>
      <c r="K28" s="12" t="s">
        <v>57</v>
      </c>
      <c r="L28" s="12" t="s">
        <v>58</v>
      </c>
    </row>
    <row r="29" spans="1:12">
      <c r="A29" s="10">
        <v>2</v>
      </c>
      <c r="B29" s="10">
        <f>A29*EXP(A29)</f>
        <v>14.778112197861301</v>
      </c>
      <c r="C29" s="10">
        <v>0</v>
      </c>
      <c r="D29" s="7">
        <v>22.1671559706</v>
      </c>
      <c r="E29" s="10">
        <v>0</v>
      </c>
      <c r="F29" s="10">
        <v>22.1671744543</v>
      </c>
      <c r="G29" s="10">
        <v>0</v>
      </c>
      <c r="H29" s="10">
        <v>22.167155992800001</v>
      </c>
      <c r="I29" s="10">
        <v>0</v>
      </c>
      <c r="J29" s="10">
        <v>0</v>
      </c>
      <c r="K29" s="10">
        <v>29.556228089000001</v>
      </c>
      <c r="L29" s="10">
        <v>0</v>
      </c>
    </row>
    <row r="30" spans="1:12">
      <c r="A30" s="10">
        <v>2.1</v>
      </c>
      <c r="B30" s="10">
        <f>A30*EXP(A30)</f>
        <v>17.148956816392069</v>
      </c>
      <c r="C30" s="10">
        <v>0</v>
      </c>
      <c r="D30" s="7">
        <v>25.315112834000001</v>
      </c>
      <c r="E30" s="10">
        <v>0</v>
      </c>
      <c r="F30" s="10">
        <v>25.315133670200002</v>
      </c>
      <c r="G30" s="10">
        <v>0</v>
      </c>
      <c r="H30" s="10">
        <v>25.315112858900001</v>
      </c>
      <c r="I30" s="10">
        <v>0</v>
      </c>
      <c r="J30" s="10">
        <v>0</v>
      </c>
      <c r="K30" s="10">
        <v>33.481300789599999</v>
      </c>
      <c r="L30" s="10">
        <v>0</v>
      </c>
    </row>
    <row r="31" spans="1:12">
      <c r="A31" s="10">
        <v>2.2000000000000002</v>
      </c>
      <c r="B31" s="10">
        <f>A31*EXP(A31)</f>
        <v>19.855029698755072</v>
      </c>
      <c r="C31" s="10">
        <v>0</v>
      </c>
      <c r="D31" s="7">
        <v>28.8800275408</v>
      </c>
      <c r="E31" s="10">
        <v>0</v>
      </c>
      <c r="F31" s="10">
        <v>28.880051019900002</v>
      </c>
      <c r="G31" s="10">
        <v>0</v>
      </c>
      <c r="H31" s="10">
        <v>28.880027568799999</v>
      </c>
      <c r="I31" s="10">
        <v>0</v>
      </c>
      <c r="J31" s="10">
        <v>0</v>
      </c>
      <c r="K31" s="10">
        <v>37.905061354600001</v>
      </c>
      <c r="L31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8842-947F-48DE-9956-1B2643012297}">
  <dimension ref="A1:G34"/>
  <sheetViews>
    <sheetView workbookViewId="0">
      <selection activeCell="C4" sqref="C4"/>
    </sheetView>
  </sheetViews>
  <sheetFormatPr defaultRowHeight="15"/>
  <cols>
    <col min="1" max="1" width="57.42578125" bestFit="1" customWidth="1"/>
  </cols>
  <sheetData>
    <row r="1" spans="1:7">
      <c r="A1" t="s">
        <v>46</v>
      </c>
    </row>
    <row r="2" spans="1:7">
      <c r="C2">
        <v>6.8904999999999994E-2</v>
      </c>
      <c r="D2">
        <v>0.2097</v>
      </c>
      <c r="E2">
        <v>0.57515000000000005</v>
      </c>
      <c r="F2">
        <v>1.0511999999999999</v>
      </c>
      <c r="G2">
        <v>-6</v>
      </c>
    </row>
    <row r="3" spans="1:7">
      <c r="B3" t="s">
        <v>1</v>
      </c>
      <c r="C3">
        <v>4</v>
      </c>
      <c r="D3">
        <v>3</v>
      </c>
      <c r="E3">
        <v>2</v>
      </c>
      <c r="F3">
        <v>1</v>
      </c>
      <c r="G3">
        <v>0</v>
      </c>
    </row>
    <row r="4" spans="1:7">
      <c r="B4">
        <v>-3</v>
      </c>
      <c r="C4">
        <f>$C$2*B4^$C$3</f>
        <v>5.5813049999999995</v>
      </c>
      <c r="D4">
        <f>$D$2*B4^$D$3</f>
        <v>-5.6619000000000002</v>
      </c>
      <c r="E4">
        <f>$E$2*B4^$E$3</f>
        <v>5.1763500000000002</v>
      </c>
      <c r="F4">
        <f>$F$2*$B$4</f>
        <v>-3.1536</v>
      </c>
      <c r="G4">
        <f>G2</f>
        <v>-6</v>
      </c>
    </row>
    <row r="5" spans="1:7">
      <c r="B5">
        <f>B4+0.2</f>
        <v>-2.8</v>
      </c>
    </row>
    <row r="6" spans="1:7">
      <c r="B6">
        <f t="shared" ref="B6:B34" si="0">B5+0.2</f>
        <v>-2.5999999999999996</v>
      </c>
    </row>
    <row r="7" spans="1:7">
      <c r="B7">
        <f t="shared" si="0"/>
        <v>-2.3999999999999995</v>
      </c>
    </row>
    <row r="8" spans="1:7">
      <c r="B8">
        <f t="shared" si="0"/>
        <v>-2.1999999999999993</v>
      </c>
    </row>
    <row r="9" spans="1:7">
      <c r="B9">
        <f t="shared" si="0"/>
        <v>-1.9999999999999993</v>
      </c>
    </row>
    <row r="10" spans="1:7">
      <c r="B10">
        <f t="shared" si="0"/>
        <v>-1.7999999999999994</v>
      </c>
    </row>
    <row r="11" spans="1:7">
      <c r="B11">
        <f t="shared" si="0"/>
        <v>-1.5999999999999994</v>
      </c>
    </row>
    <row r="12" spans="1:7">
      <c r="B12">
        <f t="shared" si="0"/>
        <v>-1.3999999999999995</v>
      </c>
    </row>
    <row r="13" spans="1:7">
      <c r="B13">
        <f t="shared" si="0"/>
        <v>-1.1999999999999995</v>
      </c>
    </row>
    <row r="14" spans="1:7">
      <c r="B14">
        <f t="shared" si="0"/>
        <v>-0.99999999999999956</v>
      </c>
    </row>
    <row r="15" spans="1:7">
      <c r="B15">
        <f t="shared" si="0"/>
        <v>-0.7999999999999996</v>
      </c>
    </row>
    <row r="16" spans="1:7">
      <c r="B16">
        <f t="shared" si="0"/>
        <v>-0.59999999999999964</v>
      </c>
    </row>
    <row r="17" spans="2:2">
      <c r="B17">
        <f t="shared" si="0"/>
        <v>-0.39999999999999963</v>
      </c>
    </row>
    <row r="18" spans="2:2">
      <c r="B18">
        <f t="shared" si="0"/>
        <v>-0.19999999999999962</v>
      </c>
    </row>
    <row r="19" spans="2:2">
      <c r="B19">
        <v>0</v>
      </c>
    </row>
    <row r="20" spans="2:2">
      <c r="B20">
        <f t="shared" si="0"/>
        <v>0.2</v>
      </c>
    </row>
    <row r="21" spans="2:2">
      <c r="B21">
        <f t="shared" si="0"/>
        <v>0.4</v>
      </c>
    </row>
    <row r="22" spans="2:2">
      <c r="B22">
        <f t="shared" si="0"/>
        <v>0.60000000000000009</v>
      </c>
    </row>
    <row r="23" spans="2:2">
      <c r="B23">
        <f t="shared" si="0"/>
        <v>0.8</v>
      </c>
    </row>
    <row r="24" spans="2:2">
      <c r="B24">
        <f t="shared" si="0"/>
        <v>1</v>
      </c>
    </row>
    <row r="25" spans="2:2">
      <c r="B25">
        <f t="shared" si="0"/>
        <v>1.2</v>
      </c>
    </row>
    <row r="26" spans="2:2">
      <c r="B26">
        <f t="shared" si="0"/>
        <v>1.4</v>
      </c>
    </row>
    <row r="27" spans="2:2">
      <c r="B27">
        <f t="shared" si="0"/>
        <v>1.5999999999999999</v>
      </c>
    </row>
    <row r="28" spans="2:2">
      <c r="B28">
        <f t="shared" si="0"/>
        <v>1.7999999999999998</v>
      </c>
    </row>
    <row r="29" spans="2:2">
      <c r="B29">
        <f t="shared" si="0"/>
        <v>1.9999999999999998</v>
      </c>
    </row>
    <row r="30" spans="2:2">
      <c r="B30">
        <f t="shared" si="0"/>
        <v>2.1999999999999997</v>
      </c>
    </row>
    <row r="31" spans="2:2">
      <c r="B31">
        <f t="shared" si="0"/>
        <v>2.4</v>
      </c>
    </row>
    <row r="32" spans="2:2">
      <c r="B32">
        <f t="shared" si="0"/>
        <v>2.6</v>
      </c>
    </row>
    <row r="33" spans="2:2">
      <c r="B33">
        <f t="shared" si="0"/>
        <v>2.8000000000000003</v>
      </c>
    </row>
    <row r="34" spans="2:2">
      <c r="B34">
        <f t="shared" si="0"/>
        <v>3.0000000000000004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0C7B-AEAB-4BF3-BEBC-F93617654F67}">
  <dimension ref="A1:P22"/>
  <sheetViews>
    <sheetView topLeftCell="B1" workbookViewId="0">
      <selection activeCell="M1" sqref="M1"/>
    </sheetView>
  </sheetViews>
  <sheetFormatPr defaultRowHeight="15"/>
  <cols>
    <col min="1" max="1" width="4" bestFit="1" customWidth="1"/>
    <col min="2" max="2" width="6.140625" bestFit="1" customWidth="1"/>
    <col min="12" max="12" width="4" bestFit="1" customWidth="1"/>
    <col min="13" max="13" width="14.28515625" bestFit="1" customWidth="1"/>
    <col min="14" max="14" width="5.42578125" customWidth="1"/>
    <col min="15" max="15" width="4" bestFit="1" customWidth="1"/>
    <col min="16" max="16" width="10.85546875" bestFit="1" customWidth="1"/>
  </cols>
  <sheetData>
    <row r="1" spans="1:16">
      <c r="A1" t="s">
        <v>1</v>
      </c>
      <c r="B1" t="s">
        <v>3</v>
      </c>
      <c r="L1" t="s">
        <v>1</v>
      </c>
      <c r="M1" t="s">
        <v>4</v>
      </c>
      <c r="O1" t="s">
        <v>1</v>
      </c>
      <c r="P1" t="s">
        <v>5</v>
      </c>
    </row>
    <row r="2" spans="1:16">
      <c r="A2">
        <v>0</v>
      </c>
      <c r="B2">
        <f>A2</f>
        <v>0</v>
      </c>
      <c r="L2">
        <v>0</v>
      </c>
      <c r="M2">
        <f>2*(SIN(L2))</f>
        <v>0</v>
      </c>
      <c r="O2">
        <v>1</v>
      </c>
      <c r="P2">
        <f>(O2^3)-25</f>
        <v>-24</v>
      </c>
    </row>
    <row r="3" spans="1:16">
      <c r="A3">
        <f t="shared" ref="A3:A12" si="0">A2+0.2</f>
        <v>0.2</v>
      </c>
      <c r="B3">
        <f t="shared" ref="B3:B12" si="1">A3</f>
        <v>0.2</v>
      </c>
      <c r="L3">
        <f t="shared" ref="L3:L12" si="2">L2+0.2</f>
        <v>0.2</v>
      </c>
      <c r="M3">
        <f t="shared" ref="M3:M12" si="3">2*(SIN(L3))</f>
        <v>0.39733866159012243</v>
      </c>
      <c r="O3">
        <f t="shared" ref="O3:O22" si="4">O2+0.2</f>
        <v>1.2</v>
      </c>
      <c r="P3">
        <f t="shared" ref="P3:P22" si="5">(O3^3)-25</f>
        <v>-23.271999999999998</v>
      </c>
    </row>
    <row r="4" spans="1:16">
      <c r="A4">
        <f t="shared" si="0"/>
        <v>0.4</v>
      </c>
      <c r="B4">
        <f t="shared" si="1"/>
        <v>0.4</v>
      </c>
      <c r="L4">
        <f t="shared" si="2"/>
        <v>0.4</v>
      </c>
      <c r="M4">
        <f t="shared" si="3"/>
        <v>0.77883668461730104</v>
      </c>
      <c r="O4">
        <f t="shared" si="4"/>
        <v>1.4</v>
      </c>
      <c r="P4">
        <f t="shared" si="5"/>
        <v>-22.256</v>
      </c>
    </row>
    <row r="5" spans="1:16">
      <c r="A5">
        <f t="shared" si="0"/>
        <v>0.60000000000000009</v>
      </c>
      <c r="B5">
        <f t="shared" si="1"/>
        <v>0.60000000000000009</v>
      </c>
      <c r="L5">
        <f t="shared" si="2"/>
        <v>0.60000000000000009</v>
      </c>
      <c r="M5">
        <f t="shared" si="3"/>
        <v>1.129284946790071</v>
      </c>
      <c r="O5">
        <f t="shared" si="4"/>
        <v>1.5999999999999999</v>
      </c>
      <c r="P5">
        <f t="shared" si="5"/>
        <v>-20.904</v>
      </c>
    </row>
    <row r="6" spans="1:16">
      <c r="A6">
        <f t="shared" si="0"/>
        <v>0.8</v>
      </c>
      <c r="B6">
        <f t="shared" si="1"/>
        <v>0.8</v>
      </c>
      <c r="L6">
        <f t="shared" si="2"/>
        <v>0.8</v>
      </c>
      <c r="M6">
        <f t="shared" si="3"/>
        <v>1.4347121817990456</v>
      </c>
      <c r="O6">
        <f t="shared" si="4"/>
        <v>1.7999999999999998</v>
      </c>
      <c r="P6">
        <f t="shared" si="5"/>
        <v>-19.168000000000003</v>
      </c>
    </row>
    <row r="7" spans="1:16">
      <c r="A7">
        <f t="shared" si="0"/>
        <v>1</v>
      </c>
      <c r="B7">
        <f t="shared" si="1"/>
        <v>1</v>
      </c>
      <c r="L7">
        <f t="shared" si="2"/>
        <v>1</v>
      </c>
      <c r="M7">
        <f t="shared" si="3"/>
        <v>1.682941969615793</v>
      </c>
      <c r="O7">
        <f t="shared" si="4"/>
        <v>1.9999999999999998</v>
      </c>
      <c r="P7">
        <f t="shared" si="5"/>
        <v>-17.000000000000004</v>
      </c>
    </row>
    <row r="8" spans="1:16">
      <c r="A8">
        <f t="shared" si="0"/>
        <v>1.2</v>
      </c>
      <c r="B8">
        <f t="shared" si="1"/>
        <v>1.2</v>
      </c>
      <c r="L8">
        <f t="shared" si="2"/>
        <v>1.2</v>
      </c>
      <c r="M8">
        <f t="shared" si="3"/>
        <v>1.8640781719344526</v>
      </c>
      <c r="O8">
        <f t="shared" si="4"/>
        <v>2.1999999999999997</v>
      </c>
      <c r="P8">
        <f t="shared" si="5"/>
        <v>-14.352000000000004</v>
      </c>
    </row>
    <row r="9" spans="1:16">
      <c r="A9">
        <f t="shared" si="0"/>
        <v>1.4</v>
      </c>
      <c r="B9">
        <f t="shared" si="1"/>
        <v>1.4</v>
      </c>
      <c r="L9">
        <f t="shared" si="2"/>
        <v>1.4</v>
      </c>
      <c r="M9">
        <f t="shared" si="3"/>
        <v>1.9708994599769203</v>
      </c>
      <c r="O9">
        <f t="shared" si="4"/>
        <v>2.4</v>
      </c>
      <c r="P9">
        <f t="shared" si="5"/>
        <v>-11.176</v>
      </c>
    </row>
    <row r="10" spans="1:16">
      <c r="A10">
        <f t="shared" si="0"/>
        <v>1.5999999999999999</v>
      </c>
      <c r="B10">
        <f t="shared" si="1"/>
        <v>1.5999999999999999</v>
      </c>
      <c r="L10">
        <f t="shared" si="2"/>
        <v>1.5999999999999999</v>
      </c>
      <c r="M10">
        <f t="shared" si="3"/>
        <v>1.9991472060830104</v>
      </c>
      <c r="O10">
        <f t="shared" si="4"/>
        <v>2.6</v>
      </c>
      <c r="P10">
        <f t="shared" si="5"/>
        <v>-7.4239999999999959</v>
      </c>
    </row>
    <row r="11" spans="1:16">
      <c r="A11">
        <f t="shared" si="0"/>
        <v>1.7999999999999998</v>
      </c>
      <c r="B11">
        <f t="shared" si="1"/>
        <v>1.7999999999999998</v>
      </c>
      <c r="L11">
        <f t="shared" si="2"/>
        <v>1.7999999999999998</v>
      </c>
      <c r="M11">
        <f t="shared" si="3"/>
        <v>1.9476952617563905</v>
      </c>
      <c r="O11">
        <f t="shared" si="4"/>
        <v>2.8000000000000003</v>
      </c>
      <c r="P11">
        <f t="shared" si="5"/>
        <v>-3.0479999999999947</v>
      </c>
    </row>
    <row r="12" spans="1:16">
      <c r="A12">
        <f t="shared" si="0"/>
        <v>1.9999999999999998</v>
      </c>
      <c r="B12">
        <f t="shared" si="1"/>
        <v>1.9999999999999998</v>
      </c>
      <c r="L12">
        <f t="shared" si="2"/>
        <v>1.9999999999999998</v>
      </c>
      <c r="M12">
        <f t="shared" si="3"/>
        <v>1.8185948536513636</v>
      </c>
      <c r="O12">
        <f t="shared" si="4"/>
        <v>3.0000000000000004</v>
      </c>
      <c r="P12">
        <f t="shared" si="5"/>
        <v>2.0000000000000142</v>
      </c>
    </row>
    <row r="13" spans="1:16">
      <c r="O13">
        <f t="shared" si="4"/>
        <v>3.2000000000000006</v>
      </c>
      <c r="P13">
        <f t="shared" si="5"/>
        <v>7.7680000000000149</v>
      </c>
    </row>
    <row r="14" spans="1:16">
      <c r="O14">
        <f t="shared" si="4"/>
        <v>3.4000000000000008</v>
      </c>
      <c r="P14">
        <f t="shared" si="5"/>
        <v>14.30400000000003</v>
      </c>
    </row>
    <row r="15" spans="1:16">
      <c r="O15">
        <f t="shared" si="4"/>
        <v>3.600000000000001</v>
      </c>
      <c r="P15">
        <f t="shared" si="5"/>
        <v>21.656000000000034</v>
      </c>
    </row>
    <row r="16" spans="1:16">
      <c r="O16">
        <f t="shared" si="4"/>
        <v>3.8000000000000012</v>
      </c>
      <c r="P16">
        <f t="shared" si="5"/>
        <v>29.87200000000005</v>
      </c>
    </row>
    <row r="17" spans="15:16">
      <c r="O17">
        <f t="shared" si="4"/>
        <v>4.0000000000000009</v>
      </c>
      <c r="P17">
        <f t="shared" si="5"/>
        <v>39.000000000000043</v>
      </c>
    </row>
    <row r="18" spans="15:16">
      <c r="O18">
        <f t="shared" si="4"/>
        <v>4.2000000000000011</v>
      </c>
      <c r="P18">
        <f t="shared" si="5"/>
        <v>49.088000000000051</v>
      </c>
    </row>
    <row r="19" spans="15:16">
      <c r="O19">
        <f t="shared" si="4"/>
        <v>4.4000000000000012</v>
      </c>
      <c r="P19">
        <f t="shared" si="5"/>
        <v>60.184000000000069</v>
      </c>
    </row>
    <row r="20" spans="15:16">
      <c r="O20">
        <f t="shared" si="4"/>
        <v>4.6000000000000014</v>
      </c>
      <c r="P20">
        <f t="shared" si="5"/>
        <v>72.336000000000098</v>
      </c>
    </row>
    <row r="21" spans="15:16">
      <c r="O21">
        <f t="shared" si="4"/>
        <v>4.8000000000000016</v>
      </c>
      <c r="P21">
        <f t="shared" si="5"/>
        <v>85.592000000000112</v>
      </c>
    </row>
    <row r="22" spans="15:16">
      <c r="O22">
        <f t="shared" si="4"/>
        <v>5.0000000000000018</v>
      </c>
      <c r="P22">
        <f t="shared" si="5"/>
        <v>100.00000000000013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62A-7DE0-4BD1-B228-9357E6DBA234}">
  <dimension ref="A1:E27"/>
  <sheetViews>
    <sheetView workbookViewId="0">
      <selection activeCell="E1" sqref="E1"/>
    </sheetView>
  </sheetViews>
  <sheetFormatPr defaultRowHeight="15"/>
  <sheetData>
    <row r="1" spans="1:5">
      <c r="A1" t="s">
        <v>1</v>
      </c>
      <c r="B1" t="s">
        <v>44</v>
      </c>
      <c r="E1">
        <f>3^0.5</f>
        <v>1.7320508075688772</v>
      </c>
    </row>
    <row r="2" spans="1:5">
      <c r="A2">
        <v>-3</v>
      </c>
      <c r="B2">
        <f>(A2^2)-3</f>
        <v>6</v>
      </c>
    </row>
    <row r="3" spans="1:5">
      <c r="A3">
        <f>A2+0.2</f>
        <v>-2.8</v>
      </c>
      <c r="B3">
        <f>(A3^2)-3</f>
        <v>4.839999999999999</v>
      </c>
    </row>
    <row r="4" spans="1:5">
      <c r="A4">
        <f t="shared" ref="A4:A27" si="0">A3+0.2</f>
        <v>-2.5999999999999996</v>
      </c>
      <c r="B4">
        <f t="shared" ref="B4:B27" si="1">(A4^2)-3</f>
        <v>3.759999999999998</v>
      </c>
    </row>
    <row r="5" spans="1:5">
      <c r="A5">
        <f t="shared" si="0"/>
        <v>-2.3999999999999995</v>
      </c>
      <c r="B5">
        <f t="shared" si="1"/>
        <v>2.7599999999999971</v>
      </c>
    </row>
    <row r="6" spans="1:5">
      <c r="A6">
        <f t="shared" si="0"/>
        <v>-2.1999999999999993</v>
      </c>
      <c r="B6">
        <f t="shared" si="1"/>
        <v>1.8399999999999972</v>
      </c>
    </row>
    <row r="7" spans="1:5">
      <c r="A7">
        <f t="shared" si="0"/>
        <v>-1.9999999999999993</v>
      </c>
      <c r="B7">
        <f t="shared" si="1"/>
        <v>0.99999999999999734</v>
      </c>
    </row>
    <row r="8" spans="1:5">
      <c r="A8" s="6">
        <f t="shared" si="0"/>
        <v>-1.7999999999999994</v>
      </c>
      <c r="B8" s="6">
        <f t="shared" si="1"/>
        <v>0.23999999999999755</v>
      </c>
    </row>
    <row r="9" spans="1:5">
      <c r="A9" s="6">
        <f t="shared" si="0"/>
        <v>-1.5999999999999994</v>
      </c>
      <c r="B9" s="6">
        <f t="shared" si="1"/>
        <v>-0.44000000000000172</v>
      </c>
    </row>
    <row r="10" spans="1:5">
      <c r="A10">
        <f t="shared" si="0"/>
        <v>-1.3999999999999995</v>
      </c>
      <c r="B10">
        <f t="shared" si="1"/>
        <v>-1.0400000000000016</v>
      </c>
    </row>
    <row r="11" spans="1:5">
      <c r="A11">
        <f t="shared" si="0"/>
        <v>-1.1999999999999995</v>
      </c>
      <c r="B11">
        <f t="shared" si="1"/>
        <v>-1.5600000000000012</v>
      </c>
    </row>
    <row r="12" spans="1:5">
      <c r="A12">
        <f t="shared" si="0"/>
        <v>-0.99999999999999956</v>
      </c>
      <c r="B12">
        <f t="shared" si="1"/>
        <v>-2.0000000000000009</v>
      </c>
    </row>
    <row r="13" spans="1:5">
      <c r="A13">
        <f t="shared" si="0"/>
        <v>-0.7999999999999996</v>
      </c>
      <c r="B13">
        <f t="shared" si="1"/>
        <v>-2.3600000000000008</v>
      </c>
    </row>
    <row r="14" spans="1:5">
      <c r="A14">
        <f t="shared" si="0"/>
        <v>-0.59999999999999964</v>
      </c>
      <c r="B14">
        <f t="shared" si="1"/>
        <v>-2.6400000000000006</v>
      </c>
    </row>
    <row r="15" spans="1:5">
      <c r="A15">
        <f t="shared" si="0"/>
        <v>-0.39999999999999963</v>
      </c>
      <c r="B15">
        <f t="shared" si="1"/>
        <v>-2.8400000000000003</v>
      </c>
    </row>
    <row r="16" spans="1:5">
      <c r="A16">
        <f t="shared" si="0"/>
        <v>-0.19999999999999962</v>
      </c>
      <c r="B16">
        <f t="shared" si="1"/>
        <v>-2.96</v>
      </c>
    </row>
    <row r="17" spans="1:2">
      <c r="A17">
        <v>0</v>
      </c>
      <c r="B17">
        <f t="shared" si="1"/>
        <v>-3</v>
      </c>
    </row>
    <row r="18" spans="1:2">
      <c r="A18">
        <f t="shared" si="0"/>
        <v>0.2</v>
      </c>
      <c r="B18">
        <f t="shared" si="1"/>
        <v>-2.96</v>
      </c>
    </row>
    <row r="19" spans="1:2">
      <c r="A19">
        <f t="shared" si="0"/>
        <v>0.4</v>
      </c>
      <c r="B19">
        <f t="shared" si="1"/>
        <v>-2.84</v>
      </c>
    </row>
    <row r="20" spans="1:2">
      <c r="A20">
        <f t="shared" si="0"/>
        <v>0.60000000000000009</v>
      </c>
      <c r="B20">
        <f t="shared" si="1"/>
        <v>-2.6399999999999997</v>
      </c>
    </row>
    <row r="21" spans="1:2">
      <c r="A21">
        <f t="shared" si="0"/>
        <v>0.8</v>
      </c>
      <c r="B21">
        <f t="shared" si="1"/>
        <v>-2.36</v>
      </c>
    </row>
    <row r="22" spans="1:2">
      <c r="A22">
        <f t="shared" si="0"/>
        <v>1</v>
      </c>
      <c r="B22">
        <f t="shared" si="1"/>
        <v>-2</v>
      </c>
    </row>
    <row r="23" spans="1:2">
      <c r="A23">
        <f t="shared" si="0"/>
        <v>1.2</v>
      </c>
      <c r="B23">
        <f t="shared" si="1"/>
        <v>-1.56</v>
      </c>
    </row>
    <row r="24" spans="1:2">
      <c r="A24">
        <f t="shared" si="0"/>
        <v>1.4</v>
      </c>
      <c r="B24">
        <f t="shared" si="1"/>
        <v>-1.0400000000000003</v>
      </c>
    </row>
    <row r="25" spans="1:2">
      <c r="A25" s="6">
        <f t="shared" si="0"/>
        <v>1.5999999999999999</v>
      </c>
      <c r="B25" s="6">
        <f t="shared" si="1"/>
        <v>-0.44000000000000039</v>
      </c>
    </row>
    <row r="26" spans="1:2">
      <c r="A26" s="6">
        <f t="shared" si="0"/>
        <v>1.7999999999999998</v>
      </c>
      <c r="B26" s="6">
        <f t="shared" si="1"/>
        <v>0.23999999999999932</v>
      </c>
    </row>
    <row r="27" spans="1:2">
      <c r="A27">
        <f t="shared" si="0"/>
        <v>1.9999999999999998</v>
      </c>
      <c r="B27">
        <f t="shared" si="1"/>
        <v>0.99999999999999911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477F-486D-494C-836D-1241665B4BBC}">
  <dimension ref="A1:M21"/>
  <sheetViews>
    <sheetView workbookViewId="0">
      <selection activeCell="F4" sqref="F4"/>
    </sheetView>
  </sheetViews>
  <sheetFormatPr defaultRowHeight="15"/>
  <cols>
    <col min="3" max="3" width="18.140625" customWidth="1"/>
    <col min="4" max="4" width="21.28515625" customWidth="1"/>
    <col min="5" max="5" width="14" customWidth="1"/>
    <col min="6" max="6" width="30.42578125" customWidth="1"/>
  </cols>
  <sheetData>
    <row r="1" spans="1:13">
      <c r="A1" t="s">
        <v>29</v>
      </c>
      <c r="B1" t="s">
        <v>1</v>
      </c>
      <c r="C1" t="s">
        <v>30</v>
      </c>
    </row>
    <row r="2" spans="1:13">
      <c r="A2">
        <v>0</v>
      </c>
      <c r="B2">
        <v>2</v>
      </c>
      <c r="C2">
        <f>(B2^3)-B2-1</f>
        <v>5</v>
      </c>
      <c r="D2">
        <f>((B2+C2)^3)-(B2+C2)-1</f>
        <v>335</v>
      </c>
      <c r="H2">
        <v>4673.33</v>
      </c>
      <c r="J2">
        <f>17276/2077</f>
        <v>8.3177660086663465</v>
      </c>
      <c r="K2">
        <f>(657*3.14)/716</f>
        <v>2.8812569832402235</v>
      </c>
      <c r="M2">
        <f>LN(2)</f>
        <v>0.69314718055994529</v>
      </c>
    </row>
    <row r="3" spans="1:13">
      <c r="A3">
        <f t="shared" ref="A3:A12" si="0">A2+1</f>
        <v>1</v>
      </c>
      <c r="B3">
        <f>B2-((C2*C2)/(D2-C2))</f>
        <v>1.9242424242424243</v>
      </c>
      <c r="C3">
        <f t="shared" ref="C3:C12" si="1">(B3^3)-B3-1</f>
        <v>4.2006671397167281</v>
      </c>
      <c r="H3">
        <v>3222.61</v>
      </c>
      <c r="M3">
        <f>M2^2</f>
        <v>0.48045301391820139</v>
      </c>
    </row>
    <row r="4" spans="1:13">
      <c r="A4">
        <f t="shared" si="0"/>
        <v>2</v>
      </c>
      <c r="B4">
        <f t="shared" ref="B4:B12" si="2">B3+0.2</f>
        <v>2.1242424242424245</v>
      </c>
      <c r="C4">
        <f t="shared" si="1"/>
        <v>6.4612015749784373</v>
      </c>
      <c r="H4">
        <f>H2-H3</f>
        <v>1450.7199999999998</v>
      </c>
      <c r="M4">
        <f>M3*6</f>
        <v>2.8827180835092081</v>
      </c>
    </row>
    <row r="5" spans="1:13">
      <c r="A5">
        <f t="shared" si="0"/>
        <v>3</v>
      </c>
      <c r="B5">
        <f t="shared" si="2"/>
        <v>2.3242424242424247</v>
      </c>
      <c r="C5">
        <f t="shared" si="1"/>
        <v>9.2315541920583311</v>
      </c>
      <c r="H5">
        <v>1100</v>
      </c>
    </row>
    <row r="6" spans="1:13">
      <c r="A6">
        <f t="shared" si="0"/>
        <v>4</v>
      </c>
      <c r="B6">
        <f t="shared" si="2"/>
        <v>2.5242424242424248</v>
      </c>
      <c r="C6">
        <f t="shared" si="1"/>
        <v>12.559724990956406</v>
      </c>
      <c r="H6">
        <f>H4-H5</f>
        <v>350.7199999999998</v>
      </c>
    </row>
    <row r="7" spans="1:13">
      <c r="A7">
        <f t="shared" si="0"/>
        <v>5</v>
      </c>
      <c r="B7">
        <f t="shared" si="2"/>
        <v>2.724242424242425</v>
      </c>
      <c r="C7">
        <f t="shared" si="1"/>
        <v>16.493713971672666</v>
      </c>
      <c r="H7">
        <v>180</v>
      </c>
    </row>
    <row r="8" spans="1:13">
      <c r="A8">
        <f t="shared" si="0"/>
        <v>6</v>
      </c>
      <c r="B8">
        <f t="shared" si="2"/>
        <v>2.9242424242424252</v>
      </c>
      <c r="C8">
        <f t="shared" si="1"/>
        <v>21.081521134207108</v>
      </c>
      <c r="H8">
        <f>H6-H7</f>
        <v>170.7199999999998</v>
      </c>
    </row>
    <row r="9" spans="1:13">
      <c r="A9">
        <f t="shared" si="0"/>
        <v>7</v>
      </c>
      <c r="B9">
        <f t="shared" si="2"/>
        <v>3.1242424242424254</v>
      </c>
      <c r="C9">
        <f t="shared" si="1"/>
        <v>26.371146478559734</v>
      </c>
    </row>
    <row r="10" spans="1:13">
      <c r="A10">
        <f t="shared" si="0"/>
        <v>8</v>
      </c>
      <c r="B10">
        <f t="shared" si="2"/>
        <v>3.3242424242424256</v>
      </c>
      <c r="C10">
        <f t="shared" si="1"/>
        <v>32.410590004730537</v>
      </c>
    </row>
    <row r="11" spans="1:13">
      <c r="A11">
        <f t="shared" si="0"/>
        <v>9</v>
      </c>
      <c r="B11">
        <f t="shared" si="2"/>
        <v>3.5242424242424257</v>
      </c>
      <c r="C11">
        <f t="shared" si="1"/>
        <v>39.247851712719537</v>
      </c>
    </row>
    <row r="12" spans="1:13">
      <c r="A12">
        <f t="shared" si="0"/>
        <v>10</v>
      </c>
      <c r="B12">
        <f t="shared" si="2"/>
        <v>3.7242424242424259</v>
      </c>
      <c r="C12">
        <f t="shared" si="1"/>
        <v>46.930931602526712</v>
      </c>
    </row>
    <row r="17" spans="3:3">
      <c r="C17" s="3"/>
    </row>
    <row r="21" spans="3:3">
      <c r="C21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0E07-5351-4FC4-887C-004BBC7F6A31}">
  <dimension ref="A1:B73"/>
  <sheetViews>
    <sheetView workbookViewId="0">
      <selection activeCell="E7" sqref="E7"/>
    </sheetView>
  </sheetViews>
  <sheetFormatPr defaultRowHeight="15"/>
  <sheetData>
    <row r="1" spans="1:2">
      <c r="A1" t="s">
        <v>1</v>
      </c>
      <c r="B1" t="s">
        <v>31</v>
      </c>
    </row>
    <row r="2" spans="1:2">
      <c r="A2">
        <v>-10</v>
      </c>
      <c r="B2">
        <f>(EXP(1))^(6*A2) + 3*(LN(2))^2*(EXP(1))^(2*A2) - (LN(8))*(EXP(1))^(4*A2) - (LN(2))^3</f>
        <v>-0.33302464901806705</v>
      </c>
    </row>
    <row r="3" spans="1:2">
      <c r="A3">
        <f t="shared" ref="A3:A27" si="0">A2+0.2</f>
        <v>-9.8000000000000007</v>
      </c>
      <c r="B3">
        <f t="shared" ref="B3:B66" si="1">(EXP(1))^(6*A3) + 3*(LN(2))^2*(EXP(1))^(2*A3) - (LN(8))*(EXP(1))^(4*A3) - (LN(2))^3</f>
        <v>-0.33302464755692357</v>
      </c>
    </row>
    <row r="4" spans="1:2">
      <c r="A4">
        <f t="shared" si="0"/>
        <v>-9.6000000000000014</v>
      </c>
      <c r="B4">
        <f t="shared" si="1"/>
        <v>-0.33302464537715359</v>
      </c>
    </row>
    <row r="5" spans="1:2">
      <c r="A5">
        <f t="shared" si="0"/>
        <v>-9.4000000000000021</v>
      </c>
      <c r="B5">
        <f t="shared" si="1"/>
        <v>-0.33302464212531896</v>
      </c>
    </row>
    <row r="6" spans="1:2">
      <c r="A6">
        <f t="shared" si="0"/>
        <v>-9.2000000000000028</v>
      </c>
      <c r="B6">
        <f t="shared" si="1"/>
        <v>-0.33302463727415182</v>
      </c>
    </row>
    <row r="7" spans="1:2">
      <c r="A7">
        <f t="shared" si="0"/>
        <v>-9.0000000000000036</v>
      </c>
      <c r="B7">
        <f t="shared" si="1"/>
        <v>-0.3330246300370609</v>
      </c>
    </row>
    <row r="8" spans="1:2">
      <c r="A8">
        <f t="shared" si="0"/>
        <v>-8.8000000000000043</v>
      </c>
      <c r="B8">
        <f t="shared" si="1"/>
        <v>-0.33302461924059018</v>
      </c>
    </row>
    <row r="9" spans="1:2">
      <c r="A9">
        <f t="shared" si="0"/>
        <v>-8.600000000000005</v>
      </c>
      <c r="B9">
        <f t="shared" si="1"/>
        <v>-0.33302460313414889</v>
      </c>
    </row>
    <row r="10" spans="1:2">
      <c r="A10">
        <f t="shared" si="0"/>
        <v>-8.4000000000000057</v>
      </c>
      <c r="B10">
        <f t="shared" si="1"/>
        <v>-0.33302457910616295</v>
      </c>
    </row>
    <row r="11" spans="1:2">
      <c r="A11">
        <f t="shared" si="0"/>
        <v>-8.2000000000000064</v>
      </c>
      <c r="B11">
        <f t="shared" si="1"/>
        <v>-0.33302454326062231</v>
      </c>
    </row>
    <row r="12" spans="1:2">
      <c r="A12">
        <f t="shared" si="0"/>
        <v>-8.0000000000000071</v>
      </c>
      <c r="B12">
        <f t="shared" si="1"/>
        <v>-0.3330244897853642</v>
      </c>
    </row>
    <row r="13" spans="1:2">
      <c r="A13">
        <f t="shared" si="0"/>
        <v>-7.8000000000000069</v>
      </c>
      <c r="B13">
        <f t="shared" si="1"/>
        <v>-0.33302441000966404</v>
      </c>
    </row>
    <row r="14" spans="1:2">
      <c r="A14">
        <f t="shared" si="0"/>
        <v>-7.6000000000000068</v>
      </c>
      <c r="B14">
        <f t="shared" si="1"/>
        <v>-0.33302429099832803</v>
      </c>
    </row>
    <row r="15" spans="1:2">
      <c r="A15">
        <f t="shared" si="0"/>
        <v>-7.4000000000000066</v>
      </c>
      <c r="B15">
        <f t="shared" si="1"/>
        <v>-0.33302411345433036</v>
      </c>
    </row>
    <row r="16" spans="1:2">
      <c r="A16">
        <f t="shared" si="0"/>
        <v>-7.2000000000000064</v>
      </c>
      <c r="B16">
        <f t="shared" si="1"/>
        <v>-0.33302384858992695</v>
      </c>
    </row>
    <row r="17" spans="1:2">
      <c r="A17">
        <f t="shared" si="0"/>
        <v>-7.0000000000000062</v>
      </c>
      <c r="B17">
        <f t="shared" si="1"/>
        <v>-0.33302345345892947</v>
      </c>
    </row>
    <row r="18" spans="1:2">
      <c r="A18">
        <f t="shared" si="0"/>
        <v>-6.800000000000006</v>
      </c>
      <c r="B18">
        <f t="shared" si="1"/>
        <v>-0.33302286399332959</v>
      </c>
    </row>
    <row r="19" spans="1:2">
      <c r="A19">
        <f t="shared" si="0"/>
        <v>-6.6000000000000059</v>
      </c>
      <c r="B19">
        <f t="shared" si="1"/>
        <v>-0.33302198461528215</v>
      </c>
    </row>
    <row r="20" spans="1:2">
      <c r="A20">
        <f t="shared" si="0"/>
        <v>-6.4000000000000057</v>
      </c>
      <c r="B20">
        <f t="shared" si="1"/>
        <v>-0.3330206727402697</v>
      </c>
    </row>
    <row r="21" spans="1:2">
      <c r="A21">
        <f t="shared" si="0"/>
        <v>-6.2000000000000055</v>
      </c>
      <c r="B21">
        <f t="shared" si="1"/>
        <v>-0.3330187156591296</v>
      </c>
    </row>
    <row r="22" spans="1:2">
      <c r="A22">
        <f t="shared" si="0"/>
        <v>-6.0000000000000053</v>
      </c>
      <c r="B22">
        <f t="shared" si="1"/>
        <v>-0.33301579605140097</v>
      </c>
    </row>
    <row r="23" spans="1:2">
      <c r="A23">
        <f t="shared" si="0"/>
        <v>-5.8000000000000052</v>
      </c>
      <c r="B23">
        <f t="shared" si="1"/>
        <v>-0.33301144054020132</v>
      </c>
    </row>
    <row r="24" spans="1:2">
      <c r="A24">
        <f t="shared" si="0"/>
        <v>-5.600000000000005</v>
      </c>
      <c r="B24">
        <f t="shared" si="1"/>
        <v>-0.33300494295161043</v>
      </c>
    </row>
    <row r="25" spans="1:2">
      <c r="A25">
        <f t="shared" si="0"/>
        <v>-5.4000000000000048</v>
      </c>
      <c r="B25">
        <f t="shared" si="1"/>
        <v>-0.33299524984557022</v>
      </c>
    </row>
    <row r="26" spans="1:2">
      <c r="A26">
        <f t="shared" si="0"/>
        <v>-5.2000000000000046</v>
      </c>
      <c r="B26">
        <f t="shared" si="1"/>
        <v>-0.33298078978019979</v>
      </c>
    </row>
    <row r="27" spans="1:2">
      <c r="A27">
        <f t="shared" si="0"/>
        <v>-5.0000000000000044</v>
      </c>
      <c r="B27">
        <f t="shared" si="1"/>
        <v>-0.33295921867562617</v>
      </c>
    </row>
    <row r="28" spans="1:2">
      <c r="A28">
        <f t="shared" ref="A28:A47" si="2">A27+0.2</f>
        <v>-4.8000000000000043</v>
      </c>
      <c r="B28">
        <f t="shared" si="1"/>
        <v>-0.33292704010066732</v>
      </c>
    </row>
    <row r="29" spans="1:2">
      <c r="A29">
        <f t="shared" si="2"/>
        <v>-4.6000000000000041</v>
      </c>
      <c r="B29">
        <f t="shared" si="1"/>
        <v>-0.33287903916142358</v>
      </c>
    </row>
    <row r="30" spans="1:2">
      <c r="A30">
        <f t="shared" si="2"/>
        <v>-4.4000000000000039</v>
      </c>
      <c r="B30">
        <f t="shared" si="1"/>
        <v>-0.33280743875069257</v>
      </c>
    </row>
    <row r="31" spans="1:2">
      <c r="A31">
        <f t="shared" si="2"/>
        <v>-4.2000000000000037</v>
      </c>
      <c r="B31">
        <f t="shared" si="1"/>
        <v>-0.33270064257427207</v>
      </c>
    </row>
    <row r="32" spans="1:2">
      <c r="A32">
        <f t="shared" si="2"/>
        <v>-4.0000000000000036</v>
      </c>
      <c r="B32">
        <f t="shared" si="1"/>
        <v>-0.33254136386959726</v>
      </c>
    </row>
    <row r="33" spans="1:2">
      <c r="A33">
        <f t="shared" si="2"/>
        <v>-3.8000000000000034</v>
      </c>
      <c r="B33">
        <f t="shared" si="1"/>
        <v>-0.33230384246458056</v>
      </c>
    </row>
    <row r="34" spans="1:2">
      <c r="A34">
        <f t="shared" si="2"/>
        <v>-3.6000000000000032</v>
      </c>
      <c r="B34">
        <f t="shared" si="1"/>
        <v>-0.3319497124281291</v>
      </c>
    </row>
    <row r="35" spans="1:2">
      <c r="A35">
        <f t="shared" si="2"/>
        <v>-3.400000000000003</v>
      </c>
      <c r="B35">
        <f t="shared" si="1"/>
        <v>-0.33142188026447067</v>
      </c>
    </row>
    <row r="36" spans="1:2">
      <c r="A36">
        <f t="shared" si="2"/>
        <v>-3.2000000000000028</v>
      </c>
      <c r="B36">
        <f t="shared" si="1"/>
        <v>-0.33063548766783873</v>
      </c>
    </row>
    <row r="37" spans="1:2">
      <c r="A37">
        <f t="shared" si="2"/>
        <v>-3.0000000000000027</v>
      </c>
      <c r="B37">
        <f t="shared" si="1"/>
        <v>-0.32946464142725118</v>
      </c>
    </row>
    <row r="38" spans="1:2">
      <c r="A38">
        <f t="shared" si="2"/>
        <v>-2.8000000000000025</v>
      </c>
      <c r="B38">
        <f t="shared" si="1"/>
        <v>-0.3277230868120351</v>
      </c>
    </row>
    <row r="39" spans="1:2">
      <c r="A39">
        <f t="shared" si="2"/>
        <v>-2.6000000000000023</v>
      </c>
      <c r="B39">
        <f t="shared" si="1"/>
        <v>-0.32513641666827531</v>
      </c>
    </row>
    <row r="40" spans="1:2">
      <c r="A40">
        <f t="shared" si="2"/>
        <v>-2.4000000000000021</v>
      </c>
      <c r="B40">
        <f t="shared" si="1"/>
        <v>-0.32130291222632651</v>
      </c>
    </row>
    <row r="41" spans="1:2">
      <c r="A41">
        <f t="shared" si="2"/>
        <v>-2.200000000000002</v>
      </c>
      <c r="B41">
        <f t="shared" si="1"/>
        <v>-0.31564018712780834</v>
      </c>
    </row>
    <row r="42" spans="1:2">
      <c r="A42">
        <f t="shared" si="2"/>
        <v>-2.0000000000000018</v>
      </c>
      <c r="B42">
        <f t="shared" si="1"/>
        <v>-0.30731667098292853</v>
      </c>
    </row>
    <row r="43" spans="1:2">
      <c r="A43">
        <f t="shared" si="2"/>
        <v>-1.8000000000000018</v>
      </c>
      <c r="B43">
        <f t="shared" si="1"/>
        <v>-0.29517343962608711</v>
      </c>
    </row>
    <row r="44" spans="1:2">
      <c r="A44">
        <f t="shared" si="2"/>
        <v>-1.6000000000000019</v>
      </c>
      <c r="B44">
        <f t="shared" si="1"/>
        <v>-0.27765906320409328</v>
      </c>
    </row>
    <row r="45" spans="1:2">
      <c r="A45">
        <f t="shared" si="2"/>
        <v>-1.4000000000000019</v>
      </c>
      <c r="B45">
        <f t="shared" si="1"/>
        <v>-0.25284014249775444</v>
      </c>
    </row>
    <row r="46" spans="1:2">
      <c r="A46">
        <f t="shared" si="2"/>
        <v>-1.200000000000002</v>
      </c>
      <c r="B46">
        <f t="shared" si="1"/>
        <v>-0.21863420184863591</v>
      </c>
    </row>
    <row r="47" spans="1:2">
      <c r="A47">
        <f t="shared" si="2"/>
        <v>-1.000000000000002</v>
      </c>
      <c r="B47">
        <f t="shared" si="1"/>
        <v>-0.17356546601839215</v>
      </c>
    </row>
    <row r="48" spans="1:2">
      <c r="A48">
        <f t="shared" ref="A48:A65" si="3">A47+0.2</f>
        <v>-0.80000000000000204</v>
      </c>
      <c r="B48">
        <f t="shared" si="1"/>
        <v>-0.11855215351258414</v>
      </c>
    </row>
    <row r="49" spans="1:2">
      <c r="A49">
        <f t="shared" si="3"/>
        <v>-0.60000000000000209</v>
      </c>
      <c r="B49">
        <f t="shared" si="1"/>
        <v>-6.0214609524008089E-2</v>
      </c>
    </row>
    <row r="50" spans="1:2">
      <c r="A50">
        <f t="shared" si="3"/>
        <v>-0.40000000000000208</v>
      </c>
      <c r="B50">
        <f t="shared" si="1"/>
        <v>-1.4494340185526866E-2</v>
      </c>
    </row>
    <row r="51" spans="1:2">
      <c r="A51">
        <f t="shared" si="3"/>
        <v>-0.20000000000000207</v>
      </c>
      <c r="B51">
        <f t="shared" si="1"/>
        <v>-1.1894719215088667E-5</v>
      </c>
    </row>
    <row r="52" spans="1:2">
      <c r="A52">
        <v>0</v>
      </c>
      <c r="B52">
        <f t="shared" si="1"/>
        <v>2.8892848085838863E-2</v>
      </c>
    </row>
    <row r="53" spans="1:2">
      <c r="A53">
        <f t="shared" si="3"/>
        <v>0.2</v>
      </c>
      <c r="B53">
        <f t="shared" si="1"/>
        <v>0.5094650279897408</v>
      </c>
    </row>
    <row r="54" spans="1:2">
      <c r="A54">
        <f t="shared" si="3"/>
        <v>0.4</v>
      </c>
      <c r="B54">
        <f t="shared" si="1"/>
        <v>3.5984138881558385</v>
      </c>
    </row>
    <row r="55" spans="1:2">
      <c r="A55">
        <f t="shared" si="3"/>
        <v>0.60000000000000009</v>
      </c>
      <c r="B55">
        <f t="shared" si="1"/>
        <v>18.128639450787745</v>
      </c>
    </row>
    <row r="56" spans="1:2">
      <c r="A56">
        <f t="shared" si="3"/>
        <v>0.8</v>
      </c>
      <c r="B56">
        <f t="shared" si="1"/>
        <v>77.302528521367449</v>
      </c>
    </row>
    <row r="57" spans="1:2">
      <c r="A57">
        <f t="shared" si="3"/>
        <v>1</v>
      </c>
      <c r="B57">
        <f t="shared" si="1"/>
        <v>300.21239038118335</v>
      </c>
    </row>
    <row r="58" spans="1:2">
      <c r="A58">
        <f t="shared" si="3"/>
        <v>1.2</v>
      </c>
      <c r="B58">
        <f t="shared" si="1"/>
        <v>1102.3122847522029</v>
      </c>
    </row>
    <row r="59" spans="1:2">
      <c r="A59">
        <f t="shared" si="3"/>
        <v>1.4</v>
      </c>
      <c r="B59">
        <f t="shared" si="1"/>
        <v>3908.1004577906642</v>
      </c>
    </row>
    <row r="60" spans="1:2">
      <c r="A60">
        <f t="shared" si="3"/>
        <v>1.5999999999999999</v>
      </c>
      <c r="B60">
        <f t="shared" si="1"/>
        <v>13548.307151736917</v>
      </c>
    </row>
    <row r="61" spans="1:2">
      <c r="A61">
        <f t="shared" si="3"/>
        <v>1.7999999999999998</v>
      </c>
      <c r="B61">
        <f t="shared" si="1"/>
        <v>46287.951334171601</v>
      </c>
    </row>
    <row r="62" spans="1:2">
      <c r="A62">
        <f t="shared" si="3"/>
        <v>1.9999999999999998</v>
      </c>
      <c r="B62">
        <f t="shared" si="1"/>
        <v>156634.42605930814</v>
      </c>
    </row>
    <row r="63" spans="1:2">
      <c r="A63">
        <f t="shared" si="3"/>
        <v>2.1999999999999997</v>
      </c>
      <c r="B63">
        <f t="shared" si="1"/>
        <v>526686.48158375395</v>
      </c>
    </row>
    <row r="64" spans="1:2">
      <c r="A64">
        <f t="shared" si="3"/>
        <v>2.4</v>
      </c>
      <c r="B64">
        <f t="shared" si="1"/>
        <v>1763547.0795792281</v>
      </c>
    </row>
    <row r="65" spans="1:2">
      <c r="A65">
        <f t="shared" si="3"/>
        <v>2.6</v>
      </c>
      <c r="B65">
        <f t="shared" si="1"/>
        <v>5888469.2878733324</v>
      </c>
    </row>
    <row r="66" spans="1:2">
      <c r="A66">
        <f t="shared" ref="A66:A73" si="4">A65+0.2</f>
        <v>2.8000000000000003</v>
      </c>
      <c r="B66">
        <f t="shared" si="1"/>
        <v>19624721.628310803</v>
      </c>
    </row>
    <row r="67" spans="1:2">
      <c r="A67">
        <f t="shared" si="4"/>
        <v>3.0000000000000004</v>
      </c>
      <c r="B67">
        <f t="shared" ref="B67:B73" si="5">(EXP(1))^(6*A67) + 3*(LN(2))^2*(EXP(1))^(2*A67) - (LN(8))*(EXP(1))^(4*A67) - (LN(2))^3</f>
        <v>65322111.215661183</v>
      </c>
    </row>
    <row r="68" spans="1:2">
      <c r="A68">
        <f t="shared" si="4"/>
        <v>3.2000000000000006</v>
      </c>
      <c r="B68">
        <f t="shared" si="5"/>
        <v>217246431.80913055</v>
      </c>
    </row>
    <row r="69" spans="1:2">
      <c r="A69">
        <f t="shared" si="4"/>
        <v>3.4000000000000008</v>
      </c>
      <c r="B69">
        <f t="shared" si="5"/>
        <v>722106415.02646291</v>
      </c>
    </row>
    <row r="70" spans="1:2">
      <c r="A70">
        <f t="shared" si="4"/>
        <v>3.600000000000001</v>
      </c>
      <c r="B70">
        <f t="shared" si="5"/>
        <v>2399310200.7092767</v>
      </c>
    </row>
    <row r="71" spans="1:2">
      <c r="A71">
        <f t="shared" si="4"/>
        <v>3.8000000000000012</v>
      </c>
      <c r="B71">
        <f t="shared" si="5"/>
        <v>7970070377.1168251</v>
      </c>
    </row>
    <row r="72" spans="1:2">
      <c r="A72">
        <f t="shared" si="4"/>
        <v>4.0000000000000009</v>
      </c>
      <c r="B72">
        <f t="shared" si="5"/>
        <v>26470648278.781086</v>
      </c>
    </row>
    <row r="73" spans="1:2">
      <c r="A73">
        <f t="shared" si="4"/>
        <v>4.2000000000000011</v>
      </c>
      <c r="B73">
        <f t="shared" si="5"/>
        <v>87905865187.982834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F33A-9211-4228-853A-C91DA80B484B}">
  <dimension ref="A1:O22"/>
  <sheetViews>
    <sheetView workbookViewId="0">
      <selection activeCell="O2" sqref="O2"/>
    </sheetView>
  </sheetViews>
  <sheetFormatPr defaultRowHeight="15"/>
  <cols>
    <col min="2" max="2" width="12.7109375" style="1" bestFit="1" customWidth="1"/>
    <col min="3" max="3" width="17.85546875" bestFit="1" customWidth="1"/>
    <col min="4" max="4" width="18.28515625" bestFit="1" customWidth="1"/>
  </cols>
  <sheetData>
    <row r="1" spans="1:15">
      <c r="B1" s="1" t="s">
        <v>1</v>
      </c>
      <c r="C1" t="s">
        <v>7</v>
      </c>
      <c r="D1" t="s">
        <v>6</v>
      </c>
    </row>
    <row r="2" spans="1:15">
      <c r="A2" t="s">
        <v>8</v>
      </c>
      <c r="B2" s="1">
        <v>-2</v>
      </c>
      <c r="C2" s="1">
        <f>-1*(B2^3)-(COS(B2))</f>
        <v>8.4161468365471421</v>
      </c>
      <c r="D2">
        <f>-3*(B2^2)+SIN(B2)</f>
        <v>-12.909297426825681</v>
      </c>
      <c r="O2">
        <f>10^-5</f>
        <v>1.0000000000000001E-5</v>
      </c>
    </row>
    <row r="3" spans="1:15">
      <c r="A3" t="s">
        <v>9</v>
      </c>
      <c r="B3" s="1">
        <f>B2+0.2</f>
        <v>-1.8</v>
      </c>
      <c r="C3" s="1">
        <f t="shared" ref="C3:C22" si="0">-1*(B3^3)-(COS(B3))</f>
        <v>6.059202094693088</v>
      </c>
      <c r="D3">
        <f t="shared" ref="D3:D22" si="1">-3*(B3^2)+SIN(B3)</f>
        <v>-10.693847630878196</v>
      </c>
    </row>
    <row r="4" spans="1:15">
      <c r="A4" t="s">
        <v>10</v>
      </c>
      <c r="B4" s="1">
        <f t="shared" ref="B4:B22" si="2">B3+0.2</f>
        <v>-1.6</v>
      </c>
      <c r="C4" s="1">
        <f t="shared" si="0"/>
        <v>4.1251995223012896</v>
      </c>
      <c r="D4">
        <f t="shared" si="1"/>
        <v>-8.679573603041506</v>
      </c>
    </row>
    <row r="5" spans="1:15">
      <c r="A5" t="s">
        <v>11</v>
      </c>
      <c r="B5" s="1">
        <f t="shared" si="2"/>
        <v>-1.4000000000000001</v>
      </c>
      <c r="C5" s="1">
        <f t="shared" si="0"/>
        <v>2.5740328570997599</v>
      </c>
      <c r="D5">
        <f t="shared" si="1"/>
        <v>-6.8654497299884607</v>
      </c>
    </row>
    <row r="6" spans="1:15">
      <c r="A6" t="s">
        <v>12</v>
      </c>
      <c r="B6" s="1">
        <f t="shared" si="2"/>
        <v>-1.2000000000000002</v>
      </c>
      <c r="C6" s="1">
        <f t="shared" si="0"/>
        <v>1.3656422455233272</v>
      </c>
      <c r="D6">
        <f t="shared" si="1"/>
        <v>-5.2520390859672279</v>
      </c>
    </row>
    <row r="7" spans="1:15">
      <c r="A7" t="s">
        <v>13</v>
      </c>
      <c r="B7" s="1">
        <f t="shared" si="2"/>
        <v>-1.0000000000000002</v>
      </c>
      <c r="C7" s="1">
        <f t="shared" si="0"/>
        <v>0.45969769413186112</v>
      </c>
      <c r="D7">
        <f t="shared" si="1"/>
        <v>-3.8414709848078981</v>
      </c>
    </row>
    <row r="8" spans="1:15">
      <c r="A8" t="s">
        <v>14</v>
      </c>
      <c r="B8" s="1">
        <f t="shared" si="2"/>
        <v>-0.80000000000000027</v>
      </c>
      <c r="C8" s="1">
        <f t="shared" si="0"/>
        <v>-0.18470670934716471</v>
      </c>
      <c r="D8">
        <f t="shared" si="1"/>
        <v>-2.6373560908995239</v>
      </c>
    </row>
    <row r="9" spans="1:15">
      <c r="A9" t="s">
        <v>15</v>
      </c>
      <c r="B9" s="1">
        <f t="shared" si="2"/>
        <v>-0.60000000000000031</v>
      </c>
      <c r="C9" s="1">
        <f t="shared" si="0"/>
        <v>-0.6093356149096778</v>
      </c>
      <c r="D9">
        <f t="shared" si="1"/>
        <v>-1.6446424733950367</v>
      </c>
    </row>
    <row r="10" spans="1:15">
      <c r="A10" t="s">
        <v>16</v>
      </c>
      <c r="B10" s="1">
        <f t="shared" si="2"/>
        <v>-0.4000000000000003</v>
      </c>
      <c r="C10" s="1">
        <f t="shared" si="0"/>
        <v>-0.85706099400288482</v>
      </c>
      <c r="D10">
        <f t="shared" si="1"/>
        <v>-0.86941834230865145</v>
      </c>
    </row>
    <row r="11" spans="1:15">
      <c r="A11" t="s">
        <v>17</v>
      </c>
      <c r="B11" s="1">
        <f t="shared" si="2"/>
        <v>-0.20000000000000029</v>
      </c>
      <c r="C11" s="1">
        <f t="shared" si="0"/>
        <v>-0.97206657784124162</v>
      </c>
      <c r="D11">
        <f t="shared" si="1"/>
        <v>-0.31866933079506188</v>
      </c>
    </row>
    <row r="12" spans="1:15">
      <c r="A12" t="s">
        <v>18</v>
      </c>
      <c r="B12" s="1">
        <f>B11+0.2</f>
        <v>-2.7755575615628914E-16</v>
      </c>
      <c r="C12" s="1">
        <f t="shared" si="0"/>
        <v>-1</v>
      </c>
      <c r="D12">
        <f t="shared" si="1"/>
        <v>-2.7755575615628938E-16</v>
      </c>
    </row>
    <row r="13" spans="1:15">
      <c r="A13" t="s">
        <v>19</v>
      </c>
      <c r="B13" s="1">
        <f t="shared" si="2"/>
        <v>0.19999999999999973</v>
      </c>
      <c r="C13" s="1">
        <f t="shared" si="0"/>
        <v>-0.98806657784124174</v>
      </c>
      <c r="D13">
        <f t="shared" si="1"/>
        <v>7.8669330795061276E-2</v>
      </c>
    </row>
    <row r="14" spans="1:15">
      <c r="A14" t="s">
        <v>20</v>
      </c>
      <c r="B14" s="1">
        <f t="shared" si="2"/>
        <v>0.39999999999999974</v>
      </c>
      <c r="C14" s="1">
        <f t="shared" si="0"/>
        <v>-0.98506099400288505</v>
      </c>
      <c r="D14">
        <f t="shared" si="1"/>
        <v>-9.0581657691349182E-2</v>
      </c>
    </row>
    <row r="15" spans="1:15">
      <c r="A15" t="s">
        <v>21</v>
      </c>
      <c r="B15" s="1">
        <f t="shared" si="2"/>
        <v>0.59999999999999976</v>
      </c>
      <c r="C15" s="1">
        <f t="shared" si="0"/>
        <v>-1.0413356149096782</v>
      </c>
      <c r="D15">
        <f t="shared" si="1"/>
        <v>-0.51535752660496403</v>
      </c>
    </row>
    <row r="16" spans="1:15">
      <c r="A16" t="s">
        <v>22</v>
      </c>
      <c r="B16" s="1">
        <f t="shared" si="2"/>
        <v>0.79999999999999982</v>
      </c>
      <c r="C16" s="1">
        <f t="shared" si="0"/>
        <v>-1.2087067093471653</v>
      </c>
      <c r="D16">
        <f t="shared" si="1"/>
        <v>-1.2026439091004764</v>
      </c>
    </row>
    <row r="17" spans="1:4">
      <c r="A17" t="s">
        <v>23</v>
      </c>
      <c r="B17" s="1">
        <f t="shared" si="2"/>
        <v>0.99999999999999978</v>
      </c>
      <c r="C17" s="1">
        <f t="shared" si="0"/>
        <v>-1.5403023058681393</v>
      </c>
      <c r="D17">
        <f t="shared" si="1"/>
        <v>-2.1585290151921024</v>
      </c>
    </row>
    <row r="18" spans="1:4">
      <c r="A18" t="s">
        <v>24</v>
      </c>
      <c r="B18" s="1">
        <f t="shared" si="2"/>
        <v>1.1999999999999997</v>
      </c>
      <c r="C18" s="1">
        <f t="shared" si="0"/>
        <v>-2.0903577544766723</v>
      </c>
      <c r="D18">
        <f t="shared" si="1"/>
        <v>-3.3879609140327713</v>
      </c>
    </row>
    <row r="19" spans="1:4">
      <c r="A19" t="s">
        <v>25</v>
      </c>
      <c r="B19" s="1">
        <f t="shared" si="2"/>
        <v>1.3999999999999997</v>
      </c>
      <c r="C19" s="1">
        <f t="shared" si="0"/>
        <v>-2.9139671429002392</v>
      </c>
      <c r="D19">
        <f t="shared" si="1"/>
        <v>-4.8945502700115373</v>
      </c>
    </row>
    <row r="20" spans="1:4">
      <c r="A20" t="s">
        <v>26</v>
      </c>
      <c r="B20" s="1">
        <f t="shared" si="2"/>
        <v>1.5999999999999996</v>
      </c>
      <c r="C20" s="1">
        <f t="shared" si="0"/>
        <v>-4.0668004776987088</v>
      </c>
      <c r="D20">
        <f t="shared" si="1"/>
        <v>-6.6804263969584907</v>
      </c>
    </row>
    <row r="21" spans="1:4">
      <c r="A21" t="s">
        <v>27</v>
      </c>
      <c r="B21" s="1">
        <f t="shared" si="2"/>
        <v>1.7999999999999996</v>
      </c>
      <c r="C21" s="1">
        <f t="shared" si="0"/>
        <v>-5.6047979053069099</v>
      </c>
      <c r="D21">
        <f t="shared" si="1"/>
        <v>-8.7461523691218002</v>
      </c>
    </row>
    <row r="22" spans="1:4">
      <c r="A22" t="s">
        <v>28</v>
      </c>
      <c r="B22" s="1">
        <f t="shared" si="2"/>
        <v>1.9999999999999996</v>
      </c>
      <c r="C22" s="1">
        <f t="shared" si="0"/>
        <v>-7.5838531634528525</v>
      </c>
      <c r="D22">
        <f t="shared" si="1"/>
        <v>-11.090702573174312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90F4-D3DE-448C-9F39-DDD4816D5562}">
  <dimension ref="A1:O32"/>
  <sheetViews>
    <sheetView workbookViewId="0">
      <selection activeCell="O9" sqref="O9"/>
    </sheetView>
  </sheetViews>
  <sheetFormatPr defaultRowHeight="15"/>
  <cols>
    <col min="2" max="2" width="19.85546875" customWidth="1"/>
  </cols>
  <sheetData>
    <row r="1" spans="1:15">
      <c r="A1" t="s">
        <v>1</v>
      </c>
      <c r="B1" t="s">
        <v>32</v>
      </c>
    </row>
    <row r="2" spans="1:15">
      <c r="A2">
        <v>-3</v>
      </c>
      <c r="B2">
        <f>(A2^2)-3</f>
        <v>6</v>
      </c>
    </row>
    <row r="3" spans="1:15">
      <c r="A3">
        <f>A2+0.2</f>
        <v>-2.8</v>
      </c>
      <c r="B3">
        <f t="shared" ref="B3:B32" si="0">(A3^2)-3</f>
        <v>4.839999999999999</v>
      </c>
    </row>
    <row r="4" spans="1:15">
      <c r="A4">
        <f t="shared" ref="A4:A32" si="1">A3+0.2</f>
        <v>-2.5999999999999996</v>
      </c>
      <c r="B4">
        <f t="shared" si="0"/>
        <v>3.759999999999998</v>
      </c>
    </row>
    <row r="5" spans="1:15">
      <c r="A5">
        <f t="shared" si="1"/>
        <v>-2.3999999999999995</v>
      </c>
      <c r="B5">
        <f t="shared" si="0"/>
        <v>2.7599999999999971</v>
      </c>
    </row>
    <row r="6" spans="1:15">
      <c r="A6">
        <f t="shared" si="1"/>
        <v>-2.1999999999999993</v>
      </c>
      <c r="B6">
        <f t="shared" si="0"/>
        <v>1.8399999999999972</v>
      </c>
    </row>
    <row r="7" spans="1:15">
      <c r="A7">
        <f t="shared" si="1"/>
        <v>-1.9999999999999993</v>
      </c>
      <c r="B7">
        <f t="shared" si="0"/>
        <v>0.99999999999999734</v>
      </c>
    </row>
    <row r="8" spans="1:15">
      <c r="A8" s="4">
        <f t="shared" si="1"/>
        <v>-1.7999999999999994</v>
      </c>
      <c r="B8" s="4">
        <f t="shared" si="0"/>
        <v>0.23999999999999755</v>
      </c>
      <c r="O8">
        <f>10^(-4)</f>
        <v>1E-4</v>
      </c>
    </row>
    <row r="9" spans="1:15">
      <c r="A9" s="4">
        <f t="shared" si="1"/>
        <v>-1.5999999999999994</v>
      </c>
      <c r="B9" s="4">
        <f t="shared" si="0"/>
        <v>-0.44000000000000172</v>
      </c>
    </row>
    <row r="10" spans="1:15">
      <c r="A10">
        <f t="shared" si="1"/>
        <v>-1.3999999999999995</v>
      </c>
      <c r="B10">
        <f t="shared" si="0"/>
        <v>-1.0400000000000016</v>
      </c>
    </row>
    <row r="11" spans="1:15">
      <c r="A11">
        <f t="shared" si="1"/>
        <v>-1.1999999999999995</v>
      </c>
      <c r="B11">
        <f t="shared" si="0"/>
        <v>-1.5600000000000012</v>
      </c>
    </row>
    <row r="12" spans="1:15">
      <c r="A12">
        <f t="shared" si="1"/>
        <v>-0.99999999999999956</v>
      </c>
      <c r="B12">
        <f t="shared" si="0"/>
        <v>-2.0000000000000009</v>
      </c>
    </row>
    <row r="13" spans="1:15">
      <c r="A13">
        <f t="shared" si="1"/>
        <v>-0.7999999999999996</v>
      </c>
      <c r="B13">
        <f t="shared" si="0"/>
        <v>-2.3600000000000008</v>
      </c>
    </row>
    <row r="14" spans="1:15">
      <c r="A14">
        <f t="shared" si="1"/>
        <v>-0.59999999999999964</v>
      </c>
      <c r="B14">
        <f t="shared" si="0"/>
        <v>-2.6400000000000006</v>
      </c>
    </row>
    <row r="15" spans="1:15">
      <c r="A15">
        <f t="shared" si="1"/>
        <v>-0.39999999999999963</v>
      </c>
      <c r="B15">
        <f t="shared" si="0"/>
        <v>-2.8400000000000003</v>
      </c>
    </row>
    <row r="16" spans="1:15">
      <c r="A16">
        <f t="shared" si="1"/>
        <v>-0.19999999999999962</v>
      </c>
      <c r="B16">
        <f t="shared" si="0"/>
        <v>-2.96</v>
      </c>
    </row>
    <row r="17" spans="1:2">
      <c r="A17">
        <v>0</v>
      </c>
      <c r="B17">
        <f t="shared" si="0"/>
        <v>-3</v>
      </c>
    </row>
    <row r="18" spans="1:2">
      <c r="A18">
        <f t="shared" si="1"/>
        <v>0.2</v>
      </c>
      <c r="B18">
        <f t="shared" si="0"/>
        <v>-2.96</v>
      </c>
    </row>
    <row r="19" spans="1:2">
      <c r="A19">
        <f t="shared" si="1"/>
        <v>0.4</v>
      </c>
      <c r="B19">
        <f t="shared" si="0"/>
        <v>-2.84</v>
      </c>
    </row>
    <row r="20" spans="1:2">
      <c r="A20">
        <f t="shared" si="1"/>
        <v>0.60000000000000009</v>
      </c>
      <c r="B20">
        <f t="shared" si="0"/>
        <v>-2.6399999999999997</v>
      </c>
    </row>
    <row r="21" spans="1:2">
      <c r="A21">
        <f t="shared" si="1"/>
        <v>0.8</v>
      </c>
      <c r="B21">
        <f t="shared" si="0"/>
        <v>-2.36</v>
      </c>
    </row>
    <row r="22" spans="1:2">
      <c r="A22">
        <f t="shared" si="1"/>
        <v>1</v>
      </c>
      <c r="B22">
        <f t="shared" si="0"/>
        <v>-2</v>
      </c>
    </row>
    <row r="23" spans="1:2">
      <c r="A23">
        <f t="shared" si="1"/>
        <v>1.2</v>
      </c>
      <c r="B23">
        <f t="shared" si="0"/>
        <v>-1.56</v>
      </c>
    </row>
    <row r="24" spans="1:2">
      <c r="A24">
        <f t="shared" si="1"/>
        <v>1.4</v>
      </c>
      <c r="B24">
        <f t="shared" si="0"/>
        <v>-1.0400000000000003</v>
      </c>
    </row>
    <row r="25" spans="1:2">
      <c r="A25" s="4">
        <f t="shared" si="1"/>
        <v>1.5999999999999999</v>
      </c>
      <c r="B25" s="4">
        <f t="shared" si="0"/>
        <v>-0.44000000000000039</v>
      </c>
    </row>
    <row r="26" spans="1:2">
      <c r="A26" s="4">
        <f t="shared" si="1"/>
        <v>1.7999999999999998</v>
      </c>
      <c r="B26" s="4">
        <f t="shared" si="0"/>
        <v>0.23999999999999932</v>
      </c>
    </row>
    <row r="27" spans="1:2">
      <c r="A27">
        <f t="shared" si="1"/>
        <v>1.9999999999999998</v>
      </c>
      <c r="B27">
        <f t="shared" si="0"/>
        <v>0.99999999999999911</v>
      </c>
    </row>
    <row r="28" spans="1:2">
      <c r="A28">
        <f t="shared" si="1"/>
        <v>2.1999999999999997</v>
      </c>
      <c r="B28">
        <f t="shared" si="0"/>
        <v>1.839999999999999</v>
      </c>
    </row>
    <row r="29" spans="1:2">
      <c r="A29">
        <f t="shared" si="1"/>
        <v>2.4</v>
      </c>
      <c r="B29">
        <f t="shared" si="0"/>
        <v>2.76</v>
      </c>
    </row>
    <row r="30" spans="1:2">
      <c r="A30">
        <f t="shared" si="1"/>
        <v>2.6</v>
      </c>
      <c r="B30">
        <f t="shared" si="0"/>
        <v>3.7600000000000007</v>
      </c>
    </row>
    <row r="31" spans="1:2">
      <c r="A31">
        <f t="shared" si="1"/>
        <v>2.8000000000000003</v>
      </c>
      <c r="B31">
        <f t="shared" si="0"/>
        <v>4.8400000000000016</v>
      </c>
    </row>
    <row r="32" spans="1:2">
      <c r="A32">
        <f t="shared" si="1"/>
        <v>3.0000000000000004</v>
      </c>
      <c r="B32">
        <f t="shared" si="0"/>
        <v>6.0000000000000036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Planilha1</vt:lpstr>
      <vt:lpstr>Planilha18</vt:lpstr>
      <vt:lpstr>Planilha13</vt:lpstr>
      <vt:lpstr>Planilha2</vt:lpstr>
      <vt:lpstr>Planilha12</vt:lpstr>
      <vt:lpstr>Planilha4</vt:lpstr>
      <vt:lpstr>Planilha5</vt:lpstr>
      <vt:lpstr>Planilha3</vt:lpstr>
      <vt:lpstr>Planilha6</vt:lpstr>
      <vt:lpstr>Planilha7</vt:lpstr>
      <vt:lpstr>Planilha8</vt:lpstr>
      <vt:lpstr>Planilha11</vt:lpstr>
      <vt:lpstr>Planilha14</vt:lpstr>
      <vt:lpstr>Planilha15</vt:lpstr>
      <vt:lpstr>Planilha16</vt:lpstr>
      <vt:lpstr>Planilha10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</dc:creator>
  <cp:lastModifiedBy>SALOMAO</cp:lastModifiedBy>
  <dcterms:created xsi:type="dcterms:W3CDTF">2018-08-31T19:01:26Z</dcterms:created>
  <dcterms:modified xsi:type="dcterms:W3CDTF">2018-09-21T15:37:30Z</dcterms:modified>
</cp:coreProperties>
</file>