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280"/>
  </bookViews>
  <sheets>
    <sheet name="Sheet1" sheetId="1" r:id="rId1"/>
  </sheets>
  <definedNames>
    <definedName name="_xlnm._FilterDatabase" localSheetId="0" hidden="1">Sheet1!$M$17:$N$26</definedName>
  </definedNames>
  <calcPr calcId="144525"/>
</workbook>
</file>

<file path=xl/sharedStrings.xml><?xml version="1.0" encoding="utf-8"?>
<sst xmlns="http://schemas.openxmlformats.org/spreadsheetml/2006/main" count="59">
  <si>
    <t xml:space="preserve">SPK WP Song of The Year </t>
  </si>
  <si>
    <t>Menentukan Rating Kecocokan</t>
  </si>
  <si>
    <t>Alternatif</t>
  </si>
  <si>
    <t>Kriteria</t>
  </si>
  <si>
    <t>Radio Airplay</t>
  </si>
  <si>
    <t>Sales Data</t>
  </si>
  <si>
    <t>Streaming Data</t>
  </si>
  <si>
    <t>Lyrics</t>
  </si>
  <si>
    <t>Producing</t>
  </si>
  <si>
    <t>Mixing</t>
  </si>
  <si>
    <t>MV Viewers</t>
  </si>
  <si>
    <t>Lyrics Viewer</t>
  </si>
  <si>
    <t>Artwork</t>
  </si>
  <si>
    <t>Boo'd Up - Ella Mai</t>
  </si>
  <si>
    <t>God's Plan - Drake</t>
  </si>
  <si>
    <t>Shallow - Lady Gaga &amp; Bradley Cooper</t>
  </si>
  <si>
    <t>This Is America - Childish Gambino</t>
  </si>
  <si>
    <t>All The Stars - Kendrick Lamar &amp; SZA</t>
  </si>
  <si>
    <t>I Like It - Cardi B, Bad Bunny &amp; J Balvin</t>
  </si>
  <si>
    <t>The Middle' - Zedd, Maren Morris &amp; Grey</t>
  </si>
  <si>
    <t>Rockstar - Post Malone ft 21 Savage</t>
  </si>
  <si>
    <t>The Joke - Brandi Carlile</t>
  </si>
  <si>
    <t>Menentukan Sifat Kriteria &amp; Normalisasi Bobot</t>
  </si>
  <si>
    <t>Menentukan Nilai Vektor S</t>
  </si>
  <si>
    <t>Menentukan Nilai Vektor V</t>
  </si>
  <si>
    <t>Meranking Nilai Vektor V</t>
  </si>
  <si>
    <t>sifat= penilaian(+), popularitas(-)</t>
  </si>
  <si>
    <t>Rank</t>
  </si>
  <si>
    <t>Sifat</t>
  </si>
  <si>
    <t>Bobot</t>
  </si>
  <si>
    <t>Normalisasi</t>
  </si>
  <si>
    <t>S1</t>
  </si>
  <si>
    <t>V1</t>
  </si>
  <si>
    <t>V4</t>
  </si>
  <si>
    <t>penilaian</t>
  </si>
  <si>
    <t>S2</t>
  </si>
  <si>
    <t>V2</t>
  </si>
  <si>
    <t>V3</t>
  </si>
  <si>
    <t>S3</t>
  </si>
  <si>
    <t>S4</t>
  </si>
  <si>
    <t>V5</t>
  </si>
  <si>
    <t>S5</t>
  </si>
  <si>
    <t>V8</t>
  </si>
  <si>
    <t>S6</t>
  </si>
  <si>
    <t>V6</t>
  </si>
  <si>
    <t>V9</t>
  </si>
  <si>
    <t>S7</t>
  </si>
  <si>
    <t>V7</t>
  </si>
  <si>
    <t>popularitas</t>
  </si>
  <si>
    <t>S8</t>
  </si>
  <si>
    <t>S9</t>
  </si>
  <si>
    <t>jumlah</t>
  </si>
  <si>
    <t>Bobot Akhir</t>
  </si>
  <si>
    <t>Visual</t>
  </si>
  <si>
    <t>Audio</t>
  </si>
  <si>
    <t>Waktu Tayang</t>
  </si>
  <si>
    <t>Kesimpulannya 1917 adalah pemenang Best Picture terpilih di Golden Globes Awards</t>
  </si>
  <si>
    <t>Marriage Story</t>
  </si>
  <si>
    <t>Joker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</si>
</sst>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0.0"/>
    <numFmt numFmtId="178" formatCode="0.000"/>
    <numFmt numFmtId="179" formatCode="_ * #,##0.00_ ;_ * \-#,##0.00_ ;_ * &quot;-&quot;??_ ;_ @_ "/>
  </numFmts>
  <fonts count="26">
    <font>
      <sz val="10"/>
      <color rgb="FF000000"/>
      <name val="Arial"/>
      <charset val="134"/>
    </font>
    <font>
      <b/>
      <i/>
      <sz val="12"/>
      <color rgb="FF000000"/>
      <name val="Arial"/>
      <charset val="134"/>
    </font>
    <font>
      <i/>
      <sz val="12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000000"/>
      <name val="Inconsolata"/>
      <charset val="134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7" borderId="22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19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0" borderId="2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5" borderId="1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5" borderId="25" applyNumberFormat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6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/>
    <xf numFmtId="0" fontId="0" fillId="0" borderId="0" xfId="0" applyFont="1" applyBorder="1" applyAlignment="1"/>
    <xf numFmtId="0" fontId="3" fillId="0" borderId="0" xfId="0" applyFont="1" applyFill="1"/>
    <xf numFmtId="0" fontId="3" fillId="0" borderId="0" xfId="0" applyFont="1" applyAlignment="1"/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3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2" borderId="5" xfId="0" applyFont="1" applyFill="1" applyBorder="1" applyAlignment="1"/>
    <xf numFmtId="1" fontId="4" fillId="3" borderId="6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0" fontId="4" fillId="0" borderId="0" xfId="0" applyFont="1" applyAlignment="1"/>
    <xf numFmtId="2" fontId="4" fillId="0" borderId="0" xfId="0" applyNumberFormat="1" applyFont="1" applyAlignment="1"/>
    <xf numFmtId="2" fontId="4" fillId="0" borderId="0" xfId="0" applyNumberFormat="1" applyFont="1"/>
    <xf numFmtId="2" fontId="4" fillId="0" borderId="0" xfId="0" applyNumberFormat="1" applyFont="1" applyBorder="1" applyAlignment="1"/>
    <xf numFmtId="2" fontId="4" fillId="0" borderId="0" xfId="0" applyNumberFormat="1" applyFont="1" applyBorder="1" applyAlignment="1"/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0" fontId="0" fillId="0" borderId="4" xfId="0" applyFont="1" applyBorder="1" applyAlignment="1"/>
    <xf numFmtId="0" fontId="4" fillId="6" borderId="10" xfId="0" applyFont="1" applyFill="1" applyBorder="1" applyAlignment="1">
      <alignment horizontal="center"/>
    </xf>
    <xf numFmtId="177" fontId="5" fillId="6" borderId="11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 applyAlignment="1"/>
    <xf numFmtId="1" fontId="4" fillId="4" borderId="12" xfId="0" applyNumberFormat="1" applyFont="1" applyFill="1" applyBorder="1" applyAlignment="1">
      <alignment horizontal="center"/>
    </xf>
    <xf numFmtId="2" fontId="3" fillId="5" borderId="10" xfId="0" applyNumberFormat="1" applyFont="1" applyFill="1" applyBorder="1" applyAlignment="1">
      <alignment horizontal="center"/>
    </xf>
    <xf numFmtId="2" fontId="3" fillId="5" borderId="11" xfId="0" applyNumberFormat="1" applyFont="1" applyFill="1" applyBorder="1"/>
    <xf numFmtId="0" fontId="4" fillId="6" borderId="9" xfId="0" applyFont="1" applyFill="1" applyBorder="1" applyAlignment="1">
      <alignment horizontal="center"/>
    </xf>
    <xf numFmtId="177" fontId="5" fillId="6" borderId="13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 applyAlignment="1"/>
    <xf numFmtId="1" fontId="4" fillId="4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2" fontId="3" fillId="5" borderId="13" xfId="0" applyNumberFormat="1" applyFont="1" applyFill="1" applyBorder="1"/>
    <xf numFmtId="0" fontId="4" fillId="4" borderId="8" xfId="0" applyFont="1" applyFill="1" applyBorder="1" applyAlignment="1">
      <alignment horizontal="left"/>
    </xf>
    <xf numFmtId="2" fontId="4" fillId="6" borderId="9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4" fillId="4" borderId="5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5" borderId="14" xfId="0" applyNumberFormat="1" applyFont="1" applyFill="1" applyBorder="1"/>
    <xf numFmtId="2" fontId="4" fillId="7" borderId="6" xfId="0" applyNumberFormat="1" applyFont="1" applyFill="1" applyBorder="1" applyAlignment="1">
      <alignment horizontal="right"/>
    </xf>
    <xf numFmtId="177" fontId="5" fillId="7" borderId="14" xfId="0" applyNumberFormat="1" applyFont="1" applyFill="1" applyBorder="1"/>
    <xf numFmtId="0" fontId="4" fillId="5" borderId="6" xfId="0" applyFont="1" applyFill="1" applyBorder="1" applyAlignment="1">
      <alignment horizontal="left"/>
    </xf>
    <xf numFmtId="2" fontId="4" fillId="5" borderId="7" xfId="0" applyNumberFormat="1" applyFont="1" applyFill="1" applyBorder="1" applyAlignment="1">
      <alignment horizontal="right"/>
    </xf>
    <xf numFmtId="1" fontId="3" fillId="5" borderId="7" xfId="0" applyNumberFormat="1" applyFont="1" applyFill="1" applyBorder="1" applyAlignment="1"/>
    <xf numFmtId="0" fontId="3" fillId="5" borderId="14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2" fontId="3" fillId="0" borderId="0" xfId="0" applyNumberFormat="1" applyFont="1"/>
    <xf numFmtId="2" fontId="4" fillId="5" borderId="15" xfId="0" applyNumberFormat="1" applyFont="1" applyFill="1" applyBorder="1" applyAlignment="1"/>
    <xf numFmtId="2" fontId="3" fillId="8" borderId="15" xfId="0" applyNumberFormat="1" applyFont="1" applyFill="1" applyBorder="1" applyAlignment="1"/>
    <xf numFmtId="2" fontId="4" fillId="3" borderId="15" xfId="0" applyNumberFormat="1" applyFont="1" applyFill="1" applyBorder="1" applyAlignment="1"/>
    <xf numFmtId="2" fontId="4" fillId="9" borderId="15" xfId="0" applyNumberFormat="1" applyFont="1" applyFill="1" applyBorder="1" applyAlignment="1"/>
    <xf numFmtId="2" fontId="4" fillId="10" borderId="15" xfId="0" applyNumberFormat="1" applyFont="1" applyFill="1" applyBorder="1" applyAlignment="1"/>
    <xf numFmtId="2" fontId="4" fillId="11" borderId="15" xfId="0" applyNumberFormat="1" applyFont="1" applyFill="1" applyBorder="1" applyAlignment="1"/>
    <xf numFmtId="2" fontId="4" fillId="5" borderId="15" xfId="0" applyNumberFormat="1" applyFont="1" applyFill="1" applyBorder="1"/>
    <xf numFmtId="2" fontId="3" fillId="3" borderId="15" xfId="0" applyNumberFormat="1" applyFont="1" applyFill="1" applyBorder="1"/>
    <xf numFmtId="0" fontId="4" fillId="3" borderId="15" xfId="0" applyFont="1" applyFill="1" applyBorder="1" applyAlignment="1">
      <alignment horizontal="left"/>
    </xf>
    <xf numFmtId="2" fontId="4" fillId="9" borderId="15" xfId="0" applyNumberFormat="1" applyFont="1" applyFill="1" applyBorder="1"/>
    <xf numFmtId="2" fontId="4" fillId="10" borderId="15" xfId="0" applyNumberFormat="1" applyFont="1" applyFill="1" applyBorder="1"/>
    <xf numFmtId="2" fontId="4" fillId="11" borderId="15" xfId="0" applyNumberFormat="1" applyFont="1" applyFill="1" applyBorder="1"/>
    <xf numFmtId="2" fontId="3" fillId="8" borderId="15" xfId="0" applyNumberFormat="1" applyFont="1" applyFill="1" applyBorder="1"/>
    <xf numFmtId="2" fontId="3" fillId="5" borderId="15" xfId="0" applyNumberFormat="1" applyFont="1" applyFill="1" applyBorder="1"/>
    <xf numFmtId="0" fontId="3" fillId="3" borderId="15" xfId="0" applyFont="1" applyFill="1" applyBorder="1" applyAlignment="1">
      <alignment horizontal="left"/>
    </xf>
    <xf numFmtId="2" fontId="3" fillId="9" borderId="15" xfId="0" applyNumberFormat="1" applyFont="1" applyFill="1" applyBorder="1"/>
    <xf numFmtId="2" fontId="3" fillId="10" borderId="15" xfId="0" applyNumberFormat="1" applyFont="1" applyFill="1" applyBorder="1"/>
    <xf numFmtId="2" fontId="3" fillId="11" borderId="15" xfId="0" applyNumberFormat="1" applyFont="1" applyFill="1" applyBorder="1"/>
    <xf numFmtId="0" fontId="4" fillId="3" borderId="14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177" fontId="4" fillId="3" borderId="0" xfId="0" applyNumberFormat="1" applyFont="1" applyFill="1" applyAlignment="1">
      <alignment horizontal="center"/>
    </xf>
    <xf numFmtId="177" fontId="4" fillId="3" borderId="7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12" borderId="10" xfId="0" applyFont="1" applyFill="1" applyBorder="1" applyAlignment="1">
      <alignment horizontal="center"/>
    </xf>
    <xf numFmtId="178" fontId="3" fillId="12" borderId="11" xfId="0" applyNumberFormat="1" applyFont="1" applyFill="1" applyBorder="1" applyAlignment="1">
      <alignment horizontal="center"/>
    </xf>
    <xf numFmtId="178" fontId="4" fillId="13" borderId="10" xfId="0" applyNumberFormat="1" applyFont="1" applyFill="1" applyBorder="1" applyAlignment="1">
      <alignment horizontal="center"/>
    </xf>
    <xf numFmtId="178" fontId="4" fillId="13" borderId="11" xfId="0" applyNumberFormat="1" applyFont="1" applyFill="1" applyBorder="1" applyAlignment="1">
      <alignment horizontal="center"/>
    </xf>
    <xf numFmtId="0" fontId="4" fillId="11" borderId="17" xfId="0" applyFont="1" applyFill="1" applyBorder="1" applyAlignment="1"/>
    <xf numFmtId="0" fontId="4" fillId="12" borderId="9" xfId="0" applyFont="1" applyFill="1" applyBorder="1" applyAlignment="1">
      <alignment horizontal="center"/>
    </xf>
    <xf numFmtId="178" fontId="3" fillId="12" borderId="13" xfId="0" applyNumberFormat="1" applyFont="1" applyFill="1" applyBorder="1" applyAlignment="1">
      <alignment horizontal="center"/>
    </xf>
    <xf numFmtId="178" fontId="4" fillId="13" borderId="9" xfId="0" applyNumberFormat="1" applyFont="1" applyFill="1" applyBorder="1" applyAlignment="1">
      <alignment horizontal="center"/>
    </xf>
    <xf numFmtId="178" fontId="4" fillId="13" borderId="13" xfId="0" applyNumberFormat="1" applyFont="1" applyFill="1" applyBorder="1" applyAlignment="1">
      <alignment horizontal="center"/>
    </xf>
    <xf numFmtId="2" fontId="4" fillId="12" borderId="9" xfId="0" applyNumberFormat="1" applyFont="1" applyFill="1" applyBorder="1" applyAlignment="1">
      <alignment horizontal="center"/>
    </xf>
    <xf numFmtId="2" fontId="4" fillId="12" borderId="6" xfId="0" applyNumberFormat="1" applyFont="1" applyFill="1" applyBorder="1" applyAlignment="1">
      <alignment horizontal="center"/>
    </xf>
    <xf numFmtId="178" fontId="3" fillId="12" borderId="14" xfId="0" applyNumberFormat="1" applyFont="1" applyFill="1" applyBorder="1" applyAlignment="1">
      <alignment horizontal="center"/>
    </xf>
    <xf numFmtId="178" fontId="4" fillId="13" borderId="6" xfId="0" applyNumberFormat="1" applyFont="1" applyFill="1" applyBorder="1" applyAlignment="1">
      <alignment horizontal="center"/>
    </xf>
    <xf numFmtId="178" fontId="4" fillId="13" borderId="14" xfId="0" applyNumberFormat="1" applyFont="1" applyFill="1" applyBorder="1" applyAlignment="1">
      <alignment horizontal="center"/>
    </xf>
    <xf numFmtId="0" fontId="4" fillId="11" borderId="1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43"/>
  <sheetViews>
    <sheetView tabSelected="1" workbookViewId="0">
      <selection activeCell="C1" sqref="C1"/>
    </sheetView>
  </sheetViews>
  <sheetFormatPr defaultColWidth="14.4272727272727" defaultRowHeight="15.75" customHeight="1"/>
  <cols>
    <col min="1" max="1" width="35.1363636363636" customWidth="1"/>
    <col min="15" max="15" width="34.2909090909091" customWidth="1"/>
  </cols>
  <sheetData>
    <row r="1" ht="15.5" spans="1:6">
      <c r="A1" s="1" t="s">
        <v>0</v>
      </c>
      <c r="B1" s="2"/>
      <c r="C1" s="3"/>
      <c r="D1" s="3"/>
      <c r="E1" s="3"/>
      <c r="F1" s="4"/>
    </row>
    <row r="2" ht="12.5" spans="2:7">
      <c r="B2" s="5"/>
      <c r="D2" s="6"/>
      <c r="E2" s="6"/>
      <c r="F2" s="6"/>
      <c r="G2" s="6"/>
    </row>
    <row r="3" ht="12.5" spans="1:7">
      <c r="A3" s="7" t="s">
        <v>1</v>
      </c>
      <c r="D3" s="8"/>
      <c r="E3" s="8"/>
      <c r="F3" s="8"/>
      <c r="G3" s="8"/>
    </row>
    <row r="4" ht="12.5" spans="1:10">
      <c r="A4" s="9" t="s">
        <v>2</v>
      </c>
      <c r="B4" s="10" t="s">
        <v>3</v>
      </c>
      <c r="C4" s="11"/>
      <c r="D4" s="11"/>
      <c r="E4" s="11"/>
      <c r="F4" s="12"/>
      <c r="G4" s="13"/>
      <c r="H4" s="11"/>
      <c r="I4" s="11"/>
      <c r="J4" s="12"/>
    </row>
    <row r="5" ht="12.5" spans="1:10">
      <c r="A5" s="14"/>
      <c r="B5" s="15" t="s">
        <v>4</v>
      </c>
      <c r="C5" s="16" t="s">
        <v>5</v>
      </c>
      <c r="D5" s="16" t="s">
        <v>6</v>
      </c>
      <c r="E5" s="16" t="s">
        <v>7</v>
      </c>
      <c r="F5" s="17" t="s">
        <v>8</v>
      </c>
      <c r="G5" s="16" t="s">
        <v>9</v>
      </c>
      <c r="H5" s="16" t="s">
        <v>10</v>
      </c>
      <c r="I5" s="16" t="s">
        <v>11</v>
      </c>
      <c r="J5" s="86" t="s">
        <v>12</v>
      </c>
    </row>
    <row r="6" ht="12.5" spans="1:10">
      <c r="A6" s="18" t="s">
        <v>13</v>
      </c>
      <c r="B6" s="19">
        <v>12000</v>
      </c>
      <c r="C6" s="20">
        <v>40000</v>
      </c>
      <c r="D6" s="20">
        <v>50000</v>
      </c>
      <c r="E6" s="20">
        <v>50</v>
      </c>
      <c r="F6" s="20">
        <v>75</v>
      </c>
      <c r="G6" s="20">
        <v>80</v>
      </c>
      <c r="H6" s="20">
        <v>411</v>
      </c>
      <c r="I6" s="20">
        <v>0.8</v>
      </c>
      <c r="J6" s="87">
        <v>70</v>
      </c>
    </row>
    <row r="7" ht="12.5" spans="1:10">
      <c r="A7" s="18" t="s">
        <v>14</v>
      </c>
      <c r="B7" s="19">
        <v>35800</v>
      </c>
      <c r="C7" s="20">
        <v>50000</v>
      </c>
      <c r="D7" s="20">
        <v>80000</v>
      </c>
      <c r="E7" s="20">
        <v>75</v>
      </c>
      <c r="F7" s="20">
        <v>80</v>
      </c>
      <c r="G7" s="20">
        <v>85</v>
      </c>
      <c r="H7" s="20">
        <v>1000</v>
      </c>
      <c r="I7" s="20">
        <v>8.3</v>
      </c>
      <c r="J7" s="87">
        <v>85</v>
      </c>
    </row>
    <row r="8" ht="12.5" spans="1:10">
      <c r="A8" s="18" t="s">
        <v>15</v>
      </c>
      <c r="B8" s="19">
        <v>45000</v>
      </c>
      <c r="C8" s="20">
        <v>65000</v>
      </c>
      <c r="D8" s="20">
        <v>75000</v>
      </c>
      <c r="E8" s="20">
        <v>80</v>
      </c>
      <c r="F8" s="20">
        <v>80</v>
      </c>
      <c r="G8" s="20">
        <v>75</v>
      </c>
      <c r="H8" s="20">
        <v>837</v>
      </c>
      <c r="I8" s="20">
        <v>5.9</v>
      </c>
      <c r="J8" s="87">
        <v>70</v>
      </c>
    </row>
    <row r="9" ht="12.5" spans="1:10">
      <c r="A9" s="18" t="s">
        <v>16</v>
      </c>
      <c r="B9" s="19">
        <v>32000</v>
      </c>
      <c r="C9" s="20">
        <v>55000</v>
      </c>
      <c r="D9" s="20">
        <v>78000</v>
      </c>
      <c r="E9" s="20">
        <v>85</v>
      </c>
      <c r="F9" s="20">
        <v>90</v>
      </c>
      <c r="G9" s="20">
        <v>95</v>
      </c>
      <c r="H9" s="20">
        <v>657</v>
      </c>
      <c r="I9" s="20">
        <v>4.8</v>
      </c>
      <c r="J9" s="87">
        <v>95</v>
      </c>
    </row>
    <row r="10" ht="12.5" spans="1:12">
      <c r="A10" s="18" t="s">
        <v>17</v>
      </c>
      <c r="B10" s="21">
        <v>30000</v>
      </c>
      <c r="C10" s="22">
        <v>45000</v>
      </c>
      <c r="D10" s="22">
        <v>55000</v>
      </c>
      <c r="E10" s="20">
        <v>80</v>
      </c>
      <c r="F10" s="20">
        <v>70</v>
      </c>
      <c r="G10" s="20">
        <v>80</v>
      </c>
      <c r="H10" s="20">
        <v>251</v>
      </c>
      <c r="I10" s="20">
        <v>1.8</v>
      </c>
      <c r="J10" s="87">
        <v>80</v>
      </c>
      <c r="L10" s="27"/>
    </row>
    <row r="11" ht="12.5" spans="1:12">
      <c r="A11" s="18" t="s">
        <v>18</v>
      </c>
      <c r="B11" s="21">
        <v>25000</v>
      </c>
      <c r="C11" s="22">
        <v>35000</v>
      </c>
      <c r="D11" s="22">
        <v>45000</v>
      </c>
      <c r="E11" s="22">
        <v>60</v>
      </c>
      <c r="F11" s="22">
        <v>75</v>
      </c>
      <c r="G11" s="22">
        <v>80</v>
      </c>
      <c r="H11" s="22">
        <v>1000</v>
      </c>
      <c r="I11" s="88">
        <v>3.4</v>
      </c>
      <c r="J11" s="87">
        <v>90</v>
      </c>
      <c r="L11" s="67"/>
    </row>
    <row r="12" ht="12.5" spans="1:12">
      <c r="A12" s="18" t="s">
        <v>19</v>
      </c>
      <c r="B12" s="21">
        <v>30000</v>
      </c>
      <c r="C12" s="22">
        <v>30000</v>
      </c>
      <c r="D12" s="22">
        <v>40000</v>
      </c>
      <c r="E12" s="22">
        <v>50</v>
      </c>
      <c r="F12" s="22">
        <v>70</v>
      </c>
      <c r="G12" s="22">
        <v>75</v>
      </c>
      <c r="H12" s="22">
        <v>85</v>
      </c>
      <c r="I12" s="88">
        <v>1.4</v>
      </c>
      <c r="J12" s="87">
        <v>80</v>
      </c>
      <c r="L12" s="67"/>
    </row>
    <row r="13" ht="12.5" spans="1:12">
      <c r="A13" s="18" t="s">
        <v>20</v>
      </c>
      <c r="B13" s="21">
        <v>40000</v>
      </c>
      <c r="C13" s="22">
        <v>50000</v>
      </c>
      <c r="D13" s="22">
        <v>50000</v>
      </c>
      <c r="E13" s="22">
        <v>75</v>
      </c>
      <c r="F13" s="22">
        <v>80</v>
      </c>
      <c r="G13" s="22">
        <v>85</v>
      </c>
      <c r="H13" s="22">
        <v>662</v>
      </c>
      <c r="I13" s="88">
        <v>6.5</v>
      </c>
      <c r="J13" s="87">
        <v>75</v>
      </c>
      <c r="L13" s="67"/>
    </row>
    <row r="14" ht="12.5" spans="1:10">
      <c r="A14" s="23" t="s">
        <v>21</v>
      </c>
      <c r="B14" s="24">
        <v>20000</v>
      </c>
      <c r="C14" s="25">
        <v>35000</v>
      </c>
      <c r="D14" s="25">
        <v>40000</v>
      </c>
      <c r="E14" s="26">
        <v>70</v>
      </c>
      <c r="F14" s="26">
        <v>75</v>
      </c>
      <c r="G14" s="25">
        <v>70</v>
      </c>
      <c r="H14" s="25">
        <v>60</v>
      </c>
      <c r="I14" s="89">
        <v>1</v>
      </c>
      <c r="J14" s="86">
        <v>70</v>
      </c>
    </row>
    <row r="15" ht="12.5" spans="1:10">
      <c r="A15" s="27"/>
      <c r="B15" s="28"/>
      <c r="C15" s="28"/>
      <c r="D15" s="28"/>
      <c r="G15" s="27"/>
      <c r="H15" s="29"/>
      <c r="I15" s="29"/>
      <c r="J15" s="27"/>
    </row>
    <row r="16" ht="12.5" spans="1:13">
      <c r="A16" s="27" t="s">
        <v>22</v>
      </c>
      <c r="B16" s="28"/>
      <c r="C16" s="28"/>
      <c r="D16" s="30"/>
      <c r="G16" s="27" t="s">
        <v>23</v>
      </c>
      <c r="H16" s="29"/>
      <c r="I16" s="67"/>
      <c r="J16" s="7" t="s">
        <v>24</v>
      </c>
      <c r="M16" s="7" t="s">
        <v>25</v>
      </c>
    </row>
    <row r="17" ht="12.5" spans="1:15">
      <c r="A17" s="27" t="s">
        <v>26</v>
      </c>
      <c r="B17" s="28"/>
      <c r="C17" s="28"/>
      <c r="D17" s="31"/>
      <c r="F17" s="7"/>
      <c r="G17" s="29"/>
      <c r="H17" s="29"/>
      <c r="M17" s="65" t="s">
        <v>27</v>
      </c>
      <c r="O17" s="90" t="s">
        <v>2</v>
      </c>
    </row>
    <row r="18" ht="14" spans="1:15">
      <c r="A18" s="32" t="s">
        <v>3</v>
      </c>
      <c r="B18" s="33" t="s">
        <v>28</v>
      </c>
      <c r="C18" s="33" t="s">
        <v>29</v>
      </c>
      <c r="D18" s="34" t="s">
        <v>30</v>
      </c>
      <c r="E18" s="35"/>
      <c r="G18" s="36" t="s">
        <v>31</v>
      </c>
      <c r="H18" s="37">
        <f t="shared" ref="H18:H26" si="0">(B6^E$19)*(C6^E$20)*(D6^E$21)*(E6^E$22)*(F6^E$23)*(G6^E$24)*(H6^E$25)*(I6^E$26)*(J6^E$27)</f>
        <v>440.105590612955</v>
      </c>
      <c r="J18" s="91" t="s">
        <v>32</v>
      </c>
      <c r="K18" s="92">
        <f t="shared" ref="K18:K26" si="1">H18/H$27</f>
        <v>0.0973697278374453</v>
      </c>
      <c r="M18" s="93" t="s">
        <v>33</v>
      </c>
      <c r="N18" s="94">
        <v>0.129671099131096</v>
      </c>
      <c r="O18" s="95" t="s">
        <v>16</v>
      </c>
    </row>
    <row r="19" ht="14" spans="1:15">
      <c r="A19" s="38" t="s">
        <v>4</v>
      </c>
      <c r="B19" s="39" t="s">
        <v>34</v>
      </c>
      <c r="C19" s="40">
        <v>3</v>
      </c>
      <c r="D19" s="41">
        <f t="shared" ref="D19:D27" si="2">C19/C$28</f>
        <v>0.09375</v>
      </c>
      <c r="E19" s="42">
        <f t="shared" ref="E19:E27" si="3">IF(B19="penilaian",D19,-1*D19)</f>
        <v>0.09375</v>
      </c>
      <c r="G19" s="43" t="s">
        <v>35</v>
      </c>
      <c r="H19" s="44">
        <f t="shared" si="0"/>
        <v>532.041116494787</v>
      </c>
      <c r="I19" s="27"/>
      <c r="J19" s="96" t="s">
        <v>36</v>
      </c>
      <c r="K19" s="97">
        <f t="shared" si="1"/>
        <v>0.117709703799211</v>
      </c>
      <c r="M19" s="98" t="s">
        <v>37</v>
      </c>
      <c r="N19" s="99">
        <v>0.121882528173396</v>
      </c>
      <c r="O19" s="95" t="s">
        <v>15</v>
      </c>
    </row>
    <row r="20" ht="14" spans="1:15">
      <c r="A20" s="45" t="s">
        <v>5</v>
      </c>
      <c r="B20" s="46" t="s">
        <v>34</v>
      </c>
      <c r="C20" s="47">
        <v>5</v>
      </c>
      <c r="D20" s="48">
        <f t="shared" si="2"/>
        <v>0.15625</v>
      </c>
      <c r="E20" s="49">
        <f t="shared" si="3"/>
        <v>0.15625</v>
      </c>
      <c r="F20" s="27"/>
      <c r="G20" s="43" t="s">
        <v>38</v>
      </c>
      <c r="H20" s="44">
        <f t="shared" si="0"/>
        <v>550.902043566399</v>
      </c>
      <c r="I20" s="29"/>
      <c r="J20" s="96" t="s">
        <v>37</v>
      </c>
      <c r="K20" s="97">
        <f t="shared" si="1"/>
        <v>0.121882528173396</v>
      </c>
      <c r="M20" s="98" t="s">
        <v>36</v>
      </c>
      <c r="N20" s="99">
        <v>0.117709703799211</v>
      </c>
      <c r="O20" s="95" t="s">
        <v>14</v>
      </c>
    </row>
    <row r="21" ht="14" spans="1:15">
      <c r="A21" s="45" t="s">
        <v>6</v>
      </c>
      <c r="B21" s="50" t="s">
        <v>34</v>
      </c>
      <c r="C21" s="47">
        <v>4</v>
      </c>
      <c r="D21" s="48">
        <f t="shared" si="2"/>
        <v>0.125</v>
      </c>
      <c r="E21" s="49">
        <f t="shared" si="3"/>
        <v>0.125</v>
      </c>
      <c r="F21" s="27"/>
      <c r="G21" s="51" t="s">
        <v>39</v>
      </c>
      <c r="H21" s="44">
        <f t="shared" si="0"/>
        <v>586.105938015932</v>
      </c>
      <c r="I21" s="29"/>
      <c r="J21" s="100" t="s">
        <v>33</v>
      </c>
      <c r="K21" s="97">
        <f t="shared" si="1"/>
        <v>0.129671099131096</v>
      </c>
      <c r="M21" s="98" t="s">
        <v>40</v>
      </c>
      <c r="N21" s="99">
        <v>0.115522555160492</v>
      </c>
      <c r="O21" s="95" t="s">
        <v>17</v>
      </c>
    </row>
    <row r="22" ht="14" spans="1:15">
      <c r="A22" s="45" t="s">
        <v>7</v>
      </c>
      <c r="B22" s="52" t="s">
        <v>34</v>
      </c>
      <c r="C22" s="47">
        <v>4</v>
      </c>
      <c r="D22" s="48">
        <f t="shared" si="2"/>
        <v>0.125</v>
      </c>
      <c r="E22" s="49">
        <f t="shared" si="3"/>
        <v>0.125</v>
      </c>
      <c r="F22" s="27"/>
      <c r="G22" s="51" t="s">
        <v>41</v>
      </c>
      <c r="H22" s="44">
        <f t="shared" si="0"/>
        <v>522.155329969748</v>
      </c>
      <c r="I22" s="67"/>
      <c r="J22" s="100" t="s">
        <v>40</v>
      </c>
      <c r="K22" s="97">
        <f t="shared" si="1"/>
        <v>0.115522555160492</v>
      </c>
      <c r="M22" s="98" t="s">
        <v>42</v>
      </c>
      <c r="N22" s="99">
        <v>0.11270287309332</v>
      </c>
      <c r="O22" s="95" t="s">
        <v>20</v>
      </c>
    </row>
    <row r="23" ht="14" spans="1:15">
      <c r="A23" s="45" t="s">
        <v>8</v>
      </c>
      <c r="B23" s="52" t="s">
        <v>34</v>
      </c>
      <c r="C23" s="47">
        <v>5</v>
      </c>
      <c r="D23" s="48">
        <f t="shared" si="2"/>
        <v>0.15625</v>
      </c>
      <c r="E23" s="49">
        <f t="shared" si="3"/>
        <v>0.15625</v>
      </c>
      <c r="F23" s="7"/>
      <c r="G23" s="51" t="s">
        <v>43</v>
      </c>
      <c r="H23" s="44">
        <f t="shared" si="0"/>
        <v>447.193732964475</v>
      </c>
      <c r="J23" s="100" t="s">
        <v>44</v>
      </c>
      <c r="K23" s="97">
        <f t="shared" si="1"/>
        <v>0.0989379208037727</v>
      </c>
      <c r="M23" s="98" t="s">
        <v>45</v>
      </c>
      <c r="N23" s="99">
        <v>0.104794608185352</v>
      </c>
      <c r="O23" s="95" t="s">
        <v>21</v>
      </c>
    </row>
    <row r="24" ht="14" spans="1:15">
      <c r="A24" s="45" t="s">
        <v>9</v>
      </c>
      <c r="B24" s="52" t="s">
        <v>34</v>
      </c>
      <c r="C24" s="47">
        <v>5</v>
      </c>
      <c r="D24" s="48">
        <f t="shared" si="2"/>
        <v>0.15625</v>
      </c>
      <c r="E24" s="49">
        <f t="shared" si="3"/>
        <v>0.15625</v>
      </c>
      <c r="G24" s="43" t="s">
        <v>46</v>
      </c>
      <c r="H24" s="44">
        <f t="shared" si="0"/>
        <v>458.3627961893</v>
      </c>
      <c r="J24" s="96" t="s">
        <v>47</v>
      </c>
      <c r="K24" s="97">
        <f t="shared" si="1"/>
        <v>0.101408983815914</v>
      </c>
      <c r="M24" s="98" t="s">
        <v>47</v>
      </c>
      <c r="N24" s="99">
        <v>0.101408983815914</v>
      </c>
      <c r="O24" s="95" t="s">
        <v>19</v>
      </c>
    </row>
    <row r="25" ht="14" spans="1:15">
      <c r="A25" s="45" t="s">
        <v>10</v>
      </c>
      <c r="B25" s="46" t="s">
        <v>48</v>
      </c>
      <c r="C25" s="47">
        <v>1</v>
      </c>
      <c r="D25" s="48">
        <f t="shared" si="2"/>
        <v>0.03125</v>
      </c>
      <c r="E25" s="49">
        <f t="shared" si="3"/>
        <v>-0.03125</v>
      </c>
      <c r="G25" s="43" t="s">
        <v>49</v>
      </c>
      <c r="H25" s="44">
        <f t="shared" si="0"/>
        <v>509.4105285918</v>
      </c>
      <c r="I25" s="28"/>
      <c r="J25" s="96" t="s">
        <v>42</v>
      </c>
      <c r="K25" s="97">
        <f t="shared" si="1"/>
        <v>0.11270287309332</v>
      </c>
      <c r="M25" s="98" t="s">
        <v>44</v>
      </c>
      <c r="N25" s="99">
        <v>0.0989379208037727</v>
      </c>
      <c r="O25" s="95" t="s">
        <v>18</v>
      </c>
    </row>
    <row r="26" ht="14" spans="1:15">
      <c r="A26" s="45" t="s">
        <v>11</v>
      </c>
      <c r="B26" s="46" t="s">
        <v>48</v>
      </c>
      <c r="C26" s="47">
        <v>1</v>
      </c>
      <c r="D26" s="48">
        <f t="shared" si="2"/>
        <v>0.03125</v>
      </c>
      <c r="E26" s="49">
        <f t="shared" si="3"/>
        <v>-0.03125</v>
      </c>
      <c r="F26" s="28"/>
      <c r="G26" s="51" t="s">
        <v>50</v>
      </c>
      <c r="H26" s="44">
        <f t="shared" si="0"/>
        <v>473.665624345424</v>
      </c>
      <c r="I26" s="29"/>
      <c r="J26" s="101" t="s">
        <v>45</v>
      </c>
      <c r="K26" s="102">
        <f t="shared" si="1"/>
        <v>0.104794608185352</v>
      </c>
      <c r="M26" s="103" t="s">
        <v>32</v>
      </c>
      <c r="N26" s="104">
        <v>0.0973697278374453</v>
      </c>
      <c r="O26" s="105" t="s">
        <v>13</v>
      </c>
    </row>
    <row r="27" ht="14" spans="1:10">
      <c r="A27" s="53" t="s">
        <v>12</v>
      </c>
      <c r="B27" s="54" t="s">
        <v>34</v>
      </c>
      <c r="C27" s="55">
        <v>4</v>
      </c>
      <c r="D27" s="56">
        <f t="shared" si="2"/>
        <v>0.125</v>
      </c>
      <c r="E27" s="57">
        <f t="shared" si="3"/>
        <v>0.125</v>
      </c>
      <c r="F27" s="28"/>
      <c r="G27" s="58" t="s">
        <v>51</v>
      </c>
      <c r="H27" s="59">
        <f>SUM(H18:H26)</f>
        <v>4519.94270075082</v>
      </c>
      <c r="I27" s="29"/>
      <c r="J27" s="29"/>
    </row>
    <row r="28" ht="12.5" spans="1:10">
      <c r="A28" s="60"/>
      <c r="B28" s="61" t="s">
        <v>51</v>
      </c>
      <c r="C28" s="62">
        <f t="shared" ref="C28:D28" si="4">SUM(C19:C27)</f>
        <v>32</v>
      </c>
      <c r="D28" s="62">
        <f t="shared" si="4"/>
        <v>1</v>
      </c>
      <c r="E28" s="63"/>
      <c r="F28" s="28"/>
      <c r="G28" s="29"/>
      <c r="H28" s="29"/>
      <c r="I28" s="29"/>
      <c r="J28" s="29"/>
    </row>
    <row r="29" ht="12.5" spans="1:10">
      <c r="A29" s="64"/>
      <c r="B29" s="28"/>
      <c r="C29" s="28"/>
      <c r="D29" s="28"/>
      <c r="F29" s="28"/>
      <c r="G29" s="29"/>
      <c r="H29" s="29"/>
      <c r="I29" s="67"/>
      <c r="J29" s="29"/>
    </row>
    <row r="30" ht="12.5" spans="1:10">
      <c r="A30" s="65"/>
      <c r="B30" s="66"/>
      <c r="C30" s="66"/>
      <c r="D30" s="66"/>
      <c r="F30" s="67"/>
      <c r="G30" s="67"/>
      <c r="H30" s="67"/>
      <c r="J30" s="67"/>
    </row>
    <row r="31" ht="12.5" spans="9:9">
      <c r="I31" s="28"/>
    </row>
    <row r="32" ht="12.5" spans="6:10">
      <c r="F32" s="28"/>
      <c r="G32" s="28"/>
      <c r="H32" s="28"/>
      <c r="I32" s="29"/>
      <c r="J32" s="28"/>
    </row>
    <row r="33" ht="12.5" spans="1:10">
      <c r="A33" s="27"/>
      <c r="B33" s="64"/>
      <c r="C33" s="27"/>
      <c r="D33" s="27"/>
      <c r="F33" s="28"/>
      <c r="G33" s="29"/>
      <c r="H33" s="29"/>
      <c r="I33" s="29"/>
      <c r="J33" s="29"/>
    </row>
    <row r="34" ht="12.5" spans="1:10">
      <c r="A34" s="64"/>
      <c r="B34" s="28"/>
      <c r="C34" s="28"/>
      <c r="D34" s="28"/>
      <c r="F34" s="28"/>
      <c r="G34" s="29"/>
      <c r="H34" s="29"/>
      <c r="I34" s="29"/>
      <c r="J34" s="29"/>
    </row>
    <row r="35" ht="12.5" spans="1:10">
      <c r="A35" s="64"/>
      <c r="B35" s="28"/>
      <c r="C35" s="28"/>
      <c r="D35" s="28"/>
      <c r="F35" s="28"/>
      <c r="G35" s="29"/>
      <c r="H35" s="29"/>
      <c r="I35" s="67"/>
      <c r="J35" s="29"/>
    </row>
    <row r="36" ht="12.5" spans="1:10">
      <c r="A36" s="65"/>
      <c r="B36" s="28"/>
      <c r="C36" s="28"/>
      <c r="D36" s="28"/>
      <c r="F36" s="67"/>
      <c r="G36" s="67"/>
      <c r="H36" s="67"/>
      <c r="J36" s="67"/>
    </row>
    <row r="37" ht="12.5" spans="2:4">
      <c r="B37" s="67"/>
      <c r="C37" s="67"/>
      <c r="D37" s="67"/>
    </row>
    <row r="39" ht="12.5" spans="5:6">
      <c r="E39" s="68" t="s">
        <v>3</v>
      </c>
      <c r="F39" s="69" t="s">
        <v>52</v>
      </c>
    </row>
    <row r="40" ht="12.5" spans="1:7">
      <c r="A40" s="70"/>
      <c r="B40" s="71" t="s">
        <v>53</v>
      </c>
      <c r="C40" s="72" t="s">
        <v>54</v>
      </c>
      <c r="D40" s="73" t="s">
        <v>55</v>
      </c>
      <c r="E40" s="74">
        <v>0.633996991149552</v>
      </c>
      <c r="F40" s="75">
        <f t="array" ref="F40:F42">MMULT(B41:D43,E40:E42)</f>
        <v>0.508884163754613</v>
      </c>
      <c r="G40" s="7" t="s">
        <v>56</v>
      </c>
    </row>
    <row r="41" ht="12.5" spans="1:6">
      <c r="A41" s="76">
        <v>1917</v>
      </c>
      <c r="B41" s="77">
        <v>0.633996991149552</v>
      </c>
      <c r="C41" s="78">
        <v>0.368065708236237</v>
      </c>
      <c r="D41" s="79">
        <v>0.106014178830372</v>
      </c>
      <c r="E41" s="74">
        <v>0.259988830020076</v>
      </c>
      <c r="F41" s="80">
        <v>0.278829250588215</v>
      </c>
    </row>
    <row r="42" ht="12.5" spans="1:6">
      <c r="A42" s="76" t="s">
        <v>57</v>
      </c>
      <c r="B42" s="77">
        <v>0.259988830020076</v>
      </c>
      <c r="C42" s="78">
        <v>0.332455099308202</v>
      </c>
      <c r="D42" s="79">
        <v>0.259988830020076</v>
      </c>
      <c r="E42" s="81">
        <v>0.106014178830372</v>
      </c>
      <c r="F42" s="80">
        <v>0.212286585657172</v>
      </c>
    </row>
    <row r="43" ht="12.5" spans="1:4">
      <c r="A43" s="82" t="s">
        <v>58</v>
      </c>
      <c r="B43" s="83">
        <v>0.106014178830372</v>
      </c>
      <c r="C43" s="84">
        <v>0.299479192455561</v>
      </c>
      <c r="D43" s="85">
        <v>0.633996991149552</v>
      </c>
    </row>
  </sheetData>
  <autoFilter ref="M17:N26">
    <sortState ref="M17:N26">
      <sortCondition ref="N17:N26" descending="1"/>
    </sortState>
    <extLst/>
  </autoFilter>
  <mergeCells count="5">
    <mergeCell ref="B4:J4"/>
    <mergeCell ref="M16:N16"/>
    <mergeCell ref="M17:N17"/>
    <mergeCell ref="D18:E18"/>
    <mergeCell ref="A4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2020-04-27T12:59:22Z</dcterms:created>
  <dcterms:modified xsi:type="dcterms:W3CDTF">2020-04-27T13:04:48Z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