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sa Rizky R\Desktop\Semester 3\Pe. Akuntansi\"/>
    </mc:Choice>
  </mc:AlternateContent>
  <xr:revisionPtr revIDLastSave="0" documentId="13_ncr:1_{7B226629-51F2-4DB5-B1FC-E341BF74A272}" xr6:coauthVersionLast="45" xr6:coauthVersionMax="45" xr10:uidLastSave="{00000000-0000-0000-0000-000000000000}"/>
  <bookViews>
    <workbookView xWindow="-120" yWindow="-120" windowWidth="20730" windowHeight="11160" firstSheet="1" activeTab="2" xr2:uid="{21EAB8D0-429E-4F3F-9A2E-1AE53E152AE1}"/>
  </bookViews>
  <sheets>
    <sheet name="Soal" sheetId="1" r:id="rId1"/>
    <sheet name="JP &amp; NL" sheetId="2" r:id="rId2"/>
    <sheet name="Laporan Keuangan" sheetId="3" r:id="rId3"/>
    <sheet name="Jurnal Penutup &amp; Pembalik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3" l="1"/>
  <c r="L8" i="3"/>
  <c r="P12" i="3"/>
  <c r="E20" i="4" l="1"/>
  <c r="P19" i="3"/>
  <c r="S19" i="3"/>
  <c r="E12" i="4" l="1"/>
  <c r="E11" i="4"/>
  <c r="D8" i="4"/>
  <c r="E6" i="4"/>
  <c r="D18" i="3"/>
  <c r="S17" i="3"/>
  <c r="P17" i="3"/>
  <c r="D17" i="3"/>
  <c r="H16" i="3"/>
  <c r="H15" i="3"/>
  <c r="H21" i="3" s="1"/>
  <c r="H23" i="3" s="1"/>
  <c r="D15" i="3"/>
  <c r="D21" i="3" s="1"/>
  <c r="S10" i="3"/>
  <c r="H8" i="3"/>
  <c r="D8" i="3"/>
  <c r="D7" i="3"/>
  <c r="D9" i="3" s="1"/>
  <c r="L47" i="2"/>
  <c r="L49" i="2" s="1"/>
  <c r="K47" i="2"/>
  <c r="K49" i="2" s="1"/>
  <c r="J47" i="2"/>
  <c r="I47" i="2"/>
  <c r="H47" i="2"/>
  <c r="G47" i="2"/>
  <c r="F47" i="2"/>
  <c r="E47" i="2"/>
  <c r="C37" i="2"/>
  <c r="C36" i="2"/>
  <c r="D35" i="2"/>
  <c r="D34" i="2"/>
  <c r="D40" i="2" s="1"/>
  <c r="C33" i="2"/>
  <c r="C29" i="2"/>
  <c r="C40" i="2" s="1"/>
  <c r="D16" i="1"/>
  <c r="D13" i="1"/>
  <c r="D12" i="1"/>
  <c r="E11" i="1"/>
  <c r="E10" i="1"/>
  <c r="E16" i="1" s="1"/>
  <c r="D9" i="1"/>
  <c r="D5" i="1"/>
</calcChain>
</file>

<file path=xl/sharedStrings.xml><?xml version="1.0" encoding="utf-8"?>
<sst xmlns="http://schemas.openxmlformats.org/spreadsheetml/2006/main" count="163" uniqueCount="93">
  <si>
    <t>LAPORAN NERACA SALDO</t>
  </si>
  <si>
    <t>PERIODE 29 FEBRUARI 2020</t>
  </si>
  <si>
    <t>PENYESUAIAN</t>
  </si>
  <si>
    <t>AKUN</t>
  </si>
  <si>
    <t>DEBET</t>
  </si>
  <si>
    <t>KREDIT</t>
  </si>
  <si>
    <t>NO</t>
  </si>
  <si>
    <t>TRANSAKSI</t>
  </si>
  <si>
    <t>KAS</t>
  </si>
  <si>
    <t>Menempati kantor selama satu bulan</t>
  </si>
  <si>
    <t>SEWA KANTOR DIBAYAR DIMUKA</t>
  </si>
  <si>
    <t>Perlengkapan yang tersisa d akhir bulan senilai Rp. 350.000</t>
  </si>
  <si>
    <t xml:space="preserve">SEWA KENDARAAN DIBAYAR DIMUKA </t>
  </si>
  <si>
    <t>Depresiasi peralatan kantor yang terhitung untuk satu bulan sebesar Rp. 1.625.000</t>
  </si>
  <si>
    <t>PERLENGKAPAN KANTOR</t>
  </si>
  <si>
    <t>Gaji yang belum dibayarkan pada bulan februari sebesar Rp. 15.000.000</t>
  </si>
  <si>
    <t>PERALATAN KANTOR</t>
  </si>
  <si>
    <t>MODAL</t>
  </si>
  <si>
    <t>PENDAPATAN JASA</t>
  </si>
  <si>
    <t>Catatan Tugas;</t>
  </si>
  <si>
    <t>BIAYA TRANPORTASI</t>
  </si>
  <si>
    <t>Buatlah Jurnal Penyesuaian.</t>
  </si>
  <si>
    <t>BIAYA KONSUMSI</t>
  </si>
  <si>
    <t>Buatlah Neraca Lajur.</t>
  </si>
  <si>
    <t>BIAYA IKLAN</t>
  </si>
  <si>
    <t>BIAYA KEAMANAN</t>
  </si>
  <si>
    <t>JUMLAH</t>
  </si>
  <si>
    <t>Kelas : E-208 , Rabu 07:30 - 10:00</t>
  </si>
  <si>
    <t>Dosen : Inge Handriani, M.Ak, MMSI</t>
  </si>
  <si>
    <t>Salsa Rizky Rahmadhania (41819010007)</t>
  </si>
  <si>
    <t>Deskripsi</t>
  </si>
  <si>
    <t>Debit</t>
  </si>
  <si>
    <t>Kredit</t>
  </si>
  <si>
    <t xml:space="preserve">Biaya Sewa Kantor </t>
  </si>
  <si>
    <t>Sewa Kantor Dibayar Dimuka</t>
  </si>
  <si>
    <t xml:space="preserve">Sewa Kantor 108juta x 1/12=9juta </t>
  </si>
  <si>
    <t xml:space="preserve">Biaya Perlengkapan </t>
  </si>
  <si>
    <t>Perlengkapan</t>
  </si>
  <si>
    <t>Perlengkapan Rp.1.500.000 - 350.000=1.150.000</t>
  </si>
  <si>
    <t>Biaya Depresiasi Peralatan Kantor</t>
  </si>
  <si>
    <t>Akum.Dep.Peralatan Kantor</t>
  </si>
  <si>
    <t>Biaya Gaji</t>
  </si>
  <si>
    <t>Hutang Gaji</t>
  </si>
  <si>
    <t>NERACA SALDO</t>
  </si>
  <si>
    <t>AJP</t>
  </si>
  <si>
    <t>NERACA STLH AJP</t>
  </si>
  <si>
    <t>LABA/RUGI</t>
  </si>
  <si>
    <t>NERACA</t>
  </si>
  <si>
    <t>Jumlah</t>
  </si>
  <si>
    <t>Biaya Perlengkapan</t>
  </si>
  <si>
    <t>Biaya Sewa Kantor</t>
  </si>
  <si>
    <t>Biaya Dep. Peralatan Kantor</t>
  </si>
  <si>
    <t>Akm. Dep. Peralatan Kantor</t>
  </si>
  <si>
    <t>Saldo</t>
  </si>
  <si>
    <t>NERACA LAJUR</t>
  </si>
  <si>
    <t>JURNAL PENYESUAIAN</t>
  </si>
  <si>
    <t>MASTER DEVELOPMENT</t>
  </si>
  <si>
    <t>LAPORAN ARUS KAS</t>
  </si>
  <si>
    <t>LAPORAN LABA-RUGI</t>
  </si>
  <si>
    <t>LAPORAN PERUBAHAN MODAL</t>
  </si>
  <si>
    <t>LAPORAN NERACA</t>
  </si>
  <si>
    <t xml:space="preserve">YANG BERAKHIR PADA 29 FEBRUARI 2020 </t>
  </si>
  <si>
    <t>KAS MASUK</t>
  </si>
  <si>
    <t>PENDAPATAN</t>
  </si>
  <si>
    <t>Modal</t>
  </si>
  <si>
    <t>AKTIVA</t>
  </si>
  <si>
    <t>PASIVA</t>
  </si>
  <si>
    <t>Pendapatan Jasa</t>
  </si>
  <si>
    <t>Rugi</t>
  </si>
  <si>
    <t>AKTIVA LANCAR</t>
  </si>
  <si>
    <t>HUTANG</t>
  </si>
  <si>
    <t>Saldo Modal</t>
  </si>
  <si>
    <t>Kas</t>
  </si>
  <si>
    <t>Sewa Kendaraan Dibayar DiMuka</t>
  </si>
  <si>
    <t>KAS KELUAR</t>
  </si>
  <si>
    <t>PENGELUARAN</t>
  </si>
  <si>
    <t>AKTIVA TETAP</t>
  </si>
  <si>
    <t>Peralatan Kantor</t>
  </si>
  <si>
    <t>Biaya Tranportasi</t>
  </si>
  <si>
    <t>Modal Sendiri</t>
  </si>
  <si>
    <t>Biaya Konsumsi</t>
  </si>
  <si>
    <t>Biaya Iklan</t>
  </si>
  <si>
    <t>Saldo Aktiva</t>
  </si>
  <si>
    <t>Saldo Pasiva</t>
  </si>
  <si>
    <t>Biaya Keamanan</t>
  </si>
  <si>
    <t>Saldo Kas</t>
  </si>
  <si>
    <t>Saldo Laba/Rugi</t>
  </si>
  <si>
    <t>30/02/2020</t>
  </si>
  <si>
    <t>Ikhtisar Rugi/laba</t>
  </si>
  <si>
    <t>Ikhtisar Rugi/ Laba</t>
  </si>
  <si>
    <t>JURNAL PENUTUP</t>
  </si>
  <si>
    <t>JURNAL PEMBALIK</t>
  </si>
  <si>
    <t>Ikhtisar Rugi/Laba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</si>
</sst>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Rp-421]* #,##0_-;\-[$Rp-421]* #,##0_-;_-[$Rp-421]* &quot;-&quot;_-;_-@_-"/>
    <numFmt numFmtId="165" formatCode="_-&quot;Rp&quot;* #,##0_-;\-&quot;Rp&quot;* #,##0_-;_-&quot;Rp&quot;* &quot;-&quot;_-;_-@_-"/>
    <numFmt numFmtId="166" formatCode="dd\-mmm"/>
  </numFmts>
  <fonts count="1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Arial"/>
      <charset val="134"/>
    </font>
    <font>
      <sz val="12"/>
      <color theme="1"/>
      <name val="Arial"/>
      <charset val="134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CAAC7"/>
        <bgColor indexed="64"/>
      </patternFill>
    </fill>
    <fill>
      <patternFill patternType="solid">
        <fgColor rgb="FFFFCCFF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48">
    <xf numFmtId="0" fontId="0" fillId="0" borderId="0" xfId="0"/>
    <xf numFmtId="0" fontId="1" fillId="3" borderId="3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/>
    <xf numFmtId="0" fontId="0" fillId="0" borderId="3" xfId="0" applyBorder="1" applyAlignment="1">
      <alignment horizontal="center"/>
    </xf>
    <xf numFmtId="0" fontId="0" fillId="0" borderId="12" xfId="0" applyBorder="1"/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left"/>
    </xf>
    <xf numFmtId="164" fontId="1" fillId="0" borderId="3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164" fontId="7" fillId="0" borderId="16" xfId="0" applyNumberFormat="1" applyFont="1" applyBorder="1"/>
    <xf numFmtId="0" fontId="7" fillId="0" borderId="17" xfId="0" applyFont="1" applyBorder="1"/>
    <xf numFmtId="0" fontId="7" fillId="0" borderId="18" xfId="0" applyFont="1" applyBorder="1"/>
    <xf numFmtId="0" fontId="7" fillId="0" borderId="0" xfId="0" applyFont="1"/>
    <xf numFmtId="0" fontId="7" fillId="0" borderId="13" xfId="0" applyFont="1" applyBorder="1"/>
    <xf numFmtId="164" fontId="7" fillId="0" borderId="19" xfId="0" applyNumberFormat="1" applyFont="1" applyBorder="1"/>
    <xf numFmtId="0" fontId="7" fillId="0" borderId="19" xfId="0" applyFont="1" applyBorder="1"/>
    <xf numFmtId="164" fontId="7" fillId="0" borderId="13" xfId="0" applyNumberFormat="1" applyFont="1" applyBorder="1"/>
    <xf numFmtId="0" fontId="7" fillId="0" borderId="21" xfId="0" applyFont="1" applyBorder="1"/>
    <xf numFmtId="0" fontId="7" fillId="0" borderId="22" xfId="0" applyFont="1" applyBorder="1"/>
    <xf numFmtId="0" fontId="7" fillId="0" borderId="20" xfId="0" applyFont="1" applyBorder="1"/>
    <xf numFmtId="164" fontId="7" fillId="0" borderId="23" xfId="0" applyNumberFormat="1" applyFont="1" applyBorder="1"/>
    <xf numFmtId="0" fontId="5" fillId="4" borderId="30" xfId="0" applyFont="1" applyFill="1" applyBorder="1" applyAlignment="1">
      <alignment horizontal="center" vertical="center"/>
    </xf>
    <xf numFmtId="0" fontId="5" fillId="4" borderId="31" xfId="0" applyFont="1" applyFill="1" applyBorder="1" applyAlignment="1">
      <alignment horizontal="center" vertical="center"/>
    </xf>
    <xf numFmtId="0" fontId="5" fillId="4" borderId="32" xfId="0" applyFont="1" applyFill="1" applyBorder="1" applyAlignment="1">
      <alignment horizontal="center" vertical="center"/>
    </xf>
    <xf numFmtId="0" fontId="5" fillId="4" borderId="33" xfId="0" applyFont="1" applyFill="1" applyBorder="1" applyAlignment="1">
      <alignment horizontal="center" vertical="center"/>
    </xf>
    <xf numFmtId="0" fontId="5" fillId="4" borderId="34" xfId="0" applyFont="1" applyFill="1" applyBorder="1" applyAlignment="1">
      <alignment horizontal="center" vertical="center"/>
    </xf>
    <xf numFmtId="0" fontId="5" fillId="4" borderId="35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164" fontId="7" fillId="0" borderId="1" xfId="0" applyNumberFormat="1" applyFont="1" applyBorder="1" applyAlignment="1">
      <alignment horizontal="center"/>
    </xf>
    <xf numFmtId="164" fontId="7" fillId="0" borderId="2" xfId="0" applyNumberFormat="1" applyFont="1" applyBorder="1" applyAlignment="1">
      <alignment horizontal="center"/>
    </xf>
    <xf numFmtId="164" fontId="7" fillId="0" borderId="6" xfId="0" applyNumberFormat="1" applyFont="1" applyBorder="1"/>
    <xf numFmtId="164" fontId="7" fillId="0" borderId="7" xfId="0" applyNumberFormat="1" applyFont="1" applyBorder="1"/>
    <xf numFmtId="164" fontId="7" fillId="0" borderId="1" xfId="0" applyNumberFormat="1" applyFont="1" applyBorder="1"/>
    <xf numFmtId="164" fontId="7" fillId="0" borderId="2" xfId="0" applyNumberFormat="1" applyFont="1" applyBorder="1"/>
    <xf numFmtId="0" fontId="5" fillId="4" borderId="29" xfId="0" applyFont="1" applyFill="1" applyBorder="1"/>
    <xf numFmtId="164" fontId="5" fillId="4" borderId="3" xfId="0" applyNumberFormat="1" applyFont="1" applyFill="1" applyBorder="1" applyAlignment="1">
      <alignment horizontal="center"/>
    </xf>
    <xf numFmtId="164" fontId="5" fillId="4" borderId="5" xfId="0" applyNumberFormat="1" applyFont="1" applyFill="1" applyBorder="1" applyAlignment="1">
      <alignment horizontal="center"/>
    </xf>
    <xf numFmtId="0" fontId="7" fillId="0" borderId="36" xfId="0" applyFont="1" applyBorder="1"/>
    <xf numFmtId="0" fontId="7" fillId="0" borderId="6" xfId="0" applyFont="1" applyBorder="1"/>
    <xf numFmtId="0" fontId="7" fillId="0" borderId="7" xfId="0" applyFont="1" applyBorder="1"/>
    <xf numFmtId="0" fontId="7" fillId="0" borderId="11" xfId="0" applyFont="1" applyBorder="1"/>
    <xf numFmtId="0" fontId="7" fillId="0" borderId="1" xfId="0" applyFont="1" applyBorder="1"/>
    <xf numFmtId="0" fontId="7" fillId="0" borderId="2" xfId="0" applyFont="1" applyBorder="1"/>
    <xf numFmtId="0" fontId="5" fillId="0" borderId="11" xfId="0" applyFont="1" applyBorder="1"/>
    <xf numFmtId="0" fontId="5" fillId="4" borderId="12" xfId="0" applyFont="1" applyFill="1" applyBorder="1" applyAlignment="1">
      <alignment horizontal="center"/>
    </xf>
    <xf numFmtId="0" fontId="7" fillId="4" borderId="3" xfId="0" applyFont="1" applyFill="1" applyBorder="1"/>
    <xf numFmtId="0" fontId="7" fillId="4" borderId="5" xfId="0" applyFont="1" applyFill="1" applyBorder="1"/>
    <xf numFmtId="164" fontId="7" fillId="4" borderId="3" xfId="0" applyNumberFormat="1" applyFont="1" applyFill="1" applyBorder="1"/>
    <xf numFmtId="164" fontId="7" fillId="4" borderId="5" xfId="0" applyNumberFormat="1" applyFont="1" applyFill="1" applyBorder="1"/>
    <xf numFmtId="164" fontId="5" fillId="4" borderId="3" xfId="0" applyNumberFormat="1" applyFont="1" applyFill="1" applyBorder="1"/>
    <xf numFmtId="164" fontId="5" fillId="4" borderId="5" xfId="0" applyNumberFormat="1" applyFont="1" applyFill="1" applyBorder="1"/>
    <xf numFmtId="0" fontId="6" fillId="4" borderId="20" xfId="0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0" fontId="5" fillId="0" borderId="0" xfId="0" applyFont="1" applyAlignment="1"/>
    <xf numFmtId="0" fontId="10" fillId="0" borderId="0" xfId="0" applyFont="1"/>
    <xf numFmtId="0" fontId="13" fillId="0" borderId="1" xfId="0" applyFont="1" applyBorder="1"/>
    <xf numFmtId="0" fontId="13" fillId="0" borderId="0" xfId="0" applyFont="1"/>
    <xf numFmtId="0" fontId="13" fillId="0" borderId="2" xfId="0" applyFont="1" applyBorder="1"/>
    <xf numFmtId="0" fontId="13" fillId="0" borderId="6" xfId="0" applyFont="1" applyBorder="1"/>
    <xf numFmtId="0" fontId="13" fillId="0" borderId="37" xfId="0" applyFont="1" applyBorder="1"/>
    <xf numFmtId="165" fontId="13" fillId="0" borderId="7" xfId="0" applyNumberFormat="1" applyFont="1" applyBorder="1"/>
    <xf numFmtId="165" fontId="10" fillId="0" borderId="2" xfId="0" applyNumberFormat="1" applyFont="1" applyBorder="1"/>
    <xf numFmtId="165" fontId="13" fillId="0" borderId="38" xfId="0" applyNumberFormat="1" applyFont="1" applyBorder="1"/>
    <xf numFmtId="0" fontId="13" fillId="0" borderId="7" xfId="0" applyFont="1" applyBorder="1"/>
    <xf numFmtId="164" fontId="7" fillId="0" borderId="38" xfId="0" applyNumberFormat="1" applyFont="1" applyBorder="1" applyAlignment="1">
      <alignment horizontal="center"/>
    </xf>
    <xf numFmtId="165" fontId="13" fillId="0" borderId="2" xfId="0" applyNumberFormat="1" applyFont="1" applyBorder="1"/>
    <xf numFmtId="165" fontId="7" fillId="0" borderId="2" xfId="0" applyNumberFormat="1" applyFont="1" applyBorder="1"/>
    <xf numFmtId="0" fontId="11" fillId="0" borderId="0" xfId="0" applyFont="1"/>
    <xf numFmtId="0" fontId="11" fillId="0" borderId="0" xfId="0" applyFont="1" applyAlignment="1">
      <alignment horizontal="left"/>
    </xf>
    <xf numFmtId="165" fontId="7" fillId="0" borderId="38" xfId="0" applyNumberFormat="1" applyFont="1" applyBorder="1"/>
    <xf numFmtId="0" fontId="13" fillId="0" borderId="3" xfId="0" applyFont="1" applyBorder="1"/>
    <xf numFmtId="0" fontId="13" fillId="0" borderId="4" xfId="0" applyFont="1" applyBorder="1"/>
    <xf numFmtId="165" fontId="13" fillId="0" borderId="5" xfId="0" applyNumberFormat="1" applyFont="1" applyBorder="1"/>
    <xf numFmtId="166" fontId="13" fillId="0" borderId="0" xfId="0" applyNumberFormat="1" applyFont="1"/>
    <xf numFmtId="166" fontId="13" fillId="0" borderId="13" xfId="0" applyNumberFormat="1" applyFont="1" applyBorder="1"/>
    <xf numFmtId="165" fontId="7" fillId="0" borderId="0" xfId="0" applyNumberFormat="1" applyFont="1"/>
    <xf numFmtId="165" fontId="13" fillId="0" borderId="0" xfId="0" applyNumberFormat="1" applyFont="1"/>
    <xf numFmtId="165" fontId="10" fillId="0" borderId="37" xfId="0" applyNumberFormat="1" applyFont="1" applyBorder="1"/>
    <xf numFmtId="0" fontId="13" fillId="0" borderId="13" xfId="0" applyFont="1" applyBorder="1"/>
    <xf numFmtId="164" fontId="7" fillId="0" borderId="0" xfId="0" applyNumberFormat="1" applyFont="1" applyAlignment="1">
      <alignment horizontal="center"/>
    </xf>
    <xf numFmtId="165" fontId="13" fillId="0" borderId="4" xfId="0" applyNumberFormat="1" applyFont="1" applyBorder="1"/>
    <xf numFmtId="0" fontId="12" fillId="5" borderId="3" xfId="0" applyFont="1" applyFill="1" applyBorder="1"/>
    <xf numFmtId="0" fontId="12" fillId="5" borderId="4" xfId="0" applyFont="1" applyFill="1" applyBorder="1"/>
    <xf numFmtId="165" fontId="12" fillId="5" borderId="5" xfId="0" applyNumberFormat="1" applyFont="1" applyFill="1" applyBorder="1"/>
    <xf numFmtId="0" fontId="13" fillId="5" borderId="3" xfId="0" applyFont="1" applyFill="1" applyBorder="1"/>
    <xf numFmtId="0" fontId="12" fillId="5" borderId="8" xfId="0" applyFont="1" applyFill="1" applyBorder="1"/>
    <xf numFmtId="0" fontId="12" fillId="5" borderId="26" xfId="0" applyFont="1" applyFill="1" applyBorder="1"/>
    <xf numFmtId="165" fontId="12" fillId="5" borderId="9" xfId="0" applyNumberFormat="1" applyFont="1" applyFill="1" applyBorder="1"/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4" borderId="21" xfId="0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0" fontId="5" fillId="0" borderId="22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5" fillId="4" borderId="24" xfId="0" applyFont="1" applyFill="1" applyBorder="1" applyAlignment="1">
      <alignment horizontal="center" vertical="center"/>
    </xf>
    <xf numFmtId="0" fontId="5" fillId="4" borderId="29" xfId="0" applyFont="1" applyFill="1" applyBorder="1" applyAlignment="1">
      <alignment horizontal="center" vertical="center"/>
    </xf>
    <xf numFmtId="0" fontId="5" fillId="4" borderId="25" xfId="0" applyFont="1" applyFill="1" applyBorder="1" applyAlignment="1">
      <alignment horizontal="center"/>
    </xf>
    <xf numFmtId="0" fontId="5" fillId="4" borderId="26" xfId="0" applyFont="1" applyFill="1" applyBorder="1" applyAlignment="1">
      <alignment horizontal="center"/>
    </xf>
    <xf numFmtId="0" fontId="5" fillId="4" borderId="27" xfId="0" applyFont="1" applyFill="1" applyBorder="1" applyAlignment="1">
      <alignment horizontal="center"/>
    </xf>
    <xf numFmtId="0" fontId="5" fillId="4" borderId="28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5" borderId="37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12" fillId="5" borderId="6" xfId="0" applyFont="1" applyFill="1" applyBorder="1" applyAlignment="1">
      <alignment horizontal="center"/>
    </xf>
    <xf numFmtId="0" fontId="12" fillId="5" borderId="37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0" fontId="12" fillId="5" borderId="0" xfId="0" applyFont="1" applyFill="1" applyAlignment="1">
      <alignment horizontal="center"/>
    </xf>
    <xf numFmtId="0" fontId="12" fillId="5" borderId="2" xfId="0" applyFont="1" applyFill="1" applyBorder="1" applyAlignment="1">
      <alignment horizontal="center"/>
    </xf>
    <xf numFmtId="0" fontId="5" fillId="5" borderId="39" xfId="0" applyFont="1" applyFill="1" applyBorder="1" applyAlignment="1">
      <alignment horizontal="center"/>
    </xf>
    <xf numFmtId="0" fontId="5" fillId="5" borderId="22" xfId="0" applyFont="1" applyFill="1" applyBorder="1" applyAlignment="1">
      <alignment horizontal="center"/>
    </xf>
    <xf numFmtId="0" fontId="5" fillId="5" borderId="38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12" fillId="5" borderId="8" xfId="0" applyFont="1" applyFill="1" applyBorder="1" applyAlignment="1">
      <alignment horizontal="center"/>
    </xf>
    <xf numFmtId="0" fontId="12" fillId="5" borderId="26" xfId="0" applyFont="1" applyFill="1" applyBorder="1" applyAlignment="1">
      <alignment horizontal="center"/>
    </xf>
    <xf numFmtId="0" fontId="12" fillId="5" borderId="9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12" fillId="5" borderId="6" xfId="0" applyFont="1" applyFill="1" applyBorder="1" applyAlignment="1">
      <alignment horizontal="center" vertical="center"/>
    </xf>
    <xf numFmtId="0" fontId="12" fillId="5" borderId="37" xfId="0" applyFont="1" applyFill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476C1-C6CC-40ED-B936-BE806144415B}">
  <dimension ref="C2:H16"/>
  <sheetViews>
    <sheetView topLeftCell="B1" zoomScale="90" zoomScaleNormal="90" workbookViewId="0">
      <selection activeCell="H16" sqref="H16"/>
    </sheetView>
  </sheetViews>
  <sheetFormatPr defaultRowHeight="15"/>
  <cols>
    <col min="3" max="3" width="48.42578125" customWidth="1"/>
    <col min="4" max="4" width="19.7109375" customWidth="1"/>
    <col min="5" max="5" width="21.140625" customWidth="1"/>
    <col min="7" max="7" width="9.140625" customWidth="1"/>
    <col min="8" max="8" width="75.42578125" customWidth="1"/>
  </cols>
  <sheetData>
    <row r="2" spans="3:8" ht="19.5" thickBot="1">
      <c r="C2" s="98" t="s">
        <v>0</v>
      </c>
      <c r="D2" s="99"/>
      <c r="E2" s="100"/>
    </row>
    <row r="3" spans="3:8" ht="19.5" thickBot="1">
      <c r="C3" s="101" t="s">
        <v>1</v>
      </c>
      <c r="D3" s="102"/>
      <c r="E3" s="103"/>
      <c r="G3" s="104" t="s">
        <v>2</v>
      </c>
      <c r="H3" s="105"/>
    </row>
    <row r="4" spans="3:8" ht="19.5" thickBot="1">
      <c r="C4" s="1" t="s">
        <v>3</v>
      </c>
      <c r="D4" s="2" t="s">
        <v>4</v>
      </c>
      <c r="E4" s="3" t="s">
        <v>5</v>
      </c>
      <c r="G4" s="4" t="s">
        <v>6</v>
      </c>
      <c r="H4" s="5" t="s">
        <v>7</v>
      </c>
    </row>
    <row r="5" spans="3:8" ht="18.75">
      <c r="C5" s="6" t="s">
        <v>8</v>
      </c>
      <c r="D5" s="7">
        <f>600000-108000-45000-500-52000-250-575+6000-1750-1500+17000-375-250-200-5000+12500-370-225-60000</f>
        <v>359505</v>
      </c>
      <c r="E5" s="8"/>
      <c r="G5" s="9">
        <v>1</v>
      </c>
      <c r="H5" s="10" t="s">
        <v>9</v>
      </c>
    </row>
    <row r="6" spans="3:8" ht="18.75">
      <c r="C6" s="6" t="s">
        <v>10</v>
      </c>
      <c r="D6" s="7">
        <v>108000</v>
      </c>
      <c r="E6" s="8"/>
      <c r="G6" s="9">
        <v>2</v>
      </c>
      <c r="H6" s="10" t="s">
        <v>11</v>
      </c>
    </row>
    <row r="7" spans="3:8" ht="18.75">
      <c r="C7" s="6" t="s">
        <v>12</v>
      </c>
      <c r="D7" s="7">
        <v>60000</v>
      </c>
      <c r="E7" s="8"/>
      <c r="G7" s="9">
        <v>3</v>
      </c>
      <c r="H7" s="10" t="s">
        <v>13</v>
      </c>
    </row>
    <row r="8" spans="3:8" ht="19.5" thickBot="1">
      <c r="C8" s="6" t="s">
        <v>14</v>
      </c>
      <c r="D8" s="7">
        <v>1500</v>
      </c>
      <c r="E8" s="8"/>
      <c r="G8" s="11">
        <v>4</v>
      </c>
      <c r="H8" s="12" t="s">
        <v>15</v>
      </c>
    </row>
    <row r="9" spans="3:8" ht="18.75">
      <c r="C9" s="6" t="s">
        <v>16</v>
      </c>
      <c r="D9" s="7">
        <f>45000+52000</f>
        <v>97000</v>
      </c>
      <c r="E9" s="8"/>
    </row>
    <row r="10" spans="3:8" ht="18.75">
      <c r="C10" s="6" t="s">
        <v>17</v>
      </c>
      <c r="D10" s="7"/>
      <c r="E10" s="8">
        <f>600000</f>
        <v>600000</v>
      </c>
    </row>
    <row r="11" spans="3:8" ht="18.75">
      <c r="C11" s="6" t="s">
        <v>18</v>
      </c>
      <c r="D11" s="7"/>
      <c r="E11" s="8">
        <f>6000+17000+12500</f>
        <v>35500</v>
      </c>
      <c r="G11" t="s">
        <v>19</v>
      </c>
    </row>
    <row r="12" spans="3:8" ht="18.75">
      <c r="C12" s="6" t="s">
        <v>20</v>
      </c>
      <c r="D12" s="7">
        <f>250+375+370</f>
        <v>995</v>
      </c>
      <c r="E12" s="8"/>
      <c r="G12" s="13">
        <v>1</v>
      </c>
      <c r="H12" t="s">
        <v>21</v>
      </c>
    </row>
    <row r="13" spans="3:8" ht="18.75">
      <c r="C13" s="6" t="s">
        <v>22</v>
      </c>
      <c r="D13" s="7">
        <f>575+1750+250+200+225</f>
        <v>3000</v>
      </c>
      <c r="E13" s="8"/>
      <c r="G13" s="13">
        <v>2</v>
      </c>
      <c r="H13" t="s">
        <v>23</v>
      </c>
    </row>
    <row r="14" spans="3:8" ht="18.75">
      <c r="C14" s="6" t="s">
        <v>24</v>
      </c>
      <c r="D14" s="7">
        <v>5000</v>
      </c>
      <c r="E14" s="8"/>
    </row>
    <row r="15" spans="3:8" ht="18.75">
      <c r="C15" s="6" t="s">
        <v>25</v>
      </c>
      <c r="D15" s="7">
        <v>500</v>
      </c>
      <c r="E15" s="8"/>
    </row>
    <row r="16" spans="3:8" ht="19.5" thickBot="1">
      <c r="C16" s="14" t="s">
        <v>26</v>
      </c>
      <c r="D16" s="15">
        <f>SUM(D5:D15)</f>
        <v>635500</v>
      </c>
      <c r="E16" s="16">
        <f>SUM(E5:E15)</f>
        <v>635500</v>
      </c>
    </row>
  </sheetData>
  <mergeCells count="3">
    <mergeCell ref="C2:E2"/>
    <mergeCell ref="C3:E3"/>
    <mergeCell ref="G3:H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C730A-CEF0-4203-87A9-4514BE0FA00D}">
  <dimension ref="B2:L49"/>
  <sheetViews>
    <sheetView topLeftCell="A25" zoomScale="80" zoomScaleNormal="80" workbookViewId="0">
      <selection activeCell="C29" sqref="C29"/>
    </sheetView>
  </sheetViews>
  <sheetFormatPr defaultRowHeight="15"/>
  <cols>
    <col min="2" max="2" width="45" customWidth="1"/>
    <col min="3" max="3" width="17.5703125" customWidth="1"/>
    <col min="4" max="4" width="14.28515625" customWidth="1"/>
    <col min="5" max="5" width="12.5703125" customWidth="1"/>
    <col min="6" max="6" width="13.42578125" customWidth="1"/>
    <col min="7" max="7" width="12.7109375" customWidth="1"/>
    <col min="8" max="8" width="14.7109375" customWidth="1"/>
    <col min="9" max="9" width="12.42578125" customWidth="1"/>
    <col min="10" max="10" width="13.5703125" customWidth="1"/>
    <col min="11" max="11" width="14.85546875" customWidth="1"/>
    <col min="12" max="12" width="14.7109375" customWidth="1"/>
  </cols>
  <sheetData>
    <row r="2" spans="2:7" ht="18">
      <c r="B2" s="106" t="s">
        <v>29</v>
      </c>
      <c r="C2" s="106"/>
      <c r="D2" s="106"/>
      <c r="E2" s="106"/>
      <c r="F2" s="106"/>
      <c r="G2" s="106"/>
    </row>
    <row r="3" spans="2:7">
      <c r="B3" s="107" t="s">
        <v>27</v>
      </c>
      <c r="C3" s="107"/>
      <c r="D3" s="107"/>
      <c r="E3" s="107"/>
      <c r="F3" s="107"/>
      <c r="G3" s="107"/>
    </row>
    <row r="4" spans="2:7">
      <c r="B4" s="107" t="s">
        <v>28</v>
      </c>
      <c r="C4" s="107"/>
      <c r="D4" s="107"/>
      <c r="E4" s="107"/>
      <c r="F4" s="107"/>
      <c r="G4" s="107"/>
    </row>
    <row r="7" spans="2:7" ht="15.75" customHeight="1">
      <c r="B7" s="111" t="s">
        <v>55</v>
      </c>
      <c r="C7" s="111"/>
      <c r="D7" s="111"/>
      <c r="E7" s="111"/>
      <c r="F7" s="111"/>
      <c r="G7" s="111"/>
    </row>
    <row r="8" spans="2:7" ht="15.75">
      <c r="B8" s="108" t="s">
        <v>30</v>
      </c>
      <c r="C8" s="109"/>
      <c r="D8" s="109"/>
      <c r="E8" s="110"/>
      <c r="F8" s="61" t="s">
        <v>31</v>
      </c>
      <c r="G8" s="62" t="s">
        <v>32</v>
      </c>
    </row>
    <row r="9" spans="2:7" ht="15.75">
      <c r="B9" s="17" t="s">
        <v>33</v>
      </c>
      <c r="C9" s="18"/>
      <c r="D9" s="18"/>
      <c r="E9" s="18"/>
      <c r="F9" s="19">
        <v>9000</v>
      </c>
      <c r="G9" s="20"/>
    </row>
    <row r="10" spans="2:7" ht="15.75">
      <c r="B10" s="21"/>
      <c r="C10" s="22" t="s">
        <v>34</v>
      </c>
      <c r="D10" s="22"/>
      <c r="E10" s="22"/>
      <c r="F10" s="23"/>
      <c r="G10" s="24">
        <v>9000</v>
      </c>
    </row>
    <row r="11" spans="2:7" ht="15.75">
      <c r="B11" s="21" t="s">
        <v>35</v>
      </c>
      <c r="C11" s="22"/>
      <c r="D11" s="22"/>
      <c r="E11" s="22"/>
      <c r="F11" s="23"/>
      <c r="G11" s="25"/>
    </row>
    <row r="12" spans="2:7" ht="15.75">
      <c r="B12" s="21"/>
      <c r="C12" s="22"/>
      <c r="D12" s="22"/>
      <c r="E12" s="22"/>
      <c r="F12" s="23"/>
      <c r="G12" s="25"/>
    </row>
    <row r="13" spans="2:7" ht="15.75">
      <c r="B13" s="21" t="s">
        <v>36</v>
      </c>
      <c r="C13" s="22"/>
      <c r="D13" s="22"/>
      <c r="E13" s="22"/>
      <c r="F13" s="26">
        <v>1150</v>
      </c>
      <c r="G13" s="25"/>
    </row>
    <row r="14" spans="2:7" ht="15.75">
      <c r="B14" s="21"/>
      <c r="C14" s="22" t="s">
        <v>37</v>
      </c>
      <c r="D14" s="22"/>
      <c r="E14" s="22"/>
      <c r="F14" s="23"/>
      <c r="G14" s="24">
        <v>1150</v>
      </c>
    </row>
    <row r="15" spans="2:7" ht="15.75">
      <c r="B15" s="21" t="s">
        <v>38</v>
      </c>
      <c r="C15" s="22"/>
      <c r="D15" s="22"/>
      <c r="E15" s="22"/>
      <c r="F15" s="23"/>
      <c r="G15" s="25"/>
    </row>
    <row r="16" spans="2:7" ht="15.75">
      <c r="B16" s="21"/>
      <c r="C16" s="22"/>
      <c r="D16" s="22"/>
      <c r="E16" s="22"/>
      <c r="F16" s="23"/>
      <c r="G16" s="25"/>
    </row>
    <row r="17" spans="2:12" ht="15.75">
      <c r="B17" s="21" t="s">
        <v>39</v>
      </c>
      <c r="C17" s="22"/>
      <c r="D17" s="22"/>
      <c r="E17" s="22"/>
      <c r="F17" s="26">
        <v>1625</v>
      </c>
      <c r="G17" s="25"/>
    </row>
    <row r="18" spans="2:12" ht="15.75">
      <c r="B18" s="21"/>
      <c r="C18" s="22" t="s">
        <v>40</v>
      </c>
      <c r="D18" s="22"/>
      <c r="E18" s="22"/>
      <c r="F18" s="23"/>
      <c r="G18" s="24">
        <v>1625</v>
      </c>
    </row>
    <row r="19" spans="2:12" ht="15.75">
      <c r="B19" s="21"/>
      <c r="C19" s="22"/>
      <c r="D19" s="22"/>
      <c r="E19" s="22"/>
      <c r="F19" s="23"/>
      <c r="G19" s="25"/>
    </row>
    <row r="20" spans="2:12" ht="15.75">
      <c r="B20" s="21" t="s">
        <v>41</v>
      </c>
      <c r="C20" s="22"/>
      <c r="D20" s="22"/>
      <c r="E20" s="22"/>
      <c r="F20" s="26">
        <v>15000</v>
      </c>
      <c r="G20" s="25"/>
    </row>
    <row r="21" spans="2:12" ht="15.75">
      <c r="B21" s="27"/>
      <c r="C21" s="28" t="s">
        <v>42</v>
      </c>
      <c r="D21" s="28"/>
      <c r="E21" s="28"/>
      <c r="F21" s="29"/>
      <c r="G21" s="30">
        <v>15000</v>
      </c>
    </row>
    <row r="24" spans="2:12" ht="15.75">
      <c r="C24" s="63"/>
      <c r="D24" s="63"/>
      <c r="E24" s="63"/>
      <c r="F24" s="63"/>
      <c r="G24" s="63"/>
    </row>
    <row r="26" spans="2:12" ht="19.5" thickBot="1">
      <c r="B26" s="112" t="s">
        <v>54</v>
      </c>
      <c r="C26" s="113"/>
      <c r="D26" s="113"/>
      <c r="E26" s="113"/>
      <c r="F26" s="113"/>
      <c r="G26" s="113"/>
      <c r="H26" s="113"/>
      <c r="I26" s="113"/>
      <c r="J26" s="113"/>
      <c r="K26" s="113"/>
      <c r="L26" s="113"/>
    </row>
    <row r="27" spans="2:12" ht="16.5" thickBot="1">
      <c r="B27" s="114" t="s">
        <v>3</v>
      </c>
      <c r="C27" s="116" t="s">
        <v>43</v>
      </c>
      <c r="D27" s="117"/>
      <c r="E27" s="118" t="s">
        <v>44</v>
      </c>
      <c r="F27" s="119"/>
      <c r="G27" s="120" t="s">
        <v>45</v>
      </c>
      <c r="H27" s="121"/>
      <c r="I27" s="120" t="s">
        <v>46</v>
      </c>
      <c r="J27" s="121"/>
      <c r="K27" s="120" t="s">
        <v>47</v>
      </c>
      <c r="L27" s="121"/>
    </row>
    <row r="28" spans="2:12" ht="16.5" thickBot="1">
      <c r="B28" s="115"/>
      <c r="C28" s="31" t="s">
        <v>4</v>
      </c>
      <c r="D28" s="31" t="s">
        <v>5</v>
      </c>
      <c r="E28" s="32" t="s">
        <v>4</v>
      </c>
      <c r="F28" s="33" t="s">
        <v>5</v>
      </c>
      <c r="G28" s="34" t="s">
        <v>4</v>
      </c>
      <c r="H28" s="35" t="s">
        <v>5</v>
      </c>
      <c r="I28" s="34" t="s">
        <v>4</v>
      </c>
      <c r="J28" s="36" t="s">
        <v>5</v>
      </c>
      <c r="K28" s="34" t="s">
        <v>4</v>
      </c>
      <c r="L28" s="36" t="s">
        <v>5</v>
      </c>
    </row>
    <row r="29" spans="2:12" ht="15.75">
      <c r="B29" s="37" t="s">
        <v>8</v>
      </c>
      <c r="C29" s="38">
        <f>600000-108000-45000-500-52000-250-575+6000-1750-1500+17000-375-250-200-5000+12500-370-225-60000</f>
        <v>359505</v>
      </c>
      <c r="D29" s="39"/>
      <c r="E29" s="40"/>
      <c r="F29" s="41"/>
      <c r="G29" s="40">
        <v>359505</v>
      </c>
      <c r="H29" s="41"/>
      <c r="I29" s="40"/>
      <c r="J29" s="41"/>
      <c r="K29" s="40">
        <v>359505</v>
      </c>
      <c r="L29" s="41"/>
    </row>
    <row r="30" spans="2:12" ht="15.75">
      <c r="B30" s="37" t="s">
        <v>10</v>
      </c>
      <c r="C30" s="38">
        <v>108000</v>
      </c>
      <c r="D30" s="39"/>
      <c r="E30" s="42"/>
      <c r="F30" s="43">
        <v>9000</v>
      </c>
      <c r="G30" s="42">
        <v>99000</v>
      </c>
      <c r="H30" s="43"/>
      <c r="I30" s="42"/>
      <c r="J30" s="43"/>
      <c r="K30" s="42">
        <v>99000</v>
      </c>
      <c r="L30" s="43"/>
    </row>
    <row r="31" spans="2:12" ht="15.75">
      <c r="B31" s="37" t="s">
        <v>12</v>
      </c>
      <c r="C31" s="38">
        <v>60000</v>
      </c>
      <c r="D31" s="39"/>
      <c r="E31" s="42"/>
      <c r="F31" s="43"/>
      <c r="G31" s="38">
        <v>60000</v>
      </c>
      <c r="H31" s="43"/>
      <c r="I31" s="42"/>
      <c r="J31" s="43"/>
      <c r="K31" s="42">
        <v>60000</v>
      </c>
      <c r="L31" s="43"/>
    </row>
    <row r="32" spans="2:12" ht="15.75">
      <c r="B32" s="37" t="s">
        <v>14</v>
      </c>
      <c r="C32" s="38">
        <v>1500</v>
      </c>
      <c r="D32" s="39"/>
      <c r="E32" s="42"/>
      <c r="F32" s="43">
        <v>1150</v>
      </c>
      <c r="G32" s="42">
        <v>350</v>
      </c>
      <c r="H32" s="43"/>
      <c r="I32" s="42"/>
      <c r="J32" s="43"/>
      <c r="K32" s="42">
        <v>350</v>
      </c>
      <c r="L32" s="43"/>
    </row>
    <row r="33" spans="2:12" ht="15.75">
      <c r="B33" s="37" t="s">
        <v>16</v>
      </c>
      <c r="C33" s="38">
        <f>45000+52000</f>
        <v>97000</v>
      </c>
      <c r="D33" s="39"/>
      <c r="E33" s="42"/>
      <c r="F33" s="43"/>
      <c r="G33" s="42">
        <v>97000</v>
      </c>
      <c r="H33" s="43"/>
      <c r="I33" s="42"/>
      <c r="J33" s="43"/>
      <c r="K33" s="42">
        <v>97000</v>
      </c>
      <c r="L33" s="43"/>
    </row>
    <row r="34" spans="2:12" ht="15.75">
      <c r="B34" s="37" t="s">
        <v>17</v>
      </c>
      <c r="C34" s="38"/>
      <c r="D34" s="39">
        <f>600000</f>
        <v>600000</v>
      </c>
      <c r="E34" s="42"/>
      <c r="F34" s="43"/>
      <c r="G34" s="42"/>
      <c r="H34" s="43">
        <v>600000</v>
      </c>
      <c r="I34" s="42"/>
      <c r="J34" s="43"/>
      <c r="K34" s="42"/>
      <c r="L34" s="43">
        <v>600000</v>
      </c>
    </row>
    <row r="35" spans="2:12" ht="15.75">
      <c r="B35" s="37" t="s">
        <v>18</v>
      </c>
      <c r="C35" s="38"/>
      <c r="D35" s="39">
        <f>6000+17000+12500</f>
        <v>35500</v>
      </c>
      <c r="E35" s="42"/>
      <c r="F35" s="43"/>
      <c r="G35" s="42"/>
      <c r="H35" s="43">
        <v>35500</v>
      </c>
      <c r="I35" s="42"/>
      <c r="J35" s="43">
        <v>35500</v>
      </c>
      <c r="K35" s="42"/>
      <c r="L35" s="43"/>
    </row>
    <row r="36" spans="2:12" ht="15.75">
      <c r="B36" s="37" t="s">
        <v>20</v>
      </c>
      <c r="C36" s="38">
        <f>250+375+370</f>
        <v>995</v>
      </c>
      <c r="D36" s="39"/>
      <c r="E36" s="42"/>
      <c r="F36" s="43"/>
      <c r="G36" s="42">
        <v>995</v>
      </c>
      <c r="H36" s="43"/>
      <c r="I36" s="42">
        <v>995</v>
      </c>
      <c r="J36" s="43"/>
      <c r="K36" s="42"/>
      <c r="L36" s="43"/>
    </row>
    <row r="37" spans="2:12" ht="15.75">
      <c r="B37" s="37" t="s">
        <v>22</v>
      </c>
      <c r="C37" s="38">
        <f>575+1750+250+200+225</f>
        <v>3000</v>
      </c>
      <c r="D37" s="39"/>
      <c r="E37" s="42"/>
      <c r="F37" s="43"/>
      <c r="G37" s="42">
        <v>3000</v>
      </c>
      <c r="H37" s="43"/>
      <c r="I37" s="42">
        <v>3000</v>
      </c>
      <c r="J37" s="43"/>
      <c r="K37" s="42"/>
      <c r="L37" s="43"/>
    </row>
    <row r="38" spans="2:12" ht="15.75">
      <c r="B38" s="37" t="s">
        <v>24</v>
      </c>
      <c r="C38" s="38">
        <v>5000</v>
      </c>
      <c r="D38" s="39"/>
      <c r="E38" s="42"/>
      <c r="F38" s="43"/>
      <c r="G38" s="42">
        <v>5000</v>
      </c>
      <c r="H38" s="43"/>
      <c r="I38" s="42">
        <v>5000</v>
      </c>
      <c r="J38" s="43"/>
      <c r="K38" s="42"/>
      <c r="L38" s="43"/>
    </row>
    <row r="39" spans="2:12" ht="15.75">
      <c r="B39" s="37" t="s">
        <v>25</v>
      </c>
      <c r="C39" s="38">
        <v>500</v>
      </c>
      <c r="D39" s="39"/>
      <c r="E39" s="42"/>
      <c r="F39" s="43"/>
      <c r="G39" s="42">
        <v>500</v>
      </c>
      <c r="H39" s="43"/>
      <c r="I39" s="42">
        <v>500</v>
      </c>
      <c r="J39" s="43"/>
      <c r="K39" s="42"/>
      <c r="L39" s="43"/>
    </row>
    <row r="40" spans="2:12" ht="16.5" thickBot="1">
      <c r="B40" s="44" t="s">
        <v>48</v>
      </c>
      <c r="C40" s="45">
        <f>SUM(C29:C39)</f>
        <v>635500</v>
      </c>
      <c r="D40" s="46">
        <f>SUM(D29:D39)</f>
        <v>635500</v>
      </c>
      <c r="E40" s="42"/>
      <c r="F40" s="43"/>
      <c r="G40" s="42"/>
      <c r="H40" s="43"/>
      <c r="I40" s="42"/>
      <c r="J40" s="43"/>
      <c r="K40" s="42"/>
      <c r="L40" s="43"/>
    </row>
    <row r="41" spans="2:12" ht="15.75">
      <c r="B41" s="47" t="s">
        <v>49</v>
      </c>
      <c r="C41" s="48"/>
      <c r="D41" s="49"/>
      <c r="E41" s="42">
        <v>1150</v>
      </c>
      <c r="F41" s="43"/>
      <c r="G41" s="42">
        <v>1150</v>
      </c>
      <c r="H41" s="43"/>
      <c r="I41" s="42">
        <v>1150</v>
      </c>
      <c r="J41" s="43"/>
      <c r="K41" s="42"/>
      <c r="L41" s="43"/>
    </row>
    <row r="42" spans="2:12" ht="15.75">
      <c r="B42" s="50" t="s">
        <v>41</v>
      </c>
      <c r="C42" s="51"/>
      <c r="D42" s="52"/>
      <c r="E42" s="42">
        <v>15000</v>
      </c>
      <c r="F42" s="43"/>
      <c r="G42" s="42">
        <v>15000</v>
      </c>
      <c r="H42" s="43"/>
      <c r="I42" s="42">
        <v>15000</v>
      </c>
      <c r="J42" s="43"/>
      <c r="K42" s="42"/>
      <c r="L42" s="43"/>
    </row>
    <row r="43" spans="2:12" ht="15.75">
      <c r="B43" s="50" t="s">
        <v>42</v>
      </c>
      <c r="C43" s="51"/>
      <c r="D43" s="52"/>
      <c r="E43" s="42"/>
      <c r="F43" s="43">
        <v>15000</v>
      </c>
      <c r="G43" s="42"/>
      <c r="H43" s="43">
        <v>15000</v>
      </c>
      <c r="I43" s="42"/>
      <c r="J43" s="43"/>
      <c r="K43" s="42"/>
      <c r="L43" s="43">
        <v>15000</v>
      </c>
    </row>
    <row r="44" spans="2:12" ht="15.75">
      <c r="B44" s="50" t="s">
        <v>50</v>
      </c>
      <c r="C44" s="51"/>
      <c r="D44" s="52"/>
      <c r="E44" s="42">
        <v>9000</v>
      </c>
      <c r="F44" s="43"/>
      <c r="G44" s="42">
        <v>9000</v>
      </c>
      <c r="H44" s="43"/>
      <c r="I44" s="42">
        <v>9000</v>
      </c>
      <c r="J44" s="43"/>
      <c r="K44" s="42"/>
      <c r="L44" s="43"/>
    </row>
    <row r="45" spans="2:12" ht="15.75">
      <c r="B45" s="50" t="s">
        <v>51</v>
      </c>
      <c r="C45" s="51"/>
      <c r="D45" s="43"/>
      <c r="E45" s="42">
        <v>1625</v>
      </c>
      <c r="F45" s="43"/>
      <c r="G45" s="42">
        <v>1625</v>
      </c>
      <c r="H45" s="43"/>
      <c r="I45" s="42">
        <v>1625</v>
      </c>
      <c r="J45" s="43"/>
      <c r="K45" s="42"/>
      <c r="L45" s="43"/>
    </row>
    <row r="46" spans="2:12" ht="15.75">
      <c r="B46" s="50" t="s">
        <v>52</v>
      </c>
      <c r="C46" s="51"/>
      <c r="D46" s="43"/>
      <c r="E46" s="42"/>
      <c r="F46" s="43">
        <v>1625</v>
      </c>
      <c r="G46" s="42"/>
      <c r="H46" s="43">
        <v>1625</v>
      </c>
      <c r="I46" s="42"/>
      <c r="J46" s="43"/>
      <c r="K46" s="42"/>
      <c r="L46" s="43">
        <v>1625</v>
      </c>
    </row>
    <row r="47" spans="2:12" ht="15.75">
      <c r="B47" s="53" t="s">
        <v>48</v>
      </c>
      <c r="C47" s="51"/>
      <c r="D47" s="52"/>
      <c r="E47" s="42">
        <f>SUM(E30:E46)</f>
        <v>26775</v>
      </c>
      <c r="F47" s="43">
        <f>SUM(F30:F46)</f>
        <v>26775</v>
      </c>
      <c r="G47" s="42">
        <f>SUM(G29:G46)</f>
        <v>652125</v>
      </c>
      <c r="H47" s="43">
        <f>SUM(H29:H46)</f>
        <v>652125</v>
      </c>
      <c r="I47" s="42">
        <f>SUM(I35:I45)</f>
        <v>36270</v>
      </c>
      <c r="J47" s="43">
        <f>SUM(J34:J35)</f>
        <v>35500</v>
      </c>
      <c r="K47" s="42">
        <f>SUM(K29:K33)</f>
        <v>615855</v>
      </c>
      <c r="L47" s="43">
        <f>SUM(L34:L46)</f>
        <v>616625</v>
      </c>
    </row>
    <row r="48" spans="2:12" ht="15.75">
      <c r="B48" s="50"/>
      <c r="C48" s="51"/>
      <c r="D48" s="52"/>
      <c r="E48" s="51"/>
      <c r="F48" s="52"/>
      <c r="G48" s="42"/>
      <c r="H48" s="43"/>
      <c r="I48" s="42">
        <v>-770</v>
      </c>
      <c r="J48" s="43"/>
      <c r="K48" s="42"/>
      <c r="L48" s="43">
        <v>-770</v>
      </c>
    </row>
    <row r="49" spans="2:12" ht="16.5" thickBot="1">
      <c r="B49" s="54" t="s">
        <v>53</v>
      </c>
      <c r="C49" s="55"/>
      <c r="D49" s="56"/>
      <c r="E49" s="55"/>
      <c r="F49" s="56"/>
      <c r="G49" s="55"/>
      <c r="H49" s="56"/>
      <c r="I49" s="57"/>
      <c r="J49" s="58"/>
      <c r="K49" s="59">
        <f>K47</f>
        <v>615855</v>
      </c>
      <c r="L49" s="60">
        <f>L47+L48</f>
        <v>615855</v>
      </c>
    </row>
  </sheetData>
  <mergeCells count="12">
    <mergeCell ref="B26:L26"/>
    <mergeCell ref="B27:B28"/>
    <mergeCell ref="C27:D27"/>
    <mergeCell ref="E27:F27"/>
    <mergeCell ref="G27:H27"/>
    <mergeCell ref="I27:J27"/>
    <mergeCell ref="K27:L27"/>
    <mergeCell ref="B2:G2"/>
    <mergeCell ref="B3:G3"/>
    <mergeCell ref="B4:G4"/>
    <mergeCell ref="B8:E8"/>
    <mergeCell ref="B7:G7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AE2D2-99B6-49A8-A2F4-0461CCD51A85}">
  <dimension ref="B2:S23"/>
  <sheetViews>
    <sheetView tabSelected="1" topLeftCell="H1" zoomScale="80" zoomScaleNormal="80" workbookViewId="0">
      <selection activeCell="P12" sqref="P12"/>
    </sheetView>
  </sheetViews>
  <sheetFormatPr defaultRowHeight="15"/>
  <cols>
    <col min="1" max="2" width="9.140625" style="64"/>
    <col min="3" max="3" width="35.85546875" style="64" customWidth="1"/>
    <col min="4" max="4" width="18" style="64" customWidth="1"/>
    <col min="5" max="5" width="9.140625" style="64"/>
    <col min="6" max="6" width="14.5703125" style="64" customWidth="1"/>
    <col min="7" max="7" width="29.7109375" style="64" customWidth="1"/>
    <col min="8" max="8" width="22.28515625" style="64" customWidth="1"/>
    <col min="9" max="9" width="9.140625" style="64"/>
    <col min="10" max="10" width="13.7109375" style="64" customWidth="1"/>
    <col min="11" max="11" width="13.5703125" style="64" customWidth="1"/>
    <col min="12" max="12" width="20.7109375" style="64" customWidth="1"/>
    <col min="13" max="13" width="9.140625" style="64"/>
    <col min="14" max="14" width="16" style="64" customWidth="1"/>
    <col min="15" max="15" width="34.7109375" style="64" customWidth="1"/>
    <col min="16" max="16" width="26" style="64" customWidth="1"/>
    <col min="17" max="17" width="9.140625" style="64"/>
    <col min="18" max="18" width="34.28515625" style="64" customWidth="1"/>
    <col min="19" max="19" width="25.85546875" style="64" customWidth="1"/>
    <col min="20" max="16384" width="9.140625" style="64"/>
  </cols>
  <sheetData>
    <row r="2" spans="2:19" ht="15.75" thickBot="1"/>
    <row r="3" spans="2:19" ht="15.75">
      <c r="B3" s="122" t="s">
        <v>56</v>
      </c>
      <c r="C3" s="123"/>
      <c r="D3" s="124"/>
      <c r="F3" s="122" t="s">
        <v>56</v>
      </c>
      <c r="G3" s="123"/>
      <c r="H3" s="124"/>
      <c r="J3" s="122" t="s">
        <v>56</v>
      </c>
      <c r="K3" s="123"/>
      <c r="L3" s="124"/>
      <c r="N3" s="125" t="s">
        <v>56</v>
      </c>
      <c r="O3" s="126"/>
      <c r="P3" s="126"/>
      <c r="Q3" s="126"/>
      <c r="R3" s="126"/>
      <c r="S3" s="127"/>
    </row>
    <row r="4" spans="2:19" ht="15.75">
      <c r="B4" s="128" t="s">
        <v>57</v>
      </c>
      <c r="C4" s="129"/>
      <c r="D4" s="130"/>
      <c r="F4" s="128" t="s">
        <v>58</v>
      </c>
      <c r="G4" s="129"/>
      <c r="H4" s="130"/>
      <c r="J4" s="128" t="s">
        <v>59</v>
      </c>
      <c r="K4" s="129"/>
      <c r="L4" s="130"/>
      <c r="N4" s="128" t="s">
        <v>60</v>
      </c>
      <c r="O4" s="129"/>
      <c r="P4" s="129"/>
      <c r="Q4" s="129"/>
      <c r="R4" s="129"/>
      <c r="S4" s="130"/>
    </row>
    <row r="5" spans="2:19" ht="16.5" thickBot="1">
      <c r="B5" s="131" t="s">
        <v>1</v>
      </c>
      <c r="C5" s="132"/>
      <c r="D5" s="133"/>
      <c r="F5" s="134" t="s">
        <v>1</v>
      </c>
      <c r="G5" s="135"/>
      <c r="H5" s="136"/>
      <c r="J5" s="134" t="s">
        <v>1</v>
      </c>
      <c r="K5" s="135"/>
      <c r="L5" s="136"/>
      <c r="N5" s="128" t="s">
        <v>61</v>
      </c>
      <c r="O5" s="129"/>
      <c r="P5" s="129"/>
      <c r="Q5" s="129"/>
      <c r="R5" s="129"/>
      <c r="S5" s="130"/>
    </row>
    <row r="6" spans="2:19" ht="16.5" thickBot="1">
      <c r="B6" s="65" t="s">
        <v>62</v>
      </c>
      <c r="C6" s="66"/>
      <c r="D6" s="67"/>
      <c r="F6" s="68" t="s">
        <v>63</v>
      </c>
      <c r="G6" s="69"/>
      <c r="H6" s="70"/>
      <c r="J6" s="68"/>
      <c r="K6" s="69" t="s">
        <v>64</v>
      </c>
      <c r="L6" s="71">
        <v>600000000</v>
      </c>
      <c r="N6" s="137" t="s">
        <v>65</v>
      </c>
      <c r="O6" s="138"/>
      <c r="P6" s="139"/>
      <c r="Q6" s="138" t="s">
        <v>66</v>
      </c>
      <c r="R6" s="138"/>
      <c r="S6" s="139"/>
    </row>
    <row r="7" spans="2:19" ht="15.75">
      <c r="B7" s="65"/>
      <c r="C7" s="66" t="s">
        <v>64</v>
      </c>
      <c r="D7" s="39">
        <f>600000</f>
        <v>600000</v>
      </c>
      <c r="F7" s="65"/>
      <c r="G7" s="66" t="s">
        <v>67</v>
      </c>
      <c r="H7" s="71">
        <v>35500000</v>
      </c>
      <c r="J7" s="65"/>
      <c r="K7" s="66" t="s">
        <v>68</v>
      </c>
      <c r="L7" s="72">
        <v>-770000</v>
      </c>
      <c r="N7" s="68" t="s">
        <v>69</v>
      </c>
      <c r="O7" s="69"/>
      <c r="P7" s="73"/>
      <c r="Q7" s="68" t="s">
        <v>70</v>
      </c>
      <c r="R7" s="69"/>
      <c r="S7" s="73"/>
    </row>
    <row r="8" spans="2:19" ht="16.5" thickBot="1">
      <c r="B8" s="65"/>
      <c r="C8" s="66" t="s">
        <v>67</v>
      </c>
      <c r="D8" s="74">
        <f>6000+17000+12500</f>
        <v>35500</v>
      </c>
      <c r="F8" s="65"/>
      <c r="G8" s="66" t="s">
        <v>48</v>
      </c>
      <c r="H8" s="75">
        <f>H7</f>
        <v>35500000</v>
      </c>
      <c r="J8" s="94"/>
      <c r="K8" s="92" t="s">
        <v>71</v>
      </c>
      <c r="L8" s="93">
        <f>SUM(L6:L7)</f>
        <v>599230000</v>
      </c>
      <c r="N8" s="65"/>
      <c r="O8" s="66" t="s">
        <v>72</v>
      </c>
      <c r="P8" s="76">
        <v>359505000</v>
      </c>
      <c r="Q8" s="65"/>
      <c r="R8" s="66" t="s">
        <v>42</v>
      </c>
      <c r="S8" s="76">
        <v>15000000</v>
      </c>
    </row>
    <row r="9" spans="2:19" ht="15.75">
      <c r="B9" s="65"/>
      <c r="C9" s="66" t="s">
        <v>48</v>
      </c>
      <c r="D9" s="75">
        <f>SUM(D7:D8)</f>
        <v>635500</v>
      </c>
      <c r="F9" s="65"/>
      <c r="G9" s="66"/>
      <c r="H9" s="75"/>
      <c r="N9" s="65"/>
      <c r="O9" s="66" t="s">
        <v>34</v>
      </c>
      <c r="P9" s="76">
        <v>99000000</v>
      </c>
      <c r="Q9" s="65"/>
      <c r="R9" s="66"/>
      <c r="S9" s="72"/>
    </row>
    <row r="10" spans="2:19" ht="15.75">
      <c r="B10" s="65"/>
      <c r="C10" s="66"/>
      <c r="D10" s="75"/>
      <c r="F10" s="65"/>
      <c r="G10" s="66"/>
      <c r="H10" s="75"/>
      <c r="N10" s="65"/>
      <c r="O10" s="66" t="s">
        <v>73</v>
      </c>
      <c r="P10" s="76">
        <v>60000000</v>
      </c>
      <c r="Q10" s="65"/>
      <c r="R10" s="66" t="s">
        <v>48</v>
      </c>
      <c r="S10" s="76">
        <f>SUM(S8)</f>
        <v>15000000</v>
      </c>
    </row>
    <row r="11" spans="2:19" ht="15.75">
      <c r="B11" s="65"/>
      <c r="C11" s="66"/>
      <c r="D11" s="75"/>
      <c r="F11" s="65"/>
      <c r="G11" s="66"/>
      <c r="H11" s="75"/>
      <c r="N11" s="65"/>
      <c r="O11" s="66" t="s">
        <v>37</v>
      </c>
      <c r="P11" s="76">
        <v>350000</v>
      </c>
      <c r="Q11" s="65"/>
      <c r="R11" s="66"/>
      <c r="S11" s="75"/>
    </row>
    <row r="12" spans="2:19" ht="15.75">
      <c r="B12" s="65" t="s">
        <v>74</v>
      </c>
      <c r="C12" s="66"/>
      <c r="D12" s="75"/>
      <c r="F12" s="65" t="s">
        <v>75</v>
      </c>
      <c r="G12" s="66"/>
      <c r="H12" s="75"/>
      <c r="N12" s="65"/>
      <c r="O12" s="66" t="s">
        <v>48</v>
      </c>
      <c r="P12" s="75">
        <f>SUM(P8:P11)</f>
        <v>518855000</v>
      </c>
      <c r="Q12" s="65"/>
      <c r="R12" s="66"/>
      <c r="S12" s="75"/>
    </row>
    <row r="13" spans="2:19" ht="18.75">
      <c r="B13" s="65"/>
      <c r="C13" s="66" t="s">
        <v>34</v>
      </c>
      <c r="D13" s="39">
        <v>108000</v>
      </c>
      <c r="E13" s="77"/>
      <c r="F13" s="65"/>
      <c r="G13" s="66" t="s">
        <v>50</v>
      </c>
      <c r="H13" s="76">
        <v>9000000</v>
      </c>
      <c r="N13" s="65"/>
      <c r="O13" s="66"/>
      <c r="P13" s="75"/>
      <c r="Q13" s="65"/>
      <c r="R13" s="66"/>
      <c r="S13" s="75"/>
    </row>
    <row r="14" spans="2:19" ht="18.75">
      <c r="B14" s="65"/>
      <c r="C14" s="66" t="s">
        <v>73</v>
      </c>
      <c r="D14" s="39">
        <v>60000</v>
      </c>
      <c r="E14" s="78"/>
      <c r="F14" s="65"/>
      <c r="G14" s="66" t="s">
        <v>41</v>
      </c>
      <c r="H14" s="76">
        <v>15000000</v>
      </c>
      <c r="N14" s="65" t="s">
        <v>76</v>
      </c>
      <c r="O14" s="66"/>
      <c r="P14" s="75"/>
      <c r="Q14" s="65" t="s">
        <v>17</v>
      </c>
      <c r="R14" s="66"/>
      <c r="S14" s="75"/>
    </row>
    <row r="15" spans="2:19" ht="15.75">
      <c r="B15" s="65"/>
      <c r="C15" s="66" t="s">
        <v>77</v>
      </c>
      <c r="D15" s="39">
        <f>45000+52000</f>
        <v>97000</v>
      </c>
      <c r="F15" s="65"/>
      <c r="G15" s="66" t="s">
        <v>78</v>
      </c>
      <c r="H15" s="39">
        <f>995000</f>
        <v>995000</v>
      </c>
      <c r="N15" s="65"/>
      <c r="O15" s="66" t="s">
        <v>77</v>
      </c>
      <c r="P15" s="76">
        <v>97000000</v>
      </c>
      <c r="Q15" s="65"/>
      <c r="R15" s="66" t="s">
        <v>79</v>
      </c>
      <c r="S15" s="75">
        <v>599230000</v>
      </c>
    </row>
    <row r="16" spans="2:19" ht="15.75">
      <c r="B16" s="65"/>
      <c r="C16" s="66" t="s">
        <v>37</v>
      </c>
      <c r="D16" s="39">
        <v>1500</v>
      </c>
      <c r="F16" s="65"/>
      <c r="G16" s="66" t="s">
        <v>80</v>
      </c>
      <c r="H16" s="39">
        <f>3000000</f>
        <v>3000000</v>
      </c>
      <c r="N16" s="65"/>
      <c r="O16" s="66"/>
      <c r="P16" s="75"/>
      <c r="Q16" s="65"/>
      <c r="R16" s="66" t="s">
        <v>52</v>
      </c>
      <c r="S16" s="79">
        <v>1625000</v>
      </c>
    </row>
    <row r="17" spans="2:19" ht="15.75">
      <c r="B17" s="65"/>
      <c r="C17" s="66" t="s">
        <v>78</v>
      </c>
      <c r="D17" s="39">
        <f>250+375+370</f>
        <v>995</v>
      </c>
      <c r="F17" s="65"/>
      <c r="G17" s="66" t="s">
        <v>49</v>
      </c>
      <c r="H17" s="76">
        <v>1150000</v>
      </c>
      <c r="N17" s="65"/>
      <c r="O17" s="66" t="s">
        <v>48</v>
      </c>
      <c r="P17" s="75">
        <f>P15</f>
        <v>97000000</v>
      </c>
      <c r="Q17" s="65"/>
      <c r="R17" s="66" t="s">
        <v>48</v>
      </c>
      <c r="S17" s="75">
        <f>SUM(S15:S16)</f>
        <v>600855000</v>
      </c>
    </row>
    <row r="18" spans="2:19" ht="16.5" thickBot="1">
      <c r="B18" s="65"/>
      <c r="C18" s="66" t="s">
        <v>80</v>
      </c>
      <c r="D18" s="39">
        <f>575+1750+250+200+225</f>
        <v>3000</v>
      </c>
      <c r="F18" s="65"/>
      <c r="G18" s="66" t="s">
        <v>81</v>
      </c>
      <c r="H18" s="39">
        <v>5000000</v>
      </c>
      <c r="N18" s="80"/>
      <c r="O18" s="81"/>
      <c r="P18" s="82"/>
      <c r="Q18" s="65"/>
      <c r="R18" s="66"/>
      <c r="S18" s="75"/>
    </row>
    <row r="19" spans="2:19" ht="16.5" thickBot="1">
      <c r="B19" s="65"/>
      <c r="C19" s="66" t="s">
        <v>81</v>
      </c>
      <c r="D19" s="39">
        <v>5000</v>
      </c>
      <c r="F19" s="65"/>
      <c r="G19" s="66" t="s">
        <v>51</v>
      </c>
      <c r="H19" s="76">
        <v>1625000</v>
      </c>
      <c r="N19" s="91" t="s">
        <v>82</v>
      </c>
      <c r="O19" s="92"/>
      <c r="P19" s="93">
        <f>SUM(P12+P17)</f>
        <v>615855000</v>
      </c>
      <c r="Q19" s="95"/>
      <c r="R19" s="96" t="s">
        <v>83</v>
      </c>
      <c r="S19" s="97">
        <f>S8+S17</f>
        <v>615855000</v>
      </c>
    </row>
    <row r="20" spans="2:19" ht="15.75">
      <c r="B20" s="65"/>
      <c r="C20" s="66" t="s">
        <v>84</v>
      </c>
      <c r="D20" s="74">
        <v>500</v>
      </c>
      <c r="F20" s="65"/>
      <c r="G20" s="66" t="s">
        <v>84</v>
      </c>
      <c r="H20" s="74">
        <v>500000</v>
      </c>
    </row>
    <row r="21" spans="2:19" ht="15.75">
      <c r="B21" s="65"/>
      <c r="C21" s="66" t="s">
        <v>48</v>
      </c>
      <c r="D21" s="75">
        <f>SUM(D13:D20)</f>
        <v>275995</v>
      </c>
      <c r="F21" s="65"/>
      <c r="G21" s="66" t="s">
        <v>48</v>
      </c>
      <c r="H21" s="75">
        <f>SUM(H13:H20)</f>
        <v>36270000</v>
      </c>
    </row>
    <row r="22" spans="2:19" ht="15.75">
      <c r="B22" s="65"/>
      <c r="C22" s="66"/>
      <c r="D22" s="75"/>
      <c r="F22" s="65"/>
      <c r="G22" s="66"/>
      <c r="H22" s="75"/>
    </row>
    <row r="23" spans="2:19" ht="16.5" thickBot="1">
      <c r="B23" s="91" t="s">
        <v>85</v>
      </c>
      <c r="C23" s="92"/>
      <c r="D23" s="93">
        <f>SUM(D9-D21)</f>
        <v>359505</v>
      </c>
      <c r="F23" s="91" t="s">
        <v>86</v>
      </c>
      <c r="G23" s="92"/>
      <c r="H23" s="93">
        <f>H8-H21</f>
        <v>-770000</v>
      </c>
    </row>
  </sheetData>
  <mergeCells count="14">
    <mergeCell ref="B5:D5"/>
    <mergeCell ref="F5:H5"/>
    <mergeCell ref="J5:L5"/>
    <mergeCell ref="N5:S5"/>
    <mergeCell ref="N6:P6"/>
    <mergeCell ref="Q6:S6"/>
    <mergeCell ref="B3:D3"/>
    <mergeCell ref="F3:H3"/>
    <mergeCell ref="J3:L3"/>
    <mergeCell ref="N3:S3"/>
    <mergeCell ref="B4:D4"/>
    <mergeCell ref="F4:H4"/>
    <mergeCell ref="J4:L4"/>
    <mergeCell ref="N4:S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FD29C-05A4-4AD7-90D5-A28485D5DAC9}">
  <dimension ref="B2:L20"/>
  <sheetViews>
    <sheetView topLeftCell="F1" workbookViewId="0">
      <selection activeCell="E16" sqref="E16"/>
    </sheetView>
  </sheetViews>
  <sheetFormatPr defaultRowHeight="15"/>
  <cols>
    <col min="1" max="1" width="9.140625" style="64"/>
    <col min="2" max="2" width="9.140625" style="64" customWidth="1"/>
    <col min="3" max="3" width="25.85546875" style="64" customWidth="1"/>
    <col min="4" max="4" width="17.140625" style="64" customWidth="1"/>
    <col min="5" max="5" width="20.140625" style="64" customWidth="1"/>
    <col min="6" max="10" width="9.140625" style="64"/>
    <col min="11" max="11" width="20" style="64" customWidth="1"/>
    <col min="12" max="12" width="21" style="64" customWidth="1"/>
    <col min="13" max="16384" width="9.140625" style="64"/>
  </cols>
  <sheetData>
    <row r="2" spans="2:12" ht="15.75" thickBot="1"/>
    <row r="3" spans="2:12" ht="15.75">
      <c r="B3" s="142" t="s">
        <v>90</v>
      </c>
      <c r="C3" s="143"/>
      <c r="D3" s="143"/>
      <c r="E3" s="144"/>
      <c r="G3" s="140" t="s">
        <v>91</v>
      </c>
      <c r="H3" s="141"/>
      <c r="I3" s="141"/>
      <c r="J3" s="141"/>
      <c r="K3" s="141"/>
      <c r="L3" s="141"/>
    </row>
    <row r="4" spans="2:12" ht="16.5" thickBot="1">
      <c r="B4" s="145"/>
      <c r="C4" s="146"/>
      <c r="D4" s="146"/>
      <c r="E4" s="147"/>
      <c r="G4" s="83" t="s">
        <v>87</v>
      </c>
      <c r="H4" s="84"/>
      <c r="I4" s="66" t="s">
        <v>42</v>
      </c>
      <c r="J4" s="66"/>
      <c r="K4" s="85">
        <v>15000000</v>
      </c>
      <c r="L4" s="86"/>
    </row>
    <row r="5" spans="2:12" ht="15.75">
      <c r="B5" s="68" t="s">
        <v>67</v>
      </c>
      <c r="C5" s="69"/>
      <c r="D5" s="87">
        <v>35500000</v>
      </c>
      <c r="E5" s="70"/>
      <c r="G5" s="66"/>
      <c r="H5" s="88"/>
      <c r="I5" s="66"/>
      <c r="J5" s="66" t="s">
        <v>41</v>
      </c>
      <c r="K5" s="86"/>
      <c r="L5" s="85">
        <v>15000000</v>
      </c>
    </row>
    <row r="6" spans="2:12" ht="15.75">
      <c r="B6" s="65"/>
      <c r="C6" s="66" t="s">
        <v>88</v>
      </c>
      <c r="D6" s="86"/>
      <c r="E6" s="75">
        <f>D5</f>
        <v>35500000</v>
      </c>
    </row>
    <row r="7" spans="2:12" ht="15.75">
      <c r="B7" s="65"/>
      <c r="C7" s="66"/>
      <c r="D7" s="86"/>
      <c r="E7" s="75"/>
    </row>
    <row r="8" spans="2:12" ht="15.75">
      <c r="B8" s="65" t="s">
        <v>92</v>
      </c>
      <c r="C8" s="66"/>
      <c r="D8" s="86">
        <f>SUM(E9:E17)</f>
        <v>36270000</v>
      </c>
      <c r="E8" s="75"/>
    </row>
    <row r="9" spans="2:12" ht="15.75">
      <c r="B9" s="65"/>
      <c r="C9" s="66" t="s">
        <v>50</v>
      </c>
      <c r="D9" s="85"/>
      <c r="E9" s="76">
        <v>9000000</v>
      </c>
    </row>
    <row r="10" spans="2:12" ht="15.75">
      <c r="B10" s="65"/>
      <c r="C10" s="66" t="s">
        <v>41</v>
      </c>
      <c r="D10" s="85"/>
      <c r="E10" s="76">
        <v>15000000</v>
      </c>
    </row>
    <row r="11" spans="2:12" ht="15.75">
      <c r="B11" s="65"/>
      <c r="C11" s="66" t="s">
        <v>78</v>
      </c>
      <c r="D11" s="89"/>
      <c r="E11" s="39">
        <f>995000</f>
        <v>995000</v>
      </c>
    </row>
    <row r="12" spans="2:12" ht="15.75">
      <c r="B12" s="65"/>
      <c r="C12" s="66" t="s">
        <v>80</v>
      </c>
      <c r="D12" s="89"/>
      <c r="E12" s="39">
        <f>3000000</f>
        <v>3000000</v>
      </c>
    </row>
    <row r="13" spans="2:12" ht="15.75">
      <c r="B13" s="65"/>
      <c r="C13" s="66" t="s">
        <v>49</v>
      </c>
      <c r="D13" s="85"/>
      <c r="E13" s="76">
        <v>1150000</v>
      </c>
    </row>
    <row r="14" spans="2:12" ht="15.75">
      <c r="B14" s="65"/>
      <c r="C14" s="66" t="s">
        <v>81</v>
      </c>
      <c r="D14" s="89"/>
      <c r="E14" s="39">
        <v>5000000</v>
      </c>
    </row>
    <row r="15" spans="2:12" ht="15.75">
      <c r="B15" s="65"/>
      <c r="C15" s="66" t="s">
        <v>51</v>
      </c>
      <c r="D15" s="85"/>
      <c r="E15" s="76">
        <v>1625000</v>
      </c>
    </row>
    <row r="16" spans="2:12" ht="15.75">
      <c r="B16" s="65"/>
      <c r="C16" s="66" t="s">
        <v>84</v>
      </c>
      <c r="D16" s="89"/>
      <c r="E16" s="39">
        <v>500000</v>
      </c>
    </row>
    <row r="17" spans="2:5" ht="15.75">
      <c r="B17" s="65"/>
      <c r="C17" s="66"/>
      <c r="D17" s="66"/>
      <c r="E17" s="75"/>
    </row>
    <row r="18" spans="2:5" ht="15.75">
      <c r="B18" s="65"/>
      <c r="C18" s="66"/>
      <c r="D18" s="86"/>
      <c r="E18" s="75"/>
    </row>
    <row r="19" spans="2:5" ht="15.75">
      <c r="B19" s="65" t="s">
        <v>64</v>
      </c>
      <c r="C19" s="66"/>
      <c r="D19" s="86">
        <v>-770000</v>
      </c>
      <c r="E19" s="75"/>
    </row>
    <row r="20" spans="2:5" ht="16.5" thickBot="1">
      <c r="B20" s="80"/>
      <c r="C20" s="81" t="s">
        <v>89</v>
      </c>
      <c r="D20" s="90"/>
      <c r="E20" s="82">
        <f>D19</f>
        <v>-770000</v>
      </c>
    </row>
  </sheetData>
  <mergeCells count="2">
    <mergeCell ref="G3:L3"/>
    <mergeCell ref="B3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Soal</vt:lpstr>
      <vt:lpstr>JP &amp; NL</vt:lpstr>
      <vt:lpstr>Laporan Keuangan</vt:lpstr>
      <vt:lpstr>Jurnal Penutup &amp; Pembalik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Salsa Rizky R</dc:creator>
  <cp:lastModifiedBy>Salsa Rizky R</cp:lastModifiedBy>
  <dcterms:created xsi:type="dcterms:W3CDTF">2020-10-27T14:52:36Z</dcterms:created>
  <dcterms:modified xsi:type="dcterms:W3CDTF">2020-11-17T15:28:51Z</dcterms:modified>
</cp:coreProperties>
</file>