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iCloudDrive\Documents\valuations\"/>
    </mc:Choice>
  </mc:AlternateContent>
  <xr:revisionPtr revIDLastSave="0" documentId="13_ncr:1_{CF6F841D-9170-451C-B99A-49D07552E036}" xr6:coauthVersionLast="47" xr6:coauthVersionMax="47" xr10:uidLastSave="{00000000-0000-0000-0000-000000000000}"/>
  <bookViews>
    <workbookView xWindow="-105" yWindow="0" windowWidth="2016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5" i="10" l="1"/>
  <c r="R15" i="10"/>
  <c r="L16" i="10"/>
  <c r="L18" i="10" s="1"/>
  <c r="J16" i="10"/>
  <c r="J18" i="10" s="1"/>
  <c r="O13" i="10"/>
  <c r="O16" i="10" s="1"/>
  <c r="O18" i="10" s="1"/>
  <c r="N13" i="10"/>
  <c r="N16" i="10" s="1"/>
  <c r="N18" i="10" s="1"/>
  <c r="M13" i="10"/>
  <c r="M16" i="10" s="1"/>
  <c r="M18" i="10" s="1"/>
  <c r="L13" i="10"/>
  <c r="K13" i="10"/>
  <c r="K16" i="10" s="1"/>
  <c r="K18" i="10" s="1"/>
  <c r="J13" i="10"/>
  <c r="I13" i="10"/>
  <c r="I16" i="10" s="1"/>
  <c r="I18" i="10" s="1"/>
  <c r="H13" i="10"/>
  <c r="H16" i="10" s="1"/>
  <c r="H18" i="10" s="1"/>
  <c r="G13" i="10"/>
  <c r="G16" i="10" s="1"/>
  <c r="G18" i="10" s="1"/>
  <c r="F13" i="10"/>
  <c r="F16" i="10" s="1"/>
  <c r="F18" i="10" s="1"/>
  <c r="O61" i="10"/>
  <c r="N61" i="10"/>
  <c r="M61" i="10"/>
  <c r="L61" i="10"/>
  <c r="K61" i="10"/>
  <c r="J61" i="10"/>
  <c r="I61" i="10"/>
  <c r="H61" i="10"/>
  <c r="G61" i="10"/>
  <c r="G16" i="4" l="1"/>
  <c r="H16" i="4" s="1"/>
  <c r="I16" i="4" s="1"/>
  <c r="J16" i="4" s="1"/>
  <c r="R53" i="10"/>
  <c r="H104" i="10"/>
  <c r="H106" i="10" s="1"/>
  <c r="F46" i="10"/>
  <c r="G41" i="10"/>
  <c r="H46" i="10"/>
  <c r="I46" i="10"/>
  <c r="H41" i="10"/>
  <c r="K46" i="10"/>
  <c r="J41" i="10"/>
  <c r="K41" i="10"/>
  <c r="Q14" i="10"/>
  <c r="Q97" i="10"/>
  <c r="R102" i="10"/>
  <c r="Q102" i="10"/>
  <c r="R101" i="10"/>
  <c r="Q101" i="10"/>
  <c r="R100" i="10"/>
  <c r="Q100" i="10"/>
  <c r="R99" i="10"/>
  <c r="Q99" i="10"/>
  <c r="R98" i="10"/>
  <c r="Q98" i="10"/>
  <c r="R97" i="10"/>
  <c r="R96" i="10"/>
  <c r="Q96" i="10"/>
  <c r="R87" i="10"/>
  <c r="Q87" i="10"/>
  <c r="R86" i="10"/>
  <c r="Q86" i="10"/>
  <c r="R85" i="10"/>
  <c r="Q85" i="10"/>
  <c r="R84" i="10"/>
  <c r="Q84" i="10"/>
  <c r="R75" i="10"/>
  <c r="Q75" i="10"/>
  <c r="R73" i="10"/>
  <c r="Q73" i="10"/>
  <c r="R50" i="10"/>
  <c r="Q50" i="10"/>
  <c r="R49" i="10"/>
  <c r="Q49" i="10"/>
  <c r="R48" i="10"/>
  <c r="Q48" i="10"/>
  <c r="R44" i="10"/>
  <c r="Q44" i="10"/>
  <c r="R43" i="10"/>
  <c r="Q43" i="10"/>
  <c r="R42" i="10"/>
  <c r="Q42" i="10"/>
  <c r="R83" i="10"/>
  <c r="Q83" i="10"/>
  <c r="R72" i="10"/>
  <c r="Q72" i="10"/>
  <c r="R39" i="10"/>
  <c r="Q39" i="10"/>
  <c r="Q23" i="10"/>
  <c r="Q20" i="10"/>
  <c r="Q19" i="10"/>
  <c r="Q13" i="10"/>
  <c r="Q12" i="10"/>
  <c r="Q11" i="10"/>
  <c r="R23" i="10"/>
  <c r="R20" i="10"/>
  <c r="R19" i="10"/>
  <c r="R14" i="10"/>
  <c r="R13" i="10"/>
  <c r="R12" i="10"/>
  <c r="R11" i="10"/>
  <c r="F26" i="10"/>
  <c r="G26" i="10"/>
  <c r="F104" i="10"/>
  <c r="F106" i="10" s="1"/>
  <c r="F88" i="10"/>
  <c r="F90" i="10" s="1"/>
  <c r="F74" i="10"/>
  <c r="F51" i="10"/>
  <c r="F41" i="10"/>
  <c r="F21" i="10"/>
  <c r="K88" i="10"/>
  <c r="K90" i="10" s="1"/>
  <c r="J88" i="10"/>
  <c r="J90" i="10" s="1"/>
  <c r="I88" i="10"/>
  <c r="I90" i="10" s="1"/>
  <c r="H88" i="10"/>
  <c r="H90" i="10" s="1"/>
  <c r="G88" i="10"/>
  <c r="G90" i="10" s="1"/>
  <c r="O88" i="10"/>
  <c r="O90" i="10" s="1"/>
  <c r="N88" i="10"/>
  <c r="N90" i="10" s="1"/>
  <c r="M88" i="10"/>
  <c r="M90" i="10" s="1"/>
  <c r="L88" i="10"/>
  <c r="L90" i="10" s="1"/>
  <c r="L46" i="10"/>
  <c r="M46" i="10"/>
  <c r="L41" i="10"/>
  <c r="M41" i="10"/>
  <c r="Q95" i="10"/>
  <c r="E92" i="10"/>
  <c r="E93" i="10"/>
  <c r="E80" i="10"/>
  <c r="E81" i="10"/>
  <c r="L27" i="10"/>
  <c r="I27" i="10"/>
  <c r="H27" i="10"/>
  <c r="G27" i="10"/>
  <c r="E70" i="10"/>
  <c r="E37" i="10"/>
  <c r="E9" i="10"/>
  <c r="N74" i="10"/>
  <c r="M74" i="10"/>
  <c r="L74" i="10"/>
  <c r="K74" i="10"/>
  <c r="J74" i="10"/>
  <c r="I74" i="10"/>
  <c r="H74" i="10"/>
  <c r="G74" i="10"/>
  <c r="O74" i="10"/>
  <c r="O26" i="10"/>
  <c r="N26" i="10"/>
  <c r="M26" i="10"/>
  <c r="L26" i="10"/>
  <c r="K26" i="10"/>
  <c r="J26" i="10"/>
  <c r="I26" i="10"/>
  <c r="H26" i="10"/>
  <c r="E69" i="10"/>
  <c r="Q56" i="10"/>
  <c r="R55" i="10"/>
  <c r="R52" i="10"/>
  <c r="M51" i="10"/>
  <c r="L51" i="10"/>
  <c r="K51" i="10"/>
  <c r="J51" i="10"/>
  <c r="I51" i="10"/>
  <c r="H51" i="10"/>
  <c r="G51" i="10"/>
  <c r="N51" i="10"/>
  <c r="O51" i="10"/>
  <c r="J46" i="10"/>
  <c r="G46" i="10"/>
  <c r="N46" i="10"/>
  <c r="O46" i="10"/>
  <c r="I41" i="10"/>
  <c r="N41" i="10"/>
  <c r="O41" i="10"/>
  <c r="E36" i="10"/>
  <c r="E8" i="10"/>
  <c r="N21" i="10"/>
  <c r="M21" i="10"/>
  <c r="L21" i="10"/>
  <c r="K21" i="10"/>
  <c r="J21" i="10"/>
  <c r="I21" i="10"/>
  <c r="H21" i="10"/>
  <c r="G21" i="10"/>
  <c r="O21" i="10"/>
  <c r="K27" i="10"/>
  <c r="J27" i="10"/>
  <c r="N27" i="10"/>
  <c r="M27" i="10"/>
  <c r="D5" i="10"/>
  <c r="D3" i="10"/>
  <c r="A3" i="4"/>
  <c r="A1" i="4"/>
  <c r="A3" i="2"/>
  <c r="A1" i="2"/>
  <c r="A2" i="3"/>
  <c r="A2" i="2" s="1"/>
  <c r="R21" i="10" l="1"/>
  <c r="R41" i="10"/>
  <c r="Q103" i="10"/>
  <c r="R46" i="10"/>
  <c r="I104" i="10"/>
  <c r="I106" i="10" s="1"/>
  <c r="G104" i="10"/>
  <c r="G106" i="10" s="1"/>
  <c r="R51" i="10"/>
  <c r="Q53" i="10"/>
  <c r="R56" i="10"/>
  <c r="Q21" i="10"/>
  <c r="R54" i="10"/>
  <c r="R103" i="10"/>
  <c r="R95" i="10"/>
  <c r="Q41" i="10"/>
  <c r="Q88" i="10"/>
  <c r="K104" i="10"/>
  <c r="K106" i="10" s="1"/>
  <c r="Q46" i="10"/>
  <c r="R88" i="10"/>
  <c r="Q54" i="10"/>
  <c r="Q51" i="10"/>
  <c r="Q40" i="10"/>
  <c r="R40" i="10"/>
  <c r="Q45" i="10"/>
  <c r="Q55" i="10"/>
  <c r="Q74" i="10"/>
  <c r="R45" i="10"/>
  <c r="R74" i="10"/>
  <c r="F57" i="10"/>
  <c r="G57" i="10"/>
  <c r="G58" i="10" s="1"/>
  <c r="G60" i="10" s="1"/>
  <c r="Q52" i="10"/>
  <c r="I57" i="10"/>
  <c r="I58" i="10" s="1"/>
  <c r="I60" i="10" s="1"/>
  <c r="H57" i="10"/>
  <c r="H58" i="10" s="1"/>
  <c r="H60" i="10" s="1"/>
  <c r="J57" i="10"/>
  <c r="J58" i="10" s="1"/>
  <c r="J60" i="10" s="1"/>
  <c r="K57" i="10"/>
  <c r="K58" i="10" s="1"/>
  <c r="K60" i="10" s="1"/>
  <c r="J104" i="10"/>
  <c r="J106" i="10" s="1"/>
  <c r="F47" i="10"/>
  <c r="F22" i="10"/>
  <c r="F28" i="10" s="1"/>
  <c r="F27" i="10"/>
  <c r="L104" i="10"/>
  <c r="L106" i="10" s="1"/>
  <c r="N104" i="10"/>
  <c r="N106" i="10" s="1"/>
  <c r="M104" i="10"/>
  <c r="M106" i="10" s="1"/>
  <c r="L57" i="10"/>
  <c r="L58" i="10" s="1"/>
  <c r="L60" i="10" s="1"/>
  <c r="M57" i="10"/>
  <c r="M58" i="10" s="1"/>
  <c r="M60" i="10" s="1"/>
  <c r="O104" i="10"/>
  <c r="C90" i="10" a="1"/>
  <c r="C90" i="10" s="1"/>
  <c r="N57" i="10"/>
  <c r="N58" i="10" s="1"/>
  <c r="N60" i="10" s="1"/>
  <c r="M47" i="10"/>
  <c r="I47" i="10"/>
  <c r="O57" i="10"/>
  <c r="G47" i="10"/>
  <c r="H47" i="10"/>
  <c r="J47" i="10"/>
  <c r="K47" i="10"/>
  <c r="L47" i="10"/>
  <c r="O47" i="10"/>
  <c r="N47" i="10"/>
  <c r="G22" i="10"/>
  <c r="H22" i="10"/>
  <c r="J22" i="10"/>
  <c r="L22" i="10"/>
  <c r="I22" i="10"/>
  <c r="K22" i="10"/>
  <c r="M22" i="10"/>
  <c r="N22" i="10"/>
  <c r="A2" i="4"/>
  <c r="D4" i="10"/>
  <c r="A2" i="1"/>
  <c r="A3" i="1"/>
  <c r="A1" i="3"/>
  <c r="R47" i="10" l="1"/>
  <c r="N24" i="10"/>
  <c r="N34" i="10" s="1"/>
  <c r="N28" i="10"/>
  <c r="M24" i="10"/>
  <c r="M28" i="10"/>
  <c r="I24" i="10"/>
  <c r="I34" i="10" s="1"/>
  <c r="I28" i="10"/>
  <c r="K24" i="10"/>
  <c r="K34" i="10" s="1"/>
  <c r="K28" i="10"/>
  <c r="J24" i="10"/>
  <c r="J34" i="10" s="1"/>
  <c r="J28" i="10"/>
  <c r="H24" i="10"/>
  <c r="H34" i="10" s="1"/>
  <c r="H28" i="10"/>
  <c r="L24" i="10"/>
  <c r="L28" i="10"/>
  <c r="G24" i="10"/>
  <c r="G34" i="10" s="1"/>
  <c r="G28" i="10"/>
  <c r="O27" i="10"/>
  <c r="R18" i="10"/>
  <c r="O58" i="10"/>
  <c r="R57" i="10"/>
  <c r="O106" i="10"/>
  <c r="R104" i="10"/>
  <c r="Q104" i="10"/>
  <c r="Q47" i="10"/>
  <c r="Q57" i="10"/>
  <c r="Q18" i="10"/>
  <c r="F58" i="10"/>
  <c r="F67" i="10" s="1"/>
  <c r="F24" i="10"/>
  <c r="C106" i="10" a="1"/>
  <c r="C106" i="10" s="1"/>
  <c r="O22" i="10"/>
  <c r="H67" i="10"/>
  <c r="G67" i="10"/>
  <c r="I67" i="10"/>
  <c r="M67" i="10"/>
  <c r="L67" i="10"/>
  <c r="K67" i="10"/>
  <c r="J67" i="10"/>
  <c r="N67" i="10"/>
  <c r="A1" i="1"/>
  <c r="I29" i="10" l="1"/>
  <c r="M29" i="10"/>
  <c r="M34" i="10"/>
  <c r="N29" i="10"/>
  <c r="J29" i="10"/>
  <c r="L29" i="10"/>
  <c r="L34" i="10"/>
  <c r="R22" i="10"/>
  <c r="O28" i="10"/>
  <c r="H29" i="10"/>
  <c r="K29" i="10"/>
  <c r="Q22" i="10"/>
  <c r="Q58" i="10"/>
  <c r="O67" i="10"/>
  <c r="F60" i="10"/>
  <c r="R58" i="10"/>
  <c r="O60" i="10"/>
  <c r="F34" i="10"/>
  <c r="F29" i="10"/>
  <c r="G29" i="10"/>
  <c r="O24" i="10"/>
  <c r="C67" i="10" a="1"/>
  <c r="C67" i="10" s="1"/>
  <c r="O29" i="10" l="1"/>
  <c r="R24" i="10"/>
  <c r="Q24" i="10"/>
  <c r="O34" i="10"/>
  <c r="C34" i="10" s="1" a="1"/>
  <c r="C34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<sst xmlns="http://schemas.openxmlformats.org/spreadsheetml/2006/main" count="161" uniqueCount="113">
  <si>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</si>
  <si>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</si>
  <si>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</si>
  <si>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</si>
  <si>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</si>
  <si>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</si>
  <si>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</si>
  <si>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</si>
  <si>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</si>
  <si>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</si>
  <si>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</si>
  <si>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</si>
  <si>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</si>
  <si>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</si>
  <si>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</si>
  <si>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</si>
  <si>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</si>
  <si>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</si>
  <si>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</si>
  <si>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</si>
  <si>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</si>
  <si>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</si>
  <si>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</si>
  <si>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</si>
  <si>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Financial expenses</t>
  </si>
  <si>
    <t>Financial income</t>
  </si>
  <si>
    <t>Net financial result</t>
  </si>
  <si>
    <t>EBT</t>
  </si>
  <si>
    <t>Taxes</t>
  </si>
  <si>
    <t>Net income</t>
  </si>
  <si>
    <t>Check</t>
  </si>
  <si>
    <t>Source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</si>
  <si>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</si>
  <si>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</si>
  <si>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</si>
  <si>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</si>
  <si>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</si>
  <si>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</si>
  <si>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</si>
  <si>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</si>
  <si>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</si>
  <si>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</si>
  <si>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</si>
  <si>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Inventory</t>
  </si>
  <si>
    <t>Other</t>
  </si>
  <si>
    <t>PPE</t>
  </si>
  <si>
    <t>Other fixed assets</t>
  </si>
  <si>
    <t>Fixed assets</t>
  </si>
  <si>
    <t>Other current assets</t>
  </si>
  <si>
    <t>Current assets</t>
  </si>
  <si>
    <t>Total assets</t>
  </si>
  <si>
    <t>Total liabilities</t>
  </si>
  <si>
    <t>SE</t>
  </si>
  <si>
    <t>Non-controlling interests</t>
  </si>
  <si>
    <t>Total equity</t>
  </si>
  <si>
    <t>Payables</t>
  </si>
  <si>
    <t>Interest bearing liabilities</t>
  </si>
  <si>
    <t>Provisions</t>
  </si>
  <si>
    <t>Other financial liabilities</t>
  </si>
  <si>
    <t>Total L + E</t>
  </si>
  <si>
    <t>CFFO</t>
  </si>
  <si>
    <t>CapEX</t>
  </si>
  <si>
    <t>FCF</t>
  </si>
  <si>
    <t>Revenue growth</t>
  </si>
  <si>
    <t>EBIT-margin</t>
  </si>
  <si>
    <t>Net income growth</t>
  </si>
  <si>
    <t>Source: BHP Group Limited annual report</t>
  </si>
  <si>
    <t>Financing CF</t>
  </si>
  <si>
    <t>Currency</t>
  </si>
  <si>
    <t>D&amp;A</t>
  </si>
  <si>
    <t>Total expenses</t>
  </si>
  <si>
    <t>Total revenues</t>
  </si>
  <si>
    <t>Notes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</si>
  <si>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</si>
  <si>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</si>
  <si>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</si>
  <si>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</si>
  <si>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</si>
  <si>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</si>
  <si>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</si>
  <si>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</si>
  <si>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</si>
  <si>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n/a</t>
  </si>
  <si>
    <t>FY15</t>
  </si>
  <si>
    <t>Jun 15</t>
  </si>
  <si>
    <t>CAGR</t>
  </si>
  <si>
    <t>FY15-24</t>
  </si>
  <si>
    <t>FY21-24</t>
  </si>
  <si>
    <t>Equity ratio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</si>
  <si>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</si>
  <si>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</si>
  <si>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</si>
  <si>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</si>
  <si>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</si>
  <si>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</si>
  <si>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</si>
  <si>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</si>
  <si>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</si>
  <si>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</si>
  <si>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Average interest rate</t>
  </si>
  <si>
    <t>BAT</t>
  </si>
  <si>
    <t>British American Tobacco p.l.c.</t>
  </si>
  <si>
    <t>UK</t>
  </si>
  <si>
    <t>LSE</t>
  </si>
  <si>
    <t>LSE:BAT</t>
  </si>
  <si>
    <t>31/12/2024</t>
  </si>
  <si>
    <t>£m</t>
  </si>
  <si>
    <t>COGS</t>
  </si>
  <si>
    <t>Gross profit</t>
  </si>
  <si>
    <t>SG&amp;A</t>
  </si>
  <si>
    <t>Other operating expenses</t>
  </si>
  <si>
    <t>EBITDA</t>
  </si>
  <si>
    <t>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</si>
</sst>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41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6" xfId="1" applyNumberFormat="1" applyFont="1" applyBorder="1" applyAlignment="1">
      <alignment horizontal="right"/>
    </xf>
    <xf numFmtId="164" fontId="6" fillId="0" borderId="7" xfId="1" applyNumberFormat="1" applyFont="1" applyBorder="1" applyAlignment="1">
      <alignment horizontal="right"/>
    </xf>
    <xf numFmtId="0" fontId="0" fillId="0" borderId="8" xfId="0" applyBorder="1"/>
    <xf numFmtId="164" fontId="6" fillId="0" borderId="0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/>
    </xf>
    <xf numFmtId="0" fontId="0" fillId="0" borderId="10" xfId="0" applyBorder="1"/>
    <xf numFmtId="164" fontId="6" fillId="0" borderId="2" xfId="1" applyNumberFormat="1" applyFont="1" applyBorder="1" applyAlignment="1">
      <alignment horizontal="right"/>
    </xf>
    <xf numFmtId="164" fontId="6" fillId="0" borderId="11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41" fontId="0" fillId="0" borderId="0" xfId="0" applyNumberFormat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0" fontId="6" fillId="0" borderId="5" xfId="0" applyFont="1" applyBorder="1"/>
    <xf numFmtId="0" fontId="6" fillId="0" borderId="8" xfId="0" applyFont="1" applyBorder="1"/>
    <xf numFmtId="0" fontId="6" fillId="0" borderId="10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41" fontId="0" fillId="0" borderId="0" xfId="0" applyNumberFormat="1" applyBorder="1"/>
  </cellXfs>
  <cellStyles count="2">
    <cellStyle name="Normal" xfId="0" builtinId="0"/>
    <cellStyle name="Percent" xfId="1" builtinId="5"/>
  </cellStyles>
  <dxfs count="5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British American Tobacco p.l.c.: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British American Tobacco p.l.c.: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5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British American Tobacco p.l.c.: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8" sqref="E8"/>
    </sheetView>
  </sheetViews>
  <sheetFormatPr defaultColWidth="8.85546875" defaultRowHeight="12.75" x14ac:dyDescent="0.2"/>
  <cols>
    <col min="5" max="5" width="28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British American Tobacco p.l.c.: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101</v>
      </c>
    </row>
    <row r="8" spans="1:11" x14ac:dyDescent="0.2">
      <c r="B8" t="s">
        <v>17</v>
      </c>
      <c r="E8" s="11" t="s">
        <v>100</v>
      </c>
    </row>
    <row r="9" spans="1:11" x14ac:dyDescent="0.2">
      <c r="B9" t="s">
        <v>21</v>
      </c>
      <c r="E9" s="11" t="s">
        <v>102</v>
      </c>
    </row>
    <row r="10" spans="1:11" x14ac:dyDescent="0.2">
      <c r="B10" t="s">
        <v>22</v>
      </c>
      <c r="E10" s="11" t="s">
        <v>103</v>
      </c>
    </row>
    <row r="11" spans="1:11" x14ac:dyDescent="0.2">
      <c r="B11" t="s">
        <v>18</v>
      </c>
      <c r="E11" s="11" t="s">
        <v>104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97</v>
      </c>
      <c r="E13" s="50" t="s">
        <v>105</v>
      </c>
    </row>
    <row r="14" spans="1:11" x14ac:dyDescent="0.2">
      <c r="B14" t="s">
        <v>68</v>
      </c>
      <c r="E14" s="11" t="s">
        <v>106</v>
      </c>
    </row>
    <row r="16" spans="1:11" x14ac:dyDescent="0.2">
      <c r="B16" s="5" t="s">
        <v>90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8" t="s">
        <v>89</v>
      </c>
    </row>
    <row r="18" spans="2:11" x14ac:dyDescent="0.2">
      <c r="B18" t="s">
        <v>91</v>
      </c>
      <c r="E18" s="46"/>
      <c r="F18" s="46"/>
      <c r="G18" s="46"/>
      <c r="H18" s="46"/>
      <c r="I18" s="46"/>
      <c r="J18" s="46"/>
      <c r="K18" s="47">
        <v>0.01</v>
      </c>
    </row>
    <row r="21" spans="2:11" x14ac:dyDescent="0.2">
      <c r="B21" s="5" t="s">
        <v>93</v>
      </c>
    </row>
    <row r="22" spans="2:11" x14ac:dyDescent="0.2">
      <c r="B22" t="s">
        <v>94</v>
      </c>
      <c r="E22" s="49"/>
    </row>
    <row r="23" spans="2:11" x14ac:dyDescent="0.2">
      <c r="B23" t="s">
        <v>95</v>
      </c>
      <c r="E23" s="49"/>
    </row>
    <row r="24" spans="2:11" x14ac:dyDescent="0.2">
      <c r="B24" t="s">
        <v>96</v>
      </c>
      <c r="E24" s="11"/>
    </row>
    <row r="25" spans="2:11" x14ac:dyDescent="0.2">
      <c r="B25" t="s">
        <v>98</v>
      </c>
      <c r="E25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813"/>
  <sheetViews>
    <sheetView showGridLines="0" tabSelected="1" topLeftCell="B1" zoomScale="115" zoomScaleNormal="115" workbookViewId="0">
      <selection activeCell="I7" sqref="I7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20" max="20" width="52.85546875" style="35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7" t="b">
        <f>AND(C:C)</f>
        <v>0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British American Tobacco p.l.c.: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P&amp;L"</f>
        <v>BAT P&amp;L</v>
      </c>
      <c r="O8" s="9"/>
      <c r="Q8" s="40" t="s">
        <v>85</v>
      </c>
      <c r="R8" s="39"/>
      <c r="T8" s="36" t="s">
        <v>72</v>
      </c>
    </row>
    <row r="9" spans="2:20" x14ac:dyDescent="0.2">
      <c r="E9" s="10" t="str">
        <f>+Input!$E$14</f>
        <v>£m</v>
      </c>
      <c r="F9" s="37" t="s">
        <v>83</v>
      </c>
      <c r="G9" s="37" t="s">
        <v>81</v>
      </c>
      <c r="H9" s="37" t="s">
        <v>80</v>
      </c>
      <c r="I9" s="37" t="s">
        <v>79</v>
      </c>
      <c r="J9" s="37" t="s">
        <v>78</v>
      </c>
      <c r="K9" s="37" t="s">
        <v>77</v>
      </c>
      <c r="L9" s="37" t="s">
        <v>76</v>
      </c>
      <c r="M9" s="37" t="s">
        <v>75</v>
      </c>
      <c r="N9" s="37" t="s">
        <v>74</v>
      </c>
      <c r="O9" s="37" t="s">
        <v>73</v>
      </c>
      <c r="Q9" s="39" t="s">
        <v>86</v>
      </c>
      <c r="R9" s="39" t="s">
        <v>87</v>
      </c>
    </row>
    <row r="10" spans="2:20" ht="3" customHeight="1" x14ac:dyDescent="0.2"/>
    <row r="11" spans="2:20" x14ac:dyDescent="0.2">
      <c r="E11" s="13" t="s">
        <v>23</v>
      </c>
      <c r="F11" s="18">
        <v>12536</v>
      </c>
      <c r="G11" s="18">
        <v>14130</v>
      </c>
      <c r="H11" s="18">
        <v>19594</v>
      </c>
      <c r="I11" s="18">
        <v>24492</v>
      </c>
      <c r="J11" s="18">
        <v>25877</v>
      </c>
      <c r="K11" s="18">
        <v>25776</v>
      </c>
      <c r="L11" s="18">
        <v>25684</v>
      </c>
      <c r="M11" s="18">
        <v>27655</v>
      </c>
      <c r="N11" s="18">
        <v>27283</v>
      </c>
      <c r="O11" s="18">
        <v>25867</v>
      </c>
      <c r="Q11" s="29">
        <f>IFERROR((O11/F11)^(1/9)-1,"n/a")</f>
        <v>8.3812411102399231E-2</v>
      </c>
      <c r="R11" s="29">
        <f>IFERROR((O11/L11)^(1/3)-1,"n/a")</f>
        <v>2.3694009724173348E-3</v>
      </c>
    </row>
    <row r="12" spans="2:20" x14ac:dyDescent="0.2">
      <c r="E12" s="13" t="s">
        <v>107</v>
      </c>
      <c r="F12" s="20">
        <v>-3033</v>
      </c>
      <c r="G12" s="20">
        <v>-3733</v>
      </c>
      <c r="H12" s="20">
        <v>-5033</v>
      </c>
      <c r="I12" s="20">
        <v>-4597</v>
      </c>
      <c r="J12" s="20">
        <v>-4461</v>
      </c>
      <c r="K12" s="20">
        <v>-4447</v>
      </c>
      <c r="L12" s="20">
        <v>-4597</v>
      </c>
      <c r="M12" s="20">
        <v>-4579</v>
      </c>
      <c r="N12" s="20">
        <v>-4891</v>
      </c>
      <c r="O12" s="20">
        <v>-4570</v>
      </c>
      <c r="Q12" s="29">
        <f t="shared" ref="Q12:Q24" si="0">IFERROR((O12/F12)^(1/9)-1,"n/a")</f>
        <v>4.6604609887297643E-2</v>
      </c>
      <c r="R12" s="29">
        <f t="shared" ref="R12:R24" si="1">IFERROR((O12/L12)^(1/3)-1,"n/a")</f>
        <v>-1.9616440956725656E-3</v>
      </c>
    </row>
    <row r="13" spans="2:20" x14ac:dyDescent="0.2">
      <c r="E13" s="5" t="s">
        <v>108</v>
      </c>
      <c r="F13" s="19">
        <f>SUM(F11:F12)</f>
        <v>9503</v>
      </c>
      <c r="G13" s="19">
        <f t="shared" ref="G13:O13" si="2">SUM(G11:G12)</f>
        <v>10397</v>
      </c>
      <c r="H13" s="19">
        <f t="shared" si="2"/>
        <v>14561</v>
      </c>
      <c r="I13" s="19">
        <f t="shared" si="2"/>
        <v>19895</v>
      </c>
      <c r="J13" s="19">
        <f t="shared" si="2"/>
        <v>21416</v>
      </c>
      <c r="K13" s="19">
        <f t="shared" si="2"/>
        <v>21329</v>
      </c>
      <c r="L13" s="19">
        <f t="shared" si="2"/>
        <v>21087</v>
      </c>
      <c r="M13" s="19">
        <f t="shared" si="2"/>
        <v>23076</v>
      </c>
      <c r="N13" s="19">
        <f t="shared" si="2"/>
        <v>22392</v>
      </c>
      <c r="O13" s="19">
        <f t="shared" si="2"/>
        <v>21297</v>
      </c>
      <c r="Q13" s="29">
        <f t="shared" si="0"/>
        <v>9.3804597873480056E-2</v>
      </c>
      <c r="R13" s="29">
        <f t="shared" si="1"/>
        <v>3.3086217334581391E-3</v>
      </c>
    </row>
    <row r="14" spans="2:20" x14ac:dyDescent="0.2">
      <c r="E14" s="13" t="s">
        <v>109</v>
      </c>
      <c r="F14" s="51">
        <v>-1952</v>
      </c>
      <c r="G14" s="51">
        <v>-2105</v>
      </c>
      <c r="H14" s="51">
        <v>-2612</v>
      </c>
      <c r="I14" s="51">
        <v>-3000</v>
      </c>
      <c r="J14" s="51">
        <v>-2874</v>
      </c>
      <c r="K14" s="51">
        <v>-3760</v>
      </c>
      <c r="L14" s="51">
        <v>-3808</v>
      </c>
      <c r="M14" s="51">
        <v>-3829</v>
      </c>
      <c r="N14" s="51">
        <v>-356</v>
      </c>
      <c r="O14" s="51">
        <v>-3951</v>
      </c>
      <c r="Q14" s="29">
        <f>IFERROR((O14/F14)^(1/9)-1,"n/a")</f>
        <v>8.1496818681050076E-2</v>
      </c>
      <c r="R14" s="29">
        <f t="shared" si="1"/>
        <v>1.2364008278789473E-2</v>
      </c>
    </row>
    <row r="15" spans="2:20" x14ac:dyDescent="0.2">
      <c r="E15" s="13" t="s">
        <v>110</v>
      </c>
      <c r="F15" s="20">
        <v>-2215</v>
      </c>
      <c r="G15" s="20">
        <v>-2493</v>
      </c>
      <c r="H15" s="20">
        <v>-4027</v>
      </c>
      <c r="I15" s="20">
        <v>-6063</v>
      </c>
      <c r="J15" s="20">
        <v>-7135</v>
      </c>
      <c r="K15" s="20">
        <v>-5536</v>
      </c>
      <c r="L15" s="20">
        <v>-5341</v>
      </c>
      <c r="M15" s="20">
        <v>-6660</v>
      </c>
      <c r="N15" s="20">
        <v>-5152</v>
      </c>
      <c r="O15" s="20">
        <v>-5316</v>
      </c>
      <c r="Q15" s="29">
        <f>IFERROR((O15/F15)^(1/9)-1,"n/a")</f>
        <v>0.10216265995199514</v>
      </c>
      <c r="R15" s="29">
        <f t="shared" si="1"/>
        <v>-1.5626978829996752E-3</v>
      </c>
    </row>
    <row r="16" spans="2:20" x14ac:dyDescent="0.2">
      <c r="E16" s="5" t="s">
        <v>111</v>
      </c>
      <c r="F16" s="19">
        <f>SUM(F13:F15)</f>
        <v>5336</v>
      </c>
      <c r="G16" s="19">
        <f t="shared" ref="G16:O16" si="3">SUM(G13:G15)</f>
        <v>5799</v>
      </c>
      <c r="H16" s="19">
        <f t="shared" si="3"/>
        <v>7922</v>
      </c>
      <c r="I16" s="19">
        <f t="shared" si="3"/>
        <v>10832</v>
      </c>
      <c r="J16" s="19">
        <f t="shared" si="3"/>
        <v>11407</v>
      </c>
      <c r="K16" s="19">
        <f t="shared" si="3"/>
        <v>12033</v>
      </c>
      <c r="L16" s="19">
        <f t="shared" si="3"/>
        <v>11938</v>
      </c>
      <c r="M16" s="19">
        <f t="shared" si="3"/>
        <v>12587</v>
      </c>
      <c r="N16" s="19">
        <f t="shared" si="3"/>
        <v>16884</v>
      </c>
      <c r="O16" s="19">
        <f t="shared" si="3"/>
        <v>12030</v>
      </c>
      <c r="Q16" s="29"/>
      <c r="R16" s="29"/>
    </row>
    <row r="17" spans="5:18" x14ac:dyDescent="0.2">
      <c r="E17" s="13" t="s">
        <v>69</v>
      </c>
      <c r="F17" s="20">
        <v>-402</v>
      </c>
      <c r="G17" s="20">
        <v>-543</v>
      </c>
      <c r="H17" s="20">
        <v>-723</v>
      </c>
      <c r="I17" s="20">
        <v>-800</v>
      </c>
      <c r="J17" s="20">
        <v>-994</v>
      </c>
      <c r="K17" s="20">
        <v>-1090</v>
      </c>
      <c r="L17" s="20">
        <v>-1030</v>
      </c>
      <c r="M17" s="20">
        <v>-1085</v>
      </c>
      <c r="N17" s="20">
        <v>-849</v>
      </c>
      <c r="O17" s="20">
        <v>-2234</v>
      </c>
      <c r="Q17" s="29"/>
      <c r="R17" s="29"/>
    </row>
    <row r="18" spans="5:18" x14ac:dyDescent="0.2">
      <c r="E18" s="5" t="s">
        <v>112</v>
      </c>
      <c r="F18" s="19">
        <f>SUM(F16:F17)</f>
        <v>4934</v>
      </c>
      <c r="G18" s="19">
        <f t="shared" ref="G18:O18" si="4">SUM(G16:G17)</f>
        <v>5256</v>
      </c>
      <c r="H18" s="19">
        <f t="shared" si="4"/>
        <v>7199</v>
      </c>
      <c r="I18" s="19">
        <f t="shared" si="4"/>
        <v>10032</v>
      </c>
      <c r="J18" s="19">
        <f t="shared" si="4"/>
        <v>10413</v>
      </c>
      <c r="K18" s="19">
        <f t="shared" si="4"/>
        <v>10943</v>
      </c>
      <c r="L18" s="19">
        <f t="shared" si="4"/>
        <v>10908</v>
      </c>
      <c r="M18" s="19">
        <f t="shared" si="4"/>
        <v>11502</v>
      </c>
      <c r="N18" s="19">
        <f t="shared" si="4"/>
        <v>16035</v>
      </c>
      <c r="O18" s="19">
        <f t="shared" si="4"/>
        <v>9796</v>
      </c>
      <c r="Q18" s="41">
        <f t="shared" si="0"/>
        <v>7.9181280572602875E-2</v>
      </c>
      <c r="R18" s="41">
        <f t="shared" si="1"/>
        <v>-3.5206099724750306E-2</v>
      </c>
    </row>
    <row r="19" spans="5:18" x14ac:dyDescent="0.2">
      <c r="E19" s="16" t="s">
        <v>24</v>
      </c>
      <c r="F19" s="18">
        <v>-573</v>
      </c>
      <c r="G19" s="18">
        <v>-645</v>
      </c>
      <c r="H19" s="18">
        <v>-1099</v>
      </c>
      <c r="I19" s="18">
        <v>-1634</v>
      </c>
      <c r="J19" s="18">
        <v>-1788</v>
      </c>
      <c r="K19" s="18">
        <v>-1788</v>
      </c>
      <c r="L19" s="18">
        <v>-1471</v>
      </c>
      <c r="M19" s="18">
        <v>-1627</v>
      </c>
      <c r="N19" s="18">
        <v>-1830</v>
      </c>
      <c r="O19" s="18">
        <v>-1772</v>
      </c>
      <c r="Q19" s="29">
        <f t="shared" si="0"/>
        <v>0.13364946759219176</v>
      </c>
      <c r="R19" s="29">
        <f t="shared" si="1"/>
        <v>6.4021364556080096E-2</v>
      </c>
    </row>
    <row r="20" spans="5:18" x14ac:dyDescent="0.2">
      <c r="E20" s="16" t="s">
        <v>25</v>
      </c>
      <c r="F20" s="20">
        <v>79</v>
      </c>
      <c r="G20" s="20">
        <v>68</v>
      </c>
      <c r="H20" s="20">
        <v>84</v>
      </c>
      <c r="I20" s="20">
        <v>68</v>
      </c>
      <c r="J20" s="20">
        <v>84</v>
      </c>
      <c r="K20" s="20">
        <v>50</v>
      </c>
      <c r="L20" s="20">
        <v>35</v>
      </c>
      <c r="M20" s="20">
        <v>92</v>
      </c>
      <c r="N20" s="20">
        <v>186</v>
      </c>
      <c r="O20" s="20">
        <v>251</v>
      </c>
      <c r="Q20" s="29">
        <f t="shared" si="0"/>
        <v>0.13705889228212431</v>
      </c>
      <c r="R20" s="29">
        <f t="shared" si="1"/>
        <v>0.92842117844428151</v>
      </c>
    </row>
    <row r="21" spans="5:18" x14ac:dyDescent="0.2">
      <c r="E21" s="14" t="s">
        <v>26</v>
      </c>
      <c r="F21" s="22">
        <f t="shared" ref="F21" si="5">SUM(F19:F20)</f>
        <v>-494</v>
      </c>
      <c r="G21" s="22">
        <f t="shared" ref="G21:N21" si="6">SUM(G19:G20)</f>
        <v>-577</v>
      </c>
      <c r="H21" s="22">
        <f t="shared" si="6"/>
        <v>-1015</v>
      </c>
      <c r="I21" s="22">
        <f t="shared" si="6"/>
        <v>-1566</v>
      </c>
      <c r="J21" s="22">
        <f t="shared" si="6"/>
        <v>-1704</v>
      </c>
      <c r="K21" s="22">
        <f t="shared" si="6"/>
        <v>-1738</v>
      </c>
      <c r="L21" s="22">
        <f t="shared" si="6"/>
        <v>-1436</v>
      </c>
      <c r="M21" s="22">
        <f t="shared" si="6"/>
        <v>-1535</v>
      </c>
      <c r="N21" s="22">
        <f t="shared" si="6"/>
        <v>-1644</v>
      </c>
      <c r="O21" s="22">
        <f>SUM(O19:O20)</f>
        <v>-1521</v>
      </c>
      <c r="Q21" s="41">
        <f t="shared" si="0"/>
        <v>0.13309655291762157</v>
      </c>
      <c r="R21" s="41">
        <f t="shared" si="1"/>
        <v>1.9353749471158643E-2</v>
      </c>
    </row>
    <row r="22" spans="5:18" x14ac:dyDescent="0.2">
      <c r="E22" s="15" t="s">
        <v>27</v>
      </c>
      <c r="F22" s="19">
        <f t="shared" ref="F22" si="7">+F18+F21</f>
        <v>4440</v>
      </c>
      <c r="G22" s="19">
        <f t="shared" ref="G22:N22" si="8">+G18+G21</f>
        <v>4679</v>
      </c>
      <c r="H22" s="19">
        <f t="shared" si="8"/>
        <v>6184</v>
      </c>
      <c r="I22" s="19">
        <f t="shared" si="8"/>
        <v>8466</v>
      </c>
      <c r="J22" s="19">
        <f t="shared" si="8"/>
        <v>8709</v>
      </c>
      <c r="K22" s="19">
        <f t="shared" si="8"/>
        <v>9205</v>
      </c>
      <c r="L22" s="19">
        <f t="shared" si="8"/>
        <v>9472</v>
      </c>
      <c r="M22" s="19">
        <f t="shared" si="8"/>
        <v>9967</v>
      </c>
      <c r="N22" s="19">
        <f t="shared" si="8"/>
        <v>14391</v>
      </c>
      <c r="O22" s="19">
        <f>+O18+O21</f>
        <v>8275</v>
      </c>
      <c r="Q22" s="41">
        <f t="shared" si="0"/>
        <v>7.1624863387818483E-2</v>
      </c>
      <c r="R22" s="41">
        <f t="shared" si="1"/>
        <v>-4.4034752863816307E-2</v>
      </c>
    </row>
    <row r="23" spans="5:18" x14ac:dyDescent="0.2">
      <c r="E23" t="s">
        <v>28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29" t="str">
        <f t="shared" si="0"/>
        <v>n/a</v>
      </c>
      <c r="R23" s="29" t="str">
        <f t="shared" si="1"/>
        <v>n/a</v>
      </c>
    </row>
    <row r="24" spans="5:18" ht="13.5" thickBot="1" x14ac:dyDescent="0.25">
      <c r="E24" s="5" t="s">
        <v>29</v>
      </c>
      <c r="F24" s="23">
        <f>SUM(F22:F23)</f>
        <v>4440</v>
      </c>
      <c r="G24" s="23">
        <f>SUM(G22:G23)</f>
        <v>4679</v>
      </c>
      <c r="H24" s="23">
        <f>SUM(H22:H23)</f>
        <v>6184</v>
      </c>
      <c r="I24" s="23">
        <f>SUM(I22:I23)</f>
        <v>8466</v>
      </c>
      <c r="J24" s="23">
        <f>SUM(J22:J23)</f>
        <v>8709</v>
      </c>
      <c r="K24" s="23">
        <f>SUM(K22:K23)</f>
        <v>9205</v>
      </c>
      <c r="L24" s="23">
        <f>SUM(L22:L23)</f>
        <v>9472</v>
      </c>
      <c r="M24" s="23">
        <f>SUM(M22:M23)</f>
        <v>9967</v>
      </c>
      <c r="N24" s="23">
        <f>SUM(N22:N23)</f>
        <v>14391</v>
      </c>
      <c r="O24" s="23">
        <f>SUM(O22:O23)</f>
        <v>8275</v>
      </c>
      <c r="Q24" s="41">
        <f t="shared" si="0"/>
        <v>7.1624863387818483E-2</v>
      </c>
      <c r="R24" s="41">
        <f t="shared" si="1"/>
        <v>-4.4034752863816307E-2</v>
      </c>
    </row>
    <row r="25" spans="5:18" ht="3" customHeight="1" x14ac:dyDescent="0.2"/>
    <row r="26" spans="5:18" x14ac:dyDescent="0.2">
      <c r="E26" s="43" t="s">
        <v>63</v>
      </c>
      <c r="F26" s="26" t="str">
        <f>IFERROR(+F11/E11-1,"n/a")</f>
        <v>n/a</v>
      </c>
      <c r="G26" s="26">
        <f>IFERROR(+G11/F11-1,"n/a")</f>
        <v>0.12715379706445429</v>
      </c>
      <c r="H26" s="26">
        <f>IFERROR(+H11/G11-1,"n/a")</f>
        <v>0.38669497523000707</v>
      </c>
      <c r="I26" s="26">
        <f>IFERROR(+I11/H11-1,"n/a")</f>
        <v>0.24997448198428085</v>
      </c>
      <c r="J26" s="26">
        <f>IFERROR(+J11/I11-1,"n/a")</f>
        <v>5.6549077249714141E-2</v>
      </c>
      <c r="K26" s="26">
        <f>IFERROR(+K11/J11-1,"n/a")</f>
        <v>-3.9030799551725837E-3</v>
      </c>
      <c r="L26" s="26">
        <f>IFERROR(+L11/K11-1,"n/a")</f>
        <v>-3.5692116697703113E-3</v>
      </c>
      <c r="M26" s="26">
        <f>IFERROR(+M11/L11-1,"n/a")</f>
        <v>7.6740383117894329E-2</v>
      </c>
      <c r="N26" s="26">
        <f>IFERROR(+N11/M11-1,"n/a")</f>
        <v>-1.3451455433013959E-2</v>
      </c>
      <c r="O26" s="27">
        <f>IFERROR(+O11/N11-1,"n/a")</f>
        <v>-5.190045083018735E-2</v>
      </c>
    </row>
    <row r="27" spans="5:18" x14ac:dyDescent="0.2">
      <c r="E27" s="44" t="s">
        <v>64</v>
      </c>
      <c r="F27" s="29">
        <f>IFERROR(+F18/F11,"n/a")</f>
        <v>0.39358647096362476</v>
      </c>
      <c r="G27" s="29">
        <f>IFERROR(+G18/G11,"n/a")</f>
        <v>0.3719745222929936</v>
      </c>
      <c r="H27" s="29">
        <f>IFERROR(+H18/H11,"n/a")</f>
        <v>0.36740839032356842</v>
      </c>
      <c r="I27" s="29">
        <f>IFERROR(+I18/I11,"n/a")</f>
        <v>0.40960313571778539</v>
      </c>
      <c r="J27" s="29">
        <f>IFERROR(+J18/J11,"n/a")</f>
        <v>0.40240367894269041</v>
      </c>
      <c r="K27" s="29">
        <f>IFERROR(+K18/K11,"n/a")</f>
        <v>0.42454220980757296</v>
      </c>
      <c r="L27" s="29">
        <f>IFERROR(+L18/L11,"n/a")</f>
        <v>0.42470020246067591</v>
      </c>
      <c r="M27" s="29">
        <f>IFERROR(+M18/M11,"n/a")</f>
        <v>0.41591032363044655</v>
      </c>
      <c r="N27" s="29">
        <f>IFERROR(+N18/N11,"n/a")</f>
        <v>0.58772862221896416</v>
      </c>
      <c r="O27" s="30">
        <f>IFERROR(+O18/O11,"n/a")</f>
        <v>0.37870645996829938</v>
      </c>
      <c r="Q27" s="42"/>
    </row>
    <row r="28" spans="5:18" x14ac:dyDescent="0.2">
      <c r="E28" s="44" t="s">
        <v>92</v>
      </c>
      <c r="F28" s="29">
        <f>-F23/F22</f>
        <v>0</v>
      </c>
      <c r="G28" s="29">
        <f>-G23/G22</f>
        <v>0</v>
      </c>
      <c r="H28" s="29">
        <f>-H23/H22</f>
        <v>0</v>
      </c>
      <c r="I28" s="29">
        <f>-I23/I22</f>
        <v>0</v>
      </c>
      <c r="J28" s="29">
        <f>-J23/J22</f>
        <v>0</v>
      </c>
      <c r="K28" s="29">
        <f>-K23/K22</f>
        <v>0</v>
      </c>
      <c r="L28" s="29">
        <f>-L23/L22</f>
        <v>0</v>
      </c>
      <c r="M28" s="29">
        <f>-M23/M22</f>
        <v>0</v>
      </c>
      <c r="N28" s="29">
        <f>-N23/N22</f>
        <v>0</v>
      </c>
      <c r="O28" s="30">
        <f>-O23/O22</f>
        <v>0</v>
      </c>
      <c r="Q28" s="42"/>
    </row>
    <row r="29" spans="5:18" x14ac:dyDescent="0.2">
      <c r="E29" s="45" t="s">
        <v>65</v>
      </c>
      <c r="F29" s="32" t="str">
        <f t="shared" ref="F29" si="9">IFERROR(+F24/E24-1,"n/a")</f>
        <v>n/a</v>
      </c>
      <c r="G29" s="32">
        <f t="shared" ref="G29" si="10">IFERROR(+G24/F24-1,"n/a")</f>
        <v>5.382882882882889E-2</v>
      </c>
      <c r="H29" s="32">
        <f t="shared" ref="H29:O29" si="11">IFERROR(+H24/G24-1,"n/a")</f>
        <v>0.32164992519769187</v>
      </c>
      <c r="I29" s="32">
        <f t="shared" si="11"/>
        <v>0.36901681759379046</v>
      </c>
      <c r="J29" s="32">
        <f t="shared" si="11"/>
        <v>2.8703047484053945E-2</v>
      </c>
      <c r="K29" s="32">
        <f t="shared" si="11"/>
        <v>5.6952577793087711E-2</v>
      </c>
      <c r="L29" s="32">
        <f t="shared" si="11"/>
        <v>2.9005975013579599E-2</v>
      </c>
      <c r="M29" s="32">
        <f t="shared" si="11"/>
        <v>5.2259290540540571E-2</v>
      </c>
      <c r="N29" s="32">
        <f t="shared" si="11"/>
        <v>0.4438647536871676</v>
      </c>
      <c r="O29" s="33">
        <f t="shared" si="11"/>
        <v>-0.42498783962198594</v>
      </c>
    </row>
    <row r="30" spans="5:18" ht="3" customHeight="1" x14ac:dyDescent="0.2"/>
    <row r="31" spans="5:18" ht="10.5" customHeight="1" x14ac:dyDescent="0.2">
      <c r="E31" s="34" t="s">
        <v>66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5:18" x14ac:dyDescent="0.2"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3:18" x14ac:dyDescent="0.2">
      <c r="E33" s="8" t="s">
        <v>31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3:18" x14ac:dyDescent="0.2">
      <c r="C34" s="17" t="b" cm="1">
        <f t="array" ref="C34">AND(G34:O34&lt;$B$1,G34:O34&gt;-$B$1)</f>
        <v>0</v>
      </c>
      <c r="E34" s="8" t="s">
        <v>30</v>
      </c>
      <c r="F34" s="21">
        <f t="shared" ref="F34:O34" si="12">+F33-F24</f>
        <v>-4440</v>
      </c>
      <c r="G34" s="21">
        <f t="shared" si="12"/>
        <v>-4679</v>
      </c>
      <c r="H34" s="21">
        <f t="shared" si="12"/>
        <v>-6184</v>
      </c>
      <c r="I34" s="21">
        <f t="shared" si="12"/>
        <v>-8466</v>
      </c>
      <c r="J34" s="21">
        <f t="shared" si="12"/>
        <v>-8709</v>
      </c>
      <c r="K34" s="21">
        <f t="shared" si="12"/>
        <v>-9205</v>
      </c>
      <c r="L34" s="21">
        <f t="shared" si="12"/>
        <v>-9472</v>
      </c>
      <c r="M34" s="21">
        <f t="shared" si="12"/>
        <v>-9967</v>
      </c>
      <c r="N34" s="21">
        <f t="shared" si="12"/>
        <v>-14391</v>
      </c>
      <c r="O34" s="21">
        <f t="shared" si="12"/>
        <v>-8275</v>
      </c>
    </row>
    <row r="35" spans="3:18" x14ac:dyDescent="0.2"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3:18" x14ac:dyDescent="0.2">
      <c r="E36" s="5" t="str">
        <f>Input!$E$8&amp;" BS"</f>
        <v>BAT BS</v>
      </c>
      <c r="O36" s="9"/>
      <c r="Q36" s="40" t="s">
        <v>85</v>
      </c>
      <c r="R36" s="39"/>
    </row>
    <row r="37" spans="3:18" x14ac:dyDescent="0.2">
      <c r="E37" s="10" t="str">
        <f>+Input!$E$14</f>
        <v>£m</v>
      </c>
      <c r="F37" s="24" t="s">
        <v>84</v>
      </c>
      <c r="G37" s="24" t="s">
        <v>32</v>
      </c>
      <c r="H37" s="24" t="s">
        <v>33</v>
      </c>
      <c r="I37" s="24" t="s">
        <v>34</v>
      </c>
      <c r="J37" s="24" t="s">
        <v>35</v>
      </c>
      <c r="K37" s="24" t="s">
        <v>36</v>
      </c>
      <c r="L37" s="24" t="s">
        <v>37</v>
      </c>
      <c r="M37" s="24" t="s">
        <v>38</v>
      </c>
      <c r="N37" s="24" t="s">
        <v>39</v>
      </c>
      <c r="O37" s="24" t="s">
        <v>40</v>
      </c>
      <c r="Q37" s="39" t="s">
        <v>86</v>
      </c>
      <c r="R37" s="39" t="s">
        <v>87</v>
      </c>
    </row>
    <row r="38" spans="3:18" ht="3" customHeight="1" x14ac:dyDescent="0.2"/>
    <row r="39" spans="3:18" x14ac:dyDescent="0.2">
      <c r="E39" s="13" t="s">
        <v>45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Q39" s="29" t="str">
        <f>IFERROR((O39/F39)^(1/9)-1,"n/a")</f>
        <v>n/a</v>
      </c>
      <c r="R39" s="29" t="str">
        <f>IFERROR((O39/L39)^(1/3)-1,"n/a")</f>
        <v>n/a</v>
      </c>
    </row>
    <row r="40" spans="3:18" x14ac:dyDescent="0.2">
      <c r="E40" s="13" t="s">
        <v>46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Q40" s="29" t="str">
        <f t="shared" ref="Q40:Q58" si="13">IFERROR((O40/F40)^(1/9)-1,"n/a")</f>
        <v>n/a</v>
      </c>
      <c r="R40" s="29" t="str">
        <f t="shared" ref="R40:R58" si="14">IFERROR((O40/L40)^(1/3)-1,"n/a")</f>
        <v>n/a</v>
      </c>
    </row>
    <row r="41" spans="3:18" x14ac:dyDescent="0.2">
      <c r="E41" s="5" t="s">
        <v>47</v>
      </c>
      <c r="F41" s="19">
        <f t="shared" ref="F41" si="15">SUM(F39:F40)</f>
        <v>0</v>
      </c>
      <c r="G41" s="19">
        <f t="shared" ref="G41:M41" si="16">SUM(G39:G40)</f>
        <v>0</v>
      </c>
      <c r="H41" s="19">
        <f t="shared" si="16"/>
        <v>0</v>
      </c>
      <c r="I41" s="19">
        <f t="shared" si="16"/>
        <v>0</v>
      </c>
      <c r="J41" s="19">
        <f t="shared" si="16"/>
        <v>0</v>
      </c>
      <c r="K41" s="19">
        <f t="shared" si="16"/>
        <v>0</v>
      </c>
      <c r="L41" s="19">
        <f t="shared" si="16"/>
        <v>0</v>
      </c>
      <c r="M41" s="19">
        <f t="shared" si="16"/>
        <v>0</v>
      </c>
      <c r="N41" s="19">
        <f>SUM(N39:N40)</f>
        <v>0</v>
      </c>
      <c r="O41" s="19">
        <f>SUM(O39:O40)</f>
        <v>0</v>
      </c>
      <c r="Q41" s="41" t="str">
        <f t="shared" si="13"/>
        <v>n/a</v>
      </c>
      <c r="R41" s="41" t="str">
        <f t="shared" si="14"/>
        <v>n/a</v>
      </c>
    </row>
    <row r="42" spans="3:18" x14ac:dyDescent="0.2">
      <c r="E42" s="13" t="s">
        <v>41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Q42" s="29" t="str">
        <f t="shared" si="13"/>
        <v>n/a</v>
      </c>
      <c r="R42" s="29" t="str">
        <f t="shared" si="14"/>
        <v>n/a</v>
      </c>
    </row>
    <row r="43" spans="3:18" x14ac:dyDescent="0.2">
      <c r="E43" s="13" t="s">
        <v>42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Q43" s="29" t="str">
        <f t="shared" si="13"/>
        <v>n/a</v>
      </c>
      <c r="R43" s="29" t="str">
        <f t="shared" si="14"/>
        <v>n/a</v>
      </c>
    </row>
    <row r="44" spans="3:18" x14ac:dyDescent="0.2">
      <c r="E44" s="13" t="s">
        <v>43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Q44" s="29" t="str">
        <f t="shared" si="13"/>
        <v>n/a</v>
      </c>
      <c r="R44" s="29" t="str">
        <f t="shared" si="14"/>
        <v>n/a</v>
      </c>
    </row>
    <row r="45" spans="3:18" x14ac:dyDescent="0.2">
      <c r="E45" s="13" t="s">
        <v>48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Q45" s="29" t="str">
        <f t="shared" si="13"/>
        <v>n/a</v>
      </c>
      <c r="R45" s="29" t="str">
        <f t="shared" si="14"/>
        <v>n/a</v>
      </c>
    </row>
    <row r="46" spans="3:18" x14ac:dyDescent="0.2">
      <c r="E46" s="5" t="s">
        <v>49</v>
      </c>
      <c r="F46" s="19">
        <f t="shared" ref="F46:G46" si="17">SUM(F42:F45)</f>
        <v>0</v>
      </c>
      <c r="G46" s="19">
        <f t="shared" si="17"/>
        <v>0</v>
      </c>
      <c r="H46" s="19">
        <f t="shared" ref="H46" si="18">SUM(H42:H45)</f>
        <v>0</v>
      </c>
      <c r="I46" s="19">
        <f t="shared" ref="I46" si="19">SUM(I42:I45)</f>
        <v>0</v>
      </c>
      <c r="J46" s="19">
        <f t="shared" ref="J46" si="20">SUM(J42:J45)</f>
        <v>0</v>
      </c>
      <c r="K46" s="19">
        <f t="shared" ref="K46" si="21">SUM(K42:K45)</f>
        <v>0</v>
      </c>
      <c r="L46" s="19">
        <f t="shared" ref="L46" si="22">SUM(L42:L45)</f>
        <v>0</v>
      </c>
      <c r="M46" s="19">
        <f t="shared" ref="M46" si="23">SUM(M42:M45)</f>
        <v>0</v>
      </c>
      <c r="N46" s="19">
        <f t="shared" ref="N46" si="24">SUM(N42:N45)</f>
        <v>0</v>
      </c>
      <c r="O46" s="19">
        <f>SUM(O42:O45)</f>
        <v>0</v>
      </c>
      <c r="Q46" s="41" t="str">
        <f t="shared" si="13"/>
        <v>n/a</v>
      </c>
      <c r="R46" s="41" t="str">
        <f t="shared" si="14"/>
        <v>n/a</v>
      </c>
    </row>
    <row r="47" spans="3:18" ht="13.5" thickBot="1" x14ac:dyDescent="0.25">
      <c r="E47" s="5" t="s">
        <v>50</v>
      </c>
      <c r="F47" s="23">
        <f t="shared" ref="F47" si="25">+F46+F41</f>
        <v>0</v>
      </c>
      <c r="G47" s="23">
        <f t="shared" ref="G47:N47" si="26">+G46+G41</f>
        <v>0</v>
      </c>
      <c r="H47" s="23">
        <f t="shared" si="26"/>
        <v>0</v>
      </c>
      <c r="I47" s="23">
        <f t="shared" si="26"/>
        <v>0</v>
      </c>
      <c r="J47" s="23">
        <f t="shared" si="26"/>
        <v>0</v>
      </c>
      <c r="K47" s="23">
        <f t="shared" si="26"/>
        <v>0</v>
      </c>
      <c r="L47" s="23">
        <f t="shared" si="26"/>
        <v>0</v>
      </c>
      <c r="M47" s="23">
        <f t="shared" si="26"/>
        <v>0</v>
      </c>
      <c r="N47" s="23">
        <f t="shared" si="26"/>
        <v>0</v>
      </c>
      <c r="O47" s="23">
        <f>+O46+O41</f>
        <v>0</v>
      </c>
      <c r="Q47" s="41" t="str">
        <f t="shared" si="13"/>
        <v>n/a</v>
      </c>
      <c r="R47" s="41" t="str">
        <f t="shared" si="14"/>
        <v>n/a</v>
      </c>
    </row>
    <row r="48" spans="3:18" ht="3" customHeight="1" x14ac:dyDescent="0.2">
      <c r="F48" s="18"/>
      <c r="G48" s="18"/>
      <c r="H48" s="18"/>
      <c r="I48" s="18"/>
      <c r="J48" s="18"/>
      <c r="K48" s="18"/>
      <c r="L48" s="18"/>
      <c r="M48" s="18"/>
      <c r="N48" s="18"/>
      <c r="O48" s="18"/>
      <c r="Q48" s="29" t="str">
        <f t="shared" si="13"/>
        <v>n/a</v>
      </c>
      <c r="R48" s="29" t="str">
        <f t="shared" si="14"/>
        <v>n/a</v>
      </c>
    </row>
    <row r="49" spans="5:18" x14ac:dyDescent="0.2">
      <c r="E49" s="13" t="s">
        <v>52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Q49" s="29" t="str">
        <f t="shared" si="13"/>
        <v>n/a</v>
      </c>
      <c r="R49" s="29" t="str">
        <f t="shared" si="14"/>
        <v>n/a</v>
      </c>
    </row>
    <row r="50" spans="5:18" x14ac:dyDescent="0.2">
      <c r="E50" s="13" t="s">
        <v>53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Q50" s="29" t="str">
        <f t="shared" si="13"/>
        <v>n/a</v>
      </c>
      <c r="R50" s="29" t="str">
        <f t="shared" si="14"/>
        <v>n/a</v>
      </c>
    </row>
    <row r="51" spans="5:18" x14ac:dyDescent="0.2">
      <c r="E51" s="5" t="s">
        <v>54</v>
      </c>
      <c r="F51" s="19">
        <f t="shared" ref="F51:G51" si="27">SUM(F49:F50)</f>
        <v>0</v>
      </c>
      <c r="G51" s="19">
        <f t="shared" si="27"/>
        <v>0</v>
      </c>
      <c r="H51" s="19">
        <f t="shared" ref="H51" si="28">SUM(H49:H50)</f>
        <v>0</v>
      </c>
      <c r="I51" s="19">
        <f t="shared" ref="I51" si="29">SUM(I49:I50)</f>
        <v>0</v>
      </c>
      <c r="J51" s="19">
        <f t="shared" ref="J51" si="30">SUM(J49:J50)</f>
        <v>0</v>
      </c>
      <c r="K51" s="19">
        <f t="shared" ref="K51" si="31">SUM(K49:K50)</f>
        <v>0</v>
      </c>
      <c r="L51" s="19">
        <f t="shared" ref="L51" si="32">SUM(L49:L50)</f>
        <v>0</v>
      </c>
      <c r="M51" s="19">
        <f t="shared" ref="M51" si="33">SUM(M49:M50)</f>
        <v>0</v>
      </c>
      <c r="N51" s="19">
        <f t="shared" ref="N51" si="34">SUM(N49:N50)</f>
        <v>0</v>
      </c>
      <c r="O51" s="19">
        <f>SUM(O49:O50)</f>
        <v>0</v>
      </c>
      <c r="Q51" s="41" t="str">
        <f t="shared" si="13"/>
        <v>n/a</v>
      </c>
      <c r="R51" s="41" t="str">
        <f t="shared" si="14"/>
        <v>n/a</v>
      </c>
    </row>
    <row r="52" spans="5:18" x14ac:dyDescent="0.2">
      <c r="E52" t="s">
        <v>55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29" t="str">
        <f t="shared" si="13"/>
        <v>n/a</v>
      </c>
      <c r="R52" s="29" t="str">
        <f t="shared" si="14"/>
        <v>n/a</v>
      </c>
    </row>
    <row r="53" spans="5:18" x14ac:dyDescent="0.2">
      <c r="E53" t="s">
        <v>56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Q53" s="29" t="str">
        <f t="shared" si="13"/>
        <v>n/a</v>
      </c>
      <c r="R53" s="29" t="str">
        <f t="shared" si="14"/>
        <v>n/a</v>
      </c>
    </row>
    <row r="54" spans="5:18" x14ac:dyDescent="0.2">
      <c r="E54" t="s">
        <v>58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Q54" s="29" t="str">
        <f t="shared" si="13"/>
        <v>n/a</v>
      </c>
      <c r="R54" s="29" t="str">
        <f t="shared" si="14"/>
        <v>n/a</v>
      </c>
    </row>
    <row r="55" spans="5:18" x14ac:dyDescent="0.2">
      <c r="E55" t="s">
        <v>57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Q55" s="29" t="str">
        <f t="shared" si="13"/>
        <v>n/a</v>
      </c>
      <c r="R55" s="29" t="str">
        <f t="shared" si="14"/>
        <v>n/a</v>
      </c>
    </row>
    <row r="56" spans="5:18" x14ac:dyDescent="0.2">
      <c r="E56" t="s">
        <v>44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Q56" s="29" t="str">
        <f t="shared" si="13"/>
        <v>n/a</v>
      </c>
      <c r="R56" s="29" t="str">
        <f t="shared" si="14"/>
        <v>n/a</v>
      </c>
    </row>
    <row r="57" spans="5:18" x14ac:dyDescent="0.2">
      <c r="E57" s="5" t="s">
        <v>51</v>
      </c>
      <c r="F57" s="19">
        <f t="shared" ref="F57" si="35">SUM(F52:F56)</f>
        <v>0</v>
      </c>
      <c r="G57" s="19">
        <f t="shared" ref="G57:N57" si="36">SUM(G52:G56)</f>
        <v>0</v>
      </c>
      <c r="H57" s="19">
        <f t="shared" si="36"/>
        <v>0</v>
      </c>
      <c r="I57" s="19">
        <f t="shared" si="36"/>
        <v>0</v>
      </c>
      <c r="J57" s="19">
        <f t="shared" si="36"/>
        <v>0</v>
      </c>
      <c r="K57" s="19">
        <f t="shared" si="36"/>
        <v>0</v>
      </c>
      <c r="L57" s="19">
        <f t="shared" si="36"/>
        <v>0</v>
      </c>
      <c r="M57" s="19">
        <f t="shared" si="36"/>
        <v>0</v>
      </c>
      <c r="N57" s="19">
        <f t="shared" si="36"/>
        <v>0</v>
      </c>
      <c r="O57" s="19">
        <f>SUM(O52:O56)</f>
        <v>0</v>
      </c>
      <c r="Q57" s="41" t="str">
        <f t="shared" si="13"/>
        <v>n/a</v>
      </c>
      <c r="R57" s="41" t="str">
        <f t="shared" si="14"/>
        <v>n/a</v>
      </c>
    </row>
    <row r="58" spans="5:18" ht="13.5" thickBot="1" x14ac:dyDescent="0.25">
      <c r="E58" s="5" t="s">
        <v>59</v>
      </c>
      <c r="F58" s="23">
        <f t="shared" ref="F58" si="37">+F57+F51</f>
        <v>0</v>
      </c>
      <c r="G58" s="23">
        <f t="shared" ref="G58:N58" si="38">+G57+G51</f>
        <v>0</v>
      </c>
      <c r="H58" s="23">
        <f t="shared" si="38"/>
        <v>0</v>
      </c>
      <c r="I58" s="23">
        <f t="shared" si="38"/>
        <v>0</v>
      </c>
      <c r="J58" s="23">
        <f t="shared" si="38"/>
        <v>0</v>
      </c>
      <c r="K58" s="23">
        <f t="shared" si="38"/>
        <v>0</v>
      </c>
      <c r="L58" s="23">
        <f t="shared" si="38"/>
        <v>0</v>
      </c>
      <c r="M58" s="23">
        <f t="shared" si="38"/>
        <v>0</v>
      </c>
      <c r="N58" s="23">
        <f t="shared" si="38"/>
        <v>0</v>
      </c>
      <c r="O58" s="23">
        <f>+O57+O51</f>
        <v>0</v>
      </c>
      <c r="Q58" s="41" t="str">
        <f t="shared" si="13"/>
        <v>n/a</v>
      </c>
      <c r="R58" s="41" t="str">
        <f t="shared" si="14"/>
        <v>n/a</v>
      </c>
    </row>
    <row r="59" spans="5:18" ht="3" customHeight="1" x14ac:dyDescent="0.2"/>
    <row r="60" spans="5:18" x14ac:dyDescent="0.2">
      <c r="E60" s="43" t="s">
        <v>88</v>
      </c>
      <c r="F60" s="26" t="e">
        <f>+F51/F58</f>
        <v>#DIV/0!</v>
      </c>
      <c r="G60" s="26" t="e">
        <f t="shared" ref="G60:O60" si="39">+G51/G58</f>
        <v>#DIV/0!</v>
      </c>
      <c r="H60" s="26" t="e">
        <f>+H51/H58</f>
        <v>#DIV/0!</v>
      </c>
      <c r="I60" s="26" t="e">
        <f t="shared" si="39"/>
        <v>#DIV/0!</v>
      </c>
      <c r="J60" s="26" t="e">
        <f t="shared" si="39"/>
        <v>#DIV/0!</v>
      </c>
      <c r="K60" s="26" t="e">
        <f t="shared" si="39"/>
        <v>#DIV/0!</v>
      </c>
      <c r="L60" s="26" t="e">
        <f t="shared" si="39"/>
        <v>#DIV/0!</v>
      </c>
      <c r="M60" s="26" t="e">
        <f t="shared" si="39"/>
        <v>#DIV/0!</v>
      </c>
      <c r="N60" s="26" t="e">
        <f t="shared" si="39"/>
        <v>#DIV/0!</v>
      </c>
      <c r="O60" s="27" t="e">
        <f t="shared" si="39"/>
        <v>#DIV/0!</v>
      </c>
    </row>
    <row r="61" spans="5:18" x14ac:dyDescent="0.2">
      <c r="E61" s="28" t="s">
        <v>99</v>
      </c>
      <c r="F61" s="29" t="s">
        <v>82</v>
      </c>
      <c r="G61" s="29" t="e">
        <f>G19/AVERAGE(F53:G53)*-1</f>
        <v>#DIV/0!</v>
      </c>
      <c r="H61" s="29" t="e">
        <f>H19/AVERAGE(G53:H53)*-1</f>
        <v>#DIV/0!</v>
      </c>
      <c r="I61" s="29" t="e">
        <f>I19/AVERAGE(H53:I53)*-1</f>
        <v>#DIV/0!</v>
      </c>
      <c r="J61" s="29" t="e">
        <f>J19/AVERAGE(I53:J53)*-1</f>
        <v>#DIV/0!</v>
      </c>
      <c r="K61" s="29" t="e">
        <f>K19/AVERAGE(J53:K53)*-1</f>
        <v>#DIV/0!</v>
      </c>
      <c r="L61" s="29" t="e">
        <f>L19/AVERAGE(K53:L53)*-1</f>
        <v>#DIV/0!</v>
      </c>
      <c r="M61" s="29" t="e">
        <f>M19/AVERAGE(L53:M53)*-1</f>
        <v>#DIV/0!</v>
      </c>
      <c r="N61" s="29" t="e">
        <f>N19/AVERAGE(M53:N53)*-1</f>
        <v>#DIV/0!</v>
      </c>
      <c r="O61" s="30" t="e">
        <f>O19/AVERAGE(N53:O53)*-1</f>
        <v>#DIV/0!</v>
      </c>
    </row>
    <row r="62" spans="5:18" x14ac:dyDescent="0.2">
      <c r="E62" s="31"/>
      <c r="F62" s="32"/>
      <c r="G62" s="32"/>
      <c r="H62" s="32"/>
      <c r="I62" s="32"/>
      <c r="J62" s="32"/>
      <c r="K62" s="32"/>
      <c r="L62" s="32"/>
      <c r="M62" s="32"/>
      <c r="N62" s="32"/>
      <c r="O62" s="33"/>
    </row>
    <row r="63" spans="5:18" ht="3" customHeight="1" x14ac:dyDescent="0.2"/>
    <row r="64" spans="5:18" ht="10.5" customHeight="1" x14ac:dyDescent="0.2">
      <c r="E64" s="34" t="s">
        <v>66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3:18" x14ac:dyDescent="0.2"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3:18" x14ac:dyDescent="0.2">
      <c r="E66" s="8" t="s">
        <v>31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3:18" x14ac:dyDescent="0.2">
      <c r="C67" s="17" t="b" cm="1">
        <f t="array" ref="C67">AND(G67:O67&lt;$B$1,G67:O67&gt;-$B$1)</f>
        <v>1</v>
      </c>
      <c r="E67" s="8" t="s">
        <v>30</v>
      </c>
      <c r="F67" s="21">
        <f t="shared" ref="F67:G67" si="40">+F66-F58</f>
        <v>0</v>
      </c>
      <c r="G67" s="21">
        <f t="shared" si="40"/>
        <v>0</v>
      </c>
      <c r="H67" s="21">
        <f t="shared" ref="H67" si="41">+H66-H58</f>
        <v>0</v>
      </c>
      <c r="I67" s="21">
        <f t="shared" ref="I67" si="42">+I66-I58</f>
        <v>0</v>
      </c>
      <c r="J67" s="21">
        <f t="shared" ref="J67" si="43">+J66-J58</f>
        <v>0</v>
      </c>
      <c r="K67" s="21">
        <f t="shared" ref="K67" si="44">+K66-K58</f>
        <v>0</v>
      </c>
      <c r="L67" s="21">
        <f t="shared" ref="L67" si="45">+L66-L58</f>
        <v>0</v>
      </c>
      <c r="M67" s="21">
        <f t="shared" ref="M67" si="46">+M66-M58</f>
        <v>0</v>
      </c>
      <c r="N67" s="21">
        <f t="shared" ref="N67" si="47">+N66-N58</f>
        <v>0</v>
      </c>
      <c r="O67" s="21">
        <f>+O66-O58</f>
        <v>0</v>
      </c>
    </row>
    <row r="68" spans="3:18" x14ac:dyDescent="0.2"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3:18" x14ac:dyDescent="0.2">
      <c r="E69" s="5" t="str">
        <f>Input!$E$8&amp;" CF"</f>
        <v>BAT CF</v>
      </c>
      <c r="O69" s="9"/>
      <c r="Q69" s="40" t="s">
        <v>85</v>
      </c>
      <c r="R69" s="39"/>
    </row>
    <row r="70" spans="3:18" x14ac:dyDescent="0.2">
      <c r="E70" s="10" t="str">
        <f>+Input!$E$14</f>
        <v>£m</v>
      </c>
      <c r="F70" s="24" t="s">
        <v>84</v>
      </c>
      <c r="G70" s="24" t="s">
        <v>32</v>
      </c>
      <c r="H70" s="24" t="s">
        <v>33</v>
      </c>
      <c r="I70" s="24" t="s">
        <v>34</v>
      </c>
      <c r="J70" s="24" t="s">
        <v>35</v>
      </c>
      <c r="K70" s="24" t="s">
        <v>36</v>
      </c>
      <c r="L70" s="24" t="s">
        <v>37</v>
      </c>
      <c r="M70" s="24" t="s">
        <v>38</v>
      </c>
      <c r="N70" s="24" t="s">
        <v>39</v>
      </c>
      <c r="O70" s="24" t="s">
        <v>40</v>
      </c>
      <c r="Q70" s="39" t="s">
        <v>86</v>
      </c>
      <c r="R70" s="39" t="s">
        <v>87</v>
      </c>
    </row>
    <row r="71" spans="3:18" ht="3" customHeight="1" x14ac:dyDescent="0.2"/>
    <row r="72" spans="3:18" x14ac:dyDescent="0.2">
      <c r="E72" s="13" t="s">
        <v>60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Q72" s="29" t="str">
        <f>IFERROR((O72/F72)^(1/9)-1,"n/a")</f>
        <v>n/a</v>
      </c>
      <c r="R72" s="29" t="str">
        <f>IFERROR((O72/L72)^(1/3)-1,"n/a")</f>
        <v>n/a</v>
      </c>
    </row>
    <row r="73" spans="3:18" x14ac:dyDescent="0.2">
      <c r="E73" s="13" t="s">
        <v>61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Q73" s="29" t="str">
        <f t="shared" ref="Q73:Q75" si="48">IFERROR((O73/F73)^(1/9)-1,"n/a")</f>
        <v>n/a</v>
      </c>
      <c r="R73" s="29" t="str">
        <f t="shared" ref="R73:R75" si="49">IFERROR((O73/L73)^(1/3)-1,"n/a")</f>
        <v>n/a</v>
      </c>
    </row>
    <row r="74" spans="3:18" x14ac:dyDescent="0.2">
      <c r="E74" s="5" t="s">
        <v>62</v>
      </c>
      <c r="F74" s="19">
        <f t="shared" ref="F74:N74" si="50">+F72+F73</f>
        <v>0</v>
      </c>
      <c r="G74" s="19">
        <f t="shared" si="50"/>
        <v>0</v>
      </c>
      <c r="H74" s="19">
        <f t="shared" si="50"/>
        <v>0</v>
      </c>
      <c r="I74" s="19">
        <f t="shared" si="50"/>
        <v>0</v>
      </c>
      <c r="J74" s="19">
        <f t="shared" si="50"/>
        <v>0</v>
      </c>
      <c r="K74" s="19">
        <f t="shared" si="50"/>
        <v>0</v>
      </c>
      <c r="L74" s="19">
        <f t="shared" si="50"/>
        <v>0</v>
      </c>
      <c r="M74" s="19">
        <f t="shared" si="50"/>
        <v>0</v>
      </c>
      <c r="N74" s="19">
        <f t="shared" si="50"/>
        <v>0</v>
      </c>
      <c r="O74" s="19">
        <f>+O72+O73</f>
        <v>0</v>
      </c>
      <c r="Q74" s="41" t="str">
        <f t="shared" si="48"/>
        <v>n/a</v>
      </c>
      <c r="R74" s="41" t="str">
        <f t="shared" si="49"/>
        <v>n/a</v>
      </c>
    </row>
    <row r="75" spans="3:18" x14ac:dyDescent="0.2">
      <c r="E75" s="13" t="s">
        <v>67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Q75" s="29" t="str">
        <f t="shared" si="48"/>
        <v>n/a</v>
      </c>
      <c r="R75" s="29" t="str">
        <f t="shared" si="49"/>
        <v>n/a</v>
      </c>
    </row>
    <row r="76" spans="3:18" ht="3" customHeight="1" x14ac:dyDescent="0.2"/>
    <row r="77" spans="3:18" ht="10.5" customHeight="1" x14ac:dyDescent="0.2">
      <c r="E77" s="34" t="s">
        <v>66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r="80" spans="3:18" x14ac:dyDescent="0.2">
      <c r="E80" s="5" t="str">
        <f>Input!$E$8&amp;" Revenues"</f>
        <v>BAT Revenues</v>
      </c>
      <c r="O80" s="9"/>
      <c r="Q80" s="40" t="s">
        <v>85</v>
      </c>
      <c r="R80" s="39"/>
    </row>
    <row r="81" spans="3:18" x14ac:dyDescent="0.2">
      <c r="E81" s="10" t="str">
        <f>+Input!$E$14</f>
        <v>£m</v>
      </c>
      <c r="F81" s="37" t="s">
        <v>83</v>
      </c>
      <c r="G81" s="37" t="s">
        <v>81</v>
      </c>
      <c r="H81" s="37" t="s">
        <v>80</v>
      </c>
      <c r="I81" s="37" t="s">
        <v>79</v>
      </c>
      <c r="J81" s="37" t="s">
        <v>78</v>
      </c>
      <c r="K81" s="37" t="s">
        <v>77</v>
      </c>
      <c r="L81" s="37" t="s">
        <v>76</v>
      </c>
      <c r="M81" s="37" t="s">
        <v>75</v>
      </c>
      <c r="N81" s="37" t="s">
        <v>74</v>
      </c>
      <c r="O81" s="37" t="s">
        <v>73</v>
      </c>
      <c r="Q81" s="39" t="s">
        <v>86</v>
      </c>
      <c r="R81" s="39" t="s">
        <v>87</v>
      </c>
    </row>
    <row r="82" spans="3:18" ht="3" customHeight="1" x14ac:dyDescent="0.2"/>
    <row r="83" spans="3:18" x14ac:dyDescent="0.2">
      <c r="E83" s="13"/>
      <c r="F83" s="18"/>
      <c r="G83" s="18"/>
      <c r="H83" s="18"/>
      <c r="I83" s="18"/>
      <c r="J83" s="18"/>
      <c r="K83" s="18"/>
      <c r="L83" s="18"/>
      <c r="M83" s="38"/>
      <c r="N83" s="38"/>
      <c r="O83" s="38"/>
      <c r="Q83" s="29" t="str">
        <f>IFERROR((O83/F83)^(1/9)-1,"n/a")</f>
        <v>n/a</v>
      </c>
      <c r="R83" s="29" t="str">
        <f>IFERROR((O83/L83)^(1/3)-1,"n/a")</f>
        <v>n/a</v>
      </c>
    </row>
    <row r="84" spans="3:18" x14ac:dyDescent="0.2">
      <c r="E84" s="13"/>
      <c r="F84" s="18"/>
      <c r="G84" s="18"/>
      <c r="H84" s="18"/>
      <c r="I84" s="18"/>
      <c r="J84" s="18"/>
      <c r="K84" s="18"/>
      <c r="L84" s="18"/>
      <c r="M84" s="18"/>
      <c r="N84" s="18"/>
      <c r="O84" s="18"/>
      <c r="Q84" s="29" t="str">
        <f t="shared" ref="Q84:Q88" si="51">IFERROR((O84/F84)^(1/9)-1,"n/a")</f>
        <v>n/a</v>
      </c>
      <c r="R84" s="29" t="str">
        <f t="shared" ref="R84:R88" si="52">IFERROR((O84/L84)^(1/3)-1,"n/a")</f>
        <v>n/a</v>
      </c>
    </row>
    <row r="85" spans="3:18" x14ac:dyDescent="0.2">
      <c r="E85" s="13"/>
      <c r="F85" s="18"/>
      <c r="G85" s="18"/>
      <c r="H85" s="18"/>
      <c r="I85" s="18"/>
      <c r="J85" s="18"/>
      <c r="K85" s="18"/>
      <c r="L85" s="18"/>
      <c r="M85" s="18"/>
      <c r="N85" s="18"/>
      <c r="O85" s="18"/>
      <c r="Q85" s="29" t="str">
        <f t="shared" si="51"/>
        <v>n/a</v>
      </c>
      <c r="R85" s="29" t="str">
        <f t="shared" si="52"/>
        <v>n/a</v>
      </c>
    </row>
    <row r="86" spans="3:18" x14ac:dyDescent="0.2">
      <c r="E86" s="13"/>
      <c r="F86" s="18"/>
      <c r="G86" s="18"/>
      <c r="H86" s="18"/>
      <c r="I86" s="18"/>
      <c r="J86" s="18"/>
      <c r="K86" s="18"/>
      <c r="L86" s="18"/>
      <c r="M86" s="18"/>
      <c r="N86" s="18"/>
      <c r="O86" s="18"/>
      <c r="Q86" s="29" t="str">
        <f t="shared" si="51"/>
        <v>n/a</v>
      </c>
      <c r="R86" s="29" t="str">
        <f t="shared" si="52"/>
        <v>n/a</v>
      </c>
    </row>
    <row r="87" spans="3:18" x14ac:dyDescent="0.2">
      <c r="E87" s="13"/>
      <c r="F87" s="18"/>
      <c r="G87" s="18"/>
      <c r="H87" s="18"/>
      <c r="I87" s="18"/>
      <c r="J87" s="18"/>
      <c r="K87" s="18"/>
      <c r="L87" s="18"/>
      <c r="M87" s="18"/>
      <c r="N87" s="18"/>
      <c r="O87" s="18"/>
      <c r="Q87" s="29" t="str">
        <f t="shared" si="51"/>
        <v>n/a</v>
      </c>
      <c r="R87" s="29" t="str">
        <f t="shared" si="52"/>
        <v>n/a</v>
      </c>
    </row>
    <row r="88" spans="3:18" ht="13.5" thickBot="1" x14ac:dyDescent="0.25">
      <c r="E88" s="5" t="s">
        <v>71</v>
      </c>
      <c r="F88" s="23">
        <f t="shared" ref="F88:K88" si="53">SUM(F83:F87)</f>
        <v>0</v>
      </c>
      <c r="G88" s="23">
        <f t="shared" si="53"/>
        <v>0</v>
      </c>
      <c r="H88" s="23">
        <f t="shared" si="53"/>
        <v>0</v>
      </c>
      <c r="I88" s="23">
        <f t="shared" si="53"/>
        <v>0</v>
      </c>
      <c r="J88" s="23">
        <f t="shared" si="53"/>
        <v>0</v>
      </c>
      <c r="K88" s="23">
        <f t="shared" si="53"/>
        <v>0</v>
      </c>
      <c r="L88" s="23">
        <f>SUM(L83:L87)</f>
        <v>0</v>
      </c>
      <c r="M88" s="23">
        <f t="shared" ref="M88:O88" si="54">SUM(M83:M87)</f>
        <v>0</v>
      </c>
      <c r="N88" s="23">
        <f t="shared" si="54"/>
        <v>0</v>
      </c>
      <c r="O88" s="23">
        <f t="shared" si="54"/>
        <v>0</v>
      </c>
      <c r="Q88" s="41" t="str">
        <f t="shared" si="51"/>
        <v>n/a</v>
      </c>
      <c r="R88" s="41" t="str">
        <f t="shared" si="52"/>
        <v>n/a</v>
      </c>
    </row>
    <row r="90" spans="3:18" x14ac:dyDescent="0.2">
      <c r="C90" s="17" t="b" cm="1">
        <f t="array" ref="C90">AND(G90:O90&lt;$B$1,G90:O90&gt;-$B$1)</f>
        <v>0</v>
      </c>
      <c r="E90" s="8" t="s">
        <v>30</v>
      </c>
      <c r="F90" s="21">
        <f>+F88-F11</f>
        <v>-12536</v>
      </c>
      <c r="G90" s="21">
        <f>+G88-G11</f>
        <v>-14130</v>
      </c>
      <c r="H90" s="21">
        <f>+H88-H11</f>
        <v>-19594</v>
      </c>
      <c r="I90" s="21">
        <f>+I88-I11</f>
        <v>-24492</v>
      </c>
      <c r="J90" s="21">
        <f>+J88-J11</f>
        <v>-25877</v>
      </c>
      <c r="K90" s="21">
        <f>+K88-K11</f>
        <v>-25776</v>
      </c>
      <c r="L90" s="21">
        <f>+L88-L11</f>
        <v>-25684</v>
      </c>
      <c r="M90" s="21">
        <f>+M88-M11</f>
        <v>-27655</v>
      </c>
      <c r="N90" s="21">
        <f>+N88-N11</f>
        <v>-27283</v>
      </c>
      <c r="O90" s="21">
        <f>+O88-O11</f>
        <v>-25867</v>
      </c>
    </row>
    <row r="92" spans="3:18" x14ac:dyDescent="0.2">
      <c r="E92" s="5" t="str">
        <f>Input!$E$8&amp;" Expenses"</f>
        <v>BAT Expenses</v>
      </c>
      <c r="O92" s="9"/>
      <c r="Q92" s="40" t="s">
        <v>85</v>
      </c>
      <c r="R92" s="39"/>
    </row>
    <row r="93" spans="3:18" x14ac:dyDescent="0.2">
      <c r="E93" s="10" t="str">
        <f>+Input!$E$14</f>
        <v>£m</v>
      </c>
      <c r="F93" s="37" t="s">
        <v>83</v>
      </c>
      <c r="G93" s="37" t="s">
        <v>81</v>
      </c>
      <c r="H93" s="37" t="s">
        <v>80</v>
      </c>
      <c r="I93" s="37" t="s">
        <v>79</v>
      </c>
      <c r="J93" s="37" t="s">
        <v>78</v>
      </c>
      <c r="K93" s="37" t="s">
        <v>77</v>
      </c>
      <c r="L93" s="37" t="s">
        <v>76</v>
      </c>
      <c r="M93" s="37" t="s">
        <v>75</v>
      </c>
      <c r="N93" s="37" t="s">
        <v>74</v>
      </c>
      <c r="O93" s="37" t="s">
        <v>73</v>
      </c>
      <c r="Q93" s="39" t="s">
        <v>86</v>
      </c>
      <c r="R93" s="39" t="s">
        <v>87</v>
      </c>
    </row>
    <row r="94" spans="3:18" ht="3" customHeight="1" x14ac:dyDescent="0.2"/>
    <row r="95" spans="3:18" x14ac:dyDescent="0.2">
      <c r="E95" s="13"/>
      <c r="F95" s="18"/>
      <c r="G95" s="18"/>
      <c r="H95" s="18"/>
      <c r="I95" s="18"/>
      <c r="J95" s="18"/>
      <c r="K95" s="18"/>
      <c r="L95" s="18"/>
      <c r="M95" s="18"/>
      <c r="N95" s="18"/>
      <c r="O95" s="18"/>
      <c r="Q95" s="29" t="str">
        <f>IFERROR((O95/F95)^(1/9)-1,"n/a")</f>
        <v>n/a</v>
      </c>
      <c r="R95" s="29" t="str">
        <f>IFERROR((O95/L95)^(1/3)-1,"n/a")</f>
        <v>n/a</v>
      </c>
    </row>
    <row r="96" spans="3:18" x14ac:dyDescent="0.2">
      <c r="E96" s="13"/>
      <c r="F96" s="38"/>
      <c r="G96" s="18"/>
      <c r="H96" s="18"/>
      <c r="I96" s="18"/>
      <c r="J96" s="18"/>
      <c r="K96" s="18"/>
      <c r="L96" s="18"/>
      <c r="M96" s="18"/>
      <c r="N96" s="18"/>
      <c r="O96" s="18"/>
      <c r="Q96" s="29" t="str">
        <f t="shared" ref="Q96:Q104" si="55">IFERROR((O96/F96)^(1/9)-1,"n/a")</f>
        <v>n/a</v>
      </c>
      <c r="R96" s="29" t="str">
        <f t="shared" ref="R96:R104" si="56">IFERROR((O96/L96)^(1/3)-1,"n/a")</f>
        <v>n/a</v>
      </c>
    </row>
    <row r="97" spans="3:18" x14ac:dyDescent="0.2">
      <c r="E97" s="13"/>
      <c r="F97" s="18"/>
      <c r="G97" s="18"/>
      <c r="H97" s="18"/>
      <c r="I97" s="18"/>
      <c r="J97" s="18"/>
      <c r="K97" s="18"/>
      <c r="L97" s="18"/>
      <c r="M97" s="18"/>
      <c r="N97" s="18"/>
      <c r="O97" s="18"/>
      <c r="Q97" s="29" t="str">
        <f>IFERROR((O97/F97)^(1/9)-1,"n/a")</f>
        <v>n/a</v>
      </c>
      <c r="R97" s="29" t="str">
        <f t="shared" si="56"/>
        <v>n/a</v>
      </c>
    </row>
    <row r="98" spans="3:18" x14ac:dyDescent="0.2">
      <c r="E98" s="13"/>
      <c r="F98" s="18"/>
      <c r="G98" s="18"/>
      <c r="H98" s="18"/>
      <c r="I98" s="18"/>
      <c r="J98" s="18"/>
      <c r="K98" s="18"/>
      <c r="L98" s="18"/>
      <c r="M98" s="18"/>
      <c r="N98" s="18"/>
      <c r="O98" s="18"/>
      <c r="Q98" s="29" t="str">
        <f t="shared" si="55"/>
        <v>n/a</v>
      </c>
      <c r="R98" s="29" t="str">
        <f t="shared" si="56"/>
        <v>n/a</v>
      </c>
    </row>
    <row r="99" spans="3:18" x14ac:dyDescent="0.2">
      <c r="E99" s="13"/>
      <c r="F99" s="18"/>
      <c r="G99" s="18"/>
      <c r="H99" s="18"/>
      <c r="I99" s="18"/>
      <c r="J99" s="18"/>
      <c r="K99" s="18"/>
      <c r="L99" s="18"/>
      <c r="M99" s="18"/>
      <c r="N99" s="18"/>
      <c r="O99" s="18"/>
      <c r="Q99" s="29" t="str">
        <f t="shared" si="55"/>
        <v>n/a</v>
      </c>
      <c r="R99" s="29" t="str">
        <f t="shared" si="56"/>
        <v>n/a</v>
      </c>
    </row>
    <row r="100" spans="3:18" x14ac:dyDescent="0.2">
      <c r="E100" s="13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Q100" s="29" t="str">
        <f t="shared" si="55"/>
        <v>n/a</v>
      </c>
      <c r="R100" s="29" t="str">
        <f t="shared" si="56"/>
        <v>n/a</v>
      </c>
    </row>
    <row r="101" spans="3:18" x14ac:dyDescent="0.2">
      <c r="E101" s="13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Q101" s="29" t="str">
        <f t="shared" si="55"/>
        <v>n/a</v>
      </c>
      <c r="R101" s="29" t="str">
        <f t="shared" si="56"/>
        <v>n/a</v>
      </c>
    </row>
    <row r="102" spans="3:18" x14ac:dyDescent="0.2">
      <c r="E102" s="13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Q102" s="29" t="str">
        <f t="shared" si="55"/>
        <v>n/a</v>
      </c>
      <c r="R102" s="29" t="str">
        <f t="shared" si="56"/>
        <v>n/a</v>
      </c>
    </row>
    <row r="103" spans="3:18" x14ac:dyDescent="0.2">
      <c r="E103" s="1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Q103" s="29" t="str">
        <f t="shared" si="55"/>
        <v>n/a</v>
      </c>
      <c r="R103" s="29" t="str">
        <f t="shared" si="56"/>
        <v>n/a</v>
      </c>
    </row>
    <row r="104" spans="3:18" ht="13.5" thickBot="1" x14ac:dyDescent="0.25">
      <c r="E104" s="5" t="s">
        <v>70</v>
      </c>
      <c r="F104" s="23">
        <f t="shared" ref="F104:O104" si="57">SUM(F95:F103)</f>
        <v>0</v>
      </c>
      <c r="G104" s="23">
        <f t="shared" si="57"/>
        <v>0</v>
      </c>
      <c r="H104" s="23">
        <f t="shared" si="57"/>
        <v>0</v>
      </c>
      <c r="I104" s="23">
        <f t="shared" si="57"/>
        <v>0</v>
      </c>
      <c r="J104" s="23">
        <f t="shared" si="57"/>
        <v>0</v>
      </c>
      <c r="K104" s="23">
        <f t="shared" si="57"/>
        <v>0</v>
      </c>
      <c r="L104" s="23">
        <f t="shared" si="57"/>
        <v>0</v>
      </c>
      <c r="M104" s="23">
        <f t="shared" si="57"/>
        <v>0</v>
      </c>
      <c r="N104" s="23">
        <f t="shared" si="57"/>
        <v>0</v>
      </c>
      <c r="O104" s="23">
        <f t="shared" si="57"/>
        <v>0</v>
      </c>
      <c r="Q104" s="41" t="str">
        <f t="shared" si="55"/>
        <v>n/a</v>
      </c>
      <c r="R104" s="41" t="str">
        <f t="shared" si="56"/>
        <v>n/a</v>
      </c>
    </row>
    <row r="106" spans="3:18" x14ac:dyDescent="0.2">
      <c r="C106" s="17" t="b" cm="1">
        <f t="array" ref="C106">AND(G106:O106&lt;$B$1,G106:O106&gt;-$B$1)</f>
        <v>0</v>
      </c>
      <c r="E106" s="8" t="s">
        <v>30</v>
      </c>
      <c r="F106" s="21">
        <f>+F104-F13</f>
        <v>-9503</v>
      </c>
      <c r="G106" s="21">
        <f>+G104-G13</f>
        <v>-10397</v>
      </c>
      <c r="H106" s="21">
        <f>+H104-H13</f>
        <v>-14561</v>
      </c>
      <c r="I106" s="21">
        <f>+I104-I13</f>
        <v>-19895</v>
      </c>
      <c r="J106" s="21">
        <f>+J104-J13</f>
        <v>-21416</v>
      </c>
      <c r="K106" s="21">
        <f>+K104-K13</f>
        <v>-21329</v>
      </c>
      <c r="L106" s="21">
        <f>+L104-L13</f>
        <v>-21087</v>
      </c>
      <c r="M106" s="21">
        <f>+M104-M13</f>
        <v>-23076</v>
      </c>
      <c r="N106" s="21">
        <f>+N104-N13</f>
        <v>-22392</v>
      </c>
      <c r="O106" s="21">
        <f>+O104-O13</f>
        <v>-21297</v>
      </c>
    </row>
    <row r="108" spans="3:18" x14ac:dyDescent="0.2"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3:18" x14ac:dyDescent="0.2"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3:18" x14ac:dyDescent="0.2"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3:18" x14ac:dyDescent="0.2"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3:18" x14ac:dyDescent="0.2"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6:15" x14ac:dyDescent="0.2"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6:15" x14ac:dyDescent="0.2"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6:15" x14ac:dyDescent="0.2"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6:15" x14ac:dyDescent="0.2"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6:15" x14ac:dyDescent="0.2"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6:15" x14ac:dyDescent="0.2"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6:15" x14ac:dyDescent="0.2"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6:15" x14ac:dyDescent="0.2"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6:15" x14ac:dyDescent="0.2"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6:15" x14ac:dyDescent="0.2"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6:15" x14ac:dyDescent="0.2"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6:15" x14ac:dyDescent="0.2"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6:15" x14ac:dyDescent="0.2"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6:15" x14ac:dyDescent="0.2"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6:15" x14ac:dyDescent="0.2"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6:15" x14ac:dyDescent="0.2"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6:15" x14ac:dyDescent="0.2"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6:15" x14ac:dyDescent="0.2"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6:15" x14ac:dyDescent="0.2"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6:15" x14ac:dyDescent="0.2"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6:15" x14ac:dyDescent="0.2"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6:15" x14ac:dyDescent="0.2"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6:15" x14ac:dyDescent="0.2"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6:15" x14ac:dyDescent="0.2"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6:15" x14ac:dyDescent="0.2"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6:15" x14ac:dyDescent="0.2"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6:15" x14ac:dyDescent="0.2"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6:15" x14ac:dyDescent="0.2"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6:15" x14ac:dyDescent="0.2"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6:15" x14ac:dyDescent="0.2"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6:15" x14ac:dyDescent="0.2"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6:15" x14ac:dyDescent="0.2"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6:15" x14ac:dyDescent="0.2"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6:15" x14ac:dyDescent="0.2"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6:15" x14ac:dyDescent="0.2"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6:15" x14ac:dyDescent="0.2"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6:15" x14ac:dyDescent="0.2"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6:15" x14ac:dyDescent="0.2"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6:15" x14ac:dyDescent="0.2"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6:15" x14ac:dyDescent="0.2"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6:15" x14ac:dyDescent="0.2"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6:15" x14ac:dyDescent="0.2"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6:15" x14ac:dyDescent="0.2"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6:15" x14ac:dyDescent="0.2"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6:15" x14ac:dyDescent="0.2"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6:15" x14ac:dyDescent="0.2"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6:15" x14ac:dyDescent="0.2"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6:15" x14ac:dyDescent="0.2"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6:15" x14ac:dyDescent="0.2"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6:15" x14ac:dyDescent="0.2"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6:15" x14ac:dyDescent="0.2"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6:15" x14ac:dyDescent="0.2"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6:15" x14ac:dyDescent="0.2"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6:15" x14ac:dyDescent="0.2"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6:15" x14ac:dyDescent="0.2"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6:15" x14ac:dyDescent="0.2"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6:15" x14ac:dyDescent="0.2"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6:15" x14ac:dyDescent="0.2"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6:15" x14ac:dyDescent="0.2"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6:15" x14ac:dyDescent="0.2"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6:15" x14ac:dyDescent="0.2"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6:15" x14ac:dyDescent="0.2"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6:15" x14ac:dyDescent="0.2"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6:15" x14ac:dyDescent="0.2"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6:15" x14ac:dyDescent="0.2"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6:15" x14ac:dyDescent="0.2"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6:15" x14ac:dyDescent="0.2"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6:15" x14ac:dyDescent="0.2"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6:15" x14ac:dyDescent="0.2"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6:15" x14ac:dyDescent="0.2"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6:15" x14ac:dyDescent="0.2"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6:15" x14ac:dyDescent="0.2"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6:15" x14ac:dyDescent="0.2"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6:15" x14ac:dyDescent="0.2"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6:15" x14ac:dyDescent="0.2"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6:15" x14ac:dyDescent="0.2"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6:15" x14ac:dyDescent="0.2"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6:15" x14ac:dyDescent="0.2"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6:15" x14ac:dyDescent="0.2"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6:15" x14ac:dyDescent="0.2"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6:15" x14ac:dyDescent="0.2"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6:15" x14ac:dyDescent="0.2"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6:15" x14ac:dyDescent="0.2"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6:15" x14ac:dyDescent="0.2"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6:15" x14ac:dyDescent="0.2"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6:15" x14ac:dyDescent="0.2"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6:15" x14ac:dyDescent="0.2"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6:15" x14ac:dyDescent="0.2"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6:15" x14ac:dyDescent="0.2"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6:15" x14ac:dyDescent="0.2"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6:15" x14ac:dyDescent="0.2"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6:15" x14ac:dyDescent="0.2"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6:15" x14ac:dyDescent="0.2"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6:15" x14ac:dyDescent="0.2"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6:15" x14ac:dyDescent="0.2"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6:15" x14ac:dyDescent="0.2"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6:15" x14ac:dyDescent="0.2"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6:15" x14ac:dyDescent="0.2"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6:15" x14ac:dyDescent="0.2"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6:15" x14ac:dyDescent="0.2"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6:15" x14ac:dyDescent="0.2"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6:15" x14ac:dyDescent="0.2"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6:15" x14ac:dyDescent="0.2"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6:15" x14ac:dyDescent="0.2"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6:15" x14ac:dyDescent="0.2"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6:15" x14ac:dyDescent="0.2"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6:15" x14ac:dyDescent="0.2"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6:15" x14ac:dyDescent="0.2"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6:15" x14ac:dyDescent="0.2"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6:15" x14ac:dyDescent="0.2"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6:15" x14ac:dyDescent="0.2"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6:15" x14ac:dyDescent="0.2"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6:15" x14ac:dyDescent="0.2"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6:15" x14ac:dyDescent="0.2"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6:15" x14ac:dyDescent="0.2"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6:15" x14ac:dyDescent="0.2"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6:15" x14ac:dyDescent="0.2"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6:15" x14ac:dyDescent="0.2"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6:15" x14ac:dyDescent="0.2"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6:15" x14ac:dyDescent="0.2"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6:15" x14ac:dyDescent="0.2"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6:15" x14ac:dyDescent="0.2"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6:15" x14ac:dyDescent="0.2"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6:15" x14ac:dyDescent="0.2"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6:15" x14ac:dyDescent="0.2"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6:15" x14ac:dyDescent="0.2"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6:15" x14ac:dyDescent="0.2"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6:15" x14ac:dyDescent="0.2"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6:15" x14ac:dyDescent="0.2"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6:15" x14ac:dyDescent="0.2"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6:15" x14ac:dyDescent="0.2"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6:15" x14ac:dyDescent="0.2"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6:15" x14ac:dyDescent="0.2"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6:15" x14ac:dyDescent="0.2"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6:15" x14ac:dyDescent="0.2"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6:15" x14ac:dyDescent="0.2"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6:15" x14ac:dyDescent="0.2"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6:15" x14ac:dyDescent="0.2"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6:15" x14ac:dyDescent="0.2"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6:15" x14ac:dyDescent="0.2"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6:15" x14ac:dyDescent="0.2"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6:15" x14ac:dyDescent="0.2"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6:15" x14ac:dyDescent="0.2"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6:15" x14ac:dyDescent="0.2"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6:15" x14ac:dyDescent="0.2"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6:15" x14ac:dyDescent="0.2"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6:15" x14ac:dyDescent="0.2"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6:15" x14ac:dyDescent="0.2"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6:15" x14ac:dyDescent="0.2"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6:15" x14ac:dyDescent="0.2"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6:15" x14ac:dyDescent="0.2"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6:15" x14ac:dyDescent="0.2"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6:15" x14ac:dyDescent="0.2"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6:15" x14ac:dyDescent="0.2"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6:15" x14ac:dyDescent="0.2"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6:15" x14ac:dyDescent="0.2"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6:15" x14ac:dyDescent="0.2"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6:15" x14ac:dyDescent="0.2"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6:15" x14ac:dyDescent="0.2"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6:15" x14ac:dyDescent="0.2"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6:15" x14ac:dyDescent="0.2"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6:15" x14ac:dyDescent="0.2"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6:15" x14ac:dyDescent="0.2"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6:15" x14ac:dyDescent="0.2"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6:15" x14ac:dyDescent="0.2"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6:15" x14ac:dyDescent="0.2"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6:15" x14ac:dyDescent="0.2"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6:15" x14ac:dyDescent="0.2"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6:15" x14ac:dyDescent="0.2"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6:15" x14ac:dyDescent="0.2"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6:15" x14ac:dyDescent="0.2"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6:15" x14ac:dyDescent="0.2"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6:15" x14ac:dyDescent="0.2"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6:15" x14ac:dyDescent="0.2"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6:15" x14ac:dyDescent="0.2"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6:15" x14ac:dyDescent="0.2"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6:15" x14ac:dyDescent="0.2"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6:15" x14ac:dyDescent="0.2"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6:15" x14ac:dyDescent="0.2"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6:15" x14ac:dyDescent="0.2"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6:15" x14ac:dyDescent="0.2"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6:15" x14ac:dyDescent="0.2"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6:15" x14ac:dyDescent="0.2"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6:15" x14ac:dyDescent="0.2"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6:15" x14ac:dyDescent="0.2"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6:15" x14ac:dyDescent="0.2"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6:15" x14ac:dyDescent="0.2"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6:15" x14ac:dyDescent="0.2"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6:15" x14ac:dyDescent="0.2"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6:15" x14ac:dyDescent="0.2"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6:15" x14ac:dyDescent="0.2"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6:15" x14ac:dyDescent="0.2"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6:15" x14ac:dyDescent="0.2"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6:15" x14ac:dyDescent="0.2"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6:15" x14ac:dyDescent="0.2"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6:15" x14ac:dyDescent="0.2"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6:15" x14ac:dyDescent="0.2"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6:15" x14ac:dyDescent="0.2"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6:15" x14ac:dyDescent="0.2"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6:15" x14ac:dyDescent="0.2"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6:15" x14ac:dyDescent="0.2"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6:15" x14ac:dyDescent="0.2"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6:15" x14ac:dyDescent="0.2"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6:15" x14ac:dyDescent="0.2"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6:15" x14ac:dyDescent="0.2"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6:15" x14ac:dyDescent="0.2"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6:15" x14ac:dyDescent="0.2"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6:15" x14ac:dyDescent="0.2"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6:15" x14ac:dyDescent="0.2"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6:15" x14ac:dyDescent="0.2"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6:15" x14ac:dyDescent="0.2"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6:15" x14ac:dyDescent="0.2"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6:15" x14ac:dyDescent="0.2"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6:15" x14ac:dyDescent="0.2"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6:15" x14ac:dyDescent="0.2"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6:15" x14ac:dyDescent="0.2"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6:15" x14ac:dyDescent="0.2"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6:15" x14ac:dyDescent="0.2"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6:15" x14ac:dyDescent="0.2"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6:15" x14ac:dyDescent="0.2"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6:15" x14ac:dyDescent="0.2"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6:15" x14ac:dyDescent="0.2"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6:15" x14ac:dyDescent="0.2"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6:15" x14ac:dyDescent="0.2"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6:15" x14ac:dyDescent="0.2"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6:15" x14ac:dyDescent="0.2"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6:15" x14ac:dyDescent="0.2"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6:15" x14ac:dyDescent="0.2"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6:15" x14ac:dyDescent="0.2"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6:15" x14ac:dyDescent="0.2"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6:15" x14ac:dyDescent="0.2"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6:15" x14ac:dyDescent="0.2"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6:15" x14ac:dyDescent="0.2"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6:15" x14ac:dyDescent="0.2"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6:15" x14ac:dyDescent="0.2"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6:15" x14ac:dyDescent="0.2"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6:15" x14ac:dyDescent="0.2"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6:15" x14ac:dyDescent="0.2"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6:15" x14ac:dyDescent="0.2"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6:15" x14ac:dyDescent="0.2"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6:15" x14ac:dyDescent="0.2"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6:15" x14ac:dyDescent="0.2"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6:15" x14ac:dyDescent="0.2"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6:15" x14ac:dyDescent="0.2"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6:15" x14ac:dyDescent="0.2"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6:15" x14ac:dyDescent="0.2"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6:15" x14ac:dyDescent="0.2"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6:15" x14ac:dyDescent="0.2"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6:15" x14ac:dyDescent="0.2"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6:15" x14ac:dyDescent="0.2"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6:15" x14ac:dyDescent="0.2"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6:15" x14ac:dyDescent="0.2"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6:15" x14ac:dyDescent="0.2"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6:15" x14ac:dyDescent="0.2"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6:15" x14ac:dyDescent="0.2"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6:15" x14ac:dyDescent="0.2"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6:15" x14ac:dyDescent="0.2"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6:15" x14ac:dyDescent="0.2"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6:15" x14ac:dyDescent="0.2"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6:15" x14ac:dyDescent="0.2"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6:15" x14ac:dyDescent="0.2"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6:15" x14ac:dyDescent="0.2"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6:15" x14ac:dyDescent="0.2"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6:15" x14ac:dyDescent="0.2"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6:15" x14ac:dyDescent="0.2"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6:15" x14ac:dyDescent="0.2"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6:15" x14ac:dyDescent="0.2"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6:15" x14ac:dyDescent="0.2"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6:15" x14ac:dyDescent="0.2"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6:15" x14ac:dyDescent="0.2"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6:15" x14ac:dyDescent="0.2"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6:15" x14ac:dyDescent="0.2"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6:15" x14ac:dyDescent="0.2"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6:15" x14ac:dyDescent="0.2"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6:15" x14ac:dyDescent="0.2"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6:15" x14ac:dyDescent="0.2"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6:15" x14ac:dyDescent="0.2"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6:15" x14ac:dyDescent="0.2"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6:15" x14ac:dyDescent="0.2"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6:15" x14ac:dyDescent="0.2"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6:15" x14ac:dyDescent="0.2"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6:15" x14ac:dyDescent="0.2"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6:15" x14ac:dyDescent="0.2"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6:15" x14ac:dyDescent="0.2"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6:15" x14ac:dyDescent="0.2"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6:15" x14ac:dyDescent="0.2"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6:15" x14ac:dyDescent="0.2"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6:15" x14ac:dyDescent="0.2"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6:15" x14ac:dyDescent="0.2"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6:15" x14ac:dyDescent="0.2"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6:15" x14ac:dyDescent="0.2"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6:15" x14ac:dyDescent="0.2"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6:15" x14ac:dyDescent="0.2"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6:15" x14ac:dyDescent="0.2"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6:15" x14ac:dyDescent="0.2"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6:15" x14ac:dyDescent="0.2"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6:15" x14ac:dyDescent="0.2"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6:15" x14ac:dyDescent="0.2"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6:15" x14ac:dyDescent="0.2"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6:15" x14ac:dyDescent="0.2"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6:15" x14ac:dyDescent="0.2"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6:15" x14ac:dyDescent="0.2"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6:15" x14ac:dyDescent="0.2"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6:15" x14ac:dyDescent="0.2"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6:15" x14ac:dyDescent="0.2"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6:15" x14ac:dyDescent="0.2"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6:15" x14ac:dyDescent="0.2"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6:15" x14ac:dyDescent="0.2"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6:15" x14ac:dyDescent="0.2"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6:15" x14ac:dyDescent="0.2"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6:15" x14ac:dyDescent="0.2"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6:15" x14ac:dyDescent="0.2"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6:15" x14ac:dyDescent="0.2"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6:15" x14ac:dyDescent="0.2"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6:15" x14ac:dyDescent="0.2"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6:15" x14ac:dyDescent="0.2"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6:15" x14ac:dyDescent="0.2"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6:15" x14ac:dyDescent="0.2"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6:15" x14ac:dyDescent="0.2"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6:15" x14ac:dyDescent="0.2"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6:15" x14ac:dyDescent="0.2"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6:15" x14ac:dyDescent="0.2"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6:15" x14ac:dyDescent="0.2"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6:15" x14ac:dyDescent="0.2"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6:15" x14ac:dyDescent="0.2"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6:15" x14ac:dyDescent="0.2"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6:15" x14ac:dyDescent="0.2"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6:15" x14ac:dyDescent="0.2"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6:15" x14ac:dyDescent="0.2"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6:15" x14ac:dyDescent="0.2"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6:15" x14ac:dyDescent="0.2"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6:15" x14ac:dyDescent="0.2"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6:15" x14ac:dyDescent="0.2"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6:15" x14ac:dyDescent="0.2"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6:15" x14ac:dyDescent="0.2"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6:15" x14ac:dyDescent="0.2"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6:15" x14ac:dyDescent="0.2"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6:15" x14ac:dyDescent="0.2"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6:15" x14ac:dyDescent="0.2"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6:15" x14ac:dyDescent="0.2"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6:15" x14ac:dyDescent="0.2"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6:15" x14ac:dyDescent="0.2"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6:15" x14ac:dyDescent="0.2"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6:15" x14ac:dyDescent="0.2"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6:15" x14ac:dyDescent="0.2"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6:15" x14ac:dyDescent="0.2"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6:15" x14ac:dyDescent="0.2"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6:15" x14ac:dyDescent="0.2"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6:15" x14ac:dyDescent="0.2"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6:15" x14ac:dyDescent="0.2"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6:15" x14ac:dyDescent="0.2"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6:15" x14ac:dyDescent="0.2"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6:15" x14ac:dyDescent="0.2"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6:15" x14ac:dyDescent="0.2"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6:15" x14ac:dyDescent="0.2"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6:15" x14ac:dyDescent="0.2"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6:15" x14ac:dyDescent="0.2"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6:15" x14ac:dyDescent="0.2"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6:15" x14ac:dyDescent="0.2"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6:15" x14ac:dyDescent="0.2"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6:15" x14ac:dyDescent="0.2"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6:15" x14ac:dyDescent="0.2"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6:15" x14ac:dyDescent="0.2"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6:15" x14ac:dyDescent="0.2"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6:15" x14ac:dyDescent="0.2"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6:15" x14ac:dyDescent="0.2"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6:15" x14ac:dyDescent="0.2"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6:15" x14ac:dyDescent="0.2"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6:15" x14ac:dyDescent="0.2"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6:15" x14ac:dyDescent="0.2"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6:15" x14ac:dyDescent="0.2"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6:15" x14ac:dyDescent="0.2"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6:15" x14ac:dyDescent="0.2"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6:15" x14ac:dyDescent="0.2"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6:15" x14ac:dyDescent="0.2"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6:15" x14ac:dyDescent="0.2"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6:15" x14ac:dyDescent="0.2"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6:15" x14ac:dyDescent="0.2"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6:15" x14ac:dyDescent="0.2"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6:15" x14ac:dyDescent="0.2"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6:15" x14ac:dyDescent="0.2"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6:15" x14ac:dyDescent="0.2"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6:15" x14ac:dyDescent="0.2"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6:15" x14ac:dyDescent="0.2"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6:15" x14ac:dyDescent="0.2"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6:15" x14ac:dyDescent="0.2"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6:15" x14ac:dyDescent="0.2"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6:15" x14ac:dyDescent="0.2"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6:15" x14ac:dyDescent="0.2"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6:15" x14ac:dyDescent="0.2"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6:15" x14ac:dyDescent="0.2"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6:15" x14ac:dyDescent="0.2"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6:15" x14ac:dyDescent="0.2"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6:15" x14ac:dyDescent="0.2"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6:15" x14ac:dyDescent="0.2"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6:15" x14ac:dyDescent="0.2"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6:15" x14ac:dyDescent="0.2"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6:15" x14ac:dyDescent="0.2"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6:15" x14ac:dyDescent="0.2"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6:15" x14ac:dyDescent="0.2"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6:15" x14ac:dyDescent="0.2"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6:15" x14ac:dyDescent="0.2"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6:15" x14ac:dyDescent="0.2"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6:15" x14ac:dyDescent="0.2"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6:15" x14ac:dyDescent="0.2"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6:15" x14ac:dyDescent="0.2"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6:15" x14ac:dyDescent="0.2"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6:15" x14ac:dyDescent="0.2"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6:15" x14ac:dyDescent="0.2"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6:15" x14ac:dyDescent="0.2"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6:15" x14ac:dyDescent="0.2"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6:15" x14ac:dyDescent="0.2"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6:15" x14ac:dyDescent="0.2"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6:15" x14ac:dyDescent="0.2"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6:15" x14ac:dyDescent="0.2"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6:15" x14ac:dyDescent="0.2"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6:15" x14ac:dyDescent="0.2"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6:15" x14ac:dyDescent="0.2"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6:15" x14ac:dyDescent="0.2"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6:15" x14ac:dyDescent="0.2"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6:15" x14ac:dyDescent="0.2"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6:15" x14ac:dyDescent="0.2"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6:15" x14ac:dyDescent="0.2"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6:15" x14ac:dyDescent="0.2"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6:15" x14ac:dyDescent="0.2"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6:15" x14ac:dyDescent="0.2"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6:15" x14ac:dyDescent="0.2"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6:15" x14ac:dyDescent="0.2"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6:15" x14ac:dyDescent="0.2"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6:15" x14ac:dyDescent="0.2"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6:15" x14ac:dyDescent="0.2"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6:15" x14ac:dyDescent="0.2"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6:15" x14ac:dyDescent="0.2"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6:15" x14ac:dyDescent="0.2"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6:15" x14ac:dyDescent="0.2"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6:15" x14ac:dyDescent="0.2"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6:15" x14ac:dyDescent="0.2"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6:15" x14ac:dyDescent="0.2"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6:15" x14ac:dyDescent="0.2"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6:15" x14ac:dyDescent="0.2"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6:15" x14ac:dyDescent="0.2"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6:15" x14ac:dyDescent="0.2"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6:15" x14ac:dyDescent="0.2"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6:15" x14ac:dyDescent="0.2"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6:15" x14ac:dyDescent="0.2"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6:15" x14ac:dyDescent="0.2"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6:15" x14ac:dyDescent="0.2"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6:15" x14ac:dyDescent="0.2"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6:15" x14ac:dyDescent="0.2"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6:15" x14ac:dyDescent="0.2"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6:15" x14ac:dyDescent="0.2"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6:15" x14ac:dyDescent="0.2"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6:15" x14ac:dyDescent="0.2"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6:15" x14ac:dyDescent="0.2"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6:15" x14ac:dyDescent="0.2"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6:15" x14ac:dyDescent="0.2"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6:15" x14ac:dyDescent="0.2"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6:15" x14ac:dyDescent="0.2"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6:15" x14ac:dyDescent="0.2"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6:15" x14ac:dyDescent="0.2"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6:15" x14ac:dyDescent="0.2"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6:15" x14ac:dyDescent="0.2"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6:15" x14ac:dyDescent="0.2"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6:15" x14ac:dyDescent="0.2"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6:15" x14ac:dyDescent="0.2"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6:15" x14ac:dyDescent="0.2"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6:15" x14ac:dyDescent="0.2"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6:15" x14ac:dyDescent="0.2"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6:15" x14ac:dyDescent="0.2"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6:15" x14ac:dyDescent="0.2"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6:15" x14ac:dyDescent="0.2"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6:15" x14ac:dyDescent="0.2"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6:15" x14ac:dyDescent="0.2"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6:15" x14ac:dyDescent="0.2"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6:15" x14ac:dyDescent="0.2"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6:15" x14ac:dyDescent="0.2"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6:15" x14ac:dyDescent="0.2"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6:15" x14ac:dyDescent="0.2"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6:15" x14ac:dyDescent="0.2"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6:15" x14ac:dyDescent="0.2"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6:15" x14ac:dyDescent="0.2"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6:15" x14ac:dyDescent="0.2"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6:15" x14ac:dyDescent="0.2"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6:15" x14ac:dyDescent="0.2"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6:15" x14ac:dyDescent="0.2"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6:15" x14ac:dyDescent="0.2"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6:15" x14ac:dyDescent="0.2"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6:15" x14ac:dyDescent="0.2"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6:15" x14ac:dyDescent="0.2"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6:15" x14ac:dyDescent="0.2"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6:15" x14ac:dyDescent="0.2"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6:15" x14ac:dyDescent="0.2"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6:15" x14ac:dyDescent="0.2"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6:15" x14ac:dyDescent="0.2"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6:15" x14ac:dyDescent="0.2"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6:15" x14ac:dyDescent="0.2"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6:15" x14ac:dyDescent="0.2"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6:15" x14ac:dyDescent="0.2"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6:15" x14ac:dyDescent="0.2"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6:15" x14ac:dyDescent="0.2"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6:15" x14ac:dyDescent="0.2"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6:15" x14ac:dyDescent="0.2"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6:15" x14ac:dyDescent="0.2"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6:15" x14ac:dyDescent="0.2"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6:15" x14ac:dyDescent="0.2"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6:15" x14ac:dyDescent="0.2"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6:15" x14ac:dyDescent="0.2"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6:15" x14ac:dyDescent="0.2"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6:15" x14ac:dyDescent="0.2"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6:15" x14ac:dyDescent="0.2"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6:15" x14ac:dyDescent="0.2"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6:15" x14ac:dyDescent="0.2"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6:15" x14ac:dyDescent="0.2"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6:15" x14ac:dyDescent="0.2"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6:15" x14ac:dyDescent="0.2"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6:15" x14ac:dyDescent="0.2"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6:15" x14ac:dyDescent="0.2"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6:15" x14ac:dyDescent="0.2"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6:15" x14ac:dyDescent="0.2"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6:15" x14ac:dyDescent="0.2"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6:15" x14ac:dyDescent="0.2"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6:15" x14ac:dyDescent="0.2"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6:15" x14ac:dyDescent="0.2"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6:15" x14ac:dyDescent="0.2"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6:15" x14ac:dyDescent="0.2"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6:15" x14ac:dyDescent="0.2"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6:15" x14ac:dyDescent="0.2"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6:15" x14ac:dyDescent="0.2"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6:15" x14ac:dyDescent="0.2"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6:15" x14ac:dyDescent="0.2"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6:15" x14ac:dyDescent="0.2"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6:15" x14ac:dyDescent="0.2"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6:15" x14ac:dyDescent="0.2"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6:15" x14ac:dyDescent="0.2"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6:15" x14ac:dyDescent="0.2"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6:15" x14ac:dyDescent="0.2"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6:15" x14ac:dyDescent="0.2"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6:15" x14ac:dyDescent="0.2"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6:15" x14ac:dyDescent="0.2"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6:15" x14ac:dyDescent="0.2"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6:15" x14ac:dyDescent="0.2"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6:15" x14ac:dyDescent="0.2"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6:15" x14ac:dyDescent="0.2"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6:15" x14ac:dyDescent="0.2"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6:15" x14ac:dyDescent="0.2"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6:15" x14ac:dyDescent="0.2"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6:15" x14ac:dyDescent="0.2"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6:15" x14ac:dyDescent="0.2"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6:15" x14ac:dyDescent="0.2"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6:15" x14ac:dyDescent="0.2"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6:15" x14ac:dyDescent="0.2"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6:15" x14ac:dyDescent="0.2"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6:15" x14ac:dyDescent="0.2"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6:15" x14ac:dyDescent="0.2"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6:15" x14ac:dyDescent="0.2"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6:15" x14ac:dyDescent="0.2"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6:15" x14ac:dyDescent="0.2"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6:15" x14ac:dyDescent="0.2"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6:15" x14ac:dyDescent="0.2"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6:15" x14ac:dyDescent="0.2"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6:15" x14ac:dyDescent="0.2"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6:15" x14ac:dyDescent="0.2"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6:15" x14ac:dyDescent="0.2"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6:15" x14ac:dyDescent="0.2"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6:15" x14ac:dyDescent="0.2"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6:15" x14ac:dyDescent="0.2"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6:15" x14ac:dyDescent="0.2"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6:15" x14ac:dyDescent="0.2"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6:15" x14ac:dyDescent="0.2"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6:15" x14ac:dyDescent="0.2"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6:15" x14ac:dyDescent="0.2"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6:15" x14ac:dyDescent="0.2"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6:15" x14ac:dyDescent="0.2"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6:15" x14ac:dyDescent="0.2"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6:15" x14ac:dyDescent="0.2"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6:15" x14ac:dyDescent="0.2"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6:15" x14ac:dyDescent="0.2"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6:15" x14ac:dyDescent="0.2"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6:15" x14ac:dyDescent="0.2"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6:15" x14ac:dyDescent="0.2"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6:15" x14ac:dyDescent="0.2"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6:15" x14ac:dyDescent="0.2"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6:15" x14ac:dyDescent="0.2"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6:15" x14ac:dyDescent="0.2"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6:15" x14ac:dyDescent="0.2"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6:15" x14ac:dyDescent="0.2"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6:15" x14ac:dyDescent="0.2"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6:15" x14ac:dyDescent="0.2"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6:15" x14ac:dyDescent="0.2"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6:15" x14ac:dyDescent="0.2"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6:15" x14ac:dyDescent="0.2"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6:15" x14ac:dyDescent="0.2"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6:15" x14ac:dyDescent="0.2"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6:15" x14ac:dyDescent="0.2"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6:15" x14ac:dyDescent="0.2"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6:15" x14ac:dyDescent="0.2"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6:15" x14ac:dyDescent="0.2"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6:15" x14ac:dyDescent="0.2"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6:15" x14ac:dyDescent="0.2"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6:15" x14ac:dyDescent="0.2"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6:15" x14ac:dyDescent="0.2"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6:15" x14ac:dyDescent="0.2"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6:15" x14ac:dyDescent="0.2"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6:15" x14ac:dyDescent="0.2"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6:15" x14ac:dyDescent="0.2"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6:15" x14ac:dyDescent="0.2"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6:15" x14ac:dyDescent="0.2"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6:15" x14ac:dyDescent="0.2"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6:15" x14ac:dyDescent="0.2"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6:15" x14ac:dyDescent="0.2"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6:15" x14ac:dyDescent="0.2"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6:15" x14ac:dyDescent="0.2"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6:15" x14ac:dyDescent="0.2"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6:15" x14ac:dyDescent="0.2"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6:15" x14ac:dyDescent="0.2"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6:15" x14ac:dyDescent="0.2"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6:15" x14ac:dyDescent="0.2"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6:15" x14ac:dyDescent="0.2"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6:15" x14ac:dyDescent="0.2"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6:15" x14ac:dyDescent="0.2"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6:15" x14ac:dyDescent="0.2"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6:15" x14ac:dyDescent="0.2"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6:15" x14ac:dyDescent="0.2"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6:15" x14ac:dyDescent="0.2"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6:15" x14ac:dyDescent="0.2"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6:15" x14ac:dyDescent="0.2"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6:15" x14ac:dyDescent="0.2"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6:15" x14ac:dyDescent="0.2"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6:15" x14ac:dyDescent="0.2"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6:15" x14ac:dyDescent="0.2"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6:15" x14ac:dyDescent="0.2"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6:15" x14ac:dyDescent="0.2"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6:15" x14ac:dyDescent="0.2"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6:15" x14ac:dyDescent="0.2"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6:15" x14ac:dyDescent="0.2"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6:15" x14ac:dyDescent="0.2"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6:15" x14ac:dyDescent="0.2"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6:15" x14ac:dyDescent="0.2"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6:15" x14ac:dyDescent="0.2"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6:15" x14ac:dyDescent="0.2"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 spans="6:15" x14ac:dyDescent="0.2"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 spans="6:15" x14ac:dyDescent="0.2"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 spans="6:15" x14ac:dyDescent="0.2"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 spans="6:15" x14ac:dyDescent="0.2"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 spans="6:15" x14ac:dyDescent="0.2"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 spans="6:15" x14ac:dyDescent="0.2"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 spans="6:15" x14ac:dyDescent="0.2"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 spans="6:15" x14ac:dyDescent="0.2"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6:15" x14ac:dyDescent="0.2"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 spans="6:15" x14ac:dyDescent="0.2"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 spans="6:15" x14ac:dyDescent="0.2"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 spans="6:15" x14ac:dyDescent="0.2"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 spans="6:15" x14ac:dyDescent="0.2"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 spans="6:15" x14ac:dyDescent="0.2"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 spans="6:15" x14ac:dyDescent="0.2"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 spans="6:15" x14ac:dyDescent="0.2"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 spans="6:15" x14ac:dyDescent="0.2"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 spans="6:15" x14ac:dyDescent="0.2"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 spans="6:15" x14ac:dyDescent="0.2"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 spans="6:15" x14ac:dyDescent="0.2"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 spans="6:15" x14ac:dyDescent="0.2"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 spans="6:15" x14ac:dyDescent="0.2"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 spans="6:15" x14ac:dyDescent="0.2"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 spans="6:15" x14ac:dyDescent="0.2"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 spans="6:15" x14ac:dyDescent="0.2"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 spans="6:15" x14ac:dyDescent="0.2"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 spans="6:15" x14ac:dyDescent="0.2"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 spans="6:15" x14ac:dyDescent="0.2"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 spans="6:15" x14ac:dyDescent="0.2"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 spans="6:15" x14ac:dyDescent="0.2"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 spans="6:15" x14ac:dyDescent="0.2"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 spans="6:15" x14ac:dyDescent="0.2"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 spans="6:15" x14ac:dyDescent="0.2"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 spans="6:15" x14ac:dyDescent="0.2"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 spans="6:15" x14ac:dyDescent="0.2"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 spans="6:15" x14ac:dyDescent="0.2"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 spans="6:15" x14ac:dyDescent="0.2"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 spans="6:15" x14ac:dyDescent="0.2"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 spans="6:15" x14ac:dyDescent="0.2"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 spans="6:15" x14ac:dyDescent="0.2"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 spans="6:15" x14ac:dyDescent="0.2"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 spans="6:15" x14ac:dyDescent="0.2"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 spans="6:15" x14ac:dyDescent="0.2"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 spans="6:15" x14ac:dyDescent="0.2"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 spans="6:15" x14ac:dyDescent="0.2"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 spans="6:15" x14ac:dyDescent="0.2"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 spans="6:15" x14ac:dyDescent="0.2"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 spans="6:15" x14ac:dyDescent="0.2"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 spans="6:15" x14ac:dyDescent="0.2"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 spans="6:15" x14ac:dyDescent="0.2"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 spans="6:15" x14ac:dyDescent="0.2"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 spans="6:15" x14ac:dyDescent="0.2"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 spans="6:15" x14ac:dyDescent="0.2"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 spans="6:15" x14ac:dyDescent="0.2"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 spans="6:15" x14ac:dyDescent="0.2"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 spans="6:15" x14ac:dyDescent="0.2"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 spans="6:15" x14ac:dyDescent="0.2"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 spans="6:15" x14ac:dyDescent="0.2"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  <row r="811" spans="6:15" x14ac:dyDescent="0.2">
      <c r="F811" s="18"/>
      <c r="G811" s="18"/>
      <c r="H811" s="18"/>
      <c r="I811" s="18"/>
      <c r="J811" s="18"/>
      <c r="K811" s="18"/>
      <c r="L811" s="18"/>
      <c r="M811" s="18"/>
      <c r="N811" s="18"/>
      <c r="O811" s="18"/>
    </row>
    <row r="812" spans="6:15" x14ac:dyDescent="0.2">
      <c r="F812" s="18"/>
      <c r="G812" s="18"/>
      <c r="H812" s="18"/>
      <c r="I812" s="18"/>
      <c r="J812" s="18"/>
      <c r="K812" s="18"/>
      <c r="L812" s="18"/>
      <c r="M812" s="18"/>
      <c r="N812" s="18"/>
      <c r="O812" s="18"/>
    </row>
    <row r="813" spans="6:15" x14ac:dyDescent="0.2">
      <c r="F813" s="18"/>
      <c r="G813" s="18"/>
      <c r="H813" s="18"/>
      <c r="I813" s="18"/>
      <c r="J813" s="18"/>
      <c r="K813" s="18"/>
      <c r="L813" s="18"/>
      <c r="M813" s="18"/>
      <c r="N813" s="18"/>
      <c r="O813" s="18"/>
    </row>
  </sheetData>
  <conditionalFormatting sqref="B2">
    <cfRule type="cellIs" dxfId="4" priority="6" operator="equal">
      <formula>TRUE</formula>
    </cfRule>
  </conditionalFormatting>
  <conditionalFormatting sqref="C34">
    <cfRule type="cellIs" dxfId="3" priority="9" operator="equal">
      <formula>TRUE</formula>
    </cfRule>
  </conditionalFormatting>
  <conditionalFormatting sqref="C67">
    <cfRule type="cellIs" dxfId="2" priority="4" operator="equal">
      <formula>TRUE</formula>
    </cfRule>
  </conditionalFormatting>
  <conditionalFormatting sqref="C90">
    <cfRule type="cellIs" dxfId="1" priority="1" operator="equal">
      <formula>TRUE</formula>
    </cfRule>
  </conditionalFormatting>
  <conditionalFormatting sqref="C106"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2025-05-06T10:04:17Z</dcterms:modified>
</cp:coreProperties>
</file>