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C64BE137-FBEE-495A-BFFC-7206085D4660}" xr6:coauthVersionLast="47" xr6:coauthVersionMax="47" xr10:uidLastSave="{00000000-0000-0000-0000-000000000000}"/>
  <bookViews>
    <workbookView xWindow="6045" yWindow="3660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10" l="1"/>
  <c r="E37" i="10"/>
  <c r="E8" i="10"/>
  <c r="N48" i="10"/>
  <c r="O48" i="10"/>
  <c r="N43" i="10"/>
  <c r="N49" i="10" s="1"/>
  <c r="O43" i="10"/>
  <c r="O49" i="10" l="1"/>
  <c r="O17" i="10"/>
  <c r="Q17" i="10" s="1"/>
  <c r="N17" i="10"/>
  <c r="M17" i="10"/>
  <c r="Q11" i="10"/>
  <c r="R11" i="10"/>
  <c r="Q22" i="10"/>
  <c r="R22" i="10"/>
  <c r="Q16" i="10"/>
  <c r="R16" i="10"/>
  <c r="M27" i="10"/>
  <c r="O14" i="10"/>
  <c r="N14" i="10"/>
  <c r="N18" i="10" s="1"/>
  <c r="N20" i="10" s="1"/>
  <c r="N23" i="10" s="1"/>
  <c r="M14" i="10"/>
  <c r="R19" i="10"/>
  <c r="Q19" i="10"/>
  <c r="R17" i="10" l="1"/>
  <c r="O18" i="10"/>
  <c r="O20" i="10" s="1"/>
  <c r="O23" i="10" s="1"/>
  <c r="M18" i="10"/>
  <c r="M20" i="10" s="1"/>
  <c r="M23" i="10" s="1"/>
  <c r="M25" i="10" s="1"/>
  <c r="M30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7" i="10"/>
  <c r="N27" i="10"/>
  <c r="N28" i="10"/>
  <c r="D5" i="10"/>
  <c r="D3" i="10"/>
  <c r="A3" i="4"/>
  <c r="A1" i="4"/>
  <c r="A3" i="2"/>
  <c r="A1" i="2"/>
  <c r="A2" i="3"/>
  <c r="A2" i="2" s="1"/>
  <c r="R18" i="10" l="1"/>
  <c r="Q18" i="10"/>
  <c r="M28" i="10"/>
  <c r="M29" i="10"/>
  <c r="R21" i="10"/>
  <c r="Q21" i="10"/>
  <c r="A2" i="4"/>
  <c r="D4" i="10"/>
  <c r="A2" i="1"/>
  <c r="A3" i="1"/>
  <c r="A1" i="3"/>
  <c r="N25" i="10" l="1"/>
  <c r="N35" i="10" s="1"/>
  <c r="N29" i="10"/>
  <c r="I35" i="10"/>
  <c r="K35" i="10"/>
  <c r="J35" i="10"/>
  <c r="H35" i="10"/>
  <c r="G35" i="10"/>
  <c r="O28" i="10"/>
  <c r="R20" i="10"/>
  <c r="Q20" i="10"/>
  <c r="A1" i="1"/>
  <c r="M35" i="10" l="1"/>
  <c r="N30" i="10"/>
  <c r="L35" i="10"/>
  <c r="R23" i="10"/>
  <c r="O29" i="10"/>
  <c r="Q23" i="10"/>
  <c r="F35" i="10"/>
  <c r="O25" i="10"/>
  <c r="O30" i="10" l="1"/>
  <c r="R25" i="10"/>
  <c r="Q25" i="10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<sst xmlns="http://schemas.openxmlformats.org/spreadsheetml/2006/main" count="97" uniqueCount="97">
  <si>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</si>
  <si>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</si>
  <si>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</si>
  <si>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</si>
  <si>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</si>
  <si>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</si>
  <si>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</si>
  <si>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</si>
  <si>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</si>
  <si>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</si>
  <si>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</si>
  <si>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</si>
  <si>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</si>
  <si>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</si>
  <si>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</si>
  <si>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</si>
  <si>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</si>
  <si>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</si>
  <si>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</si>
  <si>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</si>
  <si>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</si>
  <si>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</si>
  <si>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</si>
  <si>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</si>
  <si>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</si>
  <si>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</si>
  <si>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</si>
  <si>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</si>
  <si>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</si>
  <si>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</si>
  <si>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</si>
  <si>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</si>
  <si>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</si>
  <si>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</si>
  <si>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</si>
  <si>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</si>
  <si>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</si>
  <si>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</si>
  <si>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</si>
  <si>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</si>
  <si>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</si>
  <si>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</si>
  <si>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</si>
  <si>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</si>
  <si>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</si>
  <si>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</si>
  <si>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</si>
  <si>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</si>
  <si>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</si>
  <si>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</si>
  <si>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</si>
  <si>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</si>
  <si>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</si>
  <si>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</si>
  <si>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</si>
  <si>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</si>
  <si>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</si>
  <si>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</si>
  <si>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</si>
  <si>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</si>
  <si>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</si>
  <si>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</si>
  <si>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</si>
  <si>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</si>
  <si>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</si>
  <si>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</si>
  <si>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</si>
  <si>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</si>
  <si>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</si>
  <si>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</si>
  <si>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</si>
  <si>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</si>
  <si>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</si>
  <si>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</si>
  <si>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</si>
  <si>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</si>
  <si>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</si>
  <si>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</si>
  <si>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</si>
  <si>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</si>
  <si>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</si>
  <si>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</si>
  <si>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</si>
  <si>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</si>
  <si>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</si>
  <si>
    <t>FY15</t>
  </si>
  <si>
    <t>FY16</t>
  </si>
  <si>
    <t>FY17</t>
  </si>
  <si>
    <t>FY18</t>
  </si>
  <si>
    <t>FY19</t>
  </si>
  <si>
    <t>Dec 21</t>
  </si>
  <si>
    <t>Dec 20</t>
  </si>
  <si>
    <t>Dec 19</t>
  </si>
  <si>
    <t>Dec 18</t>
  </si>
  <si>
    <t>Dec 17</t>
  </si>
  <si>
    <t>Dec 16</t>
  </si>
  <si>
    <t>Dec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</si>
</sst>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14" sqref="G1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61</v>
      </c>
    </row>
    <row r="8" spans="1:11" x14ac:dyDescent="0.2">
      <c r="B8" t="s">
        <v>17</v>
      </c>
      <c r="E8" s="11" t="s">
        <v>60</v>
      </c>
    </row>
    <row r="9" spans="1:11" x14ac:dyDescent="0.2">
      <c r="B9" t="s">
        <v>21</v>
      </c>
      <c r="E9" s="11" t="s">
        <v>62</v>
      </c>
    </row>
    <row r="10" spans="1:11" x14ac:dyDescent="0.2">
      <c r="B10" t="s">
        <v>22</v>
      </c>
      <c r="E10" s="11" t="s">
        <v>63</v>
      </c>
    </row>
    <row r="11" spans="1:11" x14ac:dyDescent="0.2">
      <c r="B11" t="s">
        <v>18</v>
      </c>
      <c r="E11" s="11" t="s">
        <v>64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58</v>
      </c>
      <c r="E13" s="44" t="s">
        <v>65</v>
      </c>
    </row>
    <row r="14" spans="1:11" x14ac:dyDescent="0.2">
      <c r="B14" t="s">
        <v>39</v>
      </c>
      <c r="E14" s="11" t="s">
        <v>66</v>
      </c>
    </row>
    <row r="16" spans="1:11" x14ac:dyDescent="0.2">
      <c r="B16" s="5" t="s">
        <v>51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50</v>
      </c>
    </row>
    <row r="18" spans="2:11" x14ac:dyDescent="0.2">
      <c r="B18" t="s">
        <v>52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54</v>
      </c>
    </row>
    <row r="22" spans="2:11" x14ac:dyDescent="0.2">
      <c r="B22" t="s">
        <v>55</v>
      </c>
      <c r="E22" s="43"/>
    </row>
    <row r="23" spans="2:11" x14ac:dyDescent="0.2">
      <c r="B23" t="s">
        <v>56</v>
      </c>
      <c r="E23" s="43"/>
    </row>
    <row r="24" spans="2:11" x14ac:dyDescent="0.2">
      <c r="B24" t="s">
        <v>57</v>
      </c>
      <c r="E24" s="11"/>
    </row>
    <row r="25" spans="2:11" x14ac:dyDescent="0.2">
      <c r="B25" t="s">
        <v>59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15" zoomScaleNormal="115" workbookViewId="0">
      <selection activeCell="F6" sqref="F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British American Tobacco p.l.c.: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BAT - P&amp;L</v>
      </c>
      <c r="O8" s="9"/>
      <c r="Q8" s="34" t="s">
        <v>47</v>
      </c>
      <c r="R8" s="33"/>
      <c r="T8" s="31" t="s">
        <v>41</v>
      </c>
    </row>
    <row r="9" spans="2:20" x14ac:dyDescent="0.2">
      <c r="E9" s="10" t="str">
        <f>+Input!$E$14</f>
        <v>£m</v>
      </c>
      <c r="F9" s="32" t="s">
        <v>85</v>
      </c>
      <c r="G9" s="32" t="s">
        <v>86</v>
      </c>
      <c r="H9" s="32" t="s">
        <v>87</v>
      </c>
      <c r="I9" s="32" t="s">
        <v>88</v>
      </c>
      <c r="J9" s="32" t="s">
        <v>89</v>
      </c>
      <c r="K9" s="32" t="s">
        <v>46</v>
      </c>
      <c r="L9" s="32" t="s">
        <v>45</v>
      </c>
      <c r="M9" s="32" t="s">
        <v>44</v>
      </c>
      <c r="N9" s="32" t="s">
        <v>43</v>
      </c>
      <c r="O9" s="32" t="s">
        <v>42</v>
      </c>
      <c r="Q9" s="33" t="s">
        <v>48</v>
      </c>
      <c r="R9" s="33" t="s">
        <v>49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27655</v>
      </c>
      <c r="N11" s="16">
        <v>27283</v>
      </c>
      <c r="O11" s="16">
        <v>25867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67</v>
      </c>
      <c r="F12" s="16"/>
      <c r="G12" s="16"/>
      <c r="H12" s="16"/>
      <c r="I12" s="16"/>
      <c r="J12" s="16"/>
      <c r="K12" s="16"/>
      <c r="L12" s="16"/>
      <c r="M12" s="16">
        <v>-4781</v>
      </c>
      <c r="N12" s="16">
        <v>-4545</v>
      </c>
      <c r="O12" s="16">
        <v>-4565</v>
      </c>
      <c r="Q12" s="25" t="str">
        <f t="shared" ref="Q12:Q25" si="0">IFERROR((O12/F12)^(1/9)-1,"n/a")</f>
        <v>n/a</v>
      </c>
      <c r="R12" s="25" t="str">
        <f t="shared" ref="R12:R25" si="1">IFERROR((O12/L12)^(1/3)-1,"n/a")</f>
        <v>n/a</v>
      </c>
    </row>
    <row r="13" spans="2:20" x14ac:dyDescent="0.2">
      <c r="E13" s="13" t="s">
        <v>73</v>
      </c>
      <c r="F13" s="18"/>
      <c r="G13" s="18"/>
      <c r="H13" s="18"/>
      <c r="I13" s="18"/>
      <c r="J13" s="18"/>
      <c r="K13" s="18"/>
      <c r="L13" s="18"/>
      <c r="M13" s="18">
        <v>227</v>
      </c>
      <c r="N13" s="18">
        <v>-96</v>
      </c>
      <c r="O13" s="18">
        <v>129</v>
      </c>
      <c r="Q13" s="25"/>
      <c r="R13" s="25"/>
    </row>
    <row r="14" spans="2:20" x14ac:dyDescent="0.2">
      <c r="E14" s="5" t="s">
        <v>68</v>
      </c>
      <c r="F14" s="17"/>
      <c r="G14" s="17"/>
      <c r="H14" s="17"/>
      <c r="I14" s="17"/>
      <c r="J14" s="17"/>
      <c r="K14" s="17"/>
      <c r="L14" s="17"/>
      <c r="M14" s="17">
        <f t="shared" ref="M14:O14" si="2">SUM(M11:M13)</f>
        <v>23101</v>
      </c>
      <c r="N14" s="17">
        <f t="shared" si="2"/>
        <v>22642</v>
      </c>
      <c r="O14" s="17">
        <f t="shared" si="2"/>
        <v>21431</v>
      </c>
      <c r="Q14" s="35" t="str">
        <f t="shared" si="0"/>
        <v>n/a</v>
      </c>
      <c r="R14" s="35" t="str">
        <f t="shared" si="1"/>
        <v>n/a</v>
      </c>
    </row>
    <row r="15" spans="2:20" x14ac:dyDescent="0.2">
      <c r="E15" s="13" t="s">
        <v>72</v>
      </c>
      <c r="F15" s="16"/>
      <c r="G15" s="16"/>
      <c r="H15" s="16"/>
      <c r="I15" s="16"/>
      <c r="J15" s="16"/>
      <c r="K15" s="16"/>
      <c r="L15" s="16"/>
      <c r="M15" s="16">
        <v>-2972</v>
      </c>
      <c r="N15" s="16">
        <v>-2664</v>
      </c>
      <c r="O15" s="16">
        <v>-2831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13" t="s">
        <v>74</v>
      </c>
      <c r="F16" s="16"/>
      <c r="G16" s="16"/>
      <c r="H16" s="16"/>
      <c r="I16" s="16"/>
      <c r="J16" s="16"/>
      <c r="K16" s="16"/>
      <c r="L16" s="16"/>
      <c r="M16" s="16">
        <v>722</v>
      </c>
      <c r="N16" s="16">
        <v>432</v>
      </c>
      <c r="O16" s="16">
        <v>340</v>
      </c>
      <c r="Q16" s="25" t="str">
        <f>IFERROR((O16/F16)^(1/9)-1,"n/a")</f>
        <v>n/a</v>
      </c>
      <c r="R16" s="25" t="str">
        <f t="shared" si="1"/>
        <v>n/a</v>
      </c>
    </row>
    <row r="17" spans="5:18" x14ac:dyDescent="0.2">
      <c r="E17" s="13" t="s">
        <v>69</v>
      </c>
      <c r="F17" s="18"/>
      <c r="G17" s="18"/>
      <c r="H17" s="18"/>
      <c r="I17" s="18"/>
      <c r="J17" s="18"/>
      <c r="K17" s="18"/>
      <c r="L17" s="18"/>
      <c r="M17" s="18">
        <f>-9018-5</f>
        <v>-9023</v>
      </c>
      <c r="N17" s="18">
        <f>-7538-9</f>
        <v>-7547</v>
      </c>
      <c r="O17" s="18">
        <f>-13093-10</f>
        <v>-13103</v>
      </c>
      <c r="Q17" s="25" t="str">
        <f>IFERROR((O17/F17)^(1/9)-1,"n/a")</f>
        <v>n/a</v>
      </c>
      <c r="R17" s="25" t="str">
        <f t="shared" si="1"/>
        <v>n/a</v>
      </c>
    </row>
    <row r="18" spans="5:18" x14ac:dyDescent="0.2">
      <c r="E18" s="5" t="s">
        <v>70</v>
      </c>
      <c r="F18" s="17"/>
      <c r="G18" s="17"/>
      <c r="H18" s="17"/>
      <c r="I18" s="17"/>
      <c r="J18" s="17"/>
      <c r="K18" s="17"/>
      <c r="L18" s="17"/>
      <c r="M18" s="17">
        <f>SUM(M14:M17)</f>
        <v>11828</v>
      </c>
      <c r="N18" s="17">
        <f>SUM(N14:N17)</f>
        <v>12863</v>
      </c>
      <c r="O18" s="17">
        <f>SUM(O14:O17)</f>
        <v>5837</v>
      </c>
      <c r="Q18" s="35" t="str">
        <f t="shared" ref="Q18:Q19" si="3">IFERROR((O18/F18)^(1/9)-1,"n/a")</f>
        <v>n/a</v>
      </c>
      <c r="R18" s="35" t="str">
        <f t="shared" ref="R18:R19" si="4">IFERROR((O18/L18)^(1/3)-1,"n/a")</f>
        <v>n/a</v>
      </c>
    </row>
    <row r="19" spans="5:18" x14ac:dyDescent="0.2">
      <c r="E19" s="13" t="s">
        <v>40</v>
      </c>
      <c r="F19" s="18"/>
      <c r="G19" s="18"/>
      <c r="H19" s="18"/>
      <c r="I19" s="18"/>
      <c r="J19" s="18"/>
      <c r="K19" s="18"/>
      <c r="L19" s="18"/>
      <c r="M19" s="18">
        <v>-1305</v>
      </c>
      <c r="N19" s="18">
        <v>-28614</v>
      </c>
      <c r="O19" s="18">
        <v>-3101</v>
      </c>
      <c r="Q19" s="25" t="str">
        <f t="shared" si="3"/>
        <v>n/a</v>
      </c>
      <c r="R19" s="25" t="str">
        <f t="shared" si="4"/>
        <v>n/a</v>
      </c>
    </row>
    <row r="20" spans="5:18" x14ac:dyDescent="0.2">
      <c r="E20" s="5" t="s">
        <v>71</v>
      </c>
      <c r="F20" s="17"/>
      <c r="G20" s="17"/>
      <c r="H20" s="17"/>
      <c r="I20" s="17"/>
      <c r="J20" s="17"/>
      <c r="K20" s="17"/>
      <c r="L20" s="17"/>
      <c r="M20" s="17">
        <f t="shared" ref="M20" si="5">SUM(M18:M19)</f>
        <v>10523</v>
      </c>
      <c r="N20" s="17">
        <f t="shared" ref="N20:O20" si="6">SUM(N18:N19)</f>
        <v>-15751</v>
      </c>
      <c r="O20" s="17">
        <f t="shared" si="6"/>
        <v>2736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3" t="s">
        <v>24</v>
      </c>
      <c r="F21" s="16"/>
      <c r="G21" s="16"/>
      <c r="H21" s="16"/>
      <c r="I21" s="16"/>
      <c r="J21" s="16"/>
      <c r="K21" s="16"/>
      <c r="L21" s="16"/>
      <c r="M21" s="16">
        <v>-1641</v>
      </c>
      <c r="N21" s="16">
        <v>-1895</v>
      </c>
      <c r="O21" s="16">
        <v>-1098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s="13" t="s">
        <v>83</v>
      </c>
      <c r="F22" s="18"/>
      <c r="G22" s="18"/>
      <c r="H22" s="18"/>
      <c r="I22" s="18"/>
      <c r="J22" s="18"/>
      <c r="K22" s="18"/>
      <c r="L22" s="18"/>
      <c r="M22" s="18">
        <v>442</v>
      </c>
      <c r="N22" s="18">
        <v>585</v>
      </c>
      <c r="O22" s="18">
        <v>1900</v>
      </c>
      <c r="Q22" s="35" t="str">
        <f t="shared" si="0"/>
        <v>n/a</v>
      </c>
      <c r="R22" s="35" t="str">
        <f t="shared" si="1"/>
        <v>n/a</v>
      </c>
    </row>
    <row r="23" spans="5:18" x14ac:dyDescent="0.2">
      <c r="E23" s="14" t="s">
        <v>25</v>
      </c>
      <c r="F23" s="17"/>
      <c r="G23" s="17"/>
      <c r="H23" s="17"/>
      <c r="I23" s="17"/>
      <c r="J23" s="17"/>
      <c r="K23" s="17"/>
      <c r="L23" s="17"/>
      <c r="M23" s="17">
        <f t="shared" ref="M23:N23" si="7">SUM(M20:M22)</f>
        <v>9324</v>
      </c>
      <c r="N23" s="17">
        <f t="shared" si="7"/>
        <v>-17061</v>
      </c>
      <c r="O23" s="17">
        <f>SUM(O20:O22)</f>
        <v>3538</v>
      </c>
      <c r="Q23" s="35" t="str">
        <f t="shared" si="0"/>
        <v>n/a</v>
      </c>
      <c r="R23" s="35" t="str">
        <f t="shared" si="1"/>
        <v>n/a</v>
      </c>
    </row>
    <row r="24" spans="5:18" x14ac:dyDescent="0.2">
      <c r="E24" t="s">
        <v>26</v>
      </c>
      <c r="F24" s="16"/>
      <c r="G24" s="16"/>
      <c r="H24" s="16"/>
      <c r="I24" s="16"/>
      <c r="J24" s="16"/>
      <c r="K24" s="16"/>
      <c r="L24" s="16"/>
      <c r="M24" s="16">
        <v>-2478</v>
      </c>
      <c r="N24" s="16">
        <v>2872</v>
      </c>
      <c r="O24" s="16">
        <v>-357</v>
      </c>
      <c r="Q24" s="25" t="str">
        <f t="shared" si="0"/>
        <v>n/a</v>
      </c>
      <c r="R24" s="25" t="str">
        <f t="shared" si="1"/>
        <v>n/a</v>
      </c>
    </row>
    <row r="25" spans="5:18" ht="13.5" thickBot="1" x14ac:dyDescent="0.25">
      <c r="E25" s="5" t="s">
        <v>27</v>
      </c>
      <c r="F25" s="20"/>
      <c r="G25" s="20"/>
      <c r="H25" s="20"/>
      <c r="I25" s="20"/>
      <c r="J25" s="20"/>
      <c r="K25" s="20"/>
      <c r="L25" s="20"/>
      <c r="M25" s="20">
        <f t="shared" ref="M25:O25" si="8">SUM(M23:M24)</f>
        <v>6846</v>
      </c>
      <c r="N25" s="20">
        <f t="shared" si="8"/>
        <v>-14189</v>
      </c>
      <c r="O25" s="20">
        <f t="shared" si="8"/>
        <v>3181</v>
      </c>
      <c r="Q25" s="35" t="str">
        <f t="shared" si="0"/>
        <v>n/a</v>
      </c>
      <c r="R25" s="35" t="str">
        <f t="shared" si="1"/>
        <v>n/a</v>
      </c>
    </row>
    <row r="26" spans="5:18" ht="3" customHeight="1" x14ac:dyDescent="0.2"/>
    <row r="27" spans="5:18" x14ac:dyDescent="0.2">
      <c r="E27" s="37" t="s">
        <v>35</v>
      </c>
      <c r="F27" s="23"/>
      <c r="G27" s="23"/>
      <c r="H27" s="23"/>
      <c r="I27" s="23"/>
      <c r="J27" s="23"/>
      <c r="K27" s="23"/>
      <c r="L27" s="23"/>
      <c r="M27" s="23" t="str">
        <f>IFERROR(+M11/L11-1,"n/a")</f>
        <v>n/a</v>
      </c>
      <c r="N27" s="23">
        <f>IFERROR(+N11/M11-1,"n/a")</f>
        <v>-1.3451455433013959E-2</v>
      </c>
      <c r="O27" s="24">
        <f>IFERROR(+O11/N11-1,"n/a")</f>
        <v>-5.190045083018735E-2</v>
      </c>
    </row>
    <row r="28" spans="5:18" x14ac:dyDescent="0.2">
      <c r="E28" s="38" t="s">
        <v>36</v>
      </c>
      <c r="F28" s="25"/>
      <c r="G28" s="25"/>
      <c r="H28" s="25"/>
      <c r="I28" s="25"/>
      <c r="J28" s="25"/>
      <c r="K28" s="25"/>
      <c r="L28" s="25"/>
      <c r="M28" s="25">
        <f>IFERROR(+M20/M11,"n/a")</f>
        <v>0.38050985355270295</v>
      </c>
      <c r="N28" s="25">
        <f>IFERROR(+N20/N11,"n/a")</f>
        <v>-0.57731920976432205</v>
      </c>
      <c r="O28" s="26">
        <f>IFERROR(+O20/O11,"n/a")</f>
        <v>0.1057718328372057</v>
      </c>
      <c r="Q28" s="36"/>
    </row>
    <row r="29" spans="5:18" x14ac:dyDescent="0.2">
      <c r="E29" s="38" t="s">
        <v>53</v>
      </c>
      <c r="F29" s="25"/>
      <c r="G29" s="25"/>
      <c r="H29" s="25"/>
      <c r="I29" s="25"/>
      <c r="J29" s="25"/>
      <c r="K29" s="25"/>
      <c r="L29" s="25"/>
      <c r="M29" s="25">
        <f t="shared" ref="M29" si="9">-M24/M23</f>
        <v>0.26576576576576577</v>
      </c>
      <c r="N29" s="25">
        <f t="shared" ref="N29:O29" si="10">-N24/N23</f>
        <v>0.16833714319207549</v>
      </c>
      <c r="O29" s="26">
        <f t="shared" si="10"/>
        <v>0.10090446579988695</v>
      </c>
      <c r="Q29" s="36"/>
    </row>
    <row r="30" spans="5:18" x14ac:dyDescent="0.2">
      <c r="E30" s="39" t="s">
        <v>37</v>
      </c>
      <c r="F30" s="27"/>
      <c r="G30" s="27"/>
      <c r="H30" s="27"/>
      <c r="I30" s="27"/>
      <c r="J30" s="27"/>
      <c r="K30" s="27"/>
      <c r="L30" s="27"/>
      <c r="M30" s="27" t="str">
        <f t="shared" ref="M30:O30" si="11">IFERROR(+M25/L25-1,"n/a")</f>
        <v>n/a</v>
      </c>
      <c r="N30" s="27">
        <f t="shared" si="11"/>
        <v>-3.072597137014315</v>
      </c>
      <c r="O30" s="28">
        <f t="shared" si="11"/>
        <v>-1.2241877510747763</v>
      </c>
    </row>
    <row r="31" spans="5:18" ht="3" customHeight="1" x14ac:dyDescent="0.2"/>
    <row r="32" spans="5:18" ht="10.5" customHeight="1" x14ac:dyDescent="0.2">
      <c r="E32" s="29" t="s">
        <v>38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3:27" x14ac:dyDescent="0.2">
      <c r="E34" s="8" t="s">
        <v>29</v>
      </c>
      <c r="F34" s="19"/>
      <c r="G34" s="19"/>
      <c r="H34" s="19"/>
      <c r="I34" s="19"/>
      <c r="J34" s="19"/>
      <c r="K34" s="19"/>
      <c r="L34" s="19"/>
      <c r="M34" s="19">
        <v>6846</v>
      </c>
      <c r="N34" s="19">
        <v>-14189</v>
      </c>
      <c r="O34" s="19">
        <v>3181</v>
      </c>
    </row>
    <row r="35" spans="3:27" x14ac:dyDescent="0.2">
      <c r="C35" s="15" t="b" cm="1">
        <f t="array" ref="C35">AND(G35:O35&lt;$B$1,G35:O35&gt;-$B$1)</f>
        <v>1</v>
      </c>
      <c r="E35" s="8" t="s">
        <v>28</v>
      </c>
      <c r="F35" s="19">
        <f t="shared" ref="F35:O35" si="12">+F34-F25</f>
        <v>0</v>
      </c>
      <c r="G35" s="19">
        <f t="shared" si="12"/>
        <v>0</v>
      </c>
      <c r="H35" s="19">
        <f t="shared" si="12"/>
        <v>0</v>
      </c>
      <c r="I35" s="19">
        <f t="shared" si="12"/>
        <v>0</v>
      </c>
      <c r="J35" s="19">
        <f t="shared" si="12"/>
        <v>0</v>
      </c>
      <c r="K35" s="19">
        <f t="shared" si="12"/>
        <v>0</v>
      </c>
      <c r="L35" s="19">
        <f t="shared" si="12"/>
        <v>0</v>
      </c>
      <c r="M35" s="19">
        <f t="shared" si="12"/>
        <v>0</v>
      </c>
      <c r="N35" s="19">
        <f t="shared" si="12"/>
        <v>0</v>
      </c>
      <c r="O35" s="19">
        <f t="shared" si="12"/>
        <v>0</v>
      </c>
    </row>
    <row r="36" spans="3:27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3:27" x14ac:dyDescent="0.2">
      <c r="E37" s="5" t="str">
        <f>Input!$E$8&amp;" - BS"</f>
        <v>BAT - BS</v>
      </c>
      <c r="O37" s="9"/>
      <c r="AA37" s="30"/>
    </row>
    <row r="38" spans="3:27" x14ac:dyDescent="0.2">
      <c r="E38" s="10" t="str">
        <f>+Input!$E$14</f>
        <v>£m</v>
      </c>
      <c r="F38" s="21" t="s">
        <v>96</v>
      </c>
      <c r="G38" s="21" t="s">
        <v>95</v>
      </c>
      <c r="H38" s="21" t="s">
        <v>94</v>
      </c>
      <c r="I38" s="21" t="s">
        <v>93</v>
      </c>
      <c r="J38" s="21" t="s">
        <v>92</v>
      </c>
      <c r="K38" s="21" t="s">
        <v>91</v>
      </c>
      <c r="L38" s="21" t="s">
        <v>90</v>
      </c>
      <c r="M38" s="21" t="s">
        <v>77</v>
      </c>
      <c r="N38" s="21" t="s">
        <v>76</v>
      </c>
      <c r="O38" s="21" t="s">
        <v>75</v>
      </c>
      <c r="AA38" s="30"/>
    </row>
    <row r="39" spans="3:27" ht="3" customHeight="1" x14ac:dyDescent="0.2">
      <c r="AA39" s="30"/>
    </row>
    <row r="40" spans="3:27" x14ac:dyDescent="0.2">
      <c r="E40" s="13" t="s">
        <v>80</v>
      </c>
      <c r="F40" s="16"/>
      <c r="G40" s="16"/>
      <c r="H40" s="16"/>
      <c r="I40" s="16"/>
      <c r="J40" s="16"/>
      <c r="K40" s="16"/>
      <c r="L40" s="16"/>
      <c r="M40" s="16"/>
      <c r="N40" s="16">
        <v>95562</v>
      </c>
      <c r="O40" s="16">
        <v>94276</v>
      </c>
    </row>
    <row r="41" spans="3:27" x14ac:dyDescent="0.2">
      <c r="E41" s="13" t="s">
        <v>84</v>
      </c>
      <c r="F41" s="16"/>
      <c r="G41" s="16"/>
      <c r="H41" s="16"/>
      <c r="I41" s="16"/>
      <c r="J41" s="16"/>
      <c r="K41" s="16"/>
      <c r="L41" s="16"/>
      <c r="M41" s="16"/>
      <c r="N41" s="16">
        <v>1970</v>
      </c>
      <c r="O41" s="16">
        <v>1902</v>
      </c>
    </row>
    <row r="42" spans="3:27" x14ac:dyDescent="0.2">
      <c r="E42" s="13" t="s">
        <v>33</v>
      </c>
      <c r="F42" s="16"/>
      <c r="G42" s="16"/>
      <c r="H42" s="16"/>
      <c r="I42" s="16"/>
      <c r="J42" s="16"/>
      <c r="K42" s="16"/>
      <c r="L42" s="16"/>
      <c r="M42" s="16"/>
      <c r="N42" s="18">
        <v>4583</v>
      </c>
      <c r="O42" s="18">
        <v>4379</v>
      </c>
    </row>
    <row r="43" spans="3:27" x14ac:dyDescent="0.2">
      <c r="E43" s="14" t="s">
        <v>81</v>
      </c>
      <c r="F43" s="16"/>
      <c r="G43" s="16"/>
      <c r="H43" s="16"/>
      <c r="I43" s="16"/>
      <c r="J43" s="16"/>
      <c r="K43" s="16"/>
      <c r="L43" s="16"/>
      <c r="M43" s="16"/>
      <c r="N43" s="17">
        <f>SUM(N40:N42)</f>
        <v>102115</v>
      </c>
      <c r="O43" s="17">
        <f>SUM(O40:O42)</f>
        <v>100557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4659</v>
      </c>
      <c r="O44" s="16">
        <v>5297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4938</v>
      </c>
      <c r="O45" s="16">
        <v>4616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v>3621</v>
      </c>
      <c r="O46" s="16">
        <v>3604</v>
      </c>
    </row>
    <row r="47" spans="3:27" x14ac:dyDescent="0.2">
      <c r="E47" s="13" t="s">
        <v>78</v>
      </c>
      <c r="F47" s="16"/>
      <c r="G47" s="16"/>
      <c r="H47" s="16"/>
      <c r="I47" s="16"/>
      <c r="J47" s="16"/>
      <c r="K47" s="16"/>
      <c r="L47" s="16"/>
      <c r="M47" s="16"/>
      <c r="N47" s="18"/>
      <c r="O47" s="18"/>
    </row>
    <row r="48" spans="3:27" x14ac:dyDescent="0.2">
      <c r="E48" s="5" t="s">
        <v>79</v>
      </c>
      <c r="F48" s="16"/>
      <c r="G48" s="16"/>
      <c r="H48" s="16"/>
      <c r="I48" s="16"/>
      <c r="J48" s="16"/>
      <c r="K48" s="16"/>
      <c r="L48" s="16"/>
      <c r="M48" s="16"/>
      <c r="N48" s="17">
        <f>SUM(N44:N47)</f>
        <v>13218</v>
      </c>
      <c r="O48" s="17">
        <f>SUM(O44:O47)</f>
        <v>13517</v>
      </c>
    </row>
    <row r="49" spans="5:15" ht="13.5" thickBot="1" x14ac:dyDescent="0.25">
      <c r="E49" s="14" t="s">
        <v>34</v>
      </c>
      <c r="F49" s="16"/>
      <c r="G49" s="16"/>
      <c r="H49" s="16"/>
      <c r="I49" s="16"/>
      <c r="J49" s="16"/>
      <c r="K49" s="16"/>
      <c r="L49" s="16"/>
      <c r="M49" s="16"/>
      <c r="N49" s="20">
        <f>+N48+N43</f>
        <v>115333</v>
      </c>
      <c r="O49" s="20">
        <f>+O48+O43</f>
        <v>114074</v>
      </c>
    </row>
    <row r="50" spans="5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5:15" x14ac:dyDescent="0.2">
      <c r="E51" s="5" t="s">
        <v>82</v>
      </c>
      <c r="F51" s="16"/>
      <c r="G51" s="16"/>
      <c r="H51" s="16"/>
      <c r="I51" s="16"/>
      <c r="J51" s="16"/>
      <c r="K51" s="16"/>
      <c r="L51" s="16"/>
      <c r="M51" s="16"/>
      <c r="N51" s="17">
        <v>52934</v>
      </c>
      <c r="O51" s="17">
        <v>49995</v>
      </c>
    </row>
    <row r="52" spans="5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5:15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5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5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5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5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5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5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5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5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5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5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1" priority="7" operator="equal">
      <formula>TRUE</formula>
    </cfRule>
  </conditionalFormatting>
  <conditionalFormatting sqref="C35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2025-05-09T06:12:27Z</dcterms:modified>
</cp:coreProperties>
</file>