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nstantin/Documents/valuations/"/>
    </mc:Choice>
  </mc:AlternateContent>
  <xr:revisionPtr revIDLastSave="0" documentId="13_ncr:1_{A7979C5D-9AEE-9540-9AB1-59E39DC2CFA4}" xr6:coauthVersionLast="47" xr6:coauthVersionMax="47" xr10:uidLastSave="{00000000-0000-0000-0000-000000000000}"/>
  <bookViews>
    <workbookView xWindow="0" yWindow="880" windowWidth="36000" windowHeight="22500" xr2:uid="{1DE00C5E-CC04-084C-A667-A91B96B5EA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M4" i="1"/>
  <c r="L4" i="1"/>
  <c r="N17" i="1"/>
  <c r="M17" i="1"/>
  <c r="L17" i="1"/>
  <c r="N15" i="1"/>
  <c r="M15" i="1"/>
  <c r="L15" i="1"/>
  <c r="K15" i="1"/>
  <c r="J15" i="1"/>
  <c r="I15" i="1"/>
  <c r="H15" i="1"/>
  <c r="N14" i="1"/>
  <c r="M14" i="1"/>
  <c r="L14" i="1"/>
  <c r="K14" i="1"/>
  <c r="J14" i="1"/>
  <c r="I14" i="1"/>
  <c r="H14" i="1"/>
  <c r="N13" i="1"/>
  <c r="M13" i="1"/>
  <c r="L13" i="1"/>
  <c r="J13" i="1"/>
  <c r="I13" i="1"/>
  <c r="H13" i="1"/>
  <c r="G13" i="1"/>
  <c r="G15" i="1"/>
  <c r="G14" i="1"/>
  <c r="J7" i="1"/>
  <c r="J17" i="1" s="1"/>
  <c r="I7" i="1"/>
  <c r="I17" i="1" s="1"/>
  <c r="H7" i="1"/>
  <c r="H17" i="1" s="1"/>
  <c r="G7" i="1"/>
  <c r="G17" i="1" s="1"/>
  <c r="F7" i="1"/>
  <c r="E7" i="1"/>
  <c r="D7" i="1"/>
  <c r="C7" i="1"/>
  <c r="K7" i="1"/>
  <c r="K17" i="1" s="1"/>
  <c r="N6" i="1"/>
  <c r="N16" i="1" s="1"/>
  <c r="M6" i="1"/>
  <c r="M16" i="1" s="1"/>
  <c r="L6" i="1"/>
  <c r="L16" i="1" s="1"/>
  <c r="K6" i="1"/>
  <c r="K16" i="1" s="1"/>
  <c r="J6" i="1"/>
  <c r="J16" i="1" s="1"/>
  <c r="I6" i="1"/>
  <c r="I16" i="1" s="1"/>
  <c r="H6" i="1"/>
  <c r="H16" i="1" s="1"/>
  <c r="G6" i="1"/>
  <c r="G16" i="1" s="1"/>
  <c r="F6" i="1"/>
  <c r="E6" i="1"/>
  <c r="D6" i="1"/>
  <c r="C6" i="1"/>
  <c r="C2" i="1"/>
  <c r="D2" i="1" s="1"/>
  <c r="E2" i="1" s="1"/>
  <c r="F2" i="1" s="1"/>
  <c r="G2" i="1" s="1"/>
  <c r="H2" i="1" s="1"/>
  <c r="I2" i="1" s="1"/>
  <c r="J2" i="1" s="1"/>
  <c r="K2" i="1" s="1"/>
  <c r="K13" i="1" s="1"/>
</calcChain>
</file>

<file path=xl/sharedStrings.xml><?xml version="1.0" encoding="utf-8"?>
<sst xmlns="http://schemas.openxmlformats.org/spreadsheetml/2006/main" count="11" uniqueCount="9">
  <si>
    <t>2025E</t>
  </si>
  <si>
    <t>2026E</t>
  </si>
  <si>
    <t>2027E</t>
  </si>
  <si>
    <t>Net income margin</t>
  </si>
  <si>
    <t>Net income</t>
  </si>
  <si>
    <t>Revenue</t>
  </si>
  <si>
    <t>Revenue growth y-o-y</t>
  </si>
  <si>
    <t>Previous years revenue</t>
  </si>
  <si>
    <t>Increased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</si>
</sst>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-* #,##0\ _€_-;\-* #,##0\ _€_-;_-* &quot;-&quot;\ _€_-;_-@_-"/>
    <numFmt numFmtId="167" formatCode="_-* #,##0.0\ _€_-;\-* #,##0.0\ _€_-;_-* &quot;-&quot;?\ _€_-;_-@_-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7" fontId="2" fillId="0" borderId="0" xfId="0" applyNumberFormat="1" applyFont="1"/>
    <xf numFmtId="164" fontId="3" fillId="0" borderId="0" xfId="1" applyNumberFormat="1" applyFont="1"/>
    <xf numFmtId="165" fontId="2" fillId="0" borderId="0" xfId="0" applyNumberFormat="1" applyFont="1"/>
    <xf numFmtId="164" fontId="2" fillId="0" borderId="0" xfId="0" applyNumberFormat="1" applyFont="1"/>
    <xf numFmtId="167" fontId="2" fillId="0" borderId="0" xfId="0" applyNumberFormat="1" applyFont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Interactive Brokers ($IBKR)</a:t>
            </a:r>
          </a:p>
        </c:rich>
      </c:tx>
      <c:layout>
        <c:manualLayout>
          <c:xMode val="edge"/>
          <c:yMode val="edge"/>
          <c:x val="1.3795853812010022E-2"/>
          <c:y val="2.430555555555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3733127812031329"/>
          <c:y val="0.12731291035070288"/>
          <c:w val="0.78097776053717827"/>
          <c:h val="0.680487550420499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Sheet1!$F$14</c:f>
              <c:strCache>
                <c:ptCount val="1"/>
                <c:pt idx="0">
                  <c:v>Previous years revenue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Sheet1!$G$13:$N$13</c:f>
              <c:strCach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Sheet1!$G$14:$N$14</c:f>
              <c:numCache>
                <c:formatCode>_-* #,##0\ _€_-;\-* #,##0\ _€_-;_-* "-"\ _€_-;_-@_-</c:formatCode>
                <c:ptCount val="8"/>
                <c:pt idx="0">
                  <c:v>1997</c:v>
                </c:pt>
                <c:pt idx="1">
                  <c:v>2237</c:v>
                </c:pt>
                <c:pt idx="2">
                  <c:v>2751</c:v>
                </c:pt>
                <c:pt idx="3">
                  <c:v>3167</c:v>
                </c:pt>
                <c:pt idx="4">
                  <c:v>4420</c:v>
                </c:pt>
                <c:pt idx="5">
                  <c:v>5200</c:v>
                </c:pt>
                <c:pt idx="6">
                  <c:v>5415</c:v>
                </c:pt>
                <c:pt idx="7">
                  <c:v>5662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A-6C4E-B1A2-A6E541DD5FAD}"/>
            </c:ext>
          </c:extLst>
        </c:ser>
        <c:ser>
          <c:idx val="1"/>
          <c:order val="1"/>
          <c:tx>
            <c:strRef>
              <c:f>Sheet1!$F$15</c:f>
              <c:strCache>
                <c:ptCount val="1"/>
                <c:pt idx="0">
                  <c:v>Increased revenue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Sheet1!$G$13:$N$13</c:f>
              <c:strCach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Sheet1!$G$15:$N$15</c:f>
              <c:numCache>
                <c:formatCode>_-* #,##0\ _€_-;\-* #,##0\ _€_-;_-* "-"\ _€_-;_-@_-</c:formatCode>
                <c:ptCount val="8"/>
                <c:pt idx="0">
                  <c:v>240</c:v>
                </c:pt>
                <c:pt idx="1">
                  <c:v>514</c:v>
                </c:pt>
                <c:pt idx="2">
                  <c:v>416</c:v>
                </c:pt>
                <c:pt idx="3">
                  <c:v>1253</c:v>
                </c:pt>
                <c:pt idx="4">
                  <c:v>780</c:v>
                </c:pt>
                <c:pt idx="5">
                  <c:v>215</c:v>
                </c:pt>
                <c:pt idx="6">
                  <c:v>247</c:v>
                </c:pt>
                <c:pt idx="7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A-6C4E-B1A2-A6E541DD5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4316336"/>
        <c:axId val="1884150288"/>
      </c:barChart>
      <c:lineChart>
        <c:grouping val="standard"/>
        <c:varyColors val="0"/>
        <c:ser>
          <c:idx val="2"/>
          <c:order val="2"/>
          <c:tx>
            <c:strRef>
              <c:f>Sheet1!$F$16</c:f>
              <c:strCache>
                <c:ptCount val="1"/>
                <c:pt idx="0">
                  <c:v>Revenue growth y-o-y</c:v>
                </c:pt>
              </c:strCache>
            </c:strRef>
          </c:tx>
          <c:spPr>
            <a:ln w="15875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5"/>
            <c:marker>
              <c:symbol val="diamond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39A-6C4E-B1A2-A6E541DD5FAD}"/>
              </c:ext>
            </c:extLst>
          </c:dPt>
          <c:dPt>
            <c:idx val="6"/>
            <c:marker>
              <c:symbol val="diamond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9A-6C4E-B1A2-A6E541DD5FAD}"/>
              </c:ext>
            </c:extLst>
          </c:dPt>
          <c:dPt>
            <c:idx val="7"/>
            <c:marker>
              <c:symbol val="diamond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39A-6C4E-B1A2-A6E541DD5FAD}"/>
              </c:ext>
            </c:extLst>
          </c:dPt>
          <c:dLbls>
            <c:dLbl>
              <c:idx val="5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139A-6C4E-B1A2-A6E541DD5FAD}"/>
                </c:ext>
              </c:extLst>
            </c:dLbl>
            <c:dLbl>
              <c:idx val="6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39A-6C4E-B1A2-A6E541DD5FAD}"/>
                </c:ext>
              </c:extLst>
            </c:dLbl>
            <c:dLbl>
              <c:idx val="7"/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139A-6C4E-B1A2-A6E541DD5FAD}"/>
                </c:ext>
              </c:extLst>
            </c:dLbl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Sheet1!$G$13:$N$13</c:f>
              <c:strCach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Sheet1!$G$16:$N$16</c:f>
              <c:numCache>
                <c:formatCode>0.0%</c:formatCode>
                <c:ptCount val="8"/>
                <c:pt idx="0">
                  <c:v>0.1201802704056083</c:v>
                </c:pt>
                <c:pt idx="1">
                  <c:v>0.2297720160929817</c:v>
                </c:pt>
                <c:pt idx="2">
                  <c:v>0.1512177390039986</c:v>
                </c:pt>
                <c:pt idx="3">
                  <c:v>0.39564256394063779</c:v>
                </c:pt>
                <c:pt idx="4">
                  <c:v>0.17647058823529416</c:v>
                </c:pt>
                <c:pt idx="5">
                  <c:v>4.1346153846153921E-2</c:v>
                </c:pt>
                <c:pt idx="6">
                  <c:v>4.5614035087719218E-2</c:v>
                </c:pt>
                <c:pt idx="7">
                  <c:v>7.788767220063586E-2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A-6C4E-B1A2-A6E541DD5FAD}"/>
            </c:ext>
          </c:extLst>
        </c:ser>
        <c:ser>
          <c:idx val="3"/>
          <c:order val="3"/>
          <c:tx>
            <c:strRef>
              <c:f>Sheet1!$F$17</c:f>
              <c:strCache>
                <c:ptCount val="1"/>
                <c:pt idx="0">
                  <c:v>Net income margin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Sheet1!$G$13:$N$13</c:f>
              <c:strCach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2025E</c:v>
                </c:pt>
                <c:pt idx="6">
                  <c:v>2026E</c:v>
                </c:pt>
                <c:pt idx="7">
                  <c:v>2027E</c:v>
                </c:pt>
              </c:strCache>
            </c:strRef>
          </c:cat>
          <c:val>
            <c:numRef>
              <c:f>Sheet1!$G$17:$N$17</c:f>
              <c:numCache>
                <c:formatCode>0.0%</c:formatCode>
                <c:ptCount val="8"/>
                <c:pt idx="0">
                  <c:v>8.7170317389360749E-2</c:v>
                </c:pt>
                <c:pt idx="1">
                  <c:v>0.11195928753180662</c:v>
                </c:pt>
                <c:pt idx="2">
                  <c:v>0.11998736975055257</c:v>
                </c:pt>
                <c:pt idx="3">
                  <c:v>0.13574660633484162</c:v>
                </c:pt>
                <c:pt idx="4">
                  <c:v>0.1451923076923077</c:v>
                </c:pt>
                <c:pt idx="5">
                  <c:v>0.14699999999999999</c:v>
                </c:pt>
                <c:pt idx="6">
                  <c:v>0.152</c:v>
                </c:pt>
                <c:pt idx="7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A-6C4E-B1A2-A6E541DD5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62080"/>
        <c:axId val="1218659104"/>
      </c:lineChart>
      <c:catAx>
        <c:axId val="18443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4150288"/>
        <c:crosses val="autoZero"/>
        <c:auto val="1"/>
        <c:lblAlgn val="ctr"/>
        <c:lblOffset val="100"/>
        <c:noMultiLvlLbl val="0"/>
      </c:catAx>
      <c:valAx>
        <c:axId val="18841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$bn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_-* #,##0\ _€_-;\-* #,##0\ _€_-;_-* &quot;-&quot;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44316336"/>
        <c:crosses val="autoZero"/>
        <c:crossBetween val="between"/>
      </c:valAx>
      <c:valAx>
        <c:axId val="121865910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18662080"/>
        <c:crosses val="max"/>
        <c:crossBetween val="between"/>
      </c:valAx>
      <c:catAx>
        <c:axId val="121866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8659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34147314243E-2"/>
          <c:y val="0.86312706019972518"/>
          <c:w val="0.89999988155133237"/>
          <c:h val="5.8594176124829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183159</xdr:colOff>
      <xdr:row>18</xdr:row>
      <xdr:rowOff>188298</xdr:rowOff>
    </xdr:from>
    <xdr:to>
      <xdr:col>13</xdr:col>
      <xdr:colOff>284759</xdr:colOff>
      <xdr:row>36</xdr:row>
      <xdr:rowOff>188297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5F1F98-175A-058A-58A3-C63A00EE4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0.92659</cdr:y>
    </cdr:from>
    <cdr:to>
      <cdr:x>0.37226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E513124-2C46-F9EE-A1B2-DF005F364A42}"/>
            </a:ext>
          </a:extLst>
        </cdr:cNvPr>
        <cdr:cNvSpPr/>
      </cdr:nvSpPr>
      <cdr:spPr>
        <a:xfrm xmlns:a="http://schemas.openxmlformats.org/drawingml/2006/main">
          <a:off x="0" y="3428266"/>
          <a:ext cx="2180291" cy="2716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15000"/>
              <a:alpha val="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GB" sz="900" i="1" kern="1200">
              <a:solidFill>
                <a:schemeClr val="tx1"/>
              </a:solidFill>
            </a:rPr>
            <a:t>Source: Koyfin,</a:t>
          </a:r>
          <a:r>
            <a:rPr lang="en-GB" sz="900" i="1" kern="1200" baseline="0">
              <a:solidFill>
                <a:schemeClr val="tx1"/>
              </a:solidFill>
            </a:rPr>
            <a:t> YieldGuy analysis</a:t>
          </a:r>
          <a:endParaRPr lang="en-GB" sz="900" i="1" kern="1200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C9D2-74F2-DC4A-807E-6FB57C08D23B}">
  <dimension ref="A2:N17"/>
  <sheetViews>
    <sheetView tabSelected="1" zoomScale="131" workbookViewId="0">
      <selection activeCell="L5" sqref="L5"/>
    </sheetView>
  </sheetViews>
  <sheetFormatPr baseColWidth="10" defaultRowHeight="16" x14ac:dyDescent="0.2"/>
  <cols>
    <col min="1" max="1" width="18.5" style="1" bestFit="1" customWidth="1"/>
    <col min="2" max="16384" width="10.83203125" style="1"/>
  </cols>
  <sheetData>
    <row r="2" spans="1:14" x14ac:dyDescent="0.2">
      <c r="B2" s="1">
        <v>2015</v>
      </c>
      <c r="C2" s="1">
        <f>B2+1</f>
        <v>2016</v>
      </c>
      <c r="D2" s="1">
        <f t="shared" ref="D2:K2" si="0">C2+1</f>
        <v>2017</v>
      </c>
      <c r="E2" s="1">
        <f t="shared" si="0"/>
        <v>2018</v>
      </c>
      <c r="F2" s="1">
        <f t="shared" si="0"/>
        <v>2019</v>
      </c>
      <c r="G2" s="1">
        <f t="shared" si="0"/>
        <v>2020</v>
      </c>
      <c r="H2" s="1">
        <f t="shared" si="0"/>
        <v>2021</v>
      </c>
      <c r="I2" s="1">
        <f t="shared" si="0"/>
        <v>2022</v>
      </c>
      <c r="J2" s="1">
        <f t="shared" si="0"/>
        <v>2023</v>
      </c>
      <c r="K2" s="1">
        <f t="shared" si="0"/>
        <v>2024</v>
      </c>
      <c r="L2" s="2" t="s">
        <v>0</v>
      </c>
      <c r="M2" s="2" t="s">
        <v>1</v>
      </c>
      <c r="N2" s="2" t="s">
        <v>2</v>
      </c>
    </row>
    <row r="3" spans="1:14" x14ac:dyDescent="0.2">
      <c r="A3" s="1" t="s">
        <v>5</v>
      </c>
      <c r="B3" s="7">
        <v>1395</v>
      </c>
      <c r="C3" s="3">
        <v>1436</v>
      </c>
      <c r="D3" s="3">
        <v>1581</v>
      </c>
      <c r="E3" s="3">
        <v>1922</v>
      </c>
      <c r="F3" s="3">
        <v>1997</v>
      </c>
      <c r="G3" s="3">
        <v>2237</v>
      </c>
      <c r="H3" s="3">
        <v>2751</v>
      </c>
      <c r="I3" s="3">
        <v>3167</v>
      </c>
      <c r="J3" s="3">
        <v>4420</v>
      </c>
      <c r="K3" s="3">
        <v>5200</v>
      </c>
      <c r="L3" s="3">
        <v>5415</v>
      </c>
      <c r="M3" s="3">
        <v>5662</v>
      </c>
      <c r="N3" s="3">
        <v>6103</v>
      </c>
    </row>
    <row r="4" spans="1:14" x14ac:dyDescent="0.2">
      <c r="B4" s="3">
        <v>49</v>
      </c>
      <c r="C4" s="3">
        <v>84</v>
      </c>
      <c r="D4" s="3">
        <v>76</v>
      </c>
      <c r="E4" s="3">
        <v>169</v>
      </c>
      <c r="F4" s="3">
        <v>161</v>
      </c>
      <c r="G4" s="3">
        <v>195</v>
      </c>
      <c r="H4" s="3">
        <v>308</v>
      </c>
      <c r="I4" s="3">
        <v>380</v>
      </c>
      <c r="J4" s="3">
        <v>600</v>
      </c>
      <c r="K4" s="3">
        <v>755</v>
      </c>
      <c r="L4" s="3">
        <f>L3*L7</f>
        <v>796.005</v>
      </c>
      <c r="M4" s="3">
        <f>M3*M7</f>
        <v>860.62400000000002</v>
      </c>
      <c r="N4" s="3">
        <f>N3*N7</f>
        <v>964.274</v>
      </c>
    </row>
    <row r="6" spans="1:14" x14ac:dyDescent="0.2">
      <c r="A6" s="1" t="s">
        <v>6</v>
      </c>
      <c r="C6" s="4">
        <f>C3/B3-1</f>
        <v>2.9390681003584218E-2</v>
      </c>
      <c r="D6" s="4">
        <f>D3/C3-1</f>
        <v>0.10097493036211702</v>
      </c>
      <c r="E6" s="4">
        <f>E3/D3-1</f>
        <v>0.21568627450980382</v>
      </c>
      <c r="F6" s="4">
        <f>F3/E3-1</f>
        <v>3.9021852237252963E-2</v>
      </c>
      <c r="G6" s="4">
        <f>G3/F3-1</f>
        <v>0.1201802704056083</v>
      </c>
      <c r="H6" s="4">
        <f>H3/G3-1</f>
        <v>0.2297720160929817</v>
      </c>
      <c r="I6" s="4">
        <f>I3/H3-1</f>
        <v>0.1512177390039986</v>
      </c>
      <c r="J6" s="4">
        <f>J3/I3-1</f>
        <v>0.39564256394063779</v>
      </c>
      <c r="K6" s="4">
        <f>K3/J3-1</f>
        <v>0.17647058823529416</v>
      </c>
      <c r="L6" s="4">
        <f>L3/K3-1</f>
        <v>4.1346153846153921E-2</v>
      </c>
      <c r="M6" s="4">
        <f>M3/L3-1</f>
        <v>4.5614035087719218E-2</v>
      </c>
      <c r="N6" s="4">
        <f>N3/M3-1</f>
        <v>7.788767220063586E-2</v>
      </c>
    </row>
    <row r="7" spans="1:14" x14ac:dyDescent="0.2">
      <c r="A7" s="1" t="s">
        <v>3</v>
      </c>
      <c r="C7" s="4">
        <f>C4/C3</f>
        <v>5.8495821727019497E-2</v>
      </c>
      <c r="D7" s="4">
        <f>D4/D3</f>
        <v>4.8070841239721697E-2</v>
      </c>
      <c r="E7" s="4">
        <f>E4/E3</f>
        <v>8.7929240374609779E-2</v>
      </c>
      <c r="F7" s="4">
        <f>F4/F3</f>
        <v>8.0620931397095641E-2</v>
      </c>
      <c r="G7" s="4">
        <f>G4/G3</f>
        <v>8.7170317389360749E-2</v>
      </c>
      <c r="H7" s="4">
        <f>H4/H3</f>
        <v>0.11195928753180662</v>
      </c>
      <c r="I7" s="4">
        <f>I4/I3</f>
        <v>0.11998736975055257</v>
      </c>
      <c r="J7" s="4">
        <f>J4/J3</f>
        <v>0.13574660633484162</v>
      </c>
      <c r="K7" s="4">
        <f>K4/K3</f>
        <v>0.1451923076923077</v>
      </c>
      <c r="L7" s="4">
        <v>0.14699999999999999</v>
      </c>
      <c r="M7" s="4">
        <v>0.152</v>
      </c>
      <c r="N7" s="4">
        <v>0.158</v>
      </c>
    </row>
    <row r="11" spans="1:14" x14ac:dyDescent="0.2">
      <c r="A11" s="1" t="s">
        <v>4</v>
      </c>
    </row>
    <row r="13" spans="1:14" x14ac:dyDescent="0.2">
      <c r="G13" s="1">
        <f>G2</f>
        <v>2020</v>
      </c>
      <c r="H13" s="1">
        <f t="shared" ref="H13:N13" si="1">H2</f>
        <v>2021</v>
      </c>
      <c r="I13" s="1">
        <f t="shared" si="1"/>
        <v>2022</v>
      </c>
      <c r="J13" s="1">
        <f t="shared" si="1"/>
        <v>2023</v>
      </c>
      <c r="K13" s="1">
        <f t="shared" si="1"/>
        <v>2024</v>
      </c>
      <c r="L13" s="2" t="str">
        <f t="shared" si="1"/>
        <v>2025E</v>
      </c>
      <c r="M13" s="2" t="str">
        <f t="shared" si="1"/>
        <v>2026E</v>
      </c>
      <c r="N13" s="2" t="str">
        <f t="shared" si="1"/>
        <v>2027E</v>
      </c>
    </row>
    <row r="14" spans="1:14" x14ac:dyDescent="0.2">
      <c r="F14" s="1" t="s">
        <v>7</v>
      </c>
      <c r="G14" s="5">
        <f>F3</f>
        <v>1997</v>
      </c>
      <c r="H14" s="5">
        <f t="shared" ref="H14:N14" si="2">G3</f>
        <v>2237</v>
      </c>
      <c r="I14" s="5">
        <f t="shared" si="2"/>
        <v>2751</v>
      </c>
      <c r="J14" s="5">
        <f t="shared" si="2"/>
        <v>3167</v>
      </c>
      <c r="K14" s="5">
        <f t="shared" si="2"/>
        <v>4420</v>
      </c>
      <c r="L14" s="5">
        <f t="shared" si="2"/>
        <v>5200</v>
      </c>
      <c r="M14" s="5">
        <f t="shared" si="2"/>
        <v>5415</v>
      </c>
      <c r="N14" s="5">
        <f t="shared" si="2"/>
        <v>5662</v>
      </c>
    </row>
    <row r="15" spans="1:14" x14ac:dyDescent="0.2">
      <c r="F15" s="1" t="s">
        <v>8</v>
      </c>
      <c r="G15" s="5">
        <f>G3-F3</f>
        <v>240</v>
      </c>
      <c r="H15" s="5">
        <f t="shared" ref="H15:N15" si="3">H3-G3</f>
        <v>514</v>
      </c>
      <c r="I15" s="5">
        <f t="shared" si="3"/>
        <v>416</v>
      </c>
      <c r="J15" s="5">
        <f t="shared" si="3"/>
        <v>1253</v>
      </c>
      <c r="K15" s="5">
        <f t="shared" si="3"/>
        <v>780</v>
      </c>
      <c r="L15" s="5">
        <f t="shared" si="3"/>
        <v>215</v>
      </c>
      <c r="M15" s="5">
        <f t="shared" si="3"/>
        <v>247</v>
      </c>
      <c r="N15" s="5">
        <f t="shared" si="3"/>
        <v>441</v>
      </c>
    </row>
    <row r="16" spans="1:14" x14ac:dyDescent="0.2">
      <c r="F16" s="1" t="s">
        <v>6</v>
      </c>
      <c r="G16" s="6">
        <f>G6</f>
        <v>0.1201802704056083</v>
      </c>
      <c r="H16" s="6">
        <f>H6</f>
        <v>0.2297720160929817</v>
      </c>
      <c r="I16" s="6">
        <f>I6</f>
        <v>0.1512177390039986</v>
      </c>
      <c r="J16" s="6">
        <f>J6</f>
        <v>0.39564256394063779</v>
      </c>
      <c r="K16" s="6">
        <f>K6</f>
        <v>0.17647058823529416</v>
      </c>
      <c r="L16" s="6">
        <f>L6</f>
        <v>4.1346153846153921E-2</v>
      </c>
      <c r="M16" s="6">
        <f>M6</f>
        <v>4.5614035087719218E-2</v>
      </c>
      <c r="N16" s="6">
        <f>N6</f>
        <v>7.788767220063586E-2</v>
      </c>
    </row>
    <row r="17" spans="6:14" x14ac:dyDescent="0.2">
      <c r="F17" s="1" t="s">
        <v>3</v>
      </c>
      <c r="G17" s="6">
        <f>G7</f>
        <v>8.7170317389360749E-2</v>
      </c>
      <c r="H17" s="6">
        <f>H7</f>
        <v>0.11195928753180662</v>
      </c>
      <c r="I17" s="6">
        <f>I7</f>
        <v>0.11998736975055257</v>
      </c>
      <c r="J17" s="6">
        <f>J7</f>
        <v>0.13574660633484162</v>
      </c>
      <c r="K17" s="6">
        <f>K7</f>
        <v>0.1451923076923077</v>
      </c>
      <c r="L17" s="6">
        <f>L7</f>
        <v>0.14699999999999999</v>
      </c>
      <c r="M17" s="6">
        <f>M7</f>
        <v>0.152</v>
      </c>
      <c r="N17" s="6">
        <f>N7</f>
        <v>0.158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Kloepfer</dc:creator>
  <cp:lastModifiedBy>Konstantin Kloepfer</cp:lastModifiedBy>
  <dcterms:created xsi:type="dcterms:W3CDTF">2025-04-20T16:35:05Z</dcterms:created>
  <dcterms:modified xsi:type="dcterms:W3CDTF">2025-04-25T05:25:38Z</dcterms:modified>
</cp:coreProperties>
</file>