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5BB497B7-F636-4941-A63C-9C3A7367A6F6}" xr6:coauthVersionLast="47" xr6:coauthVersionMax="47" xr10:uidLastSave="{00000000-0000-0000-0000-000000000000}"/>
  <bookViews>
    <workbookView xWindow="-105" yWindow="0" windowWidth="2760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6" i="10" l="1"/>
  <c r="Q66" i="10"/>
  <c r="R64" i="10"/>
  <c r="R62" i="10"/>
  <c r="Q62" i="10"/>
  <c r="R61" i="10"/>
  <c r="Q61" i="10"/>
  <c r="R55" i="10"/>
  <c r="Q55" i="10"/>
  <c r="R57" i="10"/>
  <c r="Q57" i="10"/>
  <c r="R53" i="10"/>
  <c r="Q53" i="10"/>
  <c r="R47" i="10"/>
  <c r="Q47" i="10"/>
  <c r="R44" i="10"/>
  <c r="Q44" i="10"/>
  <c r="R41" i="10"/>
  <c r="Q41" i="10"/>
  <c r="O65" i="10"/>
  <c r="R65" i="10" s="1"/>
  <c r="L65" i="10"/>
  <c r="G65" i="10"/>
  <c r="F65" i="10"/>
  <c r="O64" i="10"/>
  <c r="N64" i="10"/>
  <c r="M64" i="10"/>
  <c r="M65" i="10" s="1"/>
  <c r="L64" i="10"/>
  <c r="K64" i="10"/>
  <c r="J64" i="10"/>
  <c r="J65" i="10" s="1"/>
  <c r="I64" i="10"/>
  <c r="I65" i="10" s="1"/>
  <c r="H64" i="10"/>
  <c r="H65" i="10" s="1"/>
  <c r="G64" i="10"/>
  <c r="F64" i="10"/>
  <c r="Q64" i="10" s="1"/>
  <c r="F63" i="10"/>
  <c r="Q63" i="10" s="1"/>
  <c r="G63" i="10"/>
  <c r="H63" i="10"/>
  <c r="I63" i="10"/>
  <c r="J63" i="10"/>
  <c r="K63" i="10"/>
  <c r="K65" i="10" s="1"/>
  <c r="L63" i="10"/>
  <c r="M63" i="10"/>
  <c r="N63" i="10"/>
  <c r="N65" i="10" s="1"/>
  <c r="O63" i="10"/>
  <c r="R63" i="10" s="1"/>
  <c r="O48" i="10"/>
  <c r="N48" i="10"/>
  <c r="M48" i="10"/>
  <c r="L48" i="10"/>
  <c r="K48" i="10"/>
  <c r="J48" i="10"/>
  <c r="I48" i="10"/>
  <c r="H48" i="10"/>
  <c r="G48" i="10"/>
  <c r="O42" i="10"/>
  <c r="N42" i="10"/>
  <c r="M42" i="10"/>
  <c r="L42" i="10"/>
  <c r="K42" i="10"/>
  <c r="J42" i="10"/>
  <c r="I42" i="10"/>
  <c r="H42" i="10"/>
  <c r="G42" i="10"/>
  <c r="O45" i="10"/>
  <c r="N45" i="10"/>
  <c r="M45" i="10"/>
  <c r="L45" i="10"/>
  <c r="K45" i="10"/>
  <c r="J45" i="10"/>
  <c r="I45" i="10"/>
  <c r="H45" i="10"/>
  <c r="G45" i="10"/>
  <c r="O59" i="10"/>
  <c r="R59" i="10" s="1"/>
  <c r="N59" i="10"/>
  <c r="M59" i="10"/>
  <c r="L59" i="10"/>
  <c r="K59" i="10"/>
  <c r="J59" i="10"/>
  <c r="I59" i="10"/>
  <c r="H59" i="10"/>
  <c r="G59" i="10"/>
  <c r="F59" i="10"/>
  <c r="O56" i="10"/>
  <c r="R56" i="10" s="1"/>
  <c r="N56" i="10"/>
  <c r="M56" i="10"/>
  <c r="L56" i="10"/>
  <c r="K56" i="10"/>
  <c r="J56" i="10"/>
  <c r="I56" i="10"/>
  <c r="H56" i="10"/>
  <c r="G56" i="10"/>
  <c r="F56" i="10"/>
  <c r="E50" i="10"/>
  <c r="E51" i="10"/>
  <c r="F16" i="10"/>
  <c r="Q25" i="10"/>
  <c r="R25" i="10"/>
  <c r="G16" i="10"/>
  <c r="H16" i="10"/>
  <c r="I16" i="10"/>
  <c r="J16" i="10"/>
  <c r="K16" i="10"/>
  <c r="L16" i="10"/>
  <c r="F17" i="10"/>
  <c r="G17" i="10"/>
  <c r="H17" i="10"/>
  <c r="I17" i="10"/>
  <c r="J17" i="10"/>
  <c r="K17" i="10"/>
  <c r="L17" i="10"/>
  <c r="M17" i="10"/>
  <c r="N17" i="10"/>
  <c r="O17" i="10"/>
  <c r="E38" i="10"/>
  <c r="L14" i="10"/>
  <c r="K14" i="10"/>
  <c r="J14" i="10"/>
  <c r="I14" i="10"/>
  <c r="H14" i="10"/>
  <c r="G14" i="10"/>
  <c r="F14" i="10"/>
  <c r="L28" i="10"/>
  <c r="K28" i="10"/>
  <c r="J28" i="10"/>
  <c r="I28" i="10"/>
  <c r="H28" i="10"/>
  <c r="G28" i="10"/>
  <c r="F28" i="10"/>
  <c r="E39" i="10"/>
  <c r="E8" i="10"/>
  <c r="Q56" i="10" l="1"/>
  <c r="Q65" i="10"/>
  <c r="Q59" i="10"/>
  <c r="J18" i="10"/>
  <c r="J20" i="10" s="1"/>
  <c r="J29" i="10" s="1"/>
  <c r="F18" i="10"/>
  <c r="F20" i="10" s="1"/>
  <c r="F29" i="10" s="1"/>
  <c r="I18" i="10"/>
  <c r="I20" i="10" s="1"/>
  <c r="I29" i="10" s="1"/>
  <c r="L18" i="10"/>
  <c r="L20" i="10" s="1"/>
  <c r="L29" i="10" s="1"/>
  <c r="G18" i="10"/>
  <c r="G20" i="10" s="1"/>
  <c r="G23" i="10" s="1"/>
  <c r="G26" i="10" s="1"/>
  <c r="H18" i="10"/>
  <c r="H20" i="10" s="1"/>
  <c r="H23" i="10" s="1"/>
  <c r="H26" i="10" s="1"/>
  <c r="K18" i="10"/>
  <c r="K20" i="10" s="1"/>
  <c r="K29" i="10" s="1"/>
  <c r="Q17" i="10"/>
  <c r="Q11" i="10"/>
  <c r="R11" i="10"/>
  <c r="Q22" i="10"/>
  <c r="R22" i="10"/>
  <c r="Q16" i="10"/>
  <c r="R16" i="10"/>
  <c r="M28" i="10"/>
  <c r="O14" i="10"/>
  <c r="N14" i="10"/>
  <c r="N18" i="10" s="1"/>
  <c r="N20" i="10" s="1"/>
  <c r="N23" i="10" s="1"/>
  <c r="M14" i="10"/>
  <c r="R19" i="10"/>
  <c r="Q19" i="10"/>
  <c r="J23" i="10" l="1"/>
  <c r="J26" i="10" s="1"/>
  <c r="L23" i="10"/>
  <c r="L26" i="10" s="1"/>
  <c r="I23" i="10"/>
  <c r="I26" i="10" s="1"/>
  <c r="F23" i="10"/>
  <c r="F26" i="10" s="1"/>
  <c r="F31" i="10" s="1"/>
  <c r="N26" i="10"/>
  <c r="N36" i="10"/>
  <c r="G29" i="10"/>
  <c r="K23" i="10"/>
  <c r="H29" i="10"/>
  <c r="G30" i="10"/>
  <c r="H30" i="10"/>
  <c r="R17" i="10"/>
  <c r="O18" i="10"/>
  <c r="O20" i="10" s="1"/>
  <c r="O23" i="10" s="1"/>
  <c r="M18" i="10"/>
  <c r="M20" i="10" s="1"/>
  <c r="M23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8" i="10"/>
  <c r="N28" i="10"/>
  <c r="N29" i="10"/>
  <c r="D5" i="10"/>
  <c r="D3" i="10"/>
  <c r="A3" i="4"/>
  <c r="A1" i="4"/>
  <c r="A3" i="2"/>
  <c r="A1" i="2"/>
  <c r="A2" i="3"/>
  <c r="A2" i="2" s="1"/>
  <c r="J30" i="10" l="1"/>
  <c r="L30" i="10"/>
  <c r="I30" i="10"/>
  <c r="F30" i="10"/>
  <c r="K30" i="10"/>
  <c r="K26" i="10"/>
  <c r="L31" i="10" s="1"/>
  <c r="M36" i="10"/>
  <c r="M26" i="10"/>
  <c r="M31" i="10" s="1"/>
  <c r="O26" i="10"/>
  <c r="O36" i="10"/>
  <c r="H31" i="10"/>
  <c r="I31" i="10"/>
  <c r="J31" i="10"/>
  <c r="G31" i="10"/>
  <c r="R18" i="10"/>
  <c r="Q18" i="10"/>
  <c r="M29" i="10"/>
  <c r="M30" i="10"/>
  <c r="R21" i="10"/>
  <c r="Q21" i="10"/>
  <c r="A2" i="4"/>
  <c r="D4" i="10"/>
  <c r="A2" i="1"/>
  <c r="A3" i="1"/>
  <c r="A1" i="3"/>
  <c r="K31" i="10" l="1"/>
  <c r="N30" i="10"/>
  <c r="I36" i="10"/>
  <c r="K36" i="10"/>
  <c r="J36" i="10"/>
  <c r="H36" i="10"/>
  <c r="G36" i="10"/>
  <c r="O29" i="10"/>
  <c r="R20" i="10"/>
  <c r="Q20" i="10"/>
  <c r="A1" i="1"/>
  <c r="N31" i="10" l="1"/>
  <c r="L36" i="10"/>
  <c r="R23" i="10"/>
  <c r="O30" i="10"/>
  <c r="Q23" i="10"/>
  <c r="F36" i="10"/>
  <c r="O31" i="10" l="1"/>
  <c r="R26" i="10"/>
  <c r="Q26" i="10"/>
  <c r="C36" i="10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<sst xmlns="http://schemas.openxmlformats.org/spreadsheetml/2006/main" count="127" uniqueCount="103">
  <si>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</si>
  <si>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</si>
  <si>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</si>
  <si>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</si>
  <si>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</si>
  <si>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</si>
  <si>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</si>
  <si>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</si>
  <si>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</si>
  <si>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</si>
  <si>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</si>
  <si>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</si>
  <si>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</si>
  <si>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</si>
  <si>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</si>
  <si>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</si>
  <si>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</si>
  <si>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</si>
  <si>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</si>
  <si>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</si>
  <si>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</si>
  <si>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</si>
  <si>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</si>
  <si>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</si>
  <si>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</si>
  <si>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</si>
  <si>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</si>
  <si>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</si>
  <si>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</si>
  <si>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</si>
  <si>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</si>
  <si>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</si>
  <si>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</si>
  <si>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</si>
  <si>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</si>
  <si>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</si>
  <si>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</si>
  <si>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</si>
  <si>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</si>
  <si>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</si>
  <si>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</si>
  <si>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</si>
  <si>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</si>
  <si>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</si>
  <si>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</si>
  <si>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</si>
  <si>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</si>
  <si>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</si>
  <si>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</si>
  <si>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</si>
  <si>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</si>
  <si>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</si>
  <si>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</si>
  <si>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</si>
  <si>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</si>
  <si>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</si>
  <si>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</si>
  <si>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</si>
  <si>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</si>
  <si>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</si>
  <si>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</si>
  <si>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</si>
  <si>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</si>
  <si>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</si>
  <si>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</si>
  <si>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</si>
  <si>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</si>
  <si>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</si>
  <si>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</si>
  <si>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</si>
  <si>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</si>
  <si>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</si>
  <si>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</si>
  <si>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</si>
  <si>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Equity</t>
  </si>
  <si>
    <t>Income from associates</t>
  </si>
  <si>
    <t>FY15</t>
  </si>
  <si>
    <t>FY16</t>
  </si>
  <si>
    <t>FY17</t>
  </si>
  <si>
    <t>FY18</t>
  </si>
  <si>
    <t>FY19</t>
  </si>
  <si>
    <t>Dec 21</t>
  </si>
  <si>
    <t>Dec 20</t>
  </si>
  <si>
    <t>Dec 19</t>
  </si>
  <si>
    <t>Dec 18</t>
  </si>
  <si>
    <t>Dec 17</t>
  </si>
  <si>
    <t>Dec 16</t>
  </si>
  <si>
    <t>Dec 15</t>
  </si>
  <si>
    <t>Koyfin</t>
  </si>
  <si>
    <t>AR</t>
  </si>
  <si>
    <t>Minority interest</t>
  </si>
  <si>
    <t>CFFO</t>
  </si>
  <si>
    <t>FCF</t>
  </si>
  <si>
    <t>CFFin</t>
  </si>
  <si>
    <t>Long term debt issued</t>
  </si>
  <si>
    <t>Long term debt paid</t>
  </si>
  <si>
    <t>Net long term debt</t>
  </si>
  <si>
    <t>Other</t>
  </si>
  <si>
    <t>CF Investing</t>
  </si>
  <si>
    <t xml:space="preserve">CapEx </t>
  </si>
  <si>
    <t>Long term debt</t>
  </si>
  <si>
    <t>yoy change</t>
  </si>
  <si>
    <t>Div. + Repurchase +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</si>
</sst>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6" formatCode="0.0%;\(0.0%\)"/>
    <numFmt numFmtId="169" formatCode="_(* #,##0.00_);_(* \(#,##0.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6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164" fontId="0" fillId="0" borderId="2" xfId="0" applyNumberFormat="1" applyFont="1" applyBorder="1"/>
    <xf numFmtId="164" fontId="6" fillId="0" borderId="0" xfId="0" applyNumberFormat="1" applyFont="1"/>
    <xf numFmtId="169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1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14" sqref="G1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0" t="s">
        <v>57</v>
      </c>
    </row>
    <row r="8" spans="1:11" x14ac:dyDescent="0.2">
      <c r="B8" t="s">
        <v>17</v>
      </c>
      <c r="E8" s="10" t="s">
        <v>56</v>
      </c>
    </row>
    <row r="9" spans="1:11" x14ac:dyDescent="0.2">
      <c r="B9" t="s">
        <v>21</v>
      </c>
      <c r="E9" s="10" t="s">
        <v>58</v>
      </c>
    </row>
    <row r="10" spans="1:11" x14ac:dyDescent="0.2">
      <c r="B10" t="s">
        <v>22</v>
      </c>
      <c r="E10" s="10" t="s">
        <v>59</v>
      </c>
    </row>
    <row r="11" spans="1:11" x14ac:dyDescent="0.2">
      <c r="B11" t="s">
        <v>18</v>
      </c>
      <c r="E11" s="10" t="s">
        <v>60</v>
      </c>
    </row>
    <row r="12" spans="1:11" x14ac:dyDescent="0.2">
      <c r="B12" t="s">
        <v>20</v>
      </c>
      <c r="E12" s="11">
        <v>46022</v>
      </c>
    </row>
    <row r="13" spans="1:11" x14ac:dyDescent="0.2">
      <c r="B13" t="s">
        <v>54</v>
      </c>
      <c r="E13" s="43" t="s">
        <v>61</v>
      </c>
    </row>
    <row r="14" spans="1:11" x14ac:dyDescent="0.2">
      <c r="B14" t="s">
        <v>35</v>
      </c>
      <c r="E14" s="10" t="s">
        <v>62</v>
      </c>
    </row>
    <row r="16" spans="1:11" x14ac:dyDescent="0.2">
      <c r="B16" s="5" t="s">
        <v>47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46</v>
      </c>
    </row>
    <row r="18" spans="2:11" x14ac:dyDescent="0.2">
      <c r="B18" t="s">
        <v>48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50</v>
      </c>
    </row>
    <row r="22" spans="2:11" x14ac:dyDescent="0.2">
      <c r="B22" t="s">
        <v>51</v>
      </c>
      <c r="E22" s="42"/>
    </row>
    <row r="23" spans="2:11" x14ac:dyDescent="0.2">
      <c r="B23" t="s">
        <v>52</v>
      </c>
      <c r="E23" s="42"/>
    </row>
    <row r="24" spans="2:11" x14ac:dyDescent="0.2">
      <c r="B24" t="s">
        <v>53</v>
      </c>
      <c r="E24" s="10"/>
    </row>
    <row r="25" spans="2:11" x14ac:dyDescent="0.2">
      <c r="B25" t="s">
        <v>55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740"/>
  <sheetViews>
    <sheetView showGridLines="0" tabSelected="1" topLeftCell="B19" zoomScale="130" zoomScaleNormal="130" workbookViewId="0">
      <selection activeCell="E37" sqref="E3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29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4" t="b">
        <f>AND(C:C)</f>
        <v>0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British American Tobacco p.l.c.: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BAT - P&amp;L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89</v>
      </c>
      <c r="O8" t="s">
        <v>89</v>
      </c>
      <c r="Q8" s="33" t="s">
        <v>43</v>
      </c>
      <c r="R8" s="32"/>
      <c r="T8" s="30" t="s">
        <v>37</v>
      </c>
    </row>
    <row r="9" spans="2:20" x14ac:dyDescent="0.2">
      <c r="E9" s="9" t="str">
        <f>+Input!$E$14</f>
        <v>£m</v>
      </c>
      <c r="F9" s="31" t="s">
        <v>76</v>
      </c>
      <c r="G9" s="31" t="s">
        <v>77</v>
      </c>
      <c r="H9" s="31" t="s">
        <v>78</v>
      </c>
      <c r="I9" s="31" t="s">
        <v>79</v>
      </c>
      <c r="J9" s="31" t="s">
        <v>80</v>
      </c>
      <c r="K9" s="31" t="s">
        <v>42</v>
      </c>
      <c r="L9" s="31" t="s">
        <v>41</v>
      </c>
      <c r="M9" s="31" t="s">
        <v>40</v>
      </c>
      <c r="N9" s="31" t="s">
        <v>39</v>
      </c>
      <c r="O9" s="31" t="s">
        <v>38</v>
      </c>
      <c r="Q9" s="32" t="s">
        <v>44</v>
      </c>
      <c r="R9" s="32" t="s">
        <v>45</v>
      </c>
    </row>
    <row r="10" spans="2:20" ht="3" customHeight="1" x14ac:dyDescent="0.2"/>
    <row r="11" spans="2:20" x14ac:dyDescent="0.2">
      <c r="E11" s="12" t="s">
        <v>23</v>
      </c>
      <c r="F11" s="15">
        <v>12536</v>
      </c>
      <c r="G11" s="15">
        <v>14130</v>
      </c>
      <c r="H11" s="15">
        <v>19564</v>
      </c>
      <c r="I11" s="15">
        <v>24492</v>
      </c>
      <c r="J11" s="15">
        <v>25877</v>
      </c>
      <c r="K11" s="15">
        <v>25776</v>
      </c>
      <c r="L11" s="15">
        <v>25684</v>
      </c>
      <c r="M11" s="15">
        <v>27655</v>
      </c>
      <c r="N11" s="15">
        <v>27283</v>
      </c>
      <c r="O11" s="15">
        <v>25867</v>
      </c>
      <c r="Q11" s="24">
        <f>IFERROR((O11/F11)^(1/9)-1,"n/a")</f>
        <v>8.3812411102399231E-2</v>
      </c>
      <c r="R11" s="24">
        <f>IFERROR((O11/L11)^(1/3)-1,"n/a")</f>
        <v>2.3694009724173348E-3</v>
      </c>
    </row>
    <row r="12" spans="2:20" x14ac:dyDescent="0.2">
      <c r="E12" s="12" t="s">
        <v>63</v>
      </c>
      <c r="F12" s="15">
        <v>-3033</v>
      </c>
      <c r="G12" s="15">
        <v>-3733</v>
      </c>
      <c r="H12" s="15">
        <v>-5033</v>
      </c>
      <c r="I12" s="15">
        <v>-4597</v>
      </c>
      <c r="J12" s="15">
        <v>-4461</v>
      </c>
      <c r="K12" s="15">
        <v>-4447</v>
      </c>
      <c r="L12" s="15">
        <v>-4597</v>
      </c>
      <c r="M12" s="15">
        <v>-4781</v>
      </c>
      <c r="N12" s="15">
        <v>-4545</v>
      </c>
      <c r="O12" s="15">
        <v>-4565</v>
      </c>
      <c r="Q12" s="24">
        <f t="shared" ref="Q12:Q26" si="0">IFERROR((O12/F12)^(1/9)-1,"n/a")</f>
        <v>4.6477316684535808E-2</v>
      </c>
      <c r="R12" s="24">
        <f t="shared" ref="R12:R26" si="1">IFERROR((O12/L12)^(1/3)-1,"n/a")</f>
        <v>-2.3257588145636499E-3</v>
      </c>
    </row>
    <row r="13" spans="2:20" x14ac:dyDescent="0.2">
      <c r="E13" s="12" t="s">
        <v>69</v>
      </c>
      <c r="F13" s="17"/>
      <c r="G13" s="17"/>
      <c r="H13" s="17"/>
      <c r="I13" s="17"/>
      <c r="J13" s="17"/>
      <c r="K13" s="17"/>
      <c r="L13" s="17"/>
      <c r="M13" s="17">
        <v>227</v>
      </c>
      <c r="N13" s="17">
        <v>-96</v>
      </c>
      <c r="O13" s="17">
        <v>129</v>
      </c>
      <c r="Q13" s="24"/>
      <c r="R13" s="24"/>
    </row>
    <row r="14" spans="2:20" x14ac:dyDescent="0.2">
      <c r="E14" s="5" t="s">
        <v>64</v>
      </c>
      <c r="F14" s="16">
        <f>SUM(F11:F13)</f>
        <v>9503</v>
      </c>
      <c r="G14" s="16">
        <f>SUM(G11:G13)</f>
        <v>10397</v>
      </c>
      <c r="H14" s="16">
        <f>SUM(H11:H13)</f>
        <v>14531</v>
      </c>
      <c r="I14" s="16">
        <f>SUM(I11:I13)</f>
        <v>19895</v>
      </c>
      <c r="J14" s="16">
        <f>SUM(J11:J13)</f>
        <v>21416</v>
      </c>
      <c r="K14" s="16">
        <f>SUM(K11:K13)</f>
        <v>21329</v>
      </c>
      <c r="L14" s="16">
        <f>SUM(L11:L13)</f>
        <v>21087</v>
      </c>
      <c r="M14" s="16">
        <f>SUM(M11:M13)</f>
        <v>23101</v>
      </c>
      <c r="N14" s="16">
        <f>SUM(N11:N13)</f>
        <v>22642</v>
      </c>
      <c r="O14" s="16">
        <f>SUM(O11:O13)</f>
        <v>21431</v>
      </c>
      <c r="Q14" s="34">
        <f t="shared" si="0"/>
        <v>9.4567154730166525E-2</v>
      </c>
      <c r="R14" s="34">
        <f t="shared" si="1"/>
        <v>5.4084850292244191E-3</v>
      </c>
    </row>
    <row r="15" spans="2:20" x14ac:dyDescent="0.2">
      <c r="E15" s="12" t="s">
        <v>68</v>
      </c>
      <c r="F15" s="15"/>
      <c r="G15" s="15"/>
      <c r="H15" s="15"/>
      <c r="I15" s="15"/>
      <c r="J15" s="15"/>
      <c r="K15" s="15"/>
      <c r="L15" s="15"/>
      <c r="M15" s="15">
        <v>-2972</v>
      </c>
      <c r="N15" s="15">
        <v>-2664</v>
      </c>
      <c r="O15" s="15">
        <v>-2831</v>
      </c>
      <c r="Q15" s="24" t="str">
        <f>IFERROR((O15/F15)^(1/9)-1,"n/a")</f>
        <v>n/a</v>
      </c>
      <c r="R15" s="24" t="str">
        <f t="shared" si="1"/>
        <v>n/a</v>
      </c>
    </row>
    <row r="16" spans="2:20" x14ac:dyDescent="0.2">
      <c r="E16" s="12" t="s">
        <v>70</v>
      </c>
      <c r="F16" s="15">
        <f>236-367+601-8</f>
        <v>462</v>
      </c>
      <c r="G16" s="15">
        <f>-471-126</f>
        <v>-597</v>
      </c>
      <c r="H16" s="15">
        <f>-136-600-197</f>
        <v>-933</v>
      </c>
      <c r="I16" s="15">
        <f>-163-363-348</f>
        <v>-874</v>
      </c>
      <c r="J16" s="15">
        <f>-302-565-167-691</f>
        <v>-1725</v>
      </c>
      <c r="K16" s="15">
        <f>191-408-209-1-385</f>
        <v>-812</v>
      </c>
      <c r="L16" s="15">
        <f>-288-150-57-358-24-107</f>
        <v>-984</v>
      </c>
      <c r="M16" s="15">
        <v>722</v>
      </c>
      <c r="N16" s="15">
        <v>432</v>
      </c>
      <c r="O16" s="15">
        <v>340</v>
      </c>
      <c r="Q16" s="24">
        <f>IFERROR((O16/F16)^(1/9)-1,"n/a")</f>
        <v>-3.3495001084527742E-2</v>
      </c>
      <c r="R16" s="24">
        <f t="shared" si="1"/>
        <v>-1.7017158283621807</v>
      </c>
    </row>
    <row r="17" spans="5:18" x14ac:dyDescent="0.2">
      <c r="E17" s="12" t="s">
        <v>65</v>
      </c>
      <c r="F17" s="17">
        <f>-1952-2215</f>
        <v>-4167</v>
      </c>
      <c r="G17" s="17">
        <f>-2105-2493</f>
        <v>-4598</v>
      </c>
      <c r="H17" s="17">
        <f>-2612-4027</f>
        <v>-6639</v>
      </c>
      <c r="I17" s="17">
        <f>-3000-6063</f>
        <v>-9063</v>
      </c>
      <c r="J17" s="17">
        <f>-2874-7135</f>
        <v>-10009</v>
      </c>
      <c r="K17" s="17">
        <f>-3760-5536</f>
        <v>-9296</v>
      </c>
      <c r="L17" s="17">
        <f>-3808-5341</f>
        <v>-9149</v>
      </c>
      <c r="M17" s="17">
        <f>-9018-5</f>
        <v>-9023</v>
      </c>
      <c r="N17" s="17">
        <f>-7538-9</f>
        <v>-7547</v>
      </c>
      <c r="O17" s="17">
        <f>-13093-10</f>
        <v>-13103</v>
      </c>
      <c r="Q17" s="24">
        <f>IFERROR((O17/F17)^(1/9)-1,"n/a")</f>
        <v>0.13575073549499672</v>
      </c>
      <c r="R17" s="24">
        <f t="shared" si="1"/>
        <v>0.12719495884149468</v>
      </c>
    </row>
    <row r="18" spans="5:18" x14ac:dyDescent="0.2">
      <c r="E18" s="5" t="s">
        <v>66</v>
      </c>
      <c r="F18" s="16">
        <f t="shared" ref="F18:L18" si="2">SUM(F14:F17)</f>
        <v>5798</v>
      </c>
      <c r="G18" s="16">
        <f t="shared" si="2"/>
        <v>5202</v>
      </c>
      <c r="H18" s="16">
        <f t="shared" si="2"/>
        <v>6959</v>
      </c>
      <c r="I18" s="16">
        <f t="shared" si="2"/>
        <v>9958</v>
      </c>
      <c r="J18" s="16">
        <f t="shared" si="2"/>
        <v>9682</v>
      </c>
      <c r="K18" s="16">
        <f t="shared" si="2"/>
        <v>11221</v>
      </c>
      <c r="L18" s="16">
        <f t="shared" si="2"/>
        <v>10954</v>
      </c>
      <c r="M18" s="16">
        <f>SUM(M14:M17)</f>
        <v>11828</v>
      </c>
      <c r="N18" s="16">
        <f>SUM(N14:N17)</f>
        <v>12863</v>
      </c>
      <c r="O18" s="16">
        <f>SUM(O14:O17)</f>
        <v>5837</v>
      </c>
      <c r="Q18" s="34">
        <f t="shared" ref="Q18:Q19" si="3">IFERROR((O18/F18)^(1/9)-1,"n/a")</f>
        <v>7.4515924021412161E-4</v>
      </c>
      <c r="R18" s="34">
        <f t="shared" ref="R18:R19" si="4">IFERROR((O18/L18)^(1/3)-1,"n/a")</f>
        <v>-0.18927732688319443</v>
      </c>
    </row>
    <row r="19" spans="5:18" x14ac:dyDescent="0.2">
      <c r="E19" s="12" t="s">
        <v>36</v>
      </c>
      <c r="F19" s="17">
        <v>-402</v>
      </c>
      <c r="G19" s="17">
        <v>-543</v>
      </c>
      <c r="H19" s="17">
        <v>-723</v>
      </c>
      <c r="I19" s="17">
        <v>-800</v>
      </c>
      <c r="J19" s="17">
        <v>-994</v>
      </c>
      <c r="K19" s="17">
        <v>-1090</v>
      </c>
      <c r="L19" s="17">
        <v>-1030</v>
      </c>
      <c r="M19" s="17">
        <v>-1305</v>
      </c>
      <c r="N19" s="17">
        <v>-28614</v>
      </c>
      <c r="O19" s="17">
        <v>-3101</v>
      </c>
      <c r="Q19" s="24">
        <f t="shared" si="3"/>
        <v>0.25483374822620486</v>
      </c>
      <c r="R19" s="24">
        <f t="shared" si="4"/>
        <v>0.44395895077522796</v>
      </c>
    </row>
    <row r="20" spans="5:18" x14ac:dyDescent="0.2">
      <c r="E20" s="5" t="s">
        <v>67</v>
      </c>
      <c r="F20" s="16">
        <f t="shared" ref="F20:L20" si="5">SUM(F18:F19)</f>
        <v>5396</v>
      </c>
      <c r="G20" s="16">
        <f t="shared" si="5"/>
        <v>4659</v>
      </c>
      <c r="H20" s="16">
        <f t="shared" si="5"/>
        <v>6236</v>
      </c>
      <c r="I20" s="16">
        <f t="shared" si="5"/>
        <v>9158</v>
      </c>
      <c r="J20" s="16">
        <f t="shared" si="5"/>
        <v>8688</v>
      </c>
      <c r="K20" s="16">
        <f t="shared" si="5"/>
        <v>10131</v>
      </c>
      <c r="L20" s="16">
        <f t="shared" si="5"/>
        <v>9924</v>
      </c>
      <c r="M20" s="16">
        <f t="shared" ref="M20" si="6">SUM(M18:M19)</f>
        <v>10523</v>
      </c>
      <c r="N20" s="16">
        <f t="shared" ref="N20:O20" si="7">SUM(N18:N19)</f>
        <v>-15751</v>
      </c>
      <c r="O20" s="16">
        <f t="shared" si="7"/>
        <v>2736</v>
      </c>
      <c r="Q20" s="34">
        <f t="shared" si="0"/>
        <v>-7.2685334943803137E-2</v>
      </c>
      <c r="R20" s="34">
        <f t="shared" si="1"/>
        <v>-0.34915668893770857</v>
      </c>
    </row>
    <row r="21" spans="5:18" x14ac:dyDescent="0.2">
      <c r="E21" s="12" t="s">
        <v>24</v>
      </c>
      <c r="F21" s="15">
        <v>-494</v>
      </c>
      <c r="G21" s="15">
        <v>-577</v>
      </c>
      <c r="H21" s="15">
        <v>-1015</v>
      </c>
      <c r="I21" s="15">
        <v>-1566</v>
      </c>
      <c r="J21" s="15">
        <v>-1704</v>
      </c>
      <c r="K21" s="15">
        <v>-1738</v>
      </c>
      <c r="L21" s="15">
        <v>-1436</v>
      </c>
      <c r="M21" s="15">
        <v>-1641</v>
      </c>
      <c r="N21" s="15">
        <v>-1895</v>
      </c>
      <c r="O21" s="15">
        <v>-1098</v>
      </c>
      <c r="Q21" s="34">
        <f t="shared" si="0"/>
        <v>9.2802576142078985E-2</v>
      </c>
      <c r="R21" s="34">
        <f t="shared" si="1"/>
        <v>-8.5572454209896676E-2</v>
      </c>
    </row>
    <row r="22" spans="5:18" x14ac:dyDescent="0.2">
      <c r="E22" s="12" t="s">
        <v>75</v>
      </c>
      <c r="F22" s="17">
        <v>1236</v>
      </c>
      <c r="G22" s="17">
        <v>2227</v>
      </c>
      <c r="H22" s="17">
        <v>24209</v>
      </c>
      <c r="I22" s="17">
        <v>419</v>
      </c>
      <c r="J22" s="17">
        <v>498</v>
      </c>
      <c r="K22" s="17">
        <v>455</v>
      </c>
      <c r="L22" s="17">
        <v>415</v>
      </c>
      <c r="M22" s="17">
        <v>442</v>
      </c>
      <c r="N22" s="17">
        <v>585</v>
      </c>
      <c r="O22" s="17">
        <v>1900</v>
      </c>
      <c r="Q22" s="34">
        <f t="shared" si="0"/>
        <v>4.8934446822499478E-2</v>
      </c>
      <c r="R22" s="34">
        <f t="shared" si="1"/>
        <v>0.66048580799953061</v>
      </c>
    </row>
    <row r="23" spans="5:18" x14ac:dyDescent="0.2">
      <c r="E23" s="13" t="s">
        <v>25</v>
      </c>
      <c r="F23" s="16">
        <f t="shared" ref="F23:L23" si="8">SUM(F20:F22)</f>
        <v>6138</v>
      </c>
      <c r="G23" s="16">
        <f t="shared" si="8"/>
        <v>6309</v>
      </c>
      <c r="H23" s="16">
        <f t="shared" si="8"/>
        <v>29430</v>
      </c>
      <c r="I23" s="16">
        <f t="shared" si="8"/>
        <v>8011</v>
      </c>
      <c r="J23" s="16">
        <f t="shared" si="8"/>
        <v>7482</v>
      </c>
      <c r="K23" s="16">
        <f t="shared" si="8"/>
        <v>8848</v>
      </c>
      <c r="L23" s="16">
        <f t="shared" si="8"/>
        <v>8903</v>
      </c>
      <c r="M23" s="16">
        <f t="shared" ref="M23:N23" si="9">SUM(M20:M22)</f>
        <v>9324</v>
      </c>
      <c r="N23" s="16">
        <f t="shared" si="9"/>
        <v>-17061</v>
      </c>
      <c r="O23" s="16">
        <f>SUM(O20:O22)</f>
        <v>3538</v>
      </c>
      <c r="Q23" s="34">
        <f t="shared" si="0"/>
        <v>-5.9379262177086778E-2</v>
      </c>
      <c r="R23" s="34">
        <f t="shared" si="1"/>
        <v>-0.26479720109610494</v>
      </c>
    </row>
    <row r="24" spans="5:18" x14ac:dyDescent="0.2">
      <c r="E24" t="s">
        <v>26</v>
      </c>
      <c r="F24" s="15">
        <v>-1333</v>
      </c>
      <c r="G24" s="15">
        <v>-1406</v>
      </c>
      <c r="H24" s="15">
        <v>8129</v>
      </c>
      <c r="I24" s="15">
        <v>-2141</v>
      </c>
      <c r="J24" s="15">
        <v>-2063</v>
      </c>
      <c r="K24" s="15">
        <v>-2108</v>
      </c>
      <c r="L24" s="15">
        <v>-2189</v>
      </c>
      <c r="M24" s="15">
        <v>-2478</v>
      </c>
      <c r="N24" s="15">
        <v>2872</v>
      </c>
      <c r="O24" s="15">
        <v>-357</v>
      </c>
      <c r="Q24" s="24">
        <f t="shared" si="0"/>
        <v>-0.13617364144141209</v>
      </c>
      <c r="R24" s="24">
        <f t="shared" si="1"/>
        <v>-0.4536459691690975</v>
      </c>
    </row>
    <row r="25" spans="5:18" x14ac:dyDescent="0.2">
      <c r="E25" t="s">
        <v>90</v>
      </c>
      <c r="F25" s="15">
        <v>-232</v>
      </c>
      <c r="G25" s="15">
        <v>-191</v>
      </c>
      <c r="H25" s="15">
        <v>-171</v>
      </c>
      <c r="I25" s="15">
        <v>-178</v>
      </c>
      <c r="J25" s="15">
        <v>-145</v>
      </c>
      <c r="K25" s="15">
        <v>-164</v>
      </c>
      <c r="L25" s="15">
        <v>-173</v>
      </c>
      <c r="M25" s="15">
        <v>-180</v>
      </c>
      <c r="N25" s="15">
        <v>-178</v>
      </c>
      <c r="O25" s="15">
        <v>-113</v>
      </c>
      <c r="Q25" s="24">
        <f t="shared" si="0"/>
        <v>-7.6816935835744338E-2</v>
      </c>
      <c r="R25" s="24">
        <f t="shared" si="1"/>
        <v>-0.13235091434313428</v>
      </c>
    </row>
    <row r="26" spans="5:18" ht="13.5" thickBot="1" x14ac:dyDescent="0.25">
      <c r="E26" s="5" t="s">
        <v>27</v>
      </c>
      <c r="F26" s="19">
        <f>SUM(F23:F25)</f>
        <v>4573</v>
      </c>
      <c r="G26" s="19">
        <f t="shared" ref="G26:O26" si="10">SUM(G23:G25)</f>
        <v>4712</v>
      </c>
      <c r="H26" s="19">
        <f t="shared" si="10"/>
        <v>37388</v>
      </c>
      <c r="I26" s="19">
        <f t="shared" si="10"/>
        <v>5692</v>
      </c>
      <c r="J26" s="19">
        <f t="shared" si="10"/>
        <v>5274</v>
      </c>
      <c r="K26" s="19">
        <f t="shared" si="10"/>
        <v>6576</v>
      </c>
      <c r="L26" s="19">
        <f t="shared" si="10"/>
        <v>6541</v>
      </c>
      <c r="M26" s="19">
        <f t="shared" si="10"/>
        <v>6666</v>
      </c>
      <c r="N26" s="19">
        <f t="shared" si="10"/>
        <v>-14367</v>
      </c>
      <c r="O26" s="19">
        <f t="shared" si="10"/>
        <v>3068</v>
      </c>
      <c r="Q26" s="34">
        <f t="shared" si="0"/>
        <v>-4.3380233415590053E-2</v>
      </c>
      <c r="R26" s="34">
        <f t="shared" si="1"/>
        <v>-0.22303092129904012</v>
      </c>
    </row>
    <row r="27" spans="5:18" ht="3" customHeight="1" x14ac:dyDescent="0.2"/>
    <row r="28" spans="5:18" x14ac:dyDescent="0.2">
      <c r="E28" s="36" t="s">
        <v>31</v>
      </c>
      <c r="F28" s="22" t="str">
        <f>IFERROR(+F11/E11-1,"n/a")</f>
        <v>n/a</v>
      </c>
      <c r="G28" s="22">
        <f>IFERROR(+G11/F11-1,"n/a")</f>
        <v>0.12715379706445429</v>
      </c>
      <c r="H28" s="22">
        <f>IFERROR(+H11/G11-1,"n/a")</f>
        <v>0.38457183297947628</v>
      </c>
      <c r="I28" s="22">
        <f>IFERROR(+I11/H11-1,"n/a")</f>
        <v>0.25189122878756898</v>
      </c>
      <c r="J28" s="22">
        <f>IFERROR(+J11/I11-1,"n/a")</f>
        <v>5.6549077249714141E-2</v>
      </c>
      <c r="K28" s="22">
        <f>IFERROR(+K11/J11-1,"n/a")</f>
        <v>-3.9030799551725837E-3</v>
      </c>
      <c r="L28" s="22">
        <f>IFERROR(+L11/K11-1,"n/a")</f>
        <v>-3.5692116697703113E-3</v>
      </c>
      <c r="M28" s="22">
        <f>IFERROR(+M11/L11-1,"n/a")</f>
        <v>7.6740383117894329E-2</v>
      </c>
      <c r="N28" s="22">
        <f>IFERROR(+N11/M11-1,"n/a")</f>
        <v>-1.3451455433013959E-2</v>
      </c>
      <c r="O28" s="23">
        <f>IFERROR(+O11/N11-1,"n/a")</f>
        <v>-5.190045083018735E-2</v>
      </c>
    </row>
    <row r="29" spans="5:18" x14ac:dyDescent="0.2">
      <c r="E29" s="37" t="s">
        <v>32</v>
      </c>
      <c r="F29" s="24">
        <f>IFERROR(+F20/F11,"n/a")</f>
        <v>0.43044033184428843</v>
      </c>
      <c r="G29" s="24">
        <f>IFERROR(+G20/G11,"n/a")</f>
        <v>0.32972399150743098</v>
      </c>
      <c r="H29" s="24">
        <f>IFERROR(+H20/H11,"n/a")</f>
        <v>0.31874872214271111</v>
      </c>
      <c r="I29" s="24">
        <f>IFERROR(+I20/I11,"n/a")</f>
        <v>0.37391801404540259</v>
      </c>
      <c r="J29" s="24">
        <f>IFERROR(+J20/J11,"n/a")</f>
        <v>0.33574216485682268</v>
      </c>
      <c r="K29" s="24">
        <f>IFERROR(+K20/K11,"n/a")</f>
        <v>0.39304003724394787</v>
      </c>
      <c r="L29" s="24">
        <f>IFERROR(+L20/L11,"n/a")</f>
        <v>0.38638841301977883</v>
      </c>
      <c r="M29" s="24">
        <f>IFERROR(+M20/M11,"n/a")</f>
        <v>0.38050985355270295</v>
      </c>
      <c r="N29" s="24">
        <f>IFERROR(+N20/N11,"n/a")</f>
        <v>-0.57731920976432205</v>
      </c>
      <c r="O29" s="25">
        <f>IFERROR(+O20/O11,"n/a")</f>
        <v>0.1057718328372057</v>
      </c>
      <c r="Q29" s="35"/>
    </row>
    <row r="30" spans="5:18" x14ac:dyDescent="0.2">
      <c r="E30" s="37" t="s">
        <v>49</v>
      </c>
      <c r="F30" s="24">
        <f t="shared" ref="F30:L30" si="11">-F24/F23</f>
        <v>0.21717171717171718</v>
      </c>
      <c r="G30" s="24">
        <f t="shared" si="11"/>
        <v>0.22285623712157235</v>
      </c>
      <c r="H30" s="24">
        <f t="shared" si="11"/>
        <v>-0.27621474685694869</v>
      </c>
      <c r="I30" s="24">
        <f t="shared" si="11"/>
        <v>0.26725752090875049</v>
      </c>
      <c r="J30" s="24">
        <f t="shared" si="11"/>
        <v>0.27572841486233629</v>
      </c>
      <c r="K30" s="24">
        <f t="shared" si="11"/>
        <v>0.23824593128390598</v>
      </c>
      <c r="L30" s="24">
        <f t="shared" si="11"/>
        <v>0.24587217791755589</v>
      </c>
      <c r="M30" s="24">
        <f t="shared" ref="M30" si="12">-M24/M23</f>
        <v>0.26576576576576577</v>
      </c>
      <c r="N30" s="24">
        <f t="shared" ref="N30:O30" si="13">-N24/N23</f>
        <v>0.16833714319207549</v>
      </c>
      <c r="O30" s="25">
        <f t="shared" si="13"/>
        <v>0.10090446579988695</v>
      </c>
      <c r="Q30" s="35"/>
    </row>
    <row r="31" spans="5:18" x14ac:dyDescent="0.2">
      <c r="E31" s="38" t="s">
        <v>33</v>
      </c>
      <c r="F31" s="26" t="str">
        <f t="shared" ref="F31" si="14">IFERROR(+F26/E26-1,"n/a")</f>
        <v>n/a</v>
      </c>
      <c r="G31" s="26">
        <f t="shared" ref="G31" si="15">IFERROR(+G26/F26-1,"n/a")</f>
        <v>3.0395801443253934E-2</v>
      </c>
      <c r="H31" s="26">
        <f t="shared" ref="H31" si="16">IFERROR(+H26/G26-1,"n/a")</f>
        <v>6.9346349745331066</v>
      </c>
      <c r="I31" s="26">
        <f t="shared" ref="I31" si="17">IFERROR(+I26/H26-1,"n/a")</f>
        <v>-0.84775863913555149</v>
      </c>
      <c r="J31" s="26">
        <f t="shared" ref="J31" si="18">IFERROR(+J26/I26-1,"n/a")</f>
        <v>-7.3436401967673981E-2</v>
      </c>
      <c r="K31" s="26">
        <f t="shared" ref="K31" si="19">IFERROR(+K26/J26-1,"n/a")</f>
        <v>0.2468714448236633</v>
      </c>
      <c r="L31" s="26">
        <f t="shared" ref="L31" si="20">IFERROR(+L26/K26-1,"n/a")</f>
        <v>-5.3223844282238586E-3</v>
      </c>
      <c r="M31" s="26">
        <f t="shared" ref="M31:O31" si="21">IFERROR(+M26/L26-1,"n/a")</f>
        <v>1.9110227793915247E-2</v>
      </c>
      <c r="N31" s="26">
        <f t="shared" si="21"/>
        <v>-3.1552655265526552</v>
      </c>
      <c r="O31" s="27">
        <f t="shared" si="21"/>
        <v>-1.2135449293519871</v>
      </c>
    </row>
    <row r="32" spans="5:18" ht="3" customHeight="1" x14ac:dyDescent="0.2"/>
    <row r="33" spans="3:18" ht="10.5" customHeight="1" x14ac:dyDescent="0.2">
      <c r="E33" s="28" t="s">
        <v>34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3:18" x14ac:dyDescent="0.2"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3:18" x14ac:dyDescent="0.2">
      <c r="E35" s="8" t="s">
        <v>29</v>
      </c>
      <c r="F35" s="18">
        <v>4290</v>
      </c>
      <c r="G35" s="18">
        <v>4648</v>
      </c>
      <c r="H35" s="18">
        <v>37485</v>
      </c>
      <c r="I35" s="18">
        <v>6032</v>
      </c>
      <c r="J35" s="18">
        <v>5704</v>
      </c>
      <c r="K35" s="18">
        <v>6400</v>
      </c>
      <c r="L35" s="18">
        <v>6801</v>
      </c>
      <c r="M35" s="18">
        <v>6846</v>
      </c>
      <c r="N35" s="18">
        <v>-14189</v>
      </c>
      <c r="O35" s="18">
        <v>3181</v>
      </c>
    </row>
    <row r="36" spans="3:18" x14ac:dyDescent="0.2">
      <c r="C36" s="14" t="b" cm="1">
        <f t="array" ref="C36">AND(G36:O36&lt;$B$1,G36:O36&gt;-$B$1)</f>
        <v>0</v>
      </c>
      <c r="E36" s="8" t="s">
        <v>28</v>
      </c>
      <c r="F36" s="18">
        <f t="shared" ref="F36:L36" si="22">+F35-F26</f>
        <v>-283</v>
      </c>
      <c r="G36" s="18">
        <f t="shared" si="22"/>
        <v>-64</v>
      </c>
      <c r="H36" s="18">
        <f t="shared" si="22"/>
        <v>97</v>
      </c>
      <c r="I36" s="18">
        <f t="shared" si="22"/>
        <v>340</v>
      </c>
      <c r="J36" s="18">
        <f t="shared" si="22"/>
        <v>430</v>
      </c>
      <c r="K36" s="18">
        <f t="shared" si="22"/>
        <v>-176</v>
      </c>
      <c r="L36" s="18">
        <f t="shared" si="22"/>
        <v>260</v>
      </c>
      <c r="M36" s="18">
        <f>+M35-M23-M24</f>
        <v>0</v>
      </c>
      <c r="N36" s="18">
        <f>+N35-N23-N24</f>
        <v>0</v>
      </c>
      <c r="O36" s="18">
        <f>+O35-O23-O24</f>
        <v>0</v>
      </c>
    </row>
    <row r="37" spans="3:18" x14ac:dyDescent="0.2"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3:18" x14ac:dyDescent="0.2">
      <c r="E38" s="5" t="str">
        <f>Input!$E$8&amp;" - BS"</f>
        <v>BAT - BS</v>
      </c>
      <c r="Q38" s="33" t="s">
        <v>43</v>
      </c>
      <c r="R38" s="32"/>
    </row>
    <row r="39" spans="3:18" x14ac:dyDescent="0.2">
      <c r="E39" s="9" t="str">
        <f>+Input!$E$14</f>
        <v>£m</v>
      </c>
      <c r="F39" s="20" t="s">
        <v>87</v>
      </c>
      <c r="G39" s="20" t="s">
        <v>86</v>
      </c>
      <c r="H39" s="20" t="s">
        <v>85</v>
      </c>
      <c r="I39" s="20" t="s">
        <v>84</v>
      </c>
      <c r="J39" s="20" t="s">
        <v>83</v>
      </c>
      <c r="K39" s="20" t="s">
        <v>82</v>
      </c>
      <c r="L39" s="20" t="s">
        <v>81</v>
      </c>
      <c r="M39" s="20" t="s">
        <v>73</v>
      </c>
      <c r="N39" s="20" t="s">
        <v>72</v>
      </c>
      <c r="O39" s="20" t="s">
        <v>71</v>
      </c>
      <c r="Q39" s="32" t="s">
        <v>44</v>
      </c>
      <c r="R39" s="32" t="s">
        <v>45</v>
      </c>
    </row>
    <row r="40" spans="3:18" ht="3" customHeight="1" x14ac:dyDescent="0.2"/>
    <row r="41" spans="3:18" x14ac:dyDescent="0.2">
      <c r="E41" s="5" t="s">
        <v>30</v>
      </c>
      <c r="F41" s="16">
        <v>31515</v>
      </c>
      <c r="G41" s="16">
        <v>39773</v>
      </c>
      <c r="H41" s="16">
        <v>141054</v>
      </c>
      <c r="I41" s="16">
        <v>146342</v>
      </c>
      <c r="J41" s="16">
        <v>141005</v>
      </c>
      <c r="K41" s="16">
        <v>137690</v>
      </c>
      <c r="L41" s="16">
        <v>137365</v>
      </c>
      <c r="M41" s="16">
        <v>153546</v>
      </c>
      <c r="N41" s="16">
        <v>118716</v>
      </c>
      <c r="O41" s="16">
        <v>118899</v>
      </c>
      <c r="Q41" s="34">
        <f t="shared" ref="Q41" si="23">IFERROR((O41/F41)^(1/9)-1,"n/a")</f>
        <v>0.1589733035214238</v>
      </c>
      <c r="R41" s="34">
        <f t="shared" ref="R41" si="24">IFERROR((O41/L41)^(1/3)-1,"n/a")</f>
        <v>-4.6982876789883554E-2</v>
      </c>
    </row>
    <row r="42" spans="3:18" x14ac:dyDescent="0.2">
      <c r="E42" t="s">
        <v>101</v>
      </c>
      <c r="F42" s="15"/>
      <c r="G42" s="47">
        <f>+G41-F41</f>
        <v>8258</v>
      </c>
      <c r="H42" s="47">
        <f t="shared" ref="H42" si="25">+H41-G41</f>
        <v>101281</v>
      </c>
      <c r="I42" s="47">
        <f t="shared" ref="I42" si="26">+I41-H41</f>
        <v>5288</v>
      </c>
      <c r="J42" s="47">
        <f t="shared" ref="J42" si="27">+J41-I41</f>
        <v>-5337</v>
      </c>
      <c r="K42" s="47">
        <f t="shared" ref="K42" si="28">+K41-J41</f>
        <v>-3315</v>
      </c>
      <c r="L42" s="47">
        <f t="shared" ref="L42" si="29">+L41-K41</f>
        <v>-325</v>
      </c>
      <c r="M42" s="47">
        <f t="shared" ref="M42" si="30">+M41-L41</f>
        <v>16181</v>
      </c>
      <c r="N42" s="47">
        <f t="shared" ref="N42" si="31">+N41-M41</f>
        <v>-34830</v>
      </c>
      <c r="O42" s="47">
        <f t="shared" ref="O42" si="32">+O41-N41</f>
        <v>183</v>
      </c>
    </row>
    <row r="43" spans="3:18" x14ac:dyDescent="0.2"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3:18" x14ac:dyDescent="0.2">
      <c r="E44" s="5" t="s">
        <v>100</v>
      </c>
      <c r="F44" s="16">
        <v>14787</v>
      </c>
      <c r="G44" s="16">
        <v>16472</v>
      </c>
      <c r="H44" s="16">
        <v>44015</v>
      </c>
      <c r="I44" s="16">
        <v>43277</v>
      </c>
      <c r="J44" s="16">
        <v>37379</v>
      </c>
      <c r="K44" s="16">
        <v>39589</v>
      </c>
      <c r="L44" s="16">
        <v>35346</v>
      </c>
      <c r="M44" s="16">
        <v>38786</v>
      </c>
      <c r="N44" s="16">
        <v>35226</v>
      </c>
      <c r="O44" s="16">
        <v>32194</v>
      </c>
      <c r="Q44" s="34">
        <f t="shared" ref="Q44" si="33">IFERROR((O44/F44)^(1/9)-1,"n/a")</f>
        <v>9.0294632565758759E-2</v>
      </c>
      <c r="R44" s="34">
        <f t="shared" ref="R44" si="34">IFERROR((O44/L44)^(1/3)-1,"n/a")</f>
        <v>-3.0655339938247095E-2</v>
      </c>
    </row>
    <row r="45" spans="3:18" x14ac:dyDescent="0.2">
      <c r="E45" t="s">
        <v>101</v>
      </c>
      <c r="F45" s="15"/>
      <c r="G45" s="47">
        <f>+G44-F44</f>
        <v>1685</v>
      </c>
      <c r="H45" s="47">
        <f t="shared" ref="H45:O45" si="35">+H44-G44</f>
        <v>27543</v>
      </c>
      <c r="I45" s="47">
        <f t="shared" si="35"/>
        <v>-738</v>
      </c>
      <c r="J45" s="47">
        <f t="shared" si="35"/>
        <v>-5898</v>
      </c>
      <c r="K45" s="47">
        <f t="shared" si="35"/>
        <v>2210</v>
      </c>
      <c r="L45" s="47">
        <f t="shared" si="35"/>
        <v>-4243</v>
      </c>
      <c r="M45" s="47">
        <f t="shared" si="35"/>
        <v>3440</v>
      </c>
      <c r="N45" s="47">
        <f t="shared" si="35"/>
        <v>-3560</v>
      </c>
      <c r="O45" s="47">
        <f t="shared" si="35"/>
        <v>-3032</v>
      </c>
    </row>
    <row r="46" spans="3:18" x14ac:dyDescent="0.2"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3:18" x14ac:dyDescent="0.2">
      <c r="E47" s="5" t="s">
        <v>74</v>
      </c>
      <c r="F47" s="16">
        <v>5032</v>
      </c>
      <c r="G47" s="16">
        <v>8406</v>
      </c>
      <c r="H47" s="16">
        <v>60981</v>
      </c>
      <c r="I47" s="16">
        <v>65688</v>
      </c>
      <c r="J47" s="16">
        <v>64160</v>
      </c>
      <c r="K47" s="16">
        <v>62955</v>
      </c>
      <c r="L47" s="16">
        <v>67401</v>
      </c>
      <c r="M47" s="16">
        <v>75710</v>
      </c>
      <c r="N47" s="16">
        <v>52934</v>
      </c>
      <c r="O47" s="16">
        <v>49995</v>
      </c>
      <c r="Q47" s="34">
        <f t="shared" ref="Q47" si="36">IFERROR((O47/F47)^(1/9)-1,"n/a")</f>
        <v>0.2906201395905923</v>
      </c>
      <c r="R47" s="34">
        <f t="shared" ref="R47" si="37">IFERROR((O47/L47)^(1/3)-1,"n/a")</f>
        <v>-9.4781521211680375E-2</v>
      </c>
    </row>
    <row r="48" spans="3:18" x14ac:dyDescent="0.2">
      <c r="E48" t="s">
        <v>101</v>
      </c>
      <c r="F48" s="15"/>
      <c r="G48" s="47">
        <f>+G47-F47</f>
        <v>3374</v>
      </c>
      <c r="H48" s="47">
        <f t="shared" ref="H48" si="38">+H47-G47</f>
        <v>52575</v>
      </c>
      <c r="I48" s="47">
        <f t="shared" ref="I48" si="39">+I47-H47</f>
        <v>4707</v>
      </c>
      <c r="J48" s="47">
        <f t="shared" ref="J48" si="40">+J47-I47</f>
        <v>-1528</v>
      </c>
      <c r="K48" s="47">
        <f t="shared" ref="K48" si="41">+K47-J47</f>
        <v>-1205</v>
      </c>
      <c r="L48" s="47">
        <f t="shared" ref="L48" si="42">+L47-K47</f>
        <v>4446</v>
      </c>
      <c r="M48" s="47">
        <f t="shared" ref="M48" si="43">+M47-L47</f>
        <v>8309</v>
      </c>
      <c r="N48" s="47">
        <f t="shared" ref="N48" si="44">+N47-M47</f>
        <v>-22776</v>
      </c>
      <c r="O48" s="47">
        <f t="shared" ref="O48" si="45">+O47-N47</f>
        <v>-2939</v>
      </c>
    </row>
    <row r="49" spans="5:18" x14ac:dyDescent="0.2"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5:18" x14ac:dyDescent="0.2">
      <c r="E50" s="5" t="str">
        <f>Input!$E$8&amp;" - CF"</f>
        <v>BAT - CF</v>
      </c>
    </row>
    <row r="51" spans="5:18" x14ac:dyDescent="0.2">
      <c r="E51" s="9" t="str">
        <f>+Input!$E$14</f>
        <v>£m</v>
      </c>
      <c r="F51" s="20" t="s">
        <v>87</v>
      </c>
      <c r="G51" s="20" t="s">
        <v>86</v>
      </c>
      <c r="H51" s="20" t="s">
        <v>85</v>
      </c>
      <c r="I51" s="20" t="s">
        <v>84</v>
      </c>
      <c r="J51" s="20" t="s">
        <v>83</v>
      </c>
      <c r="K51" s="20" t="s">
        <v>82</v>
      </c>
      <c r="L51" s="20" t="s">
        <v>81</v>
      </c>
      <c r="M51" s="20" t="s">
        <v>73</v>
      </c>
      <c r="N51" s="20" t="s">
        <v>72</v>
      </c>
      <c r="O51" s="20" t="s">
        <v>71</v>
      </c>
    </row>
    <row r="52" spans="5:18" ht="3" customHeight="1" x14ac:dyDescent="0.2"/>
    <row r="53" spans="5:18" x14ac:dyDescent="0.2">
      <c r="E53" s="45" t="s">
        <v>91</v>
      </c>
      <c r="F53" s="16">
        <v>4720</v>
      </c>
      <c r="G53" s="16">
        <v>4610</v>
      </c>
      <c r="H53" s="16">
        <v>5347</v>
      </c>
      <c r="I53" s="16">
        <v>10295</v>
      </c>
      <c r="J53" s="16">
        <v>8996</v>
      </c>
      <c r="K53" s="16">
        <v>9786</v>
      </c>
      <c r="L53" s="16">
        <v>9717</v>
      </c>
      <c r="M53" s="16">
        <v>10394</v>
      </c>
      <c r="N53" s="16">
        <v>10714</v>
      </c>
      <c r="O53" s="16">
        <v>10125</v>
      </c>
      <c r="Q53" s="34">
        <f t="shared" ref="Q53" si="46">IFERROR((O53/F53)^(1/9)-1,"n/a")</f>
        <v>8.8499201544778971E-2</v>
      </c>
      <c r="R53" s="34">
        <f t="shared" ref="R53" si="47">IFERROR((O53/L53)^(1/3)-1,"n/a")</f>
        <v>1.3804644217273898E-2</v>
      </c>
    </row>
    <row r="54" spans="5:18" x14ac:dyDescent="0.2">
      <c r="E54" s="12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5:18" x14ac:dyDescent="0.2">
      <c r="E55" s="44" t="s">
        <v>99</v>
      </c>
      <c r="F55" s="15">
        <v>-483</v>
      </c>
      <c r="G55" s="15">
        <v>-586</v>
      </c>
      <c r="H55" s="15">
        <v>-791</v>
      </c>
      <c r="I55" s="15">
        <v>-758</v>
      </c>
      <c r="J55" s="15">
        <v>-664</v>
      </c>
      <c r="K55" s="15">
        <v>-511</v>
      </c>
      <c r="L55" s="15">
        <v>-527</v>
      </c>
      <c r="M55" s="15">
        <v>-523</v>
      </c>
      <c r="N55" s="15">
        <v>-460</v>
      </c>
      <c r="O55" s="15">
        <v>-486</v>
      </c>
      <c r="Q55" s="24">
        <f t="shared" ref="Q55:Q56" si="48">IFERROR((O55/F55)^(1/9)-1,"n/a")</f>
        <v>6.882334182243266E-4</v>
      </c>
      <c r="R55" s="24">
        <f t="shared" ref="R55:R56" si="49">IFERROR((O55/L55)^(1/3)-1,"n/a")</f>
        <v>-2.6636138391606834E-2</v>
      </c>
    </row>
    <row r="56" spans="5:18" x14ac:dyDescent="0.2">
      <c r="E56" s="44" t="s">
        <v>97</v>
      </c>
      <c r="F56" s="46">
        <f>F57-F55</f>
        <v>-3508</v>
      </c>
      <c r="G56" s="46">
        <f t="shared" ref="G56:O56" si="50">G57-G55</f>
        <v>-54</v>
      </c>
      <c r="H56" s="46">
        <f t="shared" si="50"/>
        <v>-17753</v>
      </c>
      <c r="I56" s="46">
        <f t="shared" si="50"/>
        <v>-263</v>
      </c>
      <c r="J56" s="46">
        <f t="shared" si="50"/>
        <v>25</v>
      </c>
      <c r="K56" s="46">
        <f t="shared" si="50"/>
        <v>-272</v>
      </c>
      <c r="L56" s="46">
        <f t="shared" si="50"/>
        <v>-613</v>
      </c>
      <c r="M56" s="46">
        <f t="shared" si="50"/>
        <v>-182</v>
      </c>
      <c r="N56" s="46">
        <f t="shared" si="50"/>
        <v>164</v>
      </c>
      <c r="O56" s="46">
        <f t="shared" si="50"/>
        <v>1861</v>
      </c>
      <c r="Q56" s="24">
        <f t="shared" si="48"/>
        <v>-1.9319865463477033</v>
      </c>
      <c r="R56" s="24">
        <f t="shared" si="49"/>
        <v>-2.4479780093019188</v>
      </c>
    </row>
    <row r="57" spans="5:18" x14ac:dyDescent="0.2">
      <c r="E57" s="45" t="s">
        <v>98</v>
      </c>
      <c r="F57" s="16">
        <v>-3991</v>
      </c>
      <c r="G57" s="16">
        <v>-640</v>
      </c>
      <c r="H57" s="16">
        <v>-18544</v>
      </c>
      <c r="I57" s="16">
        <v>-1021</v>
      </c>
      <c r="J57" s="16">
        <v>-639</v>
      </c>
      <c r="K57" s="16">
        <v>-783</v>
      </c>
      <c r="L57" s="16">
        <v>-1140</v>
      </c>
      <c r="M57" s="16">
        <v>-705</v>
      </c>
      <c r="N57" s="16">
        <v>-296</v>
      </c>
      <c r="O57" s="16">
        <v>1375</v>
      </c>
      <c r="Q57" s="34">
        <f t="shared" ref="Q57" si="51">IFERROR((O57/F57)^(1/9)-1,"n/a")</f>
        <v>-1.8883418203629456</v>
      </c>
      <c r="R57" s="34">
        <f t="shared" ref="R57" si="52">IFERROR((O57/L57)^(1/3)-1,"n/a")</f>
        <v>-2.0644680131987156</v>
      </c>
    </row>
    <row r="58" spans="5:18" x14ac:dyDescent="0.2">
      <c r="E58" s="12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5:18" x14ac:dyDescent="0.2">
      <c r="E59" s="45" t="s">
        <v>92</v>
      </c>
      <c r="F59" s="16">
        <f>+F53+F55</f>
        <v>4237</v>
      </c>
      <c r="G59" s="16">
        <f t="shared" ref="G59:O59" si="53">+G53+G55</f>
        <v>4024</v>
      </c>
      <c r="H59" s="16">
        <f t="shared" si="53"/>
        <v>4556</v>
      </c>
      <c r="I59" s="16">
        <f t="shared" si="53"/>
        <v>9537</v>
      </c>
      <c r="J59" s="16">
        <f t="shared" si="53"/>
        <v>8332</v>
      </c>
      <c r="K59" s="16">
        <f t="shared" si="53"/>
        <v>9275</v>
      </c>
      <c r="L59" s="16">
        <f t="shared" si="53"/>
        <v>9190</v>
      </c>
      <c r="M59" s="16">
        <f t="shared" si="53"/>
        <v>9871</v>
      </c>
      <c r="N59" s="16">
        <f t="shared" si="53"/>
        <v>10254</v>
      </c>
      <c r="O59" s="16">
        <f t="shared" si="53"/>
        <v>9639</v>
      </c>
      <c r="Q59" s="34">
        <f t="shared" ref="Q59" si="54">IFERROR((O59/F59)^(1/9)-1,"n/a")</f>
        <v>9.5629517261101693E-2</v>
      </c>
      <c r="R59" s="34">
        <f t="shared" ref="R59" si="55">IFERROR((O59/L59)^(1/3)-1,"n/a")</f>
        <v>1.6027562748800683E-2</v>
      </c>
    </row>
    <row r="60" spans="5:18" x14ac:dyDescent="0.2">
      <c r="E60" s="12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5:18" x14ac:dyDescent="0.2">
      <c r="E61" s="44" t="s">
        <v>94</v>
      </c>
      <c r="F61" s="15">
        <v>6931</v>
      </c>
      <c r="G61" s="15">
        <v>3476</v>
      </c>
      <c r="H61" s="15">
        <v>40937</v>
      </c>
      <c r="I61" s="15">
        <v>2111</v>
      </c>
      <c r="J61" s="15">
        <v>4247</v>
      </c>
      <c r="K61" s="15">
        <v>9826</v>
      </c>
      <c r="L61" s="15">
        <v>978</v>
      </c>
      <c r="M61" s="15">
        <v>3267</v>
      </c>
      <c r="N61" s="15">
        <v>5134</v>
      </c>
      <c r="O61" s="15">
        <v>2404</v>
      </c>
      <c r="P61" s="15"/>
      <c r="Q61" s="24">
        <f t="shared" ref="Q61:Q66" si="56">IFERROR((O61/F61)^(1/9)-1,"n/a")</f>
        <v>-0.11099483341813987</v>
      </c>
      <c r="R61" s="24">
        <f t="shared" ref="R61:R66" si="57">IFERROR((O61/L61)^(1/3)-1,"n/a")</f>
        <v>0.34957969716233661</v>
      </c>
    </row>
    <row r="62" spans="5:18" x14ac:dyDescent="0.2">
      <c r="E62" s="44" t="s">
        <v>95</v>
      </c>
      <c r="F62" s="46">
        <v>-2028</v>
      </c>
      <c r="G62" s="46">
        <v>-3840</v>
      </c>
      <c r="H62" s="46">
        <v>-20834</v>
      </c>
      <c r="I62" s="46">
        <v>-5596</v>
      </c>
      <c r="J62" s="46">
        <v>-5794</v>
      </c>
      <c r="K62" s="46">
        <v>-10797</v>
      </c>
      <c r="L62" s="46">
        <v>-4997</v>
      </c>
      <c r="M62" s="46">
        <v>-3205</v>
      </c>
      <c r="N62" s="46">
        <v>-6931</v>
      </c>
      <c r="O62" s="46">
        <v>-4991</v>
      </c>
      <c r="P62" s="15"/>
      <c r="Q62" s="24">
        <f t="shared" si="56"/>
        <v>0.10524290447012818</v>
      </c>
      <c r="R62" s="24">
        <f t="shared" si="57"/>
        <v>-4.0040044320388546E-4</v>
      </c>
    </row>
    <row r="63" spans="5:18" x14ac:dyDescent="0.2">
      <c r="E63" s="12" t="s">
        <v>96</v>
      </c>
      <c r="F63" s="16">
        <f>SUM(F61:F62)</f>
        <v>4903</v>
      </c>
      <c r="G63" s="16">
        <f>SUM(G61:G62)</f>
        <v>-364</v>
      </c>
      <c r="H63" s="16">
        <f>SUM(H61:H62)</f>
        <v>20103</v>
      </c>
      <c r="I63" s="16">
        <f>SUM(I61:I62)</f>
        <v>-3485</v>
      </c>
      <c r="J63" s="16">
        <f>SUM(J61:J62)</f>
        <v>-1547</v>
      </c>
      <c r="K63" s="16">
        <f>SUM(K61:K62)</f>
        <v>-971</v>
      </c>
      <c r="L63" s="16">
        <f>SUM(L61:L62)</f>
        <v>-4019</v>
      </c>
      <c r="M63" s="16">
        <f>SUM(M61:M62)</f>
        <v>62</v>
      </c>
      <c r="N63" s="16">
        <f>SUM(N61:N62)</f>
        <v>-1797</v>
      </c>
      <c r="O63" s="16">
        <f>SUM(O61:O62)</f>
        <v>-2587</v>
      </c>
      <c r="P63" s="15"/>
      <c r="Q63" s="34">
        <f t="shared" si="56"/>
        <v>-1.9314258390957197</v>
      </c>
      <c r="R63" s="34">
        <f t="shared" si="57"/>
        <v>-0.13657197492833817</v>
      </c>
    </row>
    <row r="64" spans="5:18" x14ac:dyDescent="0.2">
      <c r="E64" s="12" t="s">
        <v>102</v>
      </c>
      <c r="F64" s="15">
        <f>-2770-46</f>
        <v>-2816</v>
      </c>
      <c r="G64" s="15">
        <f>-2910-64</f>
        <v>-2974</v>
      </c>
      <c r="H64" s="15">
        <f>-3465-205</f>
        <v>-3670</v>
      </c>
      <c r="I64" s="15">
        <f>-3343-139</f>
        <v>-3482</v>
      </c>
      <c r="J64" s="15">
        <f>-4598-117</f>
        <v>-4715</v>
      </c>
      <c r="K64" s="15">
        <f>-4745-18</f>
        <v>-4763</v>
      </c>
      <c r="L64" s="15">
        <f>-4910-82+1681</f>
        <v>-3311</v>
      </c>
      <c r="M64" s="15">
        <f>-4975-2092</f>
        <v>-7067</v>
      </c>
      <c r="N64" s="15">
        <f>-5114-110</f>
        <v>-5224</v>
      </c>
      <c r="O64" s="15">
        <f>-5269-792</f>
        <v>-6061</v>
      </c>
      <c r="P64" s="15"/>
      <c r="Q64" s="24">
        <f t="shared" si="56"/>
        <v>8.8905475165628189E-2</v>
      </c>
      <c r="R64" s="24">
        <f t="shared" si="57"/>
        <v>0.22328702052631644</v>
      </c>
    </row>
    <row r="65" spans="5:18" x14ac:dyDescent="0.2">
      <c r="E65" s="12" t="s">
        <v>97</v>
      </c>
      <c r="F65" s="17">
        <f>+F66-F64-F63</f>
        <v>-2306</v>
      </c>
      <c r="G65" s="17">
        <f t="shared" ref="G65:O65" si="58">+G66-G64-G63</f>
        <v>-891</v>
      </c>
      <c r="H65" s="17">
        <f t="shared" si="58"/>
        <v>-1674</v>
      </c>
      <c r="I65" s="17">
        <f t="shared" si="58"/>
        <v>-2663</v>
      </c>
      <c r="J65" s="17">
        <f t="shared" si="58"/>
        <v>-2331</v>
      </c>
      <c r="K65" s="17">
        <f t="shared" si="58"/>
        <v>-2163</v>
      </c>
      <c r="L65" s="17">
        <f t="shared" si="58"/>
        <v>-1419</v>
      </c>
      <c r="M65" s="17">
        <f t="shared" si="58"/>
        <v>-1873</v>
      </c>
      <c r="N65" s="17">
        <f t="shared" si="58"/>
        <v>-2293</v>
      </c>
      <c r="O65" s="17">
        <f t="shared" si="58"/>
        <v>-1984</v>
      </c>
      <c r="P65" s="15"/>
      <c r="Q65" s="24">
        <f t="shared" si="56"/>
        <v>-1.6572190906386175E-2</v>
      </c>
      <c r="R65" s="24">
        <f t="shared" si="57"/>
        <v>0.11820069397509592</v>
      </c>
    </row>
    <row r="66" spans="5:18" x14ac:dyDescent="0.2">
      <c r="E66" s="5" t="s">
        <v>93</v>
      </c>
      <c r="F66" s="16">
        <v>-219</v>
      </c>
      <c r="G66" s="16">
        <v>-4229</v>
      </c>
      <c r="H66" s="16">
        <v>14759</v>
      </c>
      <c r="I66" s="16">
        <v>-9630</v>
      </c>
      <c r="J66" s="16">
        <v>-8593</v>
      </c>
      <c r="K66" s="16">
        <v>-7897</v>
      </c>
      <c r="L66" s="16">
        <v>-8749</v>
      </c>
      <c r="M66" s="16">
        <v>-8878</v>
      </c>
      <c r="N66" s="16">
        <v>-9314</v>
      </c>
      <c r="O66" s="16">
        <v>-10632</v>
      </c>
      <c r="P66" s="15"/>
      <c r="Q66" s="34">
        <f t="shared" si="56"/>
        <v>0.53940295898858115</v>
      </c>
      <c r="R66" s="34">
        <f t="shared" si="57"/>
        <v>6.7133737741288613E-2</v>
      </c>
    </row>
    <row r="67" spans="5:18" x14ac:dyDescent="0.2">
      <c r="E67" s="1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5:18" x14ac:dyDescent="0.2"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5:18" x14ac:dyDescent="0.2"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5:18" x14ac:dyDescent="0.2"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5:18" x14ac:dyDescent="0.2"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5:18" x14ac:dyDescent="0.2">
      <c r="F72" s="15"/>
      <c r="G72" s="15"/>
      <c r="H72" s="15"/>
      <c r="I72" s="15"/>
      <c r="J72" s="15"/>
      <c r="K72" s="48"/>
      <c r="L72" s="48"/>
      <c r="M72" s="48"/>
      <c r="N72" s="48"/>
      <c r="O72" s="48"/>
    </row>
    <row r="73" spans="5:18" x14ac:dyDescent="0.2"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5:18" x14ac:dyDescent="0.2"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5:18" x14ac:dyDescent="0.2"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5:18" x14ac:dyDescent="0.2"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5:18" x14ac:dyDescent="0.2"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5:18" x14ac:dyDescent="0.2"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5:18" x14ac:dyDescent="0.2"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5:18" x14ac:dyDescent="0.2"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6:15" x14ac:dyDescent="0.2"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6:15" x14ac:dyDescent="0.2"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6:15" x14ac:dyDescent="0.2"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6:15" x14ac:dyDescent="0.2"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6:15" x14ac:dyDescent="0.2"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6:15" x14ac:dyDescent="0.2"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6:15" x14ac:dyDescent="0.2"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6:15" x14ac:dyDescent="0.2"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6:15" x14ac:dyDescent="0.2"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6:15" x14ac:dyDescent="0.2"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6:15" x14ac:dyDescent="0.2"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6:15" x14ac:dyDescent="0.2"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6:15" x14ac:dyDescent="0.2"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6:15" x14ac:dyDescent="0.2"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6:15" x14ac:dyDescent="0.2"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6:15" x14ac:dyDescent="0.2"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6:15" x14ac:dyDescent="0.2"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6:15" x14ac:dyDescent="0.2"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6:15" x14ac:dyDescent="0.2"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6:15" x14ac:dyDescent="0.2"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6:15" x14ac:dyDescent="0.2"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6:15" x14ac:dyDescent="0.2"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6:15" x14ac:dyDescent="0.2"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6:15" x14ac:dyDescent="0.2"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6:15" x14ac:dyDescent="0.2"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6:15" x14ac:dyDescent="0.2"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6:15" x14ac:dyDescent="0.2"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6:15" x14ac:dyDescent="0.2"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6:15" x14ac:dyDescent="0.2"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6:15" x14ac:dyDescent="0.2"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6:15" x14ac:dyDescent="0.2"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6:15" x14ac:dyDescent="0.2"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6:15" x14ac:dyDescent="0.2"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6:15" x14ac:dyDescent="0.2"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6:15" x14ac:dyDescent="0.2"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6:15" x14ac:dyDescent="0.2"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6:15" x14ac:dyDescent="0.2"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6:15" x14ac:dyDescent="0.2"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6:15" x14ac:dyDescent="0.2"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6:15" x14ac:dyDescent="0.2"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6:15" x14ac:dyDescent="0.2"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6:15" x14ac:dyDescent="0.2"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6:15" x14ac:dyDescent="0.2"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6:15" x14ac:dyDescent="0.2"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6:15" x14ac:dyDescent="0.2"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6:15" x14ac:dyDescent="0.2"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6:15" x14ac:dyDescent="0.2"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6:15" x14ac:dyDescent="0.2"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6:15" x14ac:dyDescent="0.2"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6:15" x14ac:dyDescent="0.2"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6:15" x14ac:dyDescent="0.2"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6:15" x14ac:dyDescent="0.2"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6:15" x14ac:dyDescent="0.2"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6:15" x14ac:dyDescent="0.2"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6:15" x14ac:dyDescent="0.2"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6:15" x14ac:dyDescent="0.2"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6:15" x14ac:dyDescent="0.2"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6:15" x14ac:dyDescent="0.2"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6:15" x14ac:dyDescent="0.2"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6:15" x14ac:dyDescent="0.2"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6:15" x14ac:dyDescent="0.2"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6:15" x14ac:dyDescent="0.2"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6:15" x14ac:dyDescent="0.2"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6:15" x14ac:dyDescent="0.2"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6:15" x14ac:dyDescent="0.2"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6:15" x14ac:dyDescent="0.2"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6:15" x14ac:dyDescent="0.2"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6:15" x14ac:dyDescent="0.2"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6:15" x14ac:dyDescent="0.2"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6:15" x14ac:dyDescent="0.2"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6:15" x14ac:dyDescent="0.2"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6:15" x14ac:dyDescent="0.2"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6:15" x14ac:dyDescent="0.2"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6:15" x14ac:dyDescent="0.2"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6:15" x14ac:dyDescent="0.2"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6:15" x14ac:dyDescent="0.2"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6:15" x14ac:dyDescent="0.2"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6:15" x14ac:dyDescent="0.2"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6:15" x14ac:dyDescent="0.2"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6:15" x14ac:dyDescent="0.2"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6:15" x14ac:dyDescent="0.2"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6:15" x14ac:dyDescent="0.2"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6:15" x14ac:dyDescent="0.2"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6:15" x14ac:dyDescent="0.2"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6:15" x14ac:dyDescent="0.2"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6:15" x14ac:dyDescent="0.2"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6:15" x14ac:dyDescent="0.2"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6:15" x14ac:dyDescent="0.2"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6:15" x14ac:dyDescent="0.2"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6:15" x14ac:dyDescent="0.2"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6:15" x14ac:dyDescent="0.2"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6:15" x14ac:dyDescent="0.2"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6:15" x14ac:dyDescent="0.2"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6:15" x14ac:dyDescent="0.2"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6:15" x14ac:dyDescent="0.2"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6:15" x14ac:dyDescent="0.2"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6:15" x14ac:dyDescent="0.2"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6:15" x14ac:dyDescent="0.2"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6:15" x14ac:dyDescent="0.2"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6:15" x14ac:dyDescent="0.2"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6:15" x14ac:dyDescent="0.2"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6:15" x14ac:dyDescent="0.2"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6:15" x14ac:dyDescent="0.2"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6:15" x14ac:dyDescent="0.2"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6:15" x14ac:dyDescent="0.2"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6:15" x14ac:dyDescent="0.2"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6:15" x14ac:dyDescent="0.2"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6:15" x14ac:dyDescent="0.2"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6:15" x14ac:dyDescent="0.2"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6:15" x14ac:dyDescent="0.2"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6:15" x14ac:dyDescent="0.2"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6:15" x14ac:dyDescent="0.2"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6:15" x14ac:dyDescent="0.2"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6:15" x14ac:dyDescent="0.2"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6:15" x14ac:dyDescent="0.2"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6:15" x14ac:dyDescent="0.2"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6:15" x14ac:dyDescent="0.2"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6:15" x14ac:dyDescent="0.2"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6:15" x14ac:dyDescent="0.2"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6:15" x14ac:dyDescent="0.2"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6:15" x14ac:dyDescent="0.2"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 spans="6:15" x14ac:dyDescent="0.2">
      <c r="F202" s="15"/>
      <c r="G202" s="15"/>
      <c r="H202" s="15"/>
      <c r="I202" s="15"/>
      <c r="J202" s="15"/>
      <c r="K202" s="15"/>
      <c r="L202" s="15"/>
      <c r="M202" s="15"/>
      <c r="N202" s="15"/>
      <c r="O202" s="15"/>
    </row>
    <row r="203" spans="6:15" x14ac:dyDescent="0.2"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 spans="6:15" x14ac:dyDescent="0.2"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 spans="6:15" x14ac:dyDescent="0.2"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 spans="6:15" x14ac:dyDescent="0.2"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 spans="6:15" x14ac:dyDescent="0.2"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 spans="6:15" x14ac:dyDescent="0.2">
      <c r="F208" s="15"/>
      <c r="G208" s="15"/>
      <c r="H208" s="15"/>
      <c r="I208" s="15"/>
      <c r="J208" s="15"/>
      <c r="K208" s="15"/>
      <c r="L208" s="15"/>
      <c r="M208" s="15"/>
      <c r="N208" s="15"/>
      <c r="O208" s="15"/>
    </row>
    <row r="209" spans="6:15" x14ac:dyDescent="0.2"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 spans="6:15" x14ac:dyDescent="0.2">
      <c r="F210" s="15"/>
      <c r="G210" s="15"/>
      <c r="H210" s="15"/>
      <c r="I210" s="15"/>
      <c r="J210" s="15"/>
      <c r="K210" s="15"/>
      <c r="L210" s="15"/>
      <c r="M210" s="15"/>
      <c r="N210" s="15"/>
      <c r="O210" s="15"/>
    </row>
    <row r="211" spans="6:15" x14ac:dyDescent="0.2"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 spans="6:15" x14ac:dyDescent="0.2">
      <c r="F212" s="15"/>
      <c r="G212" s="15"/>
      <c r="H212" s="15"/>
      <c r="I212" s="15"/>
      <c r="J212" s="15"/>
      <c r="K212" s="15"/>
      <c r="L212" s="15"/>
      <c r="M212" s="15"/>
      <c r="N212" s="15"/>
      <c r="O212" s="15"/>
    </row>
    <row r="213" spans="6:15" x14ac:dyDescent="0.2">
      <c r="F213" s="15"/>
      <c r="G213" s="15"/>
      <c r="H213" s="15"/>
      <c r="I213" s="15"/>
      <c r="J213" s="15"/>
      <c r="K213" s="15"/>
      <c r="L213" s="15"/>
      <c r="M213" s="15"/>
      <c r="N213" s="15"/>
      <c r="O213" s="15"/>
    </row>
    <row r="214" spans="6:15" x14ac:dyDescent="0.2"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spans="6:15" x14ac:dyDescent="0.2"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 spans="6:15" x14ac:dyDescent="0.2"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spans="6:15" x14ac:dyDescent="0.2"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spans="6:15" x14ac:dyDescent="0.2"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spans="6:15" x14ac:dyDescent="0.2">
      <c r="F219" s="15"/>
      <c r="G219" s="15"/>
      <c r="H219" s="15"/>
      <c r="I219" s="15"/>
      <c r="J219" s="15"/>
      <c r="K219" s="15"/>
      <c r="L219" s="15"/>
      <c r="M219" s="15"/>
      <c r="N219" s="15"/>
      <c r="O219" s="15"/>
    </row>
    <row r="220" spans="6:15" x14ac:dyDescent="0.2"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 spans="6:15" x14ac:dyDescent="0.2"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 spans="6:15" x14ac:dyDescent="0.2"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spans="6:15" x14ac:dyDescent="0.2"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 spans="6:15" x14ac:dyDescent="0.2"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 spans="6:15" x14ac:dyDescent="0.2"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spans="6:15" x14ac:dyDescent="0.2"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spans="6:15" x14ac:dyDescent="0.2"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 spans="6:15" x14ac:dyDescent="0.2"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spans="6:15" x14ac:dyDescent="0.2"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spans="6:15" x14ac:dyDescent="0.2"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spans="6:15" x14ac:dyDescent="0.2"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spans="6:15" x14ac:dyDescent="0.2"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spans="6:15" x14ac:dyDescent="0.2"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spans="6:15" x14ac:dyDescent="0.2"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spans="6:15" x14ac:dyDescent="0.2"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spans="6:15" x14ac:dyDescent="0.2"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spans="6:15" x14ac:dyDescent="0.2"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 spans="6:15" x14ac:dyDescent="0.2">
      <c r="F238" s="15"/>
      <c r="G238" s="15"/>
      <c r="H238" s="15"/>
      <c r="I238" s="15"/>
      <c r="J238" s="15"/>
      <c r="K238" s="15"/>
      <c r="L238" s="15"/>
      <c r="M238" s="15"/>
      <c r="N238" s="15"/>
      <c r="O238" s="15"/>
    </row>
    <row r="239" spans="6:15" x14ac:dyDescent="0.2">
      <c r="F239" s="15"/>
      <c r="G239" s="15"/>
      <c r="H239" s="15"/>
      <c r="I239" s="15"/>
      <c r="J239" s="15"/>
      <c r="K239" s="15"/>
      <c r="L239" s="15"/>
      <c r="M239" s="15"/>
      <c r="N239" s="15"/>
      <c r="O239" s="15"/>
    </row>
    <row r="240" spans="6:15" x14ac:dyDescent="0.2">
      <c r="F240" s="15"/>
      <c r="G240" s="15"/>
      <c r="H240" s="15"/>
      <c r="I240" s="15"/>
      <c r="J240" s="15"/>
      <c r="K240" s="15"/>
      <c r="L240" s="15"/>
      <c r="M240" s="15"/>
      <c r="N240" s="15"/>
      <c r="O240" s="15"/>
    </row>
    <row r="241" spans="6:15" x14ac:dyDescent="0.2">
      <c r="F241" s="15"/>
      <c r="G241" s="15"/>
      <c r="H241" s="15"/>
      <c r="I241" s="15"/>
      <c r="J241" s="15"/>
      <c r="K241" s="15"/>
      <c r="L241" s="15"/>
      <c r="M241" s="15"/>
      <c r="N241" s="15"/>
      <c r="O241" s="15"/>
    </row>
    <row r="242" spans="6:15" x14ac:dyDescent="0.2">
      <c r="F242" s="15"/>
      <c r="G242" s="15"/>
      <c r="H242" s="15"/>
      <c r="I242" s="15"/>
      <c r="J242" s="15"/>
      <c r="K242" s="15"/>
      <c r="L242" s="15"/>
      <c r="M242" s="15"/>
      <c r="N242" s="15"/>
      <c r="O242" s="15"/>
    </row>
    <row r="243" spans="6:15" x14ac:dyDescent="0.2">
      <c r="F243" s="15"/>
      <c r="G243" s="15"/>
      <c r="H243" s="15"/>
      <c r="I243" s="15"/>
      <c r="J243" s="15"/>
      <c r="K243" s="15"/>
      <c r="L243" s="15"/>
      <c r="M243" s="15"/>
      <c r="N243" s="15"/>
      <c r="O243" s="15"/>
    </row>
    <row r="244" spans="6:15" x14ac:dyDescent="0.2">
      <c r="F244" s="15"/>
      <c r="G244" s="15"/>
      <c r="H244" s="15"/>
      <c r="I244" s="15"/>
      <c r="J244" s="15"/>
      <c r="K244" s="15"/>
      <c r="L244" s="15"/>
      <c r="M244" s="15"/>
      <c r="N244" s="15"/>
      <c r="O244" s="15"/>
    </row>
    <row r="245" spans="6:15" x14ac:dyDescent="0.2">
      <c r="F245" s="15"/>
      <c r="G245" s="15"/>
      <c r="H245" s="15"/>
      <c r="I245" s="15"/>
      <c r="J245" s="15"/>
      <c r="K245" s="15"/>
      <c r="L245" s="15"/>
      <c r="M245" s="15"/>
      <c r="N245" s="15"/>
      <c r="O245" s="15"/>
    </row>
    <row r="246" spans="6:15" x14ac:dyDescent="0.2">
      <c r="F246" s="15"/>
      <c r="G246" s="15"/>
      <c r="H246" s="15"/>
      <c r="I246" s="15"/>
      <c r="J246" s="15"/>
      <c r="K246" s="15"/>
      <c r="L246" s="15"/>
      <c r="M246" s="15"/>
      <c r="N246" s="15"/>
      <c r="O246" s="15"/>
    </row>
    <row r="247" spans="6:15" x14ac:dyDescent="0.2"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spans="6:15" x14ac:dyDescent="0.2">
      <c r="F248" s="15"/>
      <c r="G248" s="15"/>
      <c r="H248" s="15"/>
      <c r="I248" s="15"/>
      <c r="J248" s="15"/>
      <c r="K248" s="15"/>
      <c r="L248" s="15"/>
      <c r="M248" s="15"/>
      <c r="N248" s="15"/>
      <c r="O248" s="15"/>
    </row>
    <row r="249" spans="6:15" x14ac:dyDescent="0.2"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 spans="6:15" x14ac:dyDescent="0.2">
      <c r="F250" s="15"/>
      <c r="G250" s="15"/>
      <c r="H250" s="15"/>
      <c r="I250" s="15"/>
      <c r="J250" s="15"/>
      <c r="K250" s="15"/>
      <c r="L250" s="15"/>
      <c r="M250" s="15"/>
      <c r="N250" s="15"/>
      <c r="O250" s="15"/>
    </row>
    <row r="251" spans="6:15" x14ac:dyDescent="0.2"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 spans="6:15" x14ac:dyDescent="0.2"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 spans="6:15" x14ac:dyDescent="0.2"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 spans="6:15" x14ac:dyDescent="0.2"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 spans="6:15" x14ac:dyDescent="0.2">
      <c r="F255" s="15"/>
      <c r="G255" s="15"/>
      <c r="H255" s="15"/>
      <c r="I255" s="15"/>
      <c r="J255" s="15"/>
      <c r="K255" s="15"/>
      <c r="L255" s="15"/>
      <c r="M255" s="15"/>
      <c r="N255" s="15"/>
      <c r="O255" s="15"/>
    </row>
    <row r="256" spans="6:15" x14ac:dyDescent="0.2"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spans="6:15" x14ac:dyDescent="0.2">
      <c r="F257" s="15"/>
      <c r="G257" s="15"/>
      <c r="H257" s="15"/>
      <c r="I257" s="15"/>
      <c r="J257" s="15"/>
      <c r="K257" s="15"/>
      <c r="L257" s="15"/>
      <c r="M257" s="15"/>
      <c r="N257" s="15"/>
      <c r="O257" s="15"/>
    </row>
    <row r="258" spans="6:15" x14ac:dyDescent="0.2">
      <c r="F258" s="15"/>
      <c r="G258" s="15"/>
      <c r="H258" s="15"/>
      <c r="I258" s="15"/>
      <c r="J258" s="15"/>
      <c r="K258" s="15"/>
      <c r="L258" s="15"/>
      <c r="M258" s="15"/>
      <c r="N258" s="15"/>
      <c r="O258" s="15"/>
    </row>
    <row r="259" spans="6:15" x14ac:dyDescent="0.2">
      <c r="F259" s="15"/>
      <c r="G259" s="15"/>
      <c r="H259" s="15"/>
      <c r="I259" s="15"/>
      <c r="J259" s="15"/>
      <c r="K259" s="15"/>
      <c r="L259" s="15"/>
      <c r="M259" s="15"/>
      <c r="N259" s="15"/>
      <c r="O259" s="15"/>
    </row>
    <row r="260" spans="6:15" x14ac:dyDescent="0.2"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 spans="6:15" x14ac:dyDescent="0.2">
      <c r="F261" s="15"/>
      <c r="G261" s="15"/>
      <c r="H261" s="15"/>
      <c r="I261" s="15"/>
      <c r="J261" s="15"/>
      <c r="K261" s="15"/>
      <c r="L261" s="15"/>
      <c r="M261" s="15"/>
      <c r="N261" s="15"/>
      <c r="O261" s="15"/>
    </row>
    <row r="262" spans="6:15" x14ac:dyDescent="0.2">
      <c r="F262" s="15"/>
      <c r="G262" s="15"/>
      <c r="H262" s="15"/>
      <c r="I262" s="15"/>
      <c r="J262" s="15"/>
      <c r="K262" s="15"/>
      <c r="L262" s="15"/>
      <c r="M262" s="15"/>
      <c r="N262" s="15"/>
      <c r="O262" s="15"/>
    </row>
    <row r="263" spans="6:15" x14ac:dyDescent="0.2">
      <c r="F263" s="15"/>
      <c r="G263" s="15"/>
      <c r="H263" s="15"/>
      <c r="I263" s="15"/>
      <c r="J263" s="15"/>
      <c r="K263" s="15"/>
      <c r="L263" s="15"/>
      <c r="M263" s="15"/>
      <c r="N263" s="15"/>
      <c r="O263" s="15"/>
    </row>
    <row r="264" spans="6:15" x14ac:dyDescent="0.2">
      <c r="F264" s="15"/>
      <c r="G264" s="15"/>
      <c r="H264" s="15"/>
      <c r="I264" s="15"/>
      <c r="J264" s="15"/>
      <c r="K264" s="15"/>
      <c r="L264" s="15"/>
      <c r="M264" s="15"/>
      <c r="N264" s="15"/>
      <c r="O264" s="15"/>
    </row>
    <row r="265" spans="6:15" x14ac:dyDescent="0.2">
      <c r="F265" s="15"/>
      <c r="G265" s="15"/>
      <c r="H265" s="15"/>
      <c r="I265" s="15"/>
      <c r="J265" s="15"/>
      <c r="K265" s="15"/>
      <c r="L265" s="15"/>
      <c r="M265" s="15"/>
      <c r="N265" s="15"/>
      <c r="O265" s="15"/>
    </row>
    <row r="266" spans="6:15" x14ac:dyDescent="0.2">
      <c r="F266" s="15"/>
      <c r="G266" s="15"/>
      <c r="H266" s="15"/>
      <c r="I266" s="15"/>
      <c r="J266" s="15"/>
      <c r="K266" s="15"/>
      <c r="L266" s="15"/>
      <c r="M266" s="15"/>
      <c r="N266" s="15"/>
      <c r="O266" s="15"/>
    </row>
    <row r="267" spans="6:15" x14ac:dyDescent="0.2"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 spans="6:15" x14ac:dyDescent="0.2">
      <c r="F268" s="15"/>
      <c r="G268" s="15"/>
      <c r="H268" s="15"/>
      <c r="I268" s="15"/>
      <c r="J268" s="15"/>
      <c r="K268" s="15"/>
      <c r="L268" s="15"/>
      <c r="M268" s="15"/>
      <c r="N268" s="15"/>
      <c r="O268" s="15"/>
    </row>
    <row r="269" spans="6:15" x14ac:dyDescent="0.2">
      <c r="F269" s="15"/>
      <c r="G269" s="15"/>
      <c r="H269" s="15"/>
      <c r="I269" s="15"/>
      <c r="J269" s="15"/>
      <c r="K269" s="15"/>
      <c r="L269" s="15"/>
      <c r="M269" s="15"/>
      <c r="N269" s="15"/>
      <c r="O269" s="15"/>
    </row>
    <row r="270" spans="6:15" x14ac:dyDescent="0.2"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spans="6:15" x14ac:dyDescent="0.2"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  <row r="272" spans="6:15" x14ac:dyDescent="0.2">
      <c r="F272" s="15"/>
      <c r="G272" s="15"/>
      <c r="H272" s="15"/>
      <c r="I272" s="15"/>
      <c r="J272" s="15"/>
      <c r="K272" s="15"/>
      <c r="L272" s="15"/>
      <c r="M272" s="15"/>
      <c r="N272" s="15"/>
      <c r="O272" s="15"/>
    </row>
    <row r="273" spans="6:15" x14ac:dyDescent="0.2">
      <c r="F273" s="15"/>
      <c r="G273" s="15"/>
      <c r="H273" s="15"/>
      <c r="I273" s="15"/>
      <c r="J273" s="15"/>
      <c r="K273" s="15"/>
      <c r="L273" s="15"/>
      <c r="M273" s="15"/>
      <c r="N273" s="15"/>
      <c r="O273" s="15"/>
    </row>
    <row r="274" spans="6:15" x14ac:dyDescent="0.2"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 spans="6:15" x14ac:dyDescent="0.2"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 spans="6:15" x14ac:dyDescent="0.2"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 spans="6:15" x14ac:dyDescent="0.2"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 spans="6:15" x14ac:dyDescent="0.2"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 spans="6:15" x14ac:dyDescent="0.2"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spans="6:15" x14ac:dyDescent="0.2"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 spans="6:15" x14ac:dyDescent="0.2"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spans="6:15" x14ac:dyDescent="0.2"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 spans="6:15" x14ac:dyDescent="0.2"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 spans="6:15" x14ac:dyDescent="0.2">
      <c r="F284" s="15"/>
      <c r="G284" s="15"/>
      <c r="H284" s="15"/>
      <c r="I284" s="15"/>
      <c r="J284" s="15"/>
      <c r="K284" s="15"/>
      <c r="L284" s="15"/>
      <c r="M284" s="15"/>
      <c r="N284" s="15"/>
      <c r="O284" s="15"/>
    </row>
    <row r="285" spans="6:15" x14ac:dyDescent="0.2">
      <c r="F285" s="15"/>
      <c r="G285" s="15"/>
      <c r="H285" s="15"/>
      <c r="I285" s="15"/>
      <c r="J285" s="15"/>
      <c r="K285" s="15"/>
      <c r="L285" s="15"/>
      <c r="M285" s="15"/>
      <c r="N285" s="15"/>
      <c r="O285" s="15"/>
    </row>
    <row r="286" spans="6:15" x14ac:dyDescent="0.2">
      <c r="F286" s="15"/>
      <c r="G286" s="15"/>
      <c r="H286" s="15"/>
      <c r="I286" s="15"/>
      <c r="J286" s="15"/>
      <c r="K286" s="15"/>
      <c r="L286" s="15"/>
      <c r="M286" s="15"/>
      <c r="N286" s="15"/>
      <c r="O286" s="15"/>
    </row>
    <row r="287" spans="6:15" x14ac:dyDescent="0.2">
      <c r="F287" s="15"/>
      <c r="G287" s="15"/>
      <c r="H287" s="15"/>
      <c r="I287" s="15"/>
      <c r="J287" s="15"/>
      <c r="K287" s="15"/>
      <c r="L287" s="15"/>
      <c r="M287" s="15"/>
      <c r="N287" s="15"/>
      <c r="O287" s="15"/>
    </row>
    <row r="288" spans="6:15" x14ac:dyDescent="0.2">
      <c r="F288" s="15"/>
      <c r="G288" s="15"/>
      <c r="H288" s="15"/>
      <c r="I288" s="15"/>
      <c r="J288" s="15"/>
      <c r="K288" s="15"/>
      <c r="L288" s="15"/>
      <c r="M288" s="15"/>
      <c r="N288" s="15"/>
      <c r="O288" s="15"/>
    </row>
    <row r="289" spans="6:15" x14ac:dyDescent="0.2">
      <c r="F289" s="15"/>
      <c r="G289" s="15"/>
      <c r="H289" s="15"/>
      <c r="I289" s="15"/>
      <c r="J289" s="15"/>
      <c r="K289" s="15"/>
      <c r="L289" s="15"/>
      <c r="M289" s="15"/>
      <c r="N289" s="15"/>
      <c r="O289" s="15"/>
    </row>
    <row r="290" spans="6:15" x14ac:dyDescent="0.2">
      <c r="F290" s="15"/>
      <c r="G290" s="15"/>
      <c r="H290" s="15"/>
      <c r="I290" s="15"/>
      <c r="J290" s="15"/>
      <c r="K290" s="15"/>
      <c r="L290" s="15"/>
      <c r="M290" s="15"/>
      <c r="N290" s="15"/>
      <c r="O290" s="15"/>
    </row>
    <row r="291" spans="6:15" x14ac:dyDescent="0.2"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  <row r="292" spans="6:15" x14ac:dyDescent="0.2">
      <c r="F292" s="15"/>
      <c r="G292" s="15"/>
      <c r="H292" s="15"/>
      <c r="I292" s="15"/>
      <c r="J292" s="15"/>
      <c r="K292" s="15"/>
      <c r="L292" s="15"/>
      <c r="M292" s="15"/>
      <c r="N292" s="15"/>
      <c r="O292" s="15"/>
    </row>
    <row r="293" spans="6:15" x14ac:dyDescent="0.2">
      <c r="F293" s="15"/>
      <c r="G293" s="15"/>
      <c r="H293" s="15"/>
      <c r="I293" s="15"/>
      <c r="J293" s="15"/>
      <c r="K293" s="15"/>
      <c r="L293" s="15"/>
      <c r="M293" s="15"/>
      <c r="N293" s="15"/>
      <c r="O293" s="15"/>
    </row>
    <row r="294" spans="6:15" x14ac:dyDescent="0.2">
      <c r="F294" s="15"/>
      <c r="G294" s="15"/>
      <c r="H294" s="15"/>
      <c r="I294" s="15"/>
      <c r="J294" s="15"/>
      <c r="K294" s="15"/>
      <c r="L294" s="15"/>
      <c r="M294" s="15"/>
      <c r="N294" s="15"/>
      <c r="O294" s="15"/>
    </row>
    <row r="295" spans="6:15" x14ac:dyDescent="0.2">
      <c r="F295" s="15"/>
      <c r="G295" s="15"/>
      <c r="H295" s="15"/>
      <c r="I295" s="15"/>
      <c r="J295" s="15"/>
      <c r="K295" s="15"/>
      <c r="L295" s="15"/>
      <c r="M295" s="15"/>
      <c r="N295" s="15"/>
      <c r="O295" s="15"/>
    </row>
    <row r="296" spans="6:15" x14ac:dyDescent="0.2"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spans="6:15" x14ac:dyDescent="0.2">
      <c r="F297" s="15"/>
      <c r="G297" s="15"/>
      <c r="H297" s="15"/>
      <c r="I297" s="15"/>
      <c r="J297" s="15"/>
      <c r="K297" s="15"/>
      <c r="L297" s="15"/>
      <c r="M297" s="15"/>
      <c r="N297" s="15"/>
      <c r="O297" s="15"/>
    </row>
    <row r="298" spans="6:15" x14ac:dyDescent="0.2">
      <c r="F298" s="15"/>
      <c r="G298" s="15"/>
      <c r="H298" s="15"/>
      <c r="I298" s="15"/>
      <c r="J298" s="15"/>
      <c r="K298" s="15"/>
      <c r="L298" s="15"/>
      <c r="M298" s="15"/>
      <c r="N298" s="15"/>
      <c r="O298" s="15"/>
    </row>
    <row r="299" spans="6:15" x14ac:dyDescent="0.2">
      <c r="F299" s="15"/>
      <c r="G299" s="15"/>
      <c r="H299" s="15"/>
      <c r="I299" s="15"/>
      <c r="J299" s="15"/>
      <c r="K299" s="15"/>
      <c r="L299" s="15"/>
      <c r="M299" s="15"/>
      <c r="N299" s="15"/>
      <c r="O299" s="15"/>
    </row>
    <row r="300" spans="6:15" x14ac:dyDescent="0.2"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 spans="6:15" x14ac:dyDescent="0.2">
      <c r="F301" s="15"/>
      <c r="G301" s="15"/>
      <c r="H301" s="15"/>
      <c r="I301" s="15"/>
      <c r="J301" s="15"/>
      <c r="K301" s="15"/>
      <c r="L301" s="15"/>
      <c r="M301" s="15"/>
      <c r="N301" s="15"/>
      <c r="O301" s="15"/>
    </row>
    <row r="302" spans="6:15" x14ac:dyDescent="0.2">
      <c r="F302" s="15"/>
      <c r="G302" s="15"/>
      <c r="H302" s="15"/>
      <c r="I302" s="15"/>
      <c r="J302" s="15"/>
      <c r="K302" s="15"/>
      <c r="L302" s="15"/>
      <c r="M302" s="15"/>
      <c r="N302" s="15"/>
      <c r="O302" s="15"/>
    </row>
    <row r="303" spans="6:15" x14ac:dyDescent="0.2"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 spans="6:15" x14ac:dyDescent="0.2">
      <c r="F304" s="15"/>
      <c r="G304" s="15"/>
      <c r="H304" s="15"/>
      <c r="I304" s="15"/>
      <c r="J304" s="15"/>
      <c r="K304" s="15"/>
      <c r="L304" s="15"/>
      <c r="M304" s="15"/>
      <c r="N304" s="15"/>
      <c r="O304" s="15"/>
    </row>
    <row r="305" spans="6:15" x14ac:dyDescent="0.2">
      <c r="F305" s="15"/>
      <c r="G305" s="15"/>
      <c r="H305" s="15"/>
      <c r="I305" s="15"/>
      <c r="J305" s="15"/>
      <c r="K305" s="15"/>
      <c r="L305" s="15"/>
      <c r="M305" s="15"/>
      <c r="N305" s="15"/>
      <c r="O305" s="15"/>
    </row>
    <row r="306" spans="6:15" x14ac:dyDescent="0.2">
      <c r="F306" s="15"/>
      <c r="G306" s="15"/>
      <c r="H306" s="15"/>
      <c r="I306" s="15"/>
      <c r="J306" s="15"/>
      <c r="K306" s="15"/>
      <c r="L306" s="15"/>
      <c r="M306" s="15"/>
      <c r="N306" s="15"/>
      <c r="O306" s="15"/>
    </row>
    <row r="307" spans="6:15" x14ac:dyDescent="0.2">
      <c r="F307" s="15"/>
      <c r="G307" s="15"/>
      <c r="H307" s="15"/>
      <c r="I307" s="15"/>
      <c r="J307" s="15"/>
      <c r="K307" s="15"/>
      <c r="L307" s="15"/>
      <c r="M307" s="15"/>
      <c r="N307" s="15"/>
      <c r="O307" s="15"/>
    </row>
    <row r="308" spans="6:15" x14ac:dyDescent="0.2">
      <c r="F308" s="15"/>
      <c r="G308" s="15"/>
      <c r="H308" s="15"/>
      <c r="I308" s="15"/>
      <c r="J308" s="15"/>
      <c r="K308" s="15"/>
      <c r="L308" s="15"/>
      <c r="M308" s="15"/>
      <c r="N308" s="15"/>
      <c r="O308" s="15"/>
    </row>
    <row r="309" spans="6:15" x14ac:dyDescent="0.2">
      <c r="F309" s="15"/>
      <c r="G309" s="15"/>
      <c r="H309" s="15"/>
      <c r="I309" s="15"/>
      <c r="J309" s="15"/>
      <c r="K309" s="15"/>
      <c r="L309" s="15"/>
      <c r="M309" s="15"/>
      <c r="N309" s="15"/>
      <c r="O309" s="15"/>
    </row>
    <row r="310" spans="6:15" x14ac:dyDescent="0.2"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 spans="6:15" x14ac:dyDescent="0.2">
      <c r="F311" s="15"/>
      <c r="G311" s="15"/>
      <c r="H311" s="15"/>
      <c r="I311" s="15"/>
      <c r="J311" s="15"/>
      <c r="K311" s="15"/>
      <c r="L311" s="15"/>
      <c r="M311" s="15"/>
      <c r="N311" s="15"/>
      <c r="O311" s="15"/>
    </row>
    <row r="312" spans="6:15" x14ac:dyDescent="0.2">
      <c r="F312" s="15"/>
      <c r="G312" s="15"/>
      <c r="H312" s="15"/>
      <c r="I312" s="15"/>
      <c r="J312" s="15"/>
      <c r="K312" s="15"/>
      <c r="L312" s="15"/>
      <c r="M312" s="15"/>
      <c r="N312" s="15"/>
      <c r="O312" s="15"/>
    </row>
    <row r="313" spans="6:15" x14ac:dyDescent="0.2"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 spans="6:15" x14ac:dyDescent="0.2"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  <row r="315" spans="6:15" x14ac:dyDescent="0.2"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spans="6:15" x14ac:dyDescent="0.2">
      <c r="F316" s="15"/>
      <c r="G316" s="15"/>
      <c r="H316" s="15"/>
      <c r="I316" s="15"/>
      <c r="J316" s="15"/>
      <c r="K316" s="15"/>
      <c r="L316" s="15"/>
      <c r="M316" s="15"/>
      <c r="N316" s="15"/>
      <c r="O316" s="15"/>
    </row>
    <row r="317" spans="6:15" x14ac:dyDescent="0.2">
      <c r="F317" s="15"/>
      <c r="G317" s="15"/>
      <c r="H317" s="15"/>
      <c r="I317" s="15"/>
      <c r="J317" s="15"/>
      <c r="K317" s="15"/>
      <c r="L317" s="15"/>
      <c r="M317" s="15"/>
      <c r="N317" s="15"/>
      <c r="O317" s="15"/>
    </row>
    <row r="318" spans="6:15" x14ac:dyDescent="0.2">
      <c r="F318" s="15"/>
      <c r="G318" s="15"/>
      <c r="H318" s="15"/>
      <c r="I318" s="15"/>
      <c r="J318" s="15"/>
      <c r="K318" s="15"/>
      <c r="L318" s="15"/>
      <c r="M318" s="15"/>
      <c r="N318" s="15"/>
      <c r="O318" s="15"/>
    </row>
    <row r="319" spans="6:15" x14ac:dyDescent="0.2">
      <c r="F319" s="15"/>
      <c r="G319" s="15"/>
      <c r="H319" s="15"/>
      <c r="I319" s="15"/>
      <c r="J319" s="15"/>
      <c r="K319" s="15"/>
      <c r="L319" s="15"/>
      <c r="M319" s="15"/>
      <c r="N319" s="15"/>
      <c r="O319" s="15"/>
    </row>
    <row r="320" spans="6:15" x14ac:dyDescent="0.2">
      <c r="F320" s="15"/>
      <c r="G320" s="15"/>
      <c r="H320" s="15"/>
      <c r="I320" s="15"/>
      <c r="J320" s="15"/>
      <c r="K320" s="15"/>
      <c r="L320" s="15"/>
      <c r="M320" s="15"/>
      <c r="N320" s="15"/>
      <c r="O320" s="15"/>
    </row>
    <row r="321" spans="6:15" x14ac:dyDescent="0.2">
      <c r="F321" s="15"/>
      <c r="G321" s="15"/>
      <c r="H321" s="15"/>
      <c r="I321" s="15"/>
      <c r="J321" s="15"/>
      <c r="K321" s="15"/>
      <c r="L321" s="15"/>
      <c r="M321" s="15"/>
      <c r="N321" s="15"/>
      <c r="O321" s="15"/>
    </row>
    <row r="322" spans="6:15" x14ac:dyDescent="0.2"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 spans="6:15" x14ac:dyDescent="0.2">
      <c r="F323" s="15"/>
      <c r="G323" s="15"/>
      <c r="H323" s="15"/>
      <c r="I323" s="15"/>
      <c r="J323" s="15"/>
      <c r="K323" s="15"/>
      <c r="L323" s="15"/>
      <c r="M323" s="15"/>
      <c r="N323" s="15"/>
      <c r="O323" s="15"/>
    </row>
    <row r="324" spans="6:15" x14ac:dyDescent="0.2">
      <c r="F324" s="15"/>
      <c r="G324" s="15"/>
      <c r="H324" s="15"/>
      <c r="I324" s="15"/>
      <c r="J324" s="15"/>
      <c r="K324" s="15"/>
      <c r="L324" s="15"/>
      <c r="M324" s="15"/>
      <c r="N324" s="15"/>
      <c r="O324" s="15"/>
    </row>
    <row r="325" spans="6:15" x14ac:dyDescent="0.2">
      <c r="F325" s="15"/>
      <c r="G325" s="15"/>
      <c r="H325" s="15"/>
      <c r="I325" s="15"/>
      <c r="J325" s="15"/>
      <c r="K325" s="15"/>
      <c r="L325" s="15"/>
      <c r="M325" s="15"/>
      <c r="N325" s="15"/>
      <c r="O325" s="15"/>
    </row>
    <row r="326" spans="6:15" x14ac:dyDescent="0.2">
      <c r="F326" s="15"/>
      <c r="G326" s="15"/>
      <c r="H326" s="15"/>
      <c r="I326" s="15"/>
      <c r="J326" s="15"/>
      <c r="K326" s="15"/>
      <c r="L326" s="15"/>
      <c r="M326" s="15"/>
      <c r="N326" s="15"/>
      <c r="O326" s="15"/>
    </row>
    <row r="327" spans="6:15" x14ac:dyDescent="0.2">
      <c r="F327" s="15"/>
      <c r="G327" s="15"/>
      <c r="H327" s="15"/>
      <c r="I327" s="15"/>
      <c r="J327" s="15"/>
      <c r="K327" s="15"/>
      <c r="L327" s="15"/>
      <c r="M327" s="15"/>
      <c r="N327" s="15"/>
      <c r="O327" s="15"/>
    </row>
    <row r="328" spans="6:15" x14ac:dyDescent="0.2">
      <c r="F328" s="15"/>
      <c r="G328" s="15"/>
      <c r="H328" s="15"/>
      <c r="I328" s="15"/>
      <c r="J328" s="15"/>
      <c r="K328" s="15"/>
      <c r="L328" s="15"/>
      <c r="M328" s="15"/>
      <c r="N328" s="15"/>
      <c r="O328" s="15"/>
    </row>
    <row r="329" spans="6:15" x14ac:dyDescent="0.2">
      <c r="F329" s="15"/>
      <c r="G329" s="15"/>
      <c r="H329" s="15"/>
      <c r="I329" s="15"/>
      <c r="J329" s="15"/>
      <c r="K329" s="15"/>
      <c r="L329" s="15"/>
      <c r="M329" s="15"/>
      <c r="N329" s="15"/>
      <c r="O329" s="15"/>
    </row>
    <row r="330" spans="6:15" x14ac:dyDescent="0.2">
      <c r="F330" s="15"/>
      <c r="G330" s="15"/>
      <c r="H330" s="15"/>
      <c r="I330" s="15"/>
      <c r="J330" s="15"/>
      <c r="K330" s="15"/>
      <c r="L330" s="15"/>
      <c r="M330" s="15"/>
      <c r="N330" s="15"/>
      <c r="O330" s="15"/>
    </row>
    <row r="331" spans="6:15" x14ac:dyDescent="0.2">
      <c r="F331" s="15"/>
      <c r="G331" s="15"/>
      <c r="H331" s="15"/>
      <c r="I331" s="15"/>
      <c r="J331" s="15"/>
      <c r="K331" s="15"/>
      <c r="L331" s="15"/>
      <c r="M331" s="15"/>
      <c r="N331" s="15"/>
      <c r="O331" s="15"/>
    </row>
    <row r="332" spans="6:15" x14ac:dyDescent="0.2">
      <c r="F332" s="15"/>
      <c r="G332" s="15"/>
      <c r="H332" s="15"/>
      <c r="I332" s="15"/>
      <c r="J332" s="15"/>
      <c r="K332" s="15"/>
      <c r="L332" s="15"/>
      <c r="M332" s="15"/>
      <c r="N332" s="15"/>
      <c r="O332" s="15"/>
    </row>
    <row r="333" spans="6:15" x14ac:dyDescent="0.2">
      <c r="F333" s="15"/>
      <c r="G333" s="15"/>
      <c r="H333" s="15"/>
      <c r="I333" s="15"/>
      <c r="J333" s="15"/>
      <c r="K333" s="15"/>
      <c r="L333" s="15"/>
      <c r="M333" s="15"/>
      <c r="N333" s="15"/>
      <c r="O333" s="15"/>
    </row>
    <row r="334" spans="6:15" x14ac:dyDescent="0.2">
      <c r="F334" s="15"/>
      <c r="G334" s="15"/>
      <c r="H334" s="15"/>
      <c r="I334" s="15"/>
      <c r="J334" s="15"/>
      <c r="K334" s="15"/>
      <c r="L334" s="15"/>
      <c r="M334" s="15"/>
      <c r="N334" s="15"/>
      <c r="O334" s="15"/>
    </row>
    <row r="335" spans="6:15" x14ac:dyDescent="0.2">
      <c r="F335" s="15"/>
      <c r="G335" s="15"/>
      <c r="H335" s="15"/>
      <c r="I335" s="15"/>
      <c r="J335" s="15"/>
      <c r="K335" s="15"/>
      <c r="L335" s="15"/>
      <c r="M335" s="15"/>
      <c r="N335" s="15"/>
      <c r="O335" s="15"/>
    </row>
    <row r="336" spans="6:15" x14ac:dyDescent="0.2">
      <c r="F336" s="15"/>
      <c r="G336" s="15"/>
      <c r="H336" s="15"/>
      <c r="I336" s="15"/>
      <c r="J336" s="15"/>
      <c r="K336" s="15"/>
      <c r="L336" s="15"/>
      <c r="M336" s="15"/>
      <c r="N336" s="15"/>
      <c r="O336" s="15"/>
    </row>
    <row r="337" spans="6:15" x14ac:dyDescent="0.2">
      <c r="F337" s="15"/>
      <c r="G337" s="15"/>
      <c r="H337" s="15"/>
      <c r="I337" s="15"/>
      <c r="J337" s="15"/>
      <c r="K337" s="15"/>
      <c r="L337" s="15"/>
      <c r="M337" s="15"/>
      <c r="N337" s="15"/>
      <c r="O337" s="15"/>
    </row>
    <row r="338" spans="6:15" x14ac:dyDescent="0.2">
      <c r="F338" s="15"/>
      <c r="G338" s="15"/>
      <c r="H338" s="15"/>
      <c r="I338" s="15"/>
      <c r="J338" s="15"/>
      <c r="K338" s="15"/>
      <c r="L338" s="15"/>
      <c r="M338" s="15"/>
      <c r="N338" s="15"/>
      <c r="O338" s="15"/>
    </row>
    <row r="339" spans="6:15" x14ac:dyDescent="0.2">
      <c r="F339" s="15"/>
      <c r="G339" s="15"/>
      <c r="H339" s="15"/>
      <c r="I339" s="15"/>
      <c r="J339" s="15"/>
      <c r="K339" s="15"/>
      <c r="L339" s="15"/>
      <c r="M339" s="15"/>
      <c r="N339" s="15"/>
      <c r="O339" s="15"/>
    </row>
    <row r="340" spans="6:15" x14ac:dyDescent="0.2">
      <c r="F340" s="15"/>
      <c r="G340" s="15"/>
      <c r="H340" s="15"/>
      <c r="I340" s="15"/>
      <c r="J340" s="15"/>
      <c r="K340" s="15"/>
      <c r="L340" s="15"/>
      <c r="M340" s="15"/>
      <c r="N340" s="15"/>
      <c r="O340" s="15"/>
    </row>
    <row r="341" spans="6:15" x14ac:dyDescent="0.2">
      <c r="F341" s="15"/>
      <c r="G341" s="15"/>
      <c r="H341" s="15"/>
      <c r="I341" s="15"/>
      <c r="J341" s="15"/>
      <c r="K341" s="15"/>
      <c r="L341" s="15"/>
      <c r="M341" s="15"/>
      <c r="N341" s="15"/>
      <c r="O341" s="15"/>
    </row>
    <row r="342" spans="6:15" x14ac:dyDescent="0.2"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 spans="6:15" x14ac:dyDescent="0.2">
      <c r="F343" s="15"/>
      <c r="G343" s="15"/>
      <c r="H343" s="15"/>
      <c r="I343" s="15"/>
      <c r="J343" s="15"/>
      <c r="K343" s="15"/>
      <c r="L343" s="15"/>
      <c r="M343" s="15"/>
      <c r="N343" s="15"/>
      <c r="O343" s="15"/>
    </row>
    <row r="344" spans="6:15" x14ac:dyDescent="0.2">
      <c r="F344" s="15"/>
      <c r="G344" s="15"/>
      <c r="H344" s="15"/>
      <c r="I344" s="15"/>
      <c r="J344" s="15"/>
      <c r="K344" s="15"/>
      <c r="L344" s="15"/>
      <c r="M344" s="15"/>
      <c r="N344" s="15"/>
      <c r="O344" s="15"/>
    </row>
    <row r="345" spans="6:15" x14ac:dyDescent="0.2"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spans="6:15" x14ac:dyDescent="0.2"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 spans="6:15" x14ac:dyDescent="0.2">
      <c r="F347" s="15"/>
      <c r="G347" s="15"/>
      <c r="H347" s="15"/>
      <c r="I347" s="15"/>
      <c r="J347" s="15"/>
      <c r="K347" s="15"/>
      <c r="L347" s="15"/>
      <c r="M347" s="15"/>
      <c r="N347" s="15"/>
      <c r="O347" s="15"/>
    </row>
    <row r="348" spans="6:15" x14ac:dyDescent="0.2">
      <c r="F348" s="15"/>
      <c r="G348" s="15"/>
      <c r="H348" s="15"/>
      <c r="I348" s="15"/>
      <c r="J348" s="15"/>
      <c r="K348" s="15"/>
      <c r="L348" s="15"/>
      <c r="M348" s="15"/>
      <c r="N348" s="15"/>
      <c r="O348" s="15"/>
    </row>
    <row r="349" spans="6:15" x14ac:dyDescent="0.2">
      <c r="F349" s="15"/>
      <c r="G349" s="15"/>
      <c r="H349" s="15"/>
      <c r="I349" s="15"/>
      <c r="J349" s="15"/>
      <c r="K349" s="15"/>
      <c r="L349" s="15"/>
      <c r="M349" s="15"/>
      <c r="N349" s="15"/>
      <c r="O349" s="15"/>
    </row>
    <row r="350" spans="6:15" x14ac:dyDescent="0.2">
      <c r="F350" s="15"/>
      <c r="G350" s="15"/>
      <c r="H350" s="15"/>
      <c r="I350" s="15"/>
      <c r="J350" s="15"/>
      <c r="K350" s="15"/>
      <c r="L350" s="15"/>
      <c r="M350" s="15"/>
      <c r="N350" s="15"/>
      <c r="O350" s="15"/>
    </row>
    <row r="351" spans="6:15" x14ac:dyDescent="0.2">
      <c r="F351" s="15"/>
      <c r="G351" s="15"/>
      <c r="H351" s="15"/>
      <c r="I351" s="15"/>
      <c r="J351" s="15"/>
      <c r="K351" s="15"/>
      <c r="L351" s="15"/>
      <c r="M351" s="15"/>
      <c r="N351" s="15"/>
      <c r="O351" s="15"/>
    </row>
    <row r="352" spans="6:15" x14ac:dyDescent="0.2">
      <c r="F352" s="15"/>
      <c r="G352" s="15"/>
      <c r="H352" s="15"/>
      <c r="I352" s="15"/>
      <c r="J352" s="15"/>
      <c r="K352" s="15"/>
      <c r="L352" s="15"/>
      <c r="M352" s="15"/>
      <c r="N352" s="15"/>
      <c r="O352" s="15"/>
    </row>
    <row r="353" spans="6:15" x14ac:dyDescent="0.2">
      <c r="F353" s="15"/>
      <c r="G353" s="15"/>
      <c r="H353" s="15"/>
      <c r="I353" s="15"/>
      <c r="J353" s="15"/>
      <c r="K353" s="15"/>
      <c r="L353" s="15"/>
      <c r="M353" s="15"/>
      <c r="N353" s="15"/>
      <c r="O353" s="15"/>
    </row>
    <row r="354" spans="6:15" x14ac:dyDescent="0.2">
      <c r="F354" s="15"/>
      <c r="G354" s="15"/>
      <c r="H354" s="15"/>
      <c r="I354" s="15"/>
      <c r="J354" s="15"/>
      <c r="K354" s="15"/>
      <c r="L354" s="15"/>
      <c r="M354" s="15"/>
      <c r="N354" s="15"/>
      <c r="O354" s="15"/>
    </row>
    <row r="355" spans="6:15" x14ac:dyDescent="0.2">
      <c r="F355" s="15"/>
      <c r="G355" s="15"/>
      <c r="H355" s="15"/>
      <c r="I355" s="15"/>
      <c r="J355" s="15"/>
      <c r="K355" s="15"/>
      <c r="L355" s="15"/>
      <c r="M355" s="15"/>
      <c r="N355" s="15"/>
      <c r="O355" s="15"/>
    </row>
    <row r="356" spans="6:15" x14ac:dyDescent="0.2">
      <c r="F356" s="15"/>
      <c r="G356" s="15"/>
      <c r="H356" s="15"/>
      <c r="I356" s="15"/>
      <c r="J356" s="15"/>
      <c r="K356" s="15"/>
      <c r="L356" s="15"/>
      <c r="M356" s="15"/>
      <c r="N356" s="15"/>
      <c r="O356" s="15"/>
    </row>
    <row r="357" spans="6:15" x14ac:dyDescent="0.2">
      <c r="F357" s="15"/>
      <c r="G357" s="15"/>
      <c r="H357" s="15"/>
      <c r="I357" s="15"/>
      <c r="J357" s="15"/>
      <c r="K357" s="15"/>
      <c r="L357" s="15"/>
      <c r="M357" s="15"/>
      <c r="N357" s="15"/>
      <c r="O357" s="15"/>
    </row>
    <row r="358" spans="6:15" x14ac:dyDescent="0.2">
      <c r="F358" s="15"/>
      <c r="G358" s="15"/>
      <c r="H358" s="15"/>
      <c r="I358" s="15"/>
      <c r="J358" s="15"/>
      <c r="K358" s="15"/>
      <c r="L358" s="15"/>
      <c r="M358" s="15"/>
      <c r="N358" s="15"/>
      <c r="O358" s="15"/>
    </row>
    <row r="359" spans="6:15" x14ac:dyDescent="0.2"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spans="6:15" x14ac:dyDescent="0.2">
      <c r="F360" s="15"/>
      <c r="G360" s="15"/>
      <c r="H360" s="15"/>
      <c r="I360" s="15"/>
      <c r="J360" s="15"/>
      <c r="K360" s="15"/>
      <c r="L360" s="15"/>
      <c r="M360" s="15"/>
      <c r="N360" s="15"/>
      <c r="O360" s="15"/>
    </row>
    <row r="361" spans="6:15" x14ac:dyDescent="0.2">
      <c r="F361" s="15"/>
      <c r="G361" s="15"/>
      <c r="H361" s="15"/>
      <c r="I361" s="15"/>
      <c r="J361" s="15"/>
      <c r="K361" s="15"/>
      <c r="L361" s="15"/>
      <c r="M361" s="15"/>
      <c r="N361" s="15"/>
      <c r="O361" s="15"/>
    </row>
    <row r="362" spans="6:15" x14ac:dyDescent="0.2"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 spans="6:15" x14ac:dyDescent="0.2">
      <c r="F363" s="15"/>
      <c r="G363" s="15"/>
      <c r="H363" s="15"/>
      <c r="I363" s="15"/>
      <c r="J363" s="15"/>
      <c r="K363" s="15"/>
      <c r="L363" s="15"/>
      <c r="M363" s="15"/>
      <c r="N363" s="15"/>
      <c r="O363" s="15"/>
    </row>
    <row r="364" spans="6:15" x14ac:dyDescent="0.2">
      <c r="F364" s="15"/>
      <c r="G364" s="15"/>
      <c r="H364" s="15"/>
      <c r="I364" s="15"/>
      <c r="J364" s="15"/>
      <c r="K364" s="15"/>
      <c r="L364" s="15"/>
      <c r="M364" s="15"/>
      <c r="N364" s="15"/>
      <c r="O364" s="15"/>
    </row>
    <row r="365" spans="6:15" x14ac:dyDescent="0.2">
      <c r="F365" s="15"/>
      <c r="G365" s="15"/>
      <c r="H365" s="15"/>
      <c r="I365" s="15"/>
      <c r="J365" s="15"/>
      <c r="K365" s="15"/>
      <c r="L365" s="15"/>
      <c r="M365" s="15"/>
      <c r="N365" s="15"/>
      <c r="O365" s="15"/>
    </row>
    <row r="366" spans="6:15" x14ac:dyDescent="0.2">
      <c r="F366" s="15"/>
      <c r="G366" s="15"/>
      <c r="H366" s="15"/>
      <c r="I366" s="15"/>
      <c r="J366" s="15"/>
      <c r="K366" s="15"/>
      <c r="L366" s="15"/>
      <c r="M366" s="15"/>
      <c r="N366" s="15"/>
      <c r="O366" s="15"/>
    </row>
    <row r="367" spans="6:15" x14ac:dyDescent="0.2">
      <c r="F367" s="15"/>
      <c r="G367" s="15"/>
      <c r="H367" s="15"/>
      <c r="I367" s="15"/>
      <c r="J367" s="15"/>
      <c r="K367" s="15"/>
      <c r="L367" s="15"/>
      <c r="M367" s="15"/>
      <c r="N367" s="15"/>
      <c r="O367" s="15"/>
    </row>
    <row r="368" spans="6:15" x14ac:dyDescent="0.2">
      <c r="F368" s="15"/>
      <c r="G368" s="15"/>
      <c r="H368" s="15"/>
      <c r="I368" s="15"/>
      <c r="J368" s="15"/>
      <c r="K368" s="15"/>
      <c r="L368" s="15"/>
      <c r="M368" s="15"/>
      <c r="N368" s="15"/>
      <c r="O368" s="15"/>
    </row>
    <row r="369" spans="6:15" x14ac:dyDescent="0.2">
      <c r="F369" s="15"/>
      <c r="G369" s="15"/>
      <c r="H369" s="15"/>
      <c r="I369" s="15"/>
      <c r="J369" s="15"/>
      <c r="K369" s="15"/>
      <c r="L369" s="15"/>
      <c r="M369" s="15"/>
      <c r="N369" s="15"/>
      <c r="O369" s="15"/>
    </row>
    <row r="370" spans="6:15" x14ac:dyDescent="0.2">
      <c r="F370" s="15"/>
      <c r="G370" s="15"/>
      <c r="H370" s="15"/>
      <c r="I370" s="15"/>
      <c r="J370" s="15"/>
      <c r="K370" s="15"/>
      <c r="L370" s="15"/>
      <c r="M370" s="15"/>
      <c r="N370" s="15"/>
      <c r="O370" s="15"/>
    </row>
    <row r="371" spans="6:15" x14ac:dyDescent="0.2">
      <c r="F371" s="15"/>
      <c r="G371" s="15"/>
      <c r="H371" s="15"/>
      <c r="I371" s="15"/>
      <c r="J371" s="15"/>
      <c r="K371" s="15"/>
      <c r="L371" s="15"/>
      <c r="M371" s="15"/>
      <c r="N371" s="15"/>
      <c r="O371" s="15"/>
    </row>
    <row r="372" spans="6:15" x14ac:dyDescent="0.2">
      <c r="F372" s="15"/>
      <c r="G372" s="15"/>
      <c r="H372" s="15"/>
      <c r="I372" s="15"/>
      <c r="J372" s="15"/>
      <c r="K372" s="15"/>
      <c r="L372" s="15"/>
      <c r="M372" s="15"/>
      <c r="N372" s="15"/>
      <c r="O372" s="15"/>
    </row>
    <row r="373" spans="6:15" x14ac:dyDescent="0.2">
      <c r="F373" s="15"/>
      <c r="G373" s="15"/>
      <c r="H373" s="15"/>
      <c r="I373" s="15"/>
      <c r="J373" s="15"/>
      <c r="K373" s="15"/>
      <c r="L373" s="15"/>
      <c r="M373" s="15"/>
      <c r="N373" s="15"/>
      <c r="O373" s="15"/>
    </row>
    <row r="374" spans="6:15" x14ac:dyDescent="0.2">
      <c r="F374" s="15"/>
      <c r="G374" s="15"/>
      <c r="H374" s="15"/>
      <c r="I374" s="15"/>
      <c r="J374" s="15"/>
      <c r="K374" s="15"/>
      <c r="L374" s="15"/>
      <c r="M374" s="15"/>
      <c r="N374" s="15"/>
      <c r="O374" s="15"/>
    </row>
    <row r="375" spans="6:15" x14ac:dyDescent="0.2">
      <c r="F375" s="15"/>
      <c r="G375" s="15"/>
      <c r="H375" s="15"/>
      <c r="I375" s="15"/>
      <c r="J375" s="15"/>
      <c r="K375" s="15"/>
      <c r="L375" s="15"/>
      <c r="M375" s="15"/>
      <c r="N375" s="15"/>
      <c r="O375" s="15"/>
    </row>
    <row r="376" spans="6:15" x14ac:dyDescent="0.2">
      <c r="F376" s="15"/>
      <c r="G376" s="15"/>
      <c r="H376" s="15"/>
      <c r="I376" s="15"/>
      <c r="J376" s="15"/>
      <c r="K376" s="15"/>
      <c r="L376" s="15"/>
      <c r="M376" s="15"/>
      <c r="N376" s="15"/>
      <c r="O376" s="15"/>
    </row>
    <row r="377" spans="6:15" x14ac:dyDescent="0.2">
      <c r="F377" s="15"/>
      <c r="G377" s="15"/>
      <c r="H377" s="15"/>
      <c r="I377" s="15"/>
      <c r="J377" s="15"/>
      <c r="K377" s="15"/>
      <c r="L377" s="15"/>
      <c r="M377" s="15"/>
      <c r="N377" s="15"/>
      <c r="O377" s="15"/>
    </row>
    <row r="378" spans="6:15" x14ac:dyDescent="0.2">
      <c r="F378" s="15"/>
      <c r="G378" s="15"/>
      <c r="H378" s="15"/>
      <c r="I378" s="15"/>
      <c r="J378" s="15"/>
      <c r="K378" s="15"/>
      <c r="L378" s="15"/>
      <c r="M378" s="15"/>
      <c r="N378" s="15"/>
      <c r="O378" s="15"/>
    </row>
    <row r="379" spans="6:15" x14ac:dyDescent="0.2">
      <c r="F379" s="15"/>
      <c r="G379" s="15"/>
      <c r="H379" s="15"/>
      <c r="I379" s="15"/>
      <c r="J379" s="15"/>
      <c r="K379" s="15"/>
      <c r="L379" s="15"/>
      <c r="M379" s="15"/>
      <c r="N379" s="15"/>
      <c r="O379" s="15"/>
    </row>
    <row r="380" spans="6:15" x14ac:dyDescent="0.2">
      <c r="F380" s="15"/>
      <c r="G380" s="15"/>
      <c r="H380" s="15"/>
      <c r="I380" s="15"/>
      <c r="J380" s="15"/>
      <c r="K380" s="15"/>
      <c r="L380" s="15"/>
      <c r="M380" s="15"/>
      <c r="N380" s="15"/>
      <c r="O380" s="15"/>
    </row>
    <row r="381" spans="6:15" x14ac:dyDescent="0.2">
      <c r="F381" s="15"/>
      <c r="G381" s="15"/>
      <c r="H381" s="15"/>
      <c r="I381" s="15"/>
      <c r="J381" s="15"/>
      <c r="K381" s="15"/>
      <c r="L381" s="15"/>
      <c r="M381" s="15"/>
      <c r="N381" s="15"/>
      <c r="O381" s="15"/>
    </row>
    <row r="382" spans="6:15" x14ac:dyDescent="0.2">
      <c r="F382" s="15"/>
      <c r="G382" s="15"/>
      <c r="H382" s="15"/>
      <c r="I382" s="15"/>
      <c r="J382" s="15"/>
      <c r="K382" s="15"/>
      <c r="L382" s="15"/>
      <c r="M382" s="15"/>
      <c r="N382" s="15"/>
      <c r="O382" s="15"/>
    </row>
    <row r="383" spans="6:15" x14ac:dyDescent="0.2">
      <c r="F383" s="15"/>
      <c r="G383" s="15"/>
      <c r="H383" s="15"/>
      <c r="I383" s="15"/>
      <c r="J383" s="15"/>
      <c r="K383" s="15"/>
      <c r="L383" s="15"/>
      <c r="M383" s="15"/>
      <c r="N383" s="15"/>
      <c r="O383" s="15"/>
    </row>
    <row r="384" spans="6:15" x14ac:dyDescent="0.2">
      <c r="F384" s="15"/>
      <c r="G384" s="15"/>
      <c r="H384" s="15"/>
      <c r="I384" s="15"/>
      <c r="J384" s="15"/>
      <c r="K384" s="15"/>
      <c r="L384" s="15"/>
      <c r="M384" s="15"/>
      <c r="N384" s="15"/>
      <c r="O384" s="15"/>
    </row>
    <row r="385" spans="6:15" x14ac:dyDescent="0.2">
      <c r="F385" s="15"/>
      <c r="G385" s="15"/>
      <c r="H385" s="15"/>
      <c r="I385" s="15"/>
      <c r="J385" s="15"/>
      <c r="K385" s="15"/>
      <c r="L385" s="15"/>
      <c r="M385" s="15"/>
      <c r="N385" s="15"/>
      <c r="O385" s="15"/>
    </row>
    <row r="386" spans="6:15" x14ac:dyDescent="0.2">
      <c r="F386" s="15"/>
      <c r="G386" s="15"/>
      <c r="H386" s="15"/>
      <c r="I386" s="15"/>
      <c r="J386" s="15"/>
      <c r="K386" s="15"/>
      <c r="L386" s="15"/>
      <c r="M386" s="15"/>
      <c r="N386" s="15"/>
      <c r="O386" s="15"/>
    </row>
    <row r="387" spans="6:15" x14ac:dyDescent="0.2">
      <c r="F387" s="15"/>
      <c r="G387" s="15"/>
      <c r="H387" s="15"/>
      <c r="I387" s="15"/>
      <c r="J387" s="15"/>
      <c r="K387" s="15"/>
      <c r="L387" s="15"/>
      <c r="M387" s="15"/>
      <c r="N387" s="15"/>
      <c r="O387" s="15"/>
    </row>
    <row r="388" spans="6:15" x14ac:dyDescent="0.2">
      <c r="F388" s="15"/>
      <c r="G388" s="15"/>
      <c r="H388" s="15"/>
      <c r="I388" s="15"/>
      <c r="J388" s="15"/>
      <c r="K388" s="15"/>
      <c r="L388" s="15"/>
      <c r="M388" s="15"/>
      <c r="N388" s="15"/>
      <c r="O388" s="15"/>
    </row>
    <row r="389" spans="6:15" x14ac:dyDescent="0.2"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 spans="6:15" x14ac:dyDescent="0.2">
      <c r="F390" s="15"/>
      <c r="G390" s="15"/>
      <c r="H390" s="15"/>
      <c r="I390" s="15"/>
      <c r="J390" s="15"/>
      <c r="K390" s="15"/>
      <c r="L390" s="15"/>
      <c r="M390" s="15"/>
      <c r="N390" s="15"/>
      <c r="O390" s="15"/>
    </row>
    <row r="391" spans="6:15" x14ac:dyDescent="0.2">
      <c r="F391" s="15"/>
      <c r="G391" s="15"/>
      <c r="H391" s="15"/>
      <c r="I391" s="15"/>
      <c r="J391" s="15"/>
      <c r="K391" s="15"/>
      <c r="L391" s="15"/>
      <c r="M391" s="15"/>
      <c r="N391" s="15"/>
      <c r="O391" s="15"/>
    </row>
    <row r="392" spans="6:15" x14ac:dyDescent="0.2">
      <c r="F392" s="15"/>
      <c r="G392" s="15"/>
      <c r="H392" s="15"/>
      <c r="I392" s="15"/>
      <c r="J392" s="15"/>
      <c r="K392" s="15"/>
      <c r="L392" s="15"/>
      <c r="M392" s="15"/>
      <c r="N392" s="15"/>
      <c r="O392" s="15"/>
    </row>
    <row r="393" spans="6:15" x14ac:dyDescent="0.2">
      <c r="F393" s="15"/>
      <c r="G393" s="15"/>
      <c r="H393" s="15"/>
      <c r="I393" s="15"/>
      <c r="J393" s="15"/>
      <c r="K393" s="15"/>
      <c r="L393" s="15"/>
      <c r="M393" s="15"/>
      <c r="N393" s="15"/>
      <c r="O393" s="15"/>
    </row>
    <row r="394" spans="6:15" x14ac:dyDescent="0.2"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spans="6:15" x14ac:dyDescent="0.2">
      <c r="F395" s="15"/>
      <c r="G395" s="15"/>
      <c r="H395" s="15"/>
      <c r="I395" s="15"/>
      <c r="J395" s="15"/>
      <c r="K395" s="15"/>
      <c r="L395" s="15"/>
      <c r="M395" s="15"/>
      <c r="N395" s="15"/>
      <c r="O395" s="15"/>
    </row>
    <row r="396" spans="6:15" x14ac:dyDescent="0.2">
      <c r="F396" s="15"/>
      <c r="G396" s="15"/>
      <c r="H396" s="15"/>
      <c r="I396" s="15"/>
      <c r="J396" s="15"/>
      <c r="K396" s="15"/>
      <c r="L396" s="15"/>
      <c r="M396" s="15"/>
      <c r="N396" s="15"/>
      <c r="O396" s="15"/>
    </row>
    <row r="397" spans="6:15" x14ac:dyDescent="0.2">
      <c r="F397" s="15"/>
      <c r="G397" s="15"/>
      <c r="H397" s="15"/>
      <c r="I397" s="15"/>
      <c r="J397" s="15"/>
      <c r="K397" s="15"/>
      <c r="L397" s="15"/>
      <c r="M397" s="15"/>
      <c r="N397" s="15"/>
      <c r="O397" s="15"/>
    </row>
    <row r="398" spans="6:15" x14ac:dyDescent="0.2">
      <c r="F398" s="15"/>
      <c r="G398" s="15"/>
      <c r="H398" s="15"/>
      <c r="I398" s="15"/>
      <c r="J398" s="15"/>
      <c r="K398" s="15"/>
      <c r="L398" s="15"/>
      <c r="M398" s="15"/>
      <c r="N398" s="15"/>
      <c r="O398" s="15"/>
    </row>
    <row r="399" spans="6:15" x14ac:dyDescent="0.2">
      <c r="F399" s="15"/>
      <c r="G399" s="15"/>
      <c r="H399" s="15"/>
      <c r="I399" s="15"/>
      <c r="J399" s="15"/>
      <c r="K399" s="15"/>
      <c r="L399" s="15"/>
      <c r="M399" s="15"/>
      <c r="N399" s="15"/>
      <c r="O399" s="15"/>
    </row>
    <row r="400" spans="6:15" x14ac:dyDescent="0.2">
      <c r="F400" s="15"/>
      <c r="G400" s="15"/>
      <c r="H400" s="15"/>
      <c r="I400" s="15"/>
      <c r="J400" s="15"/>
      <c r="K400" s="15"/>
      <c r="L400" s="15"/>
      <c r="M400" s="15"/>
      <c r="N400" s="15"/>
      <c r="O400" s="15"/>
    </row>
    <row r="401" spans="6:15" x14ac:dyDescent="0.2"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spans="6:15" x14ac:dyDescent="0.2">
      <c r="F402" s="15"/>
      <c r="G402" s="15"/>
      <c r="H402" s="15"/>
      <c r="I402" s="15"/>
      <c r="J402" s="15"/>
      <c r="K402" s="15"/>
      <c r="L402" s="15"/>
      <c r="M402" s="15"/>
      <c r="N402" s="15"/>
      <c r="O402" s="15"/>
    </row>
    <row r="403" spans="6:15" x14ac:dyDescent="0.2">
      <c r="F403" s="15"/>
      <c r="G403" s="15"/>
      <c r="H403" s="15"/>
      <c r="I403" s="15"/>
      <c r="J403" s="15"/>
      <c r="K403" s="15"/>
      <c r="L403" s="15"/>
      <c r="M403" s="15"/>
      <c r="N403" s="15"/>
      <c r="O403" s="15"/>
    </row>
    <row r="404" spans="6:15" x14ac:dyDescent="0.2">
      <c r="F404" s="15"/>
      <c r="G404" s="15"/>
      <c r="H404" s="15"/>
      <c r="I404" s="15"/>
      <c r="J404" s="15"/>
      <c r="K404" s="15"/>
      <c r="L404" s="15"/>
      <c r="M404" s="15"/>
      <c r="N404" s="15"/>
      <c r="O404" s="15"/>
    </row>
    <row r="405" spans="6:15" x14ac:dyDescent="0.2">
      <c r="F405" s="15"/>
      <c r="G405" s="15"/>
      <c r="H405" s="15"/>
      <c r="I405" s="15"/>
      <c r="J405" s="15"/>
      <c r="K405" s="15"/>
      <c r="L405" s="15"/>
      <c r="M405" s="15"/>
      <c r="N405" s="15"/>
      <c r="O405" s="15"/>
    </row>
    <row r="406" spans="6:15" x14ac:dyDescent="0.2">
      <c r="F406" s="15"/>
      <c r="G406" s="15"/>
      <c r="H406" s="15"/>
      <c r="I406" s="15"/>
      <c r="J406" s="15"/>
      <c r="K406" s="15"/>
      <c r="L406" s="15"/>
      <c r="M406" s="15"/>
      <c r="N406" s="15"/>
      <c r="O406" s="15"/>
    </row>
    <row r="407" spans="6:15" x14ac:dyDescent="0.2">
      <c r="F407" s="15"/>
      <c r="G407" s="15"/>
      <c r="H407" s="15"/>
      <c r="I407" s="15"/>
      <c r="J407" s="15"/>
      <c r="K407" s="15"/>
      <c r="L407" s="15"/>
      <c r="M407" s="15"/>
      <c r="N407" s="15"/>
      <c r="O407" s="15"/>
    </row>
    <row r="408" spans="6:15" x14ac:dyDescent="0.2">
      <c r="F408" s="15"/>
      <c r="G408" s="15"/>
      <c r="H408" s="15"/>
      <c r="I408" s="15"/>
      <c r="J408" s="15"/>
      <c r="K408" s="15"/>
      <c r="L408" s="15"/>
      <c r="M408" s="15"/>
      <c r="N408" s="15"/>
      <c r="O408" s="15"/>
    </row>
    <row r="409" spans="6:15" x14ac:dyDescent="0.2">
      <c r="F409" s="15"/>
      <c r="G409" s="15"/>
      <c r="H409" s="15"/>
      <c r="I409" s="15"/>
      <c r="J409" s="15"/>
      <c r="K409" s="15"/>
      <c r="L409" s="15"/>
      <c r="M409" s="15"/>
      <c r="N409" s="15"/>
      <c r="O409" s="15"/>
    </row>
    <row r="410" spans="6:15" x14ac:dyDescent="0.2">
      <c r="F410" s="15"/>
      <c r="G410" s="15"/>
      <c r="H410" s="15"/>
      <c r="I410" s="15"/>
      <c r="J410" s="15"/>
      <c r="K410" s="15"/>
      <c r="L410" s="15"/>
      <c r="M410" s="15"/>
      <c r="N410" s="15"/>
      <c r="O410" s="15"/>
    </row>
    <row r="411" spans="6:15" x14ac:dyDescent="0.2">
      <c r="F411" s="15"/>
      <c r="G411" s="15"/>
      <c r="H411" s="15"/>
      <c r="I411" s="15"/>
      <c r="J411" s="15"/>
      <c r="K411" s="15"/>
      <c r="L411" s="15"/>
      <c r="M411" s="15"/>
      <c r="N411" s="15"/>
      <c r="O411" s="15"/>
    </row>
    <row r="412" spans="6:15" x14ac:dyDescent="0.2">
      <c r="F412" s="15"/>
      <c r="G412" s="15"/>
      <c r="H412" s="15"/>
      <c r="I412" s="15"/>
      <c r="J412" s="15"/>
      <c r="K412" s="15"/>
      <c r="L412" s="15"/>
      <c r="M412" s="15"/>
      <c r="N412" s="15"/>
      <c r="O412" s="15"/>
    </row>
    <row r="413" spans="6:15" x14ac:dyDescent="0.2">
      <c r="F413" s="15"/>
      <c r="G413" s="15"/>
      <c r="H413" s="15"/>
      <c r="I413" s="15"/>
      <c r="J413" s="15"/>
      <c r="K413" s="15"/>
      <c r="L413" s="15"/>
      <c r="M413" s="15"/>
      <c r="N413" s="15"/>
      <c r="O413" s="15"/>
    </row>
    <row r="414" spans="6:15" x14ac:dyDescent="0.2">
      <c r="F414" s="15"/>
      <c r="G414" s="15"/>
      <c r="H414" s="15"/>
      <c r="I414" s="15"/>
      <c r="J414" s="15"/>
      <c r="K414" s="15"/>
      <c r="L414" s="15"/>
      <c r="M414" s="15"/>
      <c r="N414" s="15"/>
      <c r="O414" s="15"/>
    </row>
    <row r="415" spans="6:15" x14ac:dyDescent="0.2">
      <c r="F415" s="15"/>
      <c r="G415" s="15"/>
      <c r="H415" s="15"/>
      <c r="I415" s="15"/>
      <c r="J415" s="15"/>
      <c r="K415" s="15"/>
      <c r="L415" s="15"/>
      <c r="M415" s="15"/>
      <c r="N415" s="15"/>
      <c r="O415" s="15"/>
    </row>
    <row r="416" spans="6:15" x14ac:dyDescent="0.2">
      <c r="F416" s="15"/>
      <c r="G416" s="15"/>
      <c r="H416" s="15"/>
      <c r="I416" s="15"/>
      <c r="J416" s="15"/>
      <c r="K416" s="15"/>
      <c r="L416" s="15"/>
      <c r="M416" s="15"/>
      <c r="N416" s="15"/>
      <c r="O416" s="15"/>
    </row>
    <row r="417" spans="6:15" x14ac:dyDescent="0.2"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 spans="6:15" x14ac:dyDescent="0.2"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 spans="6:15" x14ac:dyDescent="0.2">
      <c r="F419" s="15"/>
      <c r="G419" s="15"/>
      <c r="H419" s="15"/>
      <c r="I419" s="15"/>
      <c r="J419" s="15"/>
      <c r="K419" s="15"/>
      <c r="L419" s="15"/>
      <c r="M419" s="15"/>
      <c r="N419" s="15"/>
      <c r="O419" s="15"/>
    </row>
    <row r="420" spans="6:15" x14ac:dyDescent="0.2">
      <c r="F420" s="15"/>
      <c r="G420" s="15"/>
      <c r="H420" s="15"/>
      <c r="I420" s="15"/>
      <c r="J420" s="15"/>
      <c r="K420" s="15"/>
      <c r="L420" s="15"/>
      <c r="M420" s="15"/>
      <c r="N420" s="15"/>
      <c r="O420" s="15"/>
    </row>
    <row r="421" spans="6:15" x14ac:dyDescent="0.2">
      <c r="F421" s="15"/>
      <c r="G421" s="15"/>
      <c r="H421" s="15"/>
      <c r="I421" s="15"/>
      <c r="J421" s="15"/>
      <c r="K421" s="15"/>
      <c r="L421" s="15"/>
      <c r="M421" s="15"/>
      <c r="N421" s="15"/>
      <c r="O421" s="15"/>
    </row>
    <row r="422" spans="6:15" x14ac:dyDescent="0.2">
      <c r="F422" s="15"/>
      <c r="G422" s="15"/>
      <c r="H422" s="15"/>
      <c r="I422" s="15"/>
      <c r="J422" s="15"/>
      <c r="K422" s="15"/>
      <c r="L422" s="15"/>
      <c r="M422" s="15"/>
      <c r="N422" s="15"/>
      <c r="O422" s="15"/>
    </row>
    <row r="423" spans="6:15" x14ac:dyDescent="0.2">
      <c r="F423" s="15"/>
      <c r="G423" s="15"/>
      <c r="H423" s="15"/>
      <c r="I423" s="15"/>
      <c r="J423" s="15"/>
      <c r="K423" s="15"/>
      <c r="L423" s="15"/>
      <c r="M423" s="15"/>
      <c r="N423" s="15"/>
      <c r="O423" s="15"/>
    </row>
    <row r="424" spans="6:15" x14ac:dyDescent="0.2">
      <c r="F424" s="15"/>
      <c r="G424" s="15"/>
      <c r="H424" s="15"/>
      <c r="I424" s="15"/>
      <c r="J424" s="15"/>
      <c r="K424" s="15"/>
      <c r="L424" s="15"/>
      <c r="M424" s="15"/>
      <c r="N424" s="15"/>
      <c r="O424" s="15"/>
    </row>
    <row r="425" spans="6:15" x14ac:dyDescent="0.2">
      <c r="F425" s="15"/>
      <c r="G425" s="15"/>
      <c r="H425" s="15"/>
      <c r="I425" s="15"/>
      <c r="J425" s="15"/>
      <c r="K425" s="15"/>
      <c r="L425" s="15"/>
      <c r="M425" s="15"/>
      <c r="N425" s="15"/>
      <c r="O425" s="15"/>
    </row>
    <row r="426" spans="6:15" x14ac:dyDescent="0.2">
      <c r="F426" s="15"/>
      <c r="G426" s="15"/>
      <c r="H426" s="15"/>
      <c r="I426" s="15"/>
      <c r="J426" s="15"/>
      <c r="K426" s="15"/>
      <c r="L426" s="15"/>
      <c r="M426" s="15"/>
      <c r="N426" s="15"/>
      <c r="O426" s="15"/>
    </row>
    <row r="427" spans="6:15" x14ac:dyDescent="0.2">
      <c r="F427" s="15"/>
      <c r="G427" s="15"/>
      <c r="H427" s="15"/>
      <c r="I427" s="15"/>
      <c r="J427" s="15"/>
      <c r="K427" s="15"/>
      <c r="L427" s="15"/>
      <c r="M427" s="15"/>
      <c r="N427" s="15"/>
      <c r="O427" s="15"/>
    </row>
    <row r="428" spans="6:15" x14ac:dyDescent="0.2">
      <c r="F428" s="15"/>
      <c r="G428" s="15"/>
      <c r="H428" s="15"/>
      <c r="I428" s="15"/>
      <c r="J428" s="15"/>
      <c r="K428" s="15"/>
      <c r="L428" s="15"/>
      <c r="M428" s="15"/>
      <c r="N428" s="15"/>
      <c r="O428" s="15"/>
    </row>
    <row r="429" spans="6:15" x14ac:dyDescent="0.2">
      <c r="F429" s="15"/>
      <c r="G429" s="15"/>
      <c r="H429" s="15"/>
      <c r="I429" s="15"/>
      <c r="J429" s="15"/>
      <c r="K429" s="15"/>
      <c r="L429" s="15"/>
      <c r="M429" s="15"/>
      <c r="N429" s="15"/>
      <c r="O429" s="15"/>
    </row>
    <row r="430" spans="6:15" x14ac:dyDescent="0.2">
      <c r="F430" s="15"/>
      <c r="G430" s="15"/>
      <c r="H430" s="15"/>
      <c r="I430" s="15"/>
      <c r="J430" s="15"/>
      <c r="K430" s="15"/>
      <c r="L430" s="15"/>
      <c r="M430" s="15"/>
      <c r="N430" s="15"/>
      <c r="O430" s="15"/>
    </row>
    <row r="431" spans="6:15" x14ac:dyDescent="0.2">
      <c r="F431" s="15"/>
      <c r="G431" s="15"/>
      <c r="H431" s="15"/>
      <c r="I431" s="15"/>
      <c r="J431" s="15"/>
      <c r="K431" s="15"/>
      <c r="L431" s="15"/>
      <c r="M431" s="15"/>
      <c r="N431" s="15"/>
      <c r="O431" s="15"/>
    </row>
    <row r="432" spans="6:15" x14ac:dyDescent="0.2"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 spans="6:15" x14ac:dyDescent="0.2">
      <c r="F433" s="15"/>
      <c r="G433" s="15"/>
      <c r="H433" s="15"/>
      <c r="I433" s="15"/>
      <c r="J433" s="15"/>
      <c r="K433" s="15"/>
      <c r="L433" s="15"/>
      <c r="M433" s="15"/>
      <c r="N433" s="15"/>
      <c r="O433" s="15"/>
    </row>
    <row r="434" spans="6:15" x14ac:dyDescent="0.2">
      <c r="F434" s="15"/>
      <c r="G434" s="15"/>
      <c r="H434" s="15"/>
      <c r="I434" s="15"/>
      <c r="J434" s="15"/>
      <c r="K434" s="15"/>
      <c r="L434" s="15"/>
      <c r="M434" s="15"/>
      <c r="N434" s="15"/>
      <c r="O434" s="15"/>
    </row>
    <row r="435" spans="6:15" x14ac:dyDescent="0.2">
      <c r="F435" s="15"/>
      <c r="G435" s="15"/>
      <c r="H435" s="15"/>
      <c r="I435" s="15"/>
      <c r="J435" s="15"/>
      <c r="K435" s="15"/>
      <c r="L435" s="15"/>
      <c r="M435" s="15"/>
      <c r="N435" s="15"/>
      <c r="O435" s="15"/>
    </row>
    <row r="436" spans="6:15" x14ac:dyDescent="0.2">
      <c r="F436" s="15"/>
      <c r="G436" s="15"/>
      <c r="H436" s="15"/>
      <c r="I436" s="15"/>
      <c r="J436" s="15"/>
      <c r="K436" s="15"/>
      <c r="L436" s="15"/>
      <c r="M436" s="15"/>
      <c r="N436" s="15"/>
      <c r="O436" s="15"/>
    </row>
    <row r="437" spans="6:15" x14ac:dyDescent="0.2">
      <c r="F437" s="15"/>
      <c r="G437" s="15"/>
      <c r="H437" s="15"/>
      <c r="I437" s="15"/>
      <c r="J437" s="15"/>
      <c r="K437" s="15"/>
      <c r="L437" s="15"/>
      <c r="M437" s="15"/>
      <c r="N437" s="15"/>
      <c r="O437" s="15"/>
    </row>
    <row r="438" spans="6:15" x14ac:dyDescent="0.2">
      <c r="F438" s="15"/>
      <c r="G438" s="15"/>
      <c r="H438" s="15"/>
      <c r="I438" s="15"/>
      <c r="J438" s="15"/>
      <c r="K438" s="15"/>
      <c r="L438" s="15"/>
      <c r="M438" s="15"/>
      <c r="N438" s="15"/>
      <c r="O438" s="15"/>
    </row>
    <row r="439" spans="6:15" x14ac:dyDescent="0.2">
      <c r="F439" s="15"/>
      <c r="G439" s="15"/>
      <c r="H439" s="15"/>
      <c r="I439" s="15"/>
      <c r="J439" s="15"/>
      <c r="K439" s="15"/>
      <c r="L439" s="15"/>
      <c r="M439" s="15"/>
      <c r="N439" s="15"/>
      <c r="O439" s="15"/>
    </row>
    <row r="440" spans="6:15" x14ac:dyDescent="0.2">
      <c r="F440" s="15"/>
      <c r="G440" s="15"/>
      <c r="H440" s="15"/>
      <c r="I440" s="15"/>
      <c r="J440" s="15"/>
      <c r="K440" s="15"/>
      <c r="L440" s="15"/>
      <c r="M440" s="15"/>
      <c r="N440" s="15"/>
      <c r="O440" s="15"/>
    </row>
    <row r="441" spans="6:15" x14ac:dyDescent="0.2">
      <c r="F441" s="15"/>
      <c r="G441" s="15"/>
      <c r="H441" s="15"/>
      <c r="I441" s="15"/>
      <c r="J441" s="15"/>
      <c r="K441" s="15"/>
      <c r="L441" s="15"/>
      <c r="M441" s="15"/>
      <c r="N441" s="15"/>
      <c r="O441" s="15"/>
    </row>
    <row r="442" spans="6:15" x14ac:dyDescent="0.2">
      <c r="F442" s="15"/>
      <c r="G442" s="15"/>
      <c r="H442" s="15"/>
      <c r="I442" s="15"/>
      <c r="J442" s="15"/>
      <c r="K442" s="15"/>
      <c r="L442" s="15"/>
      <c r="M442" s="15"/>
      <c r="N442" s="15"/>
      <c r="O442" s="15"/>
    </row>
    <row r="443" spans="6:15" x14ac:dyDescent="0.2"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spans="6:15" x14ac:dyDescent="0.2"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spans="6:15" x14ac:dyDescent="0.2">
      <c r="F445" s="15"/>
      <c r="G445" s="15"/>
      <c r="H445" s="15"/>
      <c r="I445" s="15"/>
      <c r="J445" s="15"/>
      <c r="K445" s="15"/>
      <c r="L445" s="15"/>
      <c r="M445" s="15"/>
      <c r="N445" s="15"/>
      <c r="O445" s="15"/>
    </row>
    <row r="446" spans="6:15" x14ac:dyDescent="0.2">
      <c r="F446" s="15"/>
      <c r="G446" s="15"/>
      <c r="H446" s="15"/>
      <c r="I446" s="15"/>
      <c r="J446" s="15"/>
      <c r="K446" s="15"/>
      <c r="L446" s="15"/>
      <c r="M446" s="15"/>
      <c r="N446" s="15"/>
      <c r="O446" s="15"/>
    </row>
    <row r="447" spans="6:15" x14ac:dyDescent="0.2">
      <c r="F447" s="15"/>
      <c r="G447" s="15"/>
      <c r="H447" s="15"/>
      <c r="I447" s="15"/>
      <c r="J447" s="15"/>
      <c r="K447" s="15"/>
      <c r="L447" s="15"/>
      <c r="M447" s="15"/>
      <c r="N447" s="15"/>
      <c r="O447" s="15"/>
    </row>
    <row r="448" spans="6:15" x14ac:dyDescent="0.2">
      <c r="F448" s="15"/>
      <c r="G448" s="15"/>
      <c r="H448" s="15"/>
      <c r="I448" s="15"/>
      <c r="J448" s="15"/>
      <c r="K448" s="15"/>
      <c r="L448" s="15"/>
      <c r="M448" s="15"/>
      <c r="N448" s="15"/>
      <c r="O448" s="15"/>
    </row>
    <row r="449" spans="6:15" x14ac:dyDescent="0.2">
      <c r="F449" s="15"/>
      <c r="G449" s="15"/>
      <c r="H449" s="15"/>
      <c r="I449" s="15"/>
      <c r="J449" s="15"/>
      <c r="K449" s="15"/>
      <c r="L449" s="15"/>
      <c r="M449" s="15"/>
      <c r="N449" s="15"/>
      <c r="O449" s="15"/>
    </row>
    <row r="450" spans="6:15" x14ac:dyDescent="0.2">
      <c r="F450" s="15"/>
      <c r="G450" s="15"/>
      <c r="H450" s="15"/>
      <c r="I450" s="15"/>
      <c r="J450" s="15"/>
      <c r="K450" s="15"/>
      <c r="L450" s="15"/>
      <c r="M450" s="15"/>
      <c r="N450" s="15"/>
      <c r="O450" s="15"/>
    </row>
    <row r="451" spans="6:15" x14ac:dyDescent="0.2">
      <c r="F451" s="15"/>
      <c r="G451" s="15"/>
      <c r="H451" s="15"/>
      <c r="I451" s="15"/>
      <c r="J451" s="15"/>
      <c r="K451" s="15"/>
      <c r="L451" s="15"/>
      <c r="M451" s="15"/>
      <c r="N451" s="15"/>
      <c r="O451" s="15"/>
    </row>
    <row r="452" spans="6:15" x14ac:dyDescent="0.2">
      <c r="F452" s="15"/>
      <c r="G452" s="15"/>
      <c r="H452" s="15"/>
      <c r="I452" s="15"/>
      <c r="J452" s="15"/>
      <c r="K452" s="15"/>
      <c r="L452" s="15"/>
      <c r="M452" s="15"/>
      <c r="N452" s="15"/>
      <c r="O452" s="15"/>
    </row>
    <row r="453" spans="6:15" x14ac:dyDescent="0.2">
      <c r="F453" s="15"/>
      <c r="G453" s="15"/>
      <c r="H453" s="15"/>
      <c r="I453" s="15"/>
      <c r="J453" s="15"/>
      <c r="K453" s="15"/>
      <c r="L453" s="15"/>
      <c r="M453" s="15"/>
      <c r="N453" s="15"/>
      <c r="O453" s="15"/>
    </row>
    <row r="454" spans="6:15" x14ac:dyDescent="0.2">
      <c r="F454" s="15"/>
      <c r="G454" s="15"/>
      <c r="H454" s="15"/>
      <c r="I454" s="15"/>
      <c r="J454" s="15"/>
      <c r="K454" s="15"/>
      <c r="L454" s="15"/>
      <c r="M454" s="15"/>
      <c r="N454" s="15"/>
      <c r="O454" s="15"/>
    </row>
    <row r="455" spans="6:15" x14ac:dyDescent="0.2">
      <c r="F455" s="15"/>
      <c r="G455" s="15"/>
      <c r="H455" s="15"/>
      <c r="I455" s="15"/>
      <c r="J455" s="15"/>
      <c r="K455" s="15"/>
      <c r="L455" s="15"/>
      <c r="M455" s="15"/>
      <c r="N455" s="15"/>
      <c r="O455" s="15"/>
    </row>
    <row r="456" spans="6:15" x14ac:dyDescent="0.2">
      <c r="F456" s="15"/>
      <c r="G456" s="15"/>
      <c r="H456" s="15"/>
      <c r="I456" s="15"/>
      <c r="J456" s="15"/>
      <c r="K456" s="15"/>
      <c r="L456" s="15"/>
      <c r="M456" s="15"/>
      <c r="N456" s="15"/>
      <c r="O456" s="15"/>
    </row>
    <row r="457" spans="6:15" x14ac:dyDescent="0.2">
      <c r="F457" s="15"/>
      <c r="G457" s="15"/>
      <c r="H457" s="15"/>
      <c r="I457" s="15"/>
      <c r="J457" s="15"/>
      <c r="K457" s="15"/>
      <c r="L457" s="15"/>
      <c r="M457" s="15"/>
      <c r="N457" s="15"/>
      <c r="O457" s="15"/>
    </row>
    <row r="458" spans="6:15" x14ac:dyDescent="0.2">
      <c r="F458" s="15"/>
      <c r="G458" s="15"/>
      <c r="H458" s="15"/>
      <c r="I458" s="15"/>
      <c r="J458" s="15"/>
      <c r="K458" s="15"/>
      <c r="L458" s="15"/>
      <c r="M458" s="15"/>
      <c r="N458" s="15"/>
      <c r="O458" s="15"/>
    </row>
    <row r="459" spans="6:15" x14ac:dyDescent="0.2">
      <c r="F459" s="15"/>
      <c r="G459" s="15"/>
      <c r="H459" s="15"/>
      <c r="I459" s="15"/>
      <c r="J459" s="15"/>
      <c r="K459" s="15"/>
      <c r="L459" s="15"/>
      <c r="M459" s="15"/>
      <c r="N459" s="15"/>
      <c r="O459" s="15"/>
    </row>
    <row r="460" spans="6:15" x14ac:dyDescent="0.2">
      <c r="F460" s="15"/>
      <c r="G460" s="15"/>
      <c r="H460" s="15"/>
      <c r="I460" s="15"/>
      <c r="J460" s="15"/>
      <c r="K460" s="15"/>
      <c r="L460" s="15"/>
      <c r="M460" s="15"/>
      <c r="N460" s="15"/>
      <c r="O460" s="15"/>
    </row>
    <row r="461" spans="6:15" x14ac:dyDescent="0.2">
      <c r="F461" s="15"/>
      <c r="G461" s="15"/>
      <c r="H461" s="15"/>
      <c r="I461" s="15"/>
      <c r="J461" s="15"/>
      <c r="K461" s="15"/>
      <c r="L461" s="15"/>
      <c r="M461" s="15"/>
      <c r="N461" s="15"/>
      <c r="O461" s="15"/>
    </row>
    <row r="462" spans="6:15" x14ac:dyDescent="0.2">
      <c r="F462" s="15"/>
      <c r="G462" s="15"/>
      <c r="H462" s="15"/>
      <c r="I462" s="15"/>
      <c r="J462" s="15"/>
      <c r="K462" s="15"/>
      <c r="L462" s="15"/>
      <c r="M462" s="15"/>
      <c r="N462" s="15"/>
      <c r="O462" s="15"/>
    </row>
    <row r="463" spans="6:15" x14ac:dyDescent="0.2">
      <c r="F463" s="15"/>
      <c r="G463" s="15"/>
      <c r="H463" s="15"/>
      <c r="I463" s="15"/>
      <c r="J463" s="15"/>
      <c r="K463" s="15"/>
      <c r="L463" s="15"/>
      <c r="M463" s="15"/>
      <c r="N463" s="15"/>
      <c r="O463" s="15"/>
    </row>
    <row r="464" spans="6:15" x14ac:dyDescent="0.2"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 spans="6:15" x14ac:dyDescent="0.2">
      <c r="F465" s="15"/>
      <c r="G465" s="15"/>
      <c r="H465" s="15"/>
      <c r="I465" s="15"/>
      <c r="J465" s="15"/>
      <c r="K465" s="15"/>
      <c r="L465" s="15"/>
      <c r="M465" s="15"/>
      <c r="N465" s="15"/>
      <c r="O465" s="15"/>
    </row>
    <row r="466" spans="6:15" x14ac:dyDescent="0.2">
      <c r="F466" s="15"/>
      <c r="G466" s="15"/>
      <c r="H466" s="15"/>
      <c r="I466" s="15"/>
      <c r="J466" s="15"/>
      <c r="K466" s="15"/>
      <c r="L466" s="15"/>
      <c r="M466" s="15"/>
      <c r="N466" s="15"/>
      <c r="O466" s="15"/>
    </row>
    <row r="467" spans="6:15" x14ac:dyDescent="0.2">
      <c r="F467" s="15"/>
      <c r="G467" s="15"/>
      <c r="H467" s="15"/>
      <c r="I467" s="15"/>
      <c r="J467" s="15"/>
      <c r="K467" s="15"/>
      <c r="L467" s="15"/>
      <c r="M467" s="15"/>
      <c r="N467" s="15"/>
      <c r="O467" s="15"/>
    </row>
    <row r="468" spans="6:15" x14ac:dyDescent="0.2">
      <c r="F468" s="15"/>
      <c r="G468" s="15"/>
      <c r="H468" s="15"/>
      <c r="I468" s="15"/>
      <c r="J468" s="15"/>
      <c r="K468" s="15"/>
      <c r="L468" s="15"/>
      <c r="M468" s="15"/>
      <c r="N468" s="15"/>
      <c r="O468" s="15"/>
    </row>
    <row r="469" spans="6:15" x14ac:dyDescent="0.2">
      <c r="F469" s="15"/>
      <c r="G469" s="15"/>
      <c r="H469" s="15"/>
      <c r="I469" s="15"/>
      <c r="J469" s="15"/>
      <c r="K469" s="15"/>
      <c r="L469" s="15"/>
      <c r="M469" s="15"/>
      <c r="N469" s="15"/>
      <c r="O469" s="15"/>
    </row>
    <row r="470" spans="6:15" x14ac:dyDescent="0.2">
      <c r="F470" s="15"/>
      <c r="G470" s="15"/>
      <c r="H470" s="15"/>
      <c r="I470" s="15"/>
      <c r="J470" s="15"/>
      <c r="K470" s="15"/>
      <c r="L470" s="15"/>
      <c r="M470" s="15"/>
      <c r="N470" s="15"/>
      <c r="O470" s="15"/>
    </row>
    <row r="471" spans="6:15" x14ac:dyDescent="0.2">
      <c r="F471" s="15"/>
      <c r="G471" s="15"/>
      <c r="H471" s="15"/>
      <c r="I471" s="15"/>
      <c r="J471" s="15"/>
      <c r="K471" s="15"/>
      <c r="L471" s="15"/>
      <c r="M471" s="15"/>
      <c r="N471" s="15"/>
      <c r="O471" s="15"/>
    </row>
    <row r="472" spans="6:15" x14ac:dyDescent="0.2">
      <c r="F472" s="15"/>
      <c r="G472" s="15"/>
      <c r="H472" s="15"/>
      <c r="I472" s="15"/>
      <c r="J472" s="15"/>
      <c r="K472" s="15"/>
      <c r="L472" s="15"/>
      <c r="M472" s="15"/>
      <c r="N472" s="15"/>
      <c r="O472" s="15"/>
    </row>
    <row r="473" spans="6:15" x14ac:dyDescent="0.2">
      <c r="F473" s="15"/>
      <c r="G473" s="15"/>
      <c r="H473" s="15"/>
      <c r="I473" s="15"/>
      <c r="J473" s="15"/>
      <c r="K473" s="15"/>
      <c r="L473" s="15"/>
      <c r="M473" s="15"/>
      <c r="N473" s="15"/>
      <c r="O473" s="15"/>
    </row>
    <row r="474" spans="6:15" x14ac:dyDescent="0.2">
      <c r="F474" s="15"/>
      <c r="G474" s="15"/>
      <c r="H474" s="15"/>
      <c r="I474" s="15"/>
      <c r="J474" s="15"/>
      <c r="K474" s="15"/>
      <c r="L474" s="15"/>
      <c r="M474" s="15"/>
      <c r="N474" s="15"/>
      <c r="O474" s="15"/>
    </row>
    <row r="475" spans="6:15" x14ac:dyDescent="0.2"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 spans="6:15" x14ac:dyDescent="0.2">
      <c r="F476" s="15"/>
      <c r="G476" s="15"/>
      <c r="H476" s="15"/>
      <c r="I476" s="15"/>
      <c r="J476" s="15"/>
      <c r="K476" s="15"/>
      <c r="L476" s="15"/>
      <c r="M476" s="15"/>
      <c r="N476" s="15"/>
      <c r="O476" s="15"/>
    </row>
    <row r="477" spans="6:15" x14ac:dyDescent="0.2">
      <c r="F477" s="15"/>
      <c r="G477" s="15"/>
      <c r="H477" s="15"/>
      <c r="I477" s="15"/>
      <c r="J477" s="15"/>
      <c r="K477" s="15"/>
      <c r="L477" s="15"/>
      <c r="M477" s="15"/>
      <c r="N477" s="15"/>
      <c r="O477" s="15"/>
    </row>
    <row r="478" spans="6:15" x14ac:dyDescent="0.2"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 spans="6:15" x14ac:dyDescent="0.2">
      <c r="F479" s="15"/>
      <c r="G479" s="15"/>
      <c r="H479" s="15"/>
      <c r="I479" s="15"/>
      <c r="J479" s="15"/>
      <c r="K479" s="15"/>
      <c r="L479" s="15"/>
      <c r="M479" s="15"/>
      <c r="N479" s="15"/>
      <c r="O479" s="15"/>
    </row>
    <row r="480" spans="6:15" x14ac:dyDescent="0.2">
      <c r="F480" s="15"/>
      <c r="G480" s="15"/>
      <c r="H480" s="15"/>
      <c r="I480" s="15"/>
      <c r="J480" s="15"/>
      <c r="K480" s="15"/>
      <c r="L480" s="15"/>
      <c r="M480" s="15"/>
      <c r="N480" s="15"/>
      <c r="O480" s="15"/>
    </row>
    <row r="481" spans="6:15" x14ac:dyDescent="0.2">
      <c r="F481" s="15"/>
      <c r="G481" s="15"/>
      <c r="H481" s="15"/>
      <c r="I481" s="15"/>
      <c r="J481" s="15"/>
      <c r="K481" s="15"/>
      <c r="L481" s="15"/>
      <c r="M481" s="15"/>
      <c r="N481" s="15"/>
      <c r="O481" s="15"/>
    </row>
    <row r="482" spans="6:15" x14ac:dyDescent="0.2">
      <c r="F482" s="15"/>
      <c r="G482" s="15"/>
      <c r="H482" s="15"/>
      <c r="I482" s="15"/>
      <c r="J482" s="15"/>
      <c r="K482" s="15"/>
      <c r="L482" s="15"/>
      <c r="M482" s="15"/>
      <c r="N482" s="15"/>
      <c r="O482" s="15"/>
    </row>
    <row r="483" spans="6:15" x14ac:dyDescent="0.2">
      <c r="F483" s="15"/>
      <c r="G483" s="15"/>
      <c r="H483" s="15"/>
      <c r="I483" s="15"/>
      <c r="J483" s="15"/>
      <c r="K483" s="15"/>
      <c r="L483" s="15"/>
      <c r="M483" s="15"/>
      <c r="N483" s="15"/>
      <c r="O483" s="15"/>
    </row>
    <row r="484" spans="6:15" x14ac:dyDescent="0.2">
      <c r="F484" s="15"/>
      <c r="G484" s="15"/>
      <c r="H484" s="15"/>
      <c r="I484" s="15"/>
      <c r="J484" s="15"/>
      <c r="K484" s="15"/>
      <c r="L484" s="15"/>
      <c r="M484" s="15"/>
      <c r="N484" s="15"/>
      <c r="O484" s="15"/>
    </row>
    <row r="485" spans="6:15" x14ac:dyDescent="0.2">
      <c r="F485" s="15"/>
      <c r="G485" s="15"/>
      <c r="H485" s="15"/>
      <c r="I485" s="15"/>
      <c r="J485" s="15"/>
      <c r="K485" s="15"/>
      <c r="L485" s="15"/>
      <c r="M485" s="15"/>
      <c r="N485" s="15"/>
      <c r="O485" s="15"/>
    </row>
    <row r="486" spans="6:15" x14ac:dyDescent="0.2"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spans="6:15" x14ac:dyDescent="0.2">
      <c r="F487" s="15"/>
      <c r="G487" s="15"/>
      <c r="H487" s="15"/>
      <c r="I487" s="15"/>
      <c r="J487" s="15"/>
      <c r="K487" s="15"/>
      <c r="L487" s="15"/>
      <c r="M487" s="15"/>
      <c r="N487" s="15"/>
      <c r="O487" s="15"/>
    </row>
    <row r="488" spans="6:15" x14ac:dyDescent="0.2">
      <c r="F488" s="15"/>
      <c r="G488" s="15"/>
      <c r="H488" s="15"/>
      <c r="I488" s="15"/>
      <c r="J488" s="15"/>
      <c r="K488" s="15"/>
      <c r="L488" s="15"/>
      <c r="M488" s="15"/>
      <c r="N488" s="15"/>
      <c r="O488" s="15"/>
    </row>
    <row r="489" spans="6:15" x14ac:dyDescent="0.2">
      <c r="F489" s="15"/>
      <c r="G489" s="15"/>
      <c r="H489" s="15"/>
      <c r="I489" s="15"/>
      <c r="J489" s="15"/>
      <c r="K489" s="15"/>
      <c r="L489" s="15"/>
      <c r="M489" s="15"/>
      <c r="N489" s="15"/>
      <c r="O489" s="15"/>
    </row>
    <row r="490" spans="6:15" x14ac:dyDescent="0.2">
      <c r="F490" s="15"/>
      <c r="G490" s="15"/>
      <c r="H490" s="15"/>
      <c r="I490" s="15"/>
      <c r="J490" s="15"/>
      <c r="K490" s="15"/>
      <c r="L490" s="15"/>
      <c r="M490" s="15"/>
      <c r="N490" s="15"/>
      <c r="O490" s="15"/>
    </row>
    <row r="491" spans="6:15" x14ac:dyDescent="0.2">
      <c r="F491" s="15"/>
      <c r="G491" s="15"/>
      <c r="H491" s="15"/>
      <c r="I491" s="15"/>
      <c r="J491" s="15"/>
      <c r="K491" s="15"/>
      <c r="L491" s="15"/>
      <c r="M491" s="15"/>
      <c r="N491" s="15"/>
      <c r="O491" s="15"/>
    </row>
    <row r="492" spans="6:15" x14ac:dyDescent="0.2">
      <c r="F492" s="15"/>
      <c r="G492" s="15"/>
      <c r="H492" s="15"/>
      <c r="I492" s="15"/>
      <c r="J492" s="15"/>
      <c r="K492" s="15"/>
      <c r="L492" s="15"/>
      <c r="M492" s="15"/>
      <c r="N492" s="15"/>
      <c r="O492" s="15"/>
    </row>
    <row r="493" spans="6:15" x14ac:dyDescent="0.2">
      <c r="F493" s="15"/>
      <c r="G493" s="15"/>
      <c r="H493" s="15"/>
      <c r="I493" s="15"/>
      <c r="J493" s="15"/>
      <c r="K493" s="15"/>
      <c r="L493" s="15"/>
      <c r="M493" s="15"/>
      <c r="N493" s="15"/>
      <c r="O493" s="15"/>
    </row>
    <row r="494" spans="6:15" x14ac:dyDescent="0.2">
      <c r="F494" s="15"/>
      <c r="G494" s="15"/>
      <c r="H494" s="15"/>
      <c r="I494" s="15"/>
      <c r="J494" s="15"/>
      <c r="K494" s="15"/>
      <c r="L494" s="15"/>
      <c r="M494" s="15"/>
      <c r="N494" s="15"/>
      <c r="O494" s="15"/>
    </row>
    <row r="495" spans="6:15" x14ac:dyDescent="0.2">
      <c r="F495" s="15"/>
      <c r="G495" s="15"/>
      <c r="H495" s="15"/>
      <c r="I495" s="15"/>
      <c r="J495" s="15"/>
      <c r="K495" s="15"/>
      <c r="L495" s="15"/>
      <c r="M495" s="15"/>
      <c r="N495" s="15"/>
      <c r="O495" s="15"/>
    </row>
    <row r="496" spans="6:15" x14ac:dyDescent="0.2">
      <c r="F496" s="15"/>
      <c r="G496" s="15"/>
      <c r="H496" s="15"/>
      <c r="I496" s="15"/>
      <c r="J496" s="15"/>
      <c r="K496" s="15"/>
      <c r="L496" s="15"/>
      <c r="M496" s="15"/>
      <c r="N496" s="15"/>
      <c r="O496" s="15"/>
    </row>
    <row r="497" spans="6:15" x14ac:dyDescent="0.2">
      <c r="F497" s="15"/>
      <c r="G497" s="15"/>
      <c r="H497" s="15"/>
      <c r="I497" s="15"/>
      <c r="J497" s="15"/>
      <c r="K497" s="15"/>
      <c r="L497" s="15"/>
      <c r="M497" s="15"/>
      <c r="N497" s="15"/>
      <c r="O497" s="15"/>
    </row>
    <row r="498" spans="6:15" x14ac:dyDescent="0.2">
      <c r="F498" s="15"/>
      <c r="G498" s="15"/>
      <c r="H498" s="15"/>
      <c r="I498" s="15"/>
      <c r="J498" s="15"/>
      <c r="K498" s="15"/>
      <c r="L498" s="15"/>
      <c r="M498" s="15"/>
      <c r="N498" s="15"/>
      <c r="O498" s="15"/>
    </row>
    <row r="499" spans="6:15" x14ac:dyDescent="0.2">
      <c r="F499" s="15"/>
      <c r="G499" s="15"/>
      <c r="H499" s="15"/>
      <c r="I499" s="15"/>
      <c r="J499" s="15"/>
      <c r="K499" s="15"/>
      <c r="L499" s="15"/>
      <c r="M499" s="15"/>
      <c r="N499" s="15"/>
      <c r="O499" s="15"/>
    </row>
    <row r="500" spans="6:15" x14ac:dyDescent="0.2">
      <c r="F500" s="15"/>
      <c r="G500" s="15"/>
      <c r="H500" s="15"/>
      <c r="I500" s="15"/>
      <c r="J500" s="15"/>
      <c r="K500" s="15"/>
      <c r="L500" s="15"/>
      <c r="M500" s="15"/>
      <c r="N500" s="15"/>
      <c r="O500" s="15"/>
    </row>
    <row r="501" spans="6:15" x14ac:dyDescent="0.2">
      <c r="F501" s="15"/>
      <c r="G501" s="15"/>
      <c r="H501" s="15"/>
      <c r="I501" s="15"/>
      <c r="J501" s="15"/>
      <c r="K501" s="15"/>
      <c r="L501" s="15"/>
      <c r="M501" s="15"/>
      <c r="N501" s="15"/>
      <c r="O501" s="15"/>
    </row>
    <row r="502" spans="6:15" x14ac:dyDescent="0.2">
      <c r="F502" s="15"/>
      <c r="G502" s="15"/>
      <c r="H502" s="15"/>
      <c r="I502" s="15"/>
      <c r="J502" s="15"/>
      <c r="K502" s="15"/>
      <c r="L502" s="15"/>
      <c r="M502" s="15"/>
      <c r="N502" s="15"/>
      <c r="O502" s="15"/>
    </row>
    <row r="503" spans="6:15" x14ac:dyDescent="0.2"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 spans="6:15" x14ac:dyDescent="0.2"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  <row r="505" spans="6:15" x14ac:dyDescent="0.2">
      <c r="F505" s="15"/>
      <c r="G505" s="15"/>
      <c r="H505" s="15"/>
      <c r="I505" s="15"/>
      <c r="J505" s="15"/>
      <c r="K505" s="15"/>
      <c r="L505" s="15"/>
      <c r="M505" s="15"/>
      <c r="N505" s="15"/>
      <c r="O505" s="15"/>
    </row>
    <row r="506" spans="6:15" x14ac:dyDescent="0.2">
      <c r="F506" s="15"/>
      <c r="G506" s="15"/>
      <c r="H506" s="15"/>
      <c r="I506" s="15"/>
      <c r="J506" s="15"/>
      <c r="K506" s="15"/>
      <c r="L506" s="15"/>
      <c r="M506" s="15"/>
      <c r="N506" s="15"/>
      <c r="O506" s="15"/>
    </row>
    <row r="507" spans="6:15" x14ac:dyDescent="0.2">
      <c r="F507" s="15"/>
      <c r="G507" s="15"/>
      <c r="H507" s="15"/>
      <c r="I507" s="15"/>
      <c r="J507" s="15"/>
      <c r="K507" s="15"/>
      <c r="L507" s="15"/>
      <c r="M507" s="15"/>
      <c r="N507" s="15"/>
      <c r="O507" s="15"/>
    </row>
    <row r="508" spans="6:15" x14ac:dyDescent="0.2">
      <c r="F508" s="15"/>
      <c r="G508" s="15"/>
      <c r="H508" s="15"/>
      <c r="I508" s="15"/>
      <c r="J508" s="15"/>
      <c r="K508" s="15"/>
      <c r="L508" s="15"/>
      <c r="M508" s="15"/>
      <c r="N508" s="15"/>
      <c r="O508" s="15"/>
    </row>
    <row r="509" spans="6:15" x14ac:dyDescent="0.2">
      <c r="F509" s="15"/>
      <c r="G509" s="15"/>
      <c r="H509" s="15"/>
      <c r="I509" s="15"/>
      <c r="J509" s="15"/>
      <c r="K509" s="15"/>
      <c r="L509" s="15"/>
      <c r="M509" s="15"/>
      <c r="N509" s="15"/>
      <c r="O509" s="15"/>
    </row>
    <row r="510" spans="6:15" x14ac:dyDescent="0.2">
      <c r="F510" s="15"/>
      <c r="G510" s="15"/>
      <c r="H510" s="15"/>
      <c r="I510" s="15"/>
      <c r="J510" s="15"/>
      <c r="K510" s="15"/>
      <c r="L510" s="15"/>
      <c r="M510" s="15"/>
      <c r="N510" s="15"/>
      <c r="O510" s="15"/>
    </row>
    <row r="511" spans="6:15" x14ac:dyDescent="0.2">
      <c r="F511" s="15"/>
      <c r="G511" s="15"/>
      <c r="H511" s="15"/>
      <c r="I511" s="15"/>
      <c r="J511" s="15"/>
      <c r="K511" s="15"/>
      <c r="L511" s="15"/>
      <c r="M511" s="15"/>
      <c r="N511" s="15"/>
      <c r="O511" s="15"/>
    </row>
    <row r="512" spans="6:15" x14ac:dyDescent="0.2"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 spans="6:15" x14ac:dyDescent="0.2"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 spans="6:15" x14ac:dyDescent="0.2">
      <c r="F514" s="15"/>
      <c r="G514" s="15"/>
      <c r="H514" s="15"/>
      <c r="I514" s="15"/>
      <c r="J514" s="15"/>
      <c r="K514" s="15"/>
      <c r="L514" s="15"/>
      <c r="M514" s="15"/>
      <c r="N514" s="15"/>
      <c r="O514" s="15"/>
    </row>
    <row r="515" spans="6:15" x14ac:dyDescent="0.2">
      <c r="F515" s="15"/>
      <c r="G515" s="15"/>
      <c r="H515" s="15"/>
      <c r="I515" s="15"/>
      <c r="J515" s="15"/>
      <c r="K515" s="15"/>
      <c r="L515" s="15"/>
      <c r="M515" s="15"/>
      <c r="N515" s="15"/>
      <c r="O515" s="15"/>
    </row>
    <row r="516" spans="6:15" x14ac:dyDescent="0.2">
      <c r="F516" s="15"/>
      <c r="G516" s="15"/>
      <c r="H516" s="15"/>
      <c r="I516" s="15"/>
      <c r="J516" s="15"/>
      <c r="K516" s="15"/>
      <c r="L516" s="15"/>
      <c r="M516" s="15"/>
      <c r="N516" s="15"/>
      <c r="O516" s="15"/>
    </row>
    <row r="517" spans="6:15" x14ac:dyDescent="0.2"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 spans="6:15" x14ac:dyDescent="0.2"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 spans="6:15" x14ac:dyDescent="0.2">
      <c r="F519" s="15"/>
      <c r="G519" s="15"/>
      <c r="H519" s="15"/>
      <c r="I519" s="15"/>
      <c r="J519" s="15"/>
      <c r="K519" s="15"/>
      <c r="L519" s="15"/>
      <c r="M519" s="15"/>
      <c r="N519" s="15"/>
      <c r="O519" s="15"/>
    </row>
    <row r="520" spans="6:15" x14ac:dyDescent="0.2"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 spans="6:15" x14ac:dyDescent="0.2">
      <c r="F521" s="15"/>
      <c r="G521" s="15"/>
      <c r="H521" s="15"/>
      <c r="I521" s="15"/>
      <c r="J521" s="15"/>
      <c r="K521" s="15"/>
      <c r="L521" s="15"/>
      <c r="M521" s="15"/>
      <c r="N521" s="15"/>
      <c r="O521" s="15"/>
    </row>
    <row r="522" spans="6:15" x14ac:dyDescent="0.2">
      <c r="F522" s="15"/>
      <c r="G522" s="15"/>
      <c r="H522" s="15"/>
      <c r="I522" s="15"/>
      <c r="J522" s="15"/>
      <c r="K522" s="15"/>
      <c r="L522" s="15"/>
      <c r="M522" s="15"/>
      <c r="N522" s="15"/>
      <c r="O522" s="15"/>
    </row>
    <row r="523" spans="6:15" x14ac:dyDescent="0.2"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 spans="6:15" x14ac:dyDescent="0.2">
      <c r="F524" s="15"/>
      <c r="G524" s="15"/>
      <c r="H524" s="15"/>
      <c r="I524" s="15"/>
      <c r="J524" s="15"/>
      <c r="K524" s="15"/>
      <c r="L524" s="15"/>
      <c r="M524" s="15"/>
      <c r="N524" s="15"/>
      <c r="O524" s="15"/>
    </row>
    <row r="525" spans="6:15" x14ac:dyDescent="0.2">
      <c r="F525" s="15"/>
      <c r="G525" s="15"/>
      <c r="H525" s="15"/>
      <c r="I525" s="15"/>
      <c r="J525" s="15"/>
      <c r="K525" s="15"/>
      <c r="L525" s="15"/>
      <c r="M525" s="15"/>
      <c r="N525" s="15"/>
      <c r="O525" s="15"/>
    </row>
    <row r="526" spans="6:15" x14ac:dyDescent="0.2">
      <c r="F526" s="15"/>
      <c r="G526" s="15"/>
      <c r="H526" s="15"/>
      <c r="I526" s="15"/>
      <c r="J526" s="15"/>
      <c r="K526" s="15"/>
      <c r="L526" s="15"/>
      <c r="M526" s="15"/>
      <c r="N526" s="15"/>
      <c r="O526" s="15"/>
    </row>
    <row r="527" spans="6:15" x14ac:dyDescent="0.2">
      <c r="F527" s="15"/>
      <c r="G527" s="15"/>
      <c r="H527" s="15"/>
      <c r="I527" s="15"/>
      <c r="J527" s="15"/>
      <c r="K527" s="15"/>
      <c r="L527" s="15"/>
      <c r="M527" s="15"/>
      <c r="N527" s="15"/>
      <c r="O527" s="15"/>
    </row>
    <row r="528" spans="6:15" x14ac:dyDescent="0.2"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 spans="6:15" x14ac:dyDescent="0.2"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spans="6:15" x14ac:dyDescent="0.2"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 spans="6:15" x14ac:dyDescent="0.2">
      <c r="F531" s="15"/>
      <c r="G531" s="15"/>
      <c r="H531" s="15"/>
      <c r="I531" s="15"/>
      <c r="J531" s="15"/>
      <c r="K531" s="15"/>
      <c r="L531" s="15"/>
      <c r="M531" s="15"/>
      <c r="N531" s="15"/>
      <c r="O531" s="15"/>
    </row>
    <row r="532" spans="6:15" x14ac:dyDescent="0.2">
      <c r="F532" s="15"/>
      <c r="G532" s="15"/>
      <c r="H532" s="15"/>
      <c r="I532" s="15"/>
      <c r="J532" s="15"/>
      <c r="K532" s="15"/>
      <c r="L532" s="15"/>
      <c r="M532" s="15"/>
      <c r="N532" s="15"/>
      <c r="O532" s="15"/>
    </row>
    <row r="533" spans="6:15" x14ac:dyDescent="0.2">
      <c r="F533" s="15"/>
      <c r="G533" s="15"/>
      <c r="H533" s="15"/>
      <c r="I533" s="15"/>
      <c r="J533" s="15"/>
      <c r="K533" s="15"/>
      <c r="L533" s="15"/>
      <c r="M533" s="15"/>
      <c r="N533" s="15"/>
      <c r="O533" s="15"/>
    </row>
    <row r="534" spans="6:15" x14ac:dyDescent="0.2">
      <c r="F534" s="15"/>
      <c r="G534" s="15"/>
      <c r="H534" s="15"/>
      <c r="I534" s="15"/>
      <c r="J534" s="15"/>
      <c r="K534" s="15"/>
      <c r="L534" s="15"/>
      <c r="M534" s="15"/>
      <c r="N534" s="15"/>
      <c r="O534" s="15"/>
    </row>
    <row r="535" spans="6:15" x14ac:dyDescent="0.2">
      <c r="F535" s="15"/>
      <c r="G535" s="15"/>
      <c r="H535" s="15"/>
      <c r="I535" s="15"/>
      <c r="J535" s="15"/>
      <c r="K535" s="15"/>
      <c r="L535" s="15"/>
      <c r="M535" s="15"/>
      <c r="N535" s="15"/>
      <c r="O535" s="15"/>
    </row>
    <row r="536" spans="6:15" x14ac:dyDescent="0.2">
      <c r="F536" s="15"/>
      <c r="G536" s="15"/>
      <c r="H536" s="15"/>
      <c r="I536" s="15"/>
      <c r="J536" s="15"/>
      <c r="K536" s="15"/>
      <c r="L536" s="15"/>
      <c r="M536" s="15"/>
      <c r="N536" s="15"/>
      <c r="O536" s="15"/>
    </row>
    <row r="537" spans="6:15" x14ac:dyDescent="0.2">
      <c r="F537" s="15"/>
      <c r="G537" s="15"/>
      <c r="H537" s="15"/>
      <c r="I537" s="15"/>
      <c r="J537" s="15"/>
      <c r="K537" s="15"/>
      <c r="L537" s="15"/>
      <c r="M537" s="15"/>
      <c r="N537" s="15"/>
      <c r="O537" s="15"/>
    </row>
    <row r="538" spans="6:15" x14ac:dyDescent="0.2">
      <c r="F538" s="15"/>
      <c r="G538" s="15"/>
      <c r="H538" s="15"/>
      <c r="I538" s="15"/>
      <c r="J538" s="15"/>
      <c r="K538" s="15"/>
      <c r="L538" s="15"/>
      <c r="M538" s="15"/>
      <c r="N538" s="15"/>
      <c r="O538" s="15"/>
    </row>
    <row r="539" spans="6:15" x14ac:dyDescent="0.2">
      <c r="F539" s="15"/>
      <c r="G539" s="15"/>
      <c r="H539" s="15"/>
      <c r="I539" s="15"/>
      <c r="J539" s="15"/>
      <c r="K539" s="15"/>
      <c r="L539" s="15"/>
      <c r="M539" s="15"/>
      <c r="N539" s="15"/>
      <c r="O539" s="15"/>
    </row>
    <row r="540" spans="6:15" x14ac:dyDescent="0.2">
      <c r="F540" s="15"/>
      <c r="G540" s="15"/>
      <c r="H540" s="15"/>
      <c r="I540" s="15"/>
      <c r="J540" s="15"/>
      <c r="K540" s="15"/>
      <c r="L540" s="15"/>
      <c r="M540" s="15"/>
      <c r="N540" s="15"/>
      <c r="O540" s="15"/>
    </row>
    <row r="541" spans="6:15" x14ac:dyDescent="0.2">
      <c r="F541" s="15"/>
      <c r="G541" s="15"/>
      <c r="H541" s="15"/>
      <c r="I541" s="15"/>
      <c r="J541" s="15"/>
      <c r="K541" s="15"/>
      <c r="L541" s="15"/>
      <c r="M541" s="15"/>
      <c r="N541" s="15"/>
      <c r="O541" s="15"/>
    </row>
    <row r="542" spans="6:15" x14ac:dyDescent="0.2">
      <c r="F542" s="15"/>
      <c r="G542" s="15"/>
      <c r="H542" s="15"/>
      <c r="I542" s="15"/>
      <c r="J542" s="15"/>
      <c r="K542" s="15"/>
      <c r="L542" s="15"/>
      <c r="M542" s="15"/>
      <c r="N542" s="15"/>
      <c r="O542" s="15"/>
    </row>
    <row r="543" spans="6:15" x14ac:dyDescent="0.2">
      <c r="F543" s="15"/>
      <c r="G543" s="15"/>
      <c r="H543" s="15"/>
      <c r="I543" s="15"/>
      <c r="J543" s="15"/>
      <c r="K543" s="15"/>
      <c r="L543" s="15"/>
      <c r="M543" s="15"/>
      <c r="N543" s="15"/>
      <c r="O543" s="15"/>
    </row>
    <row r="544" spans="6:15" x14ac:dyDescent="0.2">
      <c r="F544" s="15"/>
      <c r="G544" s="15"/>
      <c r="H544" s="15"/>
      <c r="I544" s="15"/>
      <c r="J544" s="15"/>
      <c r="K544" s="15"/>
      <c r="L544" s="15"/>
      <c r="M544" s="15"/>
      <c r="N544" s="15"/>
      <c r="O544" s="15"/>
    </row>
    <row r="545" spans="6:15" x14ac:dyDescent="0.2">
      <c r="F545" s="15"/>
      <c r="G545" s="15"/>
      <c r="H545" s="15"/>
      <c r="I545" s="15"/>
      <c r="J545" s="15"/>
      <c r="K545" s="15"/>
      <c r="L545" s="15"/>
      <c r="M545" s="15"/>
      <c r="N545" s="15"/>
      <c r="O545" s="15"/>
    </row>
    <row r="546" spans="6:15" x14ac:dyDescent="0.2">
      <c r="F546" s="15"/>
      <c r="G546" s="15"/>
      <c r="H546" s="15"/>
      <c r="I546" s="15"/>
      <c r="J546" s="15"/>
      <c r="K546" s="15"/>
      <c r="L546" s="15"/>
      <c r="M546" s="15"/>
      <c r="N546" s="15"/>
      <c r="O546" s="15"/>
    </row>
    <row r="547" spans="6:15" x14ac:dyDescent="0.2">
      <c r="F547" s="15"/>
      <c r="G547" s="15"/>
      <c r="H547" s="15"/>
      <c r="I547" s="15"/>
      <c r="J547" s="15"/>
      <c r="K547" s="15"/>
      <c r="L547" s="15"/>
      <c r="M547" s="15"/>
      <c r="N547" s="15"/>
      <c r="O547" s="15"/>
    </row>
    <row r="548" spans="6:15" x14ac:dyDescent="0.2"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 spans="6:15" x14ac:dyDescent="0.2">
      <c r="F549" s="15"/>
      <c r="G549" s="15"/>
      <c r="H549" s="15"/>
      <c r="I549" s="15"/>
      <c r="J549" s="15"/>
      <c r="K549" s="15"/>
      <c r="L549" s="15"/>
      <c r="M549" s="15"/>
      <c r="N549" s="15"/>
      <c r="O549" s="15"/>
    </row>
    <row r="550" spans="6:15" x14ac:dyDescent="0.2">
      <c r="F550" s="15"/>
      <c r="G550" s="15"/>
      <c r="H550" s="15"/>
      <c r="I550" s="15"/>
      <c r="J550" s="15"/>
      <c r="K550" s="15"/>
      <c r="L550" s="15"/>
      <c r="M550" s="15"/>
      <c r="N550" s="15"/>
      <c r="O550" s="15"/>
    </row>
    <row r="551" spans="6:15" x14ac:dyDescent="0.2">
      <c r="F551" s="15"/>
      <c r="G551" s="15"/>
      <c r="H551" s="15"/>
      <c r="I551" s="15"/>
      <c r="J551" s="15"/>
      <c r="K551" s="15"/>
      <c r="L551" s="15"/>
      <c r="M551" s="15"/>
      <c r="N551" s="15"/>
      <c r="O551" s="15"/>
    </row>
    <row r="552" spans="6:15" x14ac:dyDescent="0.2">
      <c r="F552" s="15"/>
      <c r="G552" s="15"/>
      <c r="H552" s="15"/>
      <c r="I552" s="15"/>
      <c r="J552" s="15"/>
      <c r="K552" s="15"/>
      <c r="L552" s="15"/>
      <c r="M552" s="15"/>
      <c r="N552" s="15"/>
      <c r="O552" s="15"/>
    </row>
    <row r="553" spans="6:15" x14ac:dyDescent="0.2">
      <c r="F553" s="15"/>
      <c r="G553" s="15"/>
      <c r="H553" s="15"/>
      <c r="I553" s="15"/>
      <c r="J553" s="15"/>
      <c r="K553" s="15"/>
      <c r="L553" s="15"/>
      <c r="M553" s="15"/>
      <c r="N553" s="15"/>
      <c r="O553" s="15"/>
    </row>
    <row r="554" spans="6:15" x14ac:dyDescent="0.2">
      <c r="F554" s="15"/>
      <c r="G554" s="15"/>
      <c r="H554" s="15"/>
      <c r="I554" s="15"/>
      <c r="J554" s="15"/>
      <c r="K554" s="15"/>
      <c r="L554" s="15"/>
      <c r="M554" s="15"/>
      <c r="N554" s="15"/>
      <c r="O554" s="15"/>
    </row>
    <row r="555" spans="6:15" x14ac:dyDescent="0.2">
      <c r="F555" s="15"/>
      <c r="G555" s="15"/>
      <c r="H555" s="15"/>
      <c r="I555" s="15"/>
      <c r="J555" s="15"/>
      <c r="K555" s="15"/>
      <c r="L555" s="15"/>
      <c r="M555" s="15"/>
      <c r="N555" s="15"/>
      <c r="O555" s="15"/>
    </row>
    <row r="556" spans="6:15" x14ac:dyDescent="0.2">
      <c r="F556" s="15"/>
      <c r="G556" s="15"/>
      <c r="H556" s="15"/>
      <c r="I556" s="15"/>
      <c r="J556" s="15"/>
      <c r="K556" s="15"/>
      <c r="L556" s="15"/>
      <c r="M556" s="15"/>
      <c r="N556" s="15"/>
      <c r="O556" s="15"/>
    </row>
    <row r="557" spans="6:15" x14ac:dyDescent="0.2">
      <c r="F557" s="15"/>
      <c r="G557" s="15"/>
      <c r="H557" s="15"/>
      <c r="I557" s="15"/>
      <c r="J557" s="15"/>
      <c r="K557" s="15"/>
      <c r="L557" s="15"/>
      <c r="M557" s="15"/>
      <c r="N557" s="15"/>
      <c r="O557" s="15"/>
    </row>
    <row r="558" spans="6:15" x14ac:dyDescent="0.2">
      <c r="F558" s="15"/>
      <c r="G558" s="15"/>
      <c r="H558" s="15"/>
      <c r="I558" s="15"/>
      <c r="J558" s="15"/>
      <c r="K558" s="15"/>
      <c r="L558" s="15"/>
      <c r="M558" s="15"/>
      <c r="N558" s="15"/>
      <c r="O558" s="15"/>
    </row>
    <row r="559" spans="6:15" x14ac:dyDescent="0.2"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 spans="6:15" x14ac:dyDescent="0.2">
      <c r="F560" s="15"/>
      <c r="G560" s="15"/>
      <c r="H560" s="15"/>
      <c r="I560" s="15"/>
      <c r="J560" s="15"/>
      <c r="K560" s="15"/>
      <c r="L560" s="15"/>
      <c r="M560" s="15"/>
      <c r="N560" s="15"/>
      <c r="O560" s="15"/>
    </row>
    <row r="561" spans="6:15" x14ac:dyDescent="0.2"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spans="6:15" x14ac:dyDescent="0.2">
      <c r="F562" s="15"/>
      <c r="G562" s="15"/>
      <c r="H562" s="15"/>
      <c r="I562" s="15"/>
      <c r="J562" s="15"/>
      <c r="K562" s="15"/>
      <c r="L562" s="15"/>
      <c r="M562" s="15"/>
      <c r="N562" s="15"/>
      <c r="O562" s="15"/>
    </row>
    <row r="563" spans="6:15" x14ac:dyDescent="0.2">
      <c r="F563" s="15"/>
      <c r="G563" s="15"/>
      <c r="H563" s="15"/>
      <c r="I563" s="15"/>
      <c r="J563" s="15"/>
      <c r="K563" s="15"/>
      <c r="L563" s="15"/>
      <c r="M563" s="15"/>
      <c r="N563" s="15"/>
      <c r="O563" s="15"/>
    </row>
    <row r="564" spans="6:15" x14ac:dyDescent="0.2">
      <c r="F564" s="15"/>
      <c r="G564" s="15"/>
      <c r="H564" s="15"/>
      <c r="I564" s="15"/>
      <c r="J564" s="15"/>
      <c r="K564" s="15"/>
      <c r="L564" s="15"/>
      <c r="M564" s="15"/>
      <c r="N564" s="15"/>
      <c r="O564" s="15"/>
    </row>
    <row r="565" spans="6:15" x14ac:dyDescent="0.2">
      <c r="F565" s="15"/>
      <c r="G565" s="15"/>
      <c r="H565" s="15"/>
      <c r="I565" s="15"/>
      <c r="J565" s="15"/>
      <c r="K565" s="15"/>
      <c r="L565" s="15"/>
      <c r="M565" s="15"/>
      <c r="N565" s="15"/>
      <c r="O565" s="15"/>
    </row>
    <row r="566" spans="6:15" x14ac:dyDescent="0.2">
      <c r="F566" s="15"/>
      <c r="G566" s="15"/>
      <c r="H566" s="15"/>
      <c r="I566" s="15"/>
      <c r="J566" s="15"/>
      <c r="K566" s="15"/>
      <c r="L566" s="15"/>
      <c r="M566" s="15"/>
      <c r="N566" s="15"/>
      <c r="O566" s="15"/>
    </row>
    <row r="567" spans="6:15" x14ac:dyDescent="0.2">
      <c r="F567" s="15"/>
      <c r="G567" s="15"/>
      <c r="H567" s="15"/>
      <c r="I567" s="15"/>
      <c r="J567" s="15"/>
      <c r="K567" s="15"/>
      <c r="L567" s="15"/>
      <c r="M567" s="15"/>
      <c r="N567" s="15"/>
      <c r="O567" s="15"/>
    </row>
    <row r="568" spans="6:15" x14ac:dyDescent="0.2">
      <c r="F568" s="15"/>
      <c r="G568" s="15"/>
      <c r="H568" s="15"/>
      <c r="I568" s="15"/>
      <c r="J568" s="15"/>
      <c r="K568" s="15"/>
      <c r="L568" s="15"/>
      <c r="M568" s="15"/>
      <c r="N568" s="15"/>
      <c r="O568" s="15"/>
    </row>
    <row r="569" spans="6:15" x14ac:dyDescent="0.2"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 spans="6:15" x14ac:dyDescent="0.2">
      <c r="F570" s="15"/>
      <c r="G570" s="15"/>
      <c r="H570" s="15"/>
      <c r="I570" s="15"/>
      <c r="J570" s="15"/>
      <c r="K570" s="15"/>
      <c r="L570" s="15"/>
      <c r="M570" s="15"/>
      <c r="N570" s="15"/>
      <c r="O570" s="15"/>
    </row>
    <row r="571" spans="6:15" x14ac:dyDescent="0.2">
      <c r="F571" s="15"/>
      <c r="G571" s="15"/>
      <c r="H571" s="15"/>
      <c r="I571" s="15"/>
      <c r="J571" s="15"/>
      <c r="K571" s="15"/>
      <c r="L571" s="15"/>
      <c r="M571" s="15"/>
      <c r="N571" s="15"/>
      <c r="O571" s="15"/>
    </row>
    <row r="572" spans="6:15" x14ac:dyDescent="0.2">
      <c r="F572" s="15"/>
      <c r="G572" s="15"/>
      <c r="H572" s="15"/>
      <c r="I572" s="15"/>
      <c r="J572" s="15"/>
      <c r="K572" s="15"/>
      <c r="L572" s="15"/>
      <c r="M572" s="15"/>
      <c r="N572" s="15"/>
      <c r="O572" s="15"/>
    </row>
    <row r="573" spans="6:15" x14ac:dyDescent="0.2">
      <c r="F573" s="15"/>
      <c r="G573" s="15"/>
      <c r="H573" s="15"/>
      <c r="I573" s="15"/>
      <c r="J573" s="15"/>
      <c r="K573" s="15"/>
      <c r="L573" s="15"/>
      <c r="M573" s="15"/>
      <c r="N573" s="15"/>
      <c r="O573" s="15"/>
    </row>
    <row r="574" spans="6:15" x14ac:dyDescent="0.2">
      <c r="F574" s="15"/>
      <c r="G574" s="15"/>
      <c r="H574" s="15"/>
      <c r="I574" s="15"/>
      <c r="J574" s="15"/>
      <c r="K574" s="15"/>
      <c r="L574" s="15"/>
      <c r="M574" s="15"/>
      <c r="N574" s="15"/>
      <c r="O574" s="15"/>
    </row>
    <row r="575" spans="6:15" x14ac:dyDescent="0.2">
      <c r="F575" s="15"/>
      <c r="G575" s="15"/>
      <c r="H575" s="15"/>
      <c r="I575" s="15"/>
      <c r="J575" s="15"/>
      <c r="K575" s="15"/>
      <c r="L575" s="15"/>
      <c r="M575" s="15"/>
      <c r="N575" s="15"/>
      <c r="O575" s="15"/>
    </row>
    <row r="576" spans="6:15" x14ac:dyDescent="0.2">
      <c r="F576" s="15"/>
      <c r="G576" s="15"/>
      <c r="H576" s="15"/>
      <c r="I576" s="15"/>
      <c r="J576" s="15"/>
      <c r="K576" s="15"/>
      <c r="L576" s="15"/>
      <c r="M576" s="15"/>
      <c r="N576" s="15"/>
      <c r="O576" s="15"/>
    </row>
    <row r="577" spans="6:15" x14ac:dyDescent="0.2">
      <c r="F577" s="15"/>
      <c r="G577" s="15"/>
      <c r="H577" s="15"/>
      <c r="I577" s="15"/>
      <c r="J577" s="15"/>
      <c r="K577" s="15"/>
      <c r="L577" s="15"/>
      <c r="M577" s="15"/>
      <c r="N577" s="15"/>
      <c r="O577" s="15"/>
    </row>
    <row r="578" spans="6:15" x14ac:dyDescent="0.2">
      <c r="F578" s="15"/>
      <c r="G578" s="15"/>
      <c r="H578" s="15"/>
      <c r="I578" s="15"/>
      <c r="J578" s="15"/>
      <c r="K578" s="15"/>
      <c r="L578" s="15"/>
      <c r="M578" s="15"/>
      <c r="N578" s="15"/>
      <c r="O578" s="15"/>
    </row>
    <row r="579" spans="6:15" x14ac:dyDescent="0.2">
      <c r="F579" s="15"/>
      <c r="G579" s="15"/>
      <c r="H579" s="15"/>
      <c r="I579" s="15"/>
      <c r="J579" s="15"/>
      <c r="K579" s="15"/>
      <c r="L579" s="15"/>
      <c r="M579" s="15"/>
      <c r="N579" s="15"/>
      <c r="O579" s="15"/>
    </row>
    <row r="580" spans="6:15" x14ac:dyDescent="0.2">
      <c r="F580" s="15"/>
      <c r="G580" s="15"/>
      <c r="H580" s="15"/>
      <c r="I580" s="15"/>
      <c r="J580" s="15"/>
      <c r="K580" s="15"/>
      <c r="L580" s="15"/>
      <c r="M580" s="15"/>
      <c r="N580" s="15"/>
      <c r="O580" s="15"/>
    </row>
    <row r="581" spans="6:15" x14ac:dyDescent="0.2">
      <c r="F581" s="15"/>
      <c r="G581" s="15"/>
      <c r="H581" s="15"/>
      <c r="I581" s="15"/>
      <c r="J581" s="15"/>
      <c r="K581" s="15"/>
      <c r="L581" s="15"/>
      <c r="M581" s="15"/>
      <c r="N581" s="15"/>
      <c r="O581" s="15"/>
    </row>
    <row r="582" spans="6:15" x14ac:dyDescent="0.2">
      <c r="F582" s="15"/>
      <c r="G582" s="15"/>
      <c r="H582" s="15"/>
      <c r="I582" s="15"/>
      <c r="J582" s="15"/>
      <c r="K582" s="15"/>
      <c r="L582" s="15"/>
      <c r="M582" s="15"/>
      <c r="N582" s="15"/>
      <c r="O582" s="15"/>
    </row>
    <row r="583" spans="6:15" x14ac:dyDescent="0.2">
      <c r="F583" s="15"/>
      <c r="G583" s="15"/>
      <c r="H583" s="15"/>
      <c r="I583" s="15"/>
      <c r="J583" s="15"/>
      <c r="K583" s="15"/>
      <c r="L583" s="15"/>
      <c r="M583" s="15"/>
      <c r="N583" s="15"/>
      <c r="O583" s="15"/>
    </row>
    <row r="584" spans="6:15" x14ac:dyDescent="0.2">
      <c r="F584" s="15"/>
      <c r="G584" s="15"/>
      <c r="H584" s="15"/>
      <c r="I584" s="15"/>
      <c r="J584" s="15"/>
      <c r="K584" s="15"/>
      <c r="L584" s="15"/>
      <c r="M584" s="15"/>
      <c r="N584" s="15"/>
      <c r="O584" s="15"/>
    </row>
    <row r="585" spans="6:15" x14ac:dyDescent="0.2">
      <c r="F585" s="15"/>
      <c r="G585" s="15"/>
      <c r="H585" s="15"/>
      <c r="I585" s="15"/>
      <c r="J585" s="15"/>
      <c r="K585" s="15"/>
      <c r="L585" s="15"/>
      <c r="M585" s="15"/>
      <c r="N585" s="15"/>
      <c r="O585" s="15"/>
    </row>
    <row r="586" spans="6:15" x14ac:dyDescent="0.2">
      <c r="F586" s="15"/>
      <c r="G586" s="15"/>
      <c r="H586" s="15"/>
      <c r="I586" s="15"/>
      <c r="J586" s="15"/>
      <c r="K586" s="15"/>
      <c r="L586" s="15"/>
      <c r="M586" s="15"/>
      <c r="N586" s="15"/>
      <c r="O586" s="15"/>
    </row>
    <row r="587" spans="6:15" x14ac:dyDescent="0.2">
      <c r="F587" s="15"/>
      <c r="G587" s="15"/>
      <c r="H587" s="15"/>
      <c r="I587" s="15"/>
      <c r="J587" s="15"/>
      <c r="K587" s="15"/>
      <c r="L587" s="15"/>
      <c r="M587" s="15"/>
      <c r="N587" s="15"/>
      <c r="O587" s="15"/>
    </row>
    <row r="588" spans="6:15" x14ac:dyDescent="0.2">
      <c r="F588" s="15"/>
      <c r="G588" s="15"/>
      <c r="H588" s="15"/>
      <c r="I588" s="15"/>
      <c r="J588" s="15"/>
      <c r="K588" s="15"/>
      <c r="L588" s="15"/>
      <c r="M588" s="15"/>
      <c r="N588" s="15"/>
      <c r="O588" s="15"/>
    </row>
    <row r="589" spans="6:15" x14ac:dyDescent="0.2">
      <c r="F589" s="15"/>
      <c r="G589" s="15"/>
      <c r="H589" s="15"/>
      <c r="I589" s="15"/>
      <c r="J589" s="15"/>
      <c r="K589" s="15"/>
      <c r="L589" s="15"/>
      <c r="M589" s="15"/>
      <c r="N589" s="15"/>
      <c r="O589" s="15"/>
    </row>
    <row r="590" spans="6:15" x14ac:dyDescent="0.2">
      <c r="F590" s="15"/>
      <c r="G590" s="15"/>
      <c r="H590" s="15"/>
      <c r="I590" s="15"/>
      <c r="J590" s="15"/>
      <c r="K590" s="15"/>
      <c r="L590" s="15"/>
      <c r="M590" s="15"/>
      <c r="N590" s="15"/>
      <c r="O590" s="15"/>
    </row>
    <row r="591" spans="6:15" x14ac:dyDescent="0.2"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 spans="6:15" x14ac:dyDescent="0.2">
      <c r="F592" s="15"/>
      <c r="G592" s="15"/>
      <c r="H592" s="15"/>
      <c r="I592" s="15"/>
      <c r="J592" s="15"/>
      <c r="K592" s="15"/>
      <c r="L592" s="15"/>
      <c r="M592" s="15"/>
      <c r="N592" s="15"/>
      <c r="O592" s="15"/>
    </row>
    <row r="593" spans="6:15" x14ac:dyDescent="0.2">
      <c r="F593" s="15"/>
      <c r="G593" s="15"/>
      <c r="H593" s="15"/>
      <c r="I593" s="15"/>
      <c r="J593" s="15"/>
      <c r="K593" s="15"/>
      <c r="L593" s="15"/>
      <c r="M593" s="15"/>
      <c r="N593" s="15"/>
      <c r="O593" s="15"/>
    </row>
    <row r="594" spans="6:15" x14ac:dyDescent="0.2">
      <c r="F594" s="15"/>
      <c r="G594" s="15"/>
      <c r="H594" s="15"/>
      <c r="I594" s="15"/>
      <c r="J594" s="15"/>
      <c r="K594" s="15"/>
      <c r="L594" s="15"/>
      <c r="M594" s="15"/>
      <c r="N594" s="15"/>
      <c r="O594" s="15"/>
    </row>
    <row r="595" spans="6:15" x14ac:dyDescent="0.2">
      <c r="F595" s="15"/>
      <c r="G595" s="15"/>
      <c r="H595" s="15"/>
      <c r="I595" s="15"/>
      <c r="J595" s="15"/>
      <c r="K595" s="15"/>
      <c r="L595" s="15"/>
      <c r="M595" s="15"/>
      <c r="N595" s="15"/>
      <c r="O595" s="15"/>
    </row>
    <row r="596" spans="6:15" x14ac:dyDescent="0.2">
      <c r="F596" s="15"/>
      <c r="G596" s="15"/>
      <c r="H596" s="15"/>
      <c r="I596" s="15"/>
      <c r="J596" s="15"/>
      <c r="K596" s="15"/>
      <c r="L596" s="15"/>
      <c r="M596" s="15"/>
      <c r="N596" s="15"/>
      <c r="O596" s="15"/>
    </row>
    <row r="597" spans="6:15" x14ac:dyDescent="0.2">
      <c r="F597" s="15"/>
      <c r="G597" s="15"/>
      <c r="H597" s="15"/>
      <c r="I597" s="15"/>
      <c r="J597" s="15"/>
      <c r="K597" s="15"/>
      <c r="L597" s="15"/>
      <c r="M597" s="15"/>
      <c r="N597" s="15"/>
      <c r="O597" s="15"/>
    </row>
    <row r="598" spans="6:15" x14ac:dyDescent="0.2">
      <c r="F598" s="15"/>
      <c r="G598" s="15"/>
      <c r="H598" s="15"/>
      <c r="I598" s="15"/>
      <c r="J598" s="15"/>
      <c r="K598" s="15"/>
      <c r="L598" s="15"/>
      <c r="M598" s="15"/>
      <c r="N598" s="15"/>
      <c r="O598" s="15"/>
    </row>
    <row r="599" spans="6:15" x14ac:dyDescent="0.2">
      <c r="F599" s="15"/>
      <c r="G599" s="15"/>
      <c r="H599" s="15"/>
      <c r="I599" s="15"/>
      <c r="J599" s="15"/>
      <c r="K599" s="15"/>
      <c r="L599" s="15"/>
      <c r="M599" s="15"/>
      <c r="N599" s="15"/>
      <c r="O599" s="15"/>
    </row>
    <row r="600" spans="6:15" x14ac:dyDescent="0.2">
      <c r="F600" s="15"/>
      <c r="G600" s="15"/>
      <c r="H600" s="15"/>
      <c r="I600" s="15"/>
      <c r="J600" s="15"/>
      <c r="K600" s="15"/>
      <c r="L600" s="15"/>
      <c r="M600" s="15"/>
      <c r="N600" s="15"/>
      <c r="O600" s="15"/>
    </row>
    <row r="601" spans="6:15" x14ac:dyDescent="0.2">
      <c r="F601" s="15"/>
      <c r="G601" s="15"/>
      <c r="H601" s="15"/>
      <c r="I601" s="15"/>
      <c r="J601" s="15"/>
      <c r="K601" s="15"/>
      <c r="L601" s="15"/>
      <c r="M601" s="15"/>
      <c r="N601" s="15"/>
      <c r="O601" s="15"/>
    </row>
    <row r="602" spans="6:15" x14ac:dyDescent="0.2">
      <c r="F602" s="15"/>
      <c r="G602" s="15"/>
      <c r="H602" s="15"/>
      <c r="I602" s="15"/>
      <c r="J602" s="15"/>
      <c r="K602" s="15"/>
      <c r="L602" s="15"/>
      <c r="M602" s="15"/>
      <c r="N602" s="15"/>
      <c r="O602" s="15"/>
    </row>
    <row r="603" spans="6:15" x14ac:dyDescent="0.2">
      <c r="F603" s="15"/>
      <c r="G603" s="15"/>
      <c r="H603" s="15"/>
      <c r="I603" s="15"/>
      <c r="J603" s="15"/>
      <c r="K603" s="15"/>
      <c r="L603" s="15"/>
      <c r="M603" s="15"/>
      <c r="N603" s="15"/>
      <c r="O603" s="15"/>
    </row>
    <row r="604" spans="6:15" x14ac:dyDescent="0.2"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 spans="6:15" x14ac:dyDescent="0.2">
      <c r="F605" s="15"/>
      <c r="G605" s="15"/>
      <c r="H605" s="15"/>
      <c r="I605" s="15"/>
      <c r="J605" s="15"/>
      <c r="K605" s="15"/>
      <c r="L605" s="15"/>
      <c r="M605" s="15"/>
      <c r="N605" s="15"/>
      <c r="O605" s="15"/>
    </row>
    <row r="606" spans="6:15" x14ac:dyDescent="0.2">
      <c r="F606" s="15"/>
      <c r="G606" s="15"/>
      <c r="H606" s="15"/>
      <c r="I606" s="15"/>
      <c r="J606" s="15"/>
      <c r="K606" s="15"/>
      <c r="L606" s="15"/>
      <c r="M606" s="15"/>
      <c r="N606" s="15"/>
      <c r="O606" s="15"/>
    </row>
    <row r="607" spans="6:15" x14ac:dyDescent="0.2">
      <c r="F607" s="15"/>
      <c r="G607" s="15"/>
      <c r="H607" s="15"/>
      <c r="I607" s="15"/>
      <c r="J607" s="15"/>
      <c r="K607" s="15"/>
      <c r="L607" s="15"/>
      <c r="M607" s="15"/>
      <c r="N607" s="15"/>
      <c r="O607" s="15"/>
    </row>
    <row r="608" spans="6:15" x14ac:dyDescent="0.2">
      <c r="F608" s="15"/>
      <c r="G608" s="15"/>
      <c r="H608" s="15"/>
      <c r="I608" s="15"/>
      <c r="J608" s="15"/>
      <c r="K608" s="15"/>
      <c r="L608" s="15"/>
      <c r="M608" s="15"/>
      <c r="N608" s="15"/>
      <c r="O608" s="15"/>
    </row>
    <row r="609" spans="6:15" x14ac:dyDescent="0.2">
      <c r="F609" s="15"/>
      <c r="G609" s="15"/>
      <c r="H609" s="15"/>
      <c r="I609" s="15"/>
      <c r="J609" s="15"/>
      <c r="K609" s="15"/>
      <c r="L609" s="15"/>
      <c r="M609" s="15"/>
      <c r="N609" s="15"/>
      <c r="O609" s="15"/>
    </row>
    <row r="610" spans="6:15" x14ac:dyDescent="0.2">
      <c r="F610" s="15"/>
      <c r="G610" s="15"/>
      <c r="H610" s="15"/>
      <c r="I610" s="15"/>
      <c r="J610" s="15"/>
      <c r="K610" s="15"/>
      <c r="L610" s="15"/>
      <c r="M610" s="15"/>
      <c r="N610" s="15"/>
      <c r="O610" s="15"/>
    </row>
    <row r="611" spans="6:15" x14ac:dyDescent="0.2">
      <c r="F611" s="15"/>
      <c r="G611" s="15"/>
      <c r="H611" s="15"/>
      <c r="I611" s="15"/>
      <c r="J611" s="15"/>
      <c r="K611" s="15"/>
      <c r="L611" s="15"/>
      <c r="M611" s="15"/>
      <c r="N611" s="15"/>
      <c r="O611" s="15"/>
    </row>
    <row r="612" spans="6:15" x14ac:dyDescent="0.2">
      <c r="F612" s="15"/>
      <c r="G612" s="15"/>
      <c r="H612" s="15"/>
      <c r="I612" s="15"/>
      <c r="J612" s="15"/>
      <c r="K612" s="15"/>
      <c r="L612" s="15"/>
      <c r="M612" s="15"/>
      <c r="N612" s="15"/>
      <c r="O612" s="15"/>
    </row>
    <row r="613" spans="6:15" x14ac:dyDescent="0.2">
      <c r="F613" s="15"/>
      <c r="G613" s="15"/>
      <c r="H613" s="15"/>
      <c r="I613" s="15"/>
      <c r="J613" s="15"/>
      <c r="K613" s="15"/>
      <c r="L613" s="15"/>
      <c r="M613" s="15"/>
      <c r="N613" s="15"/>
      <c r="O613" s="15"/>
    </row>
    <row r="614" spans="6:15" x14ac:dyDescent="0.2"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 spans="6:15" x14ac:dyDescent="0.2">
      <c r="F615" s="15"/>
      <c r="G615" s="15"/>
      <c r="H615" s="15"/>
      <c r="I615" s="15"/>
      <c r="J615" s="15"/>
      <c r="K615" s="15"/>
      <c r="L615" s="15"/>
      <c r="M615" s="15"/>
      <c r="N615" s="15"/>
      <c r="O615" s="15"/>
    </row>
    <row r="616" spans="6:15" x14ac:dyDescent="0.2">
      <c r="F616" s="15"/>
      <c r="G616" s="15"/>
      <c r="H616" s="15"/>
      <c r="I616" s="15"/>
      <c r="J616" s="15"/>
      <c r="K616" s="15"/>
      <c r="L616" s="15"/>
      <c r="M616" s="15"/>
      <c r="N616" s="15"/>
      <c r="O616" s="15"/>
    </row>
    <row r="617" spans="6:15" x14ac:dyDescent="0.2">
      <c r="F617" s="15"/>
      <c r="G617" s="15"/>
      <c r="H617" s="15"/>
      <c r="I617" s="15"/>
      <c r="J617" s="15"/>
      <c r="K617" s="15"/>
      <c r="L617" s="15"/>
      <c r="M617" s="15"/>
      <c r="N617" s="15"/>
      <c r="O617" s="15"/>
    </row>
    <row r="618" spans="6:15" x14ac:dyDescent="0.2">
      <c r="F618" s="15"/>
      <c r="G618" s="15"/>
      <c r="H618" s="15"/>
      <c r="I618" s="15"/>
      <c r="J618" s="15"/>
      <c r="K618" s="15"/>
      <c r="L618" s="15"/>
      <c r="M618" s="15"/>
      <c r="N618" s="15"/>
      <c r="O618" s="15"/>
    </row>
    <row r="619" spans="6:15" x14ac:dyDescent="0.2">
      <c r="F619" s="15"/>
      <c r="G619" s="15"/>
      <c r="H619" s="15"/>
      <c r="I619" s="15"/>
      <c r="J619" s="15"/>
      <c r="K619" s="15"/>
      <c r="L619" s="15"/>
      <c r="M619" s="15"/>
      <c r="N619" s="15"/>
      <c r="O619" s="15"/>
    </row>
    <row r="620" spans="6:15" x14ac:dyDescent="0.2"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 spans="6:15" x14ac:dyDescent="0.2">
      <c r="F621" s="15"/>
      <c r="G621" s="15"/>
      <c r="H621" s="15"/>
      <c r="I621" s="15"/>
      <c r="J621" s="15"/>
      <c r="K621" s="15"/>
      <c r="L621" s="15"/>
      <c r="M621" s="15"/>
      <c r="N621" s="15"/>
      <c r="O621" s="15"/>
    </row>
    <row r="622" spans="6:15" x14ac:dyDescent="0.2">
      <c r="F622" s="15"/>
      <c r="G622" s="15"/>
      <c r="H622" s="15"/>
      <c r="I622" s="15"/>
      <c r="J622" s="15"/>
      <c r="K622" s="15"/>
      <c r="L622" s="15"/>
      <c r="M622" s="15"/>
      <c r="N622" s="15"/>
      <c r="O622" s="15"/>
    </row>
    <row r="623" spans="6:15" x14ac:dyDescent="0.2">
      <c r="F623" s="15"/>
      <c r="G623" s="15"/>
      <c r="H623" s="15"/>
      <c r="I623" s="15"/>
      <c r="J623" s="15"/>
      <c r="K623" s="15"/>
      <c r="L623" s="15"/>
      <c r="M623" s="15"/>
      <c r="N623" s="15"/>
      <c r="O623" s="15"/>
    </row>
    <row r="624" spans="6:15" x14ac:dyDescent="0.2">
      <c r="F624" s="15"/>
      <c r="G624" s="15"/>
      <c r="H624" s="15"/>
      <c r="I624" s="15"/>
      <c r="J624" s="15"/>
      <c r="K624" s="15"/>
      <c r="L624" s="15"/>
      <c r="M624" s="15"/>
      <c r="N624" s="15"/>
      <c r="O624" s="15"/>
    </row>
    <row r="625" spans="6:15" x14ac:dyDescent="0.2">
      <c r="F625" s="15"/>
      <c r="G625" s="15"/>
      <c r="H625" s="15"/>
      <c r="I625" s="15"/>
      <c r="J625" s="15"/>
      <c r="K625" s="15"/>
      <c r="L625" s="15"/>
      <c r="M625" s="15"/>
      <c r="N625" s="15"/>
      <c r="O625" s="15"/>
    </row>
    <row r="626" spans="6:15" x14ac:dyDescent="0.2"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 spans="6:15" x14ac:dyDescent="0.2">
      <c r="F627" s="15"/>
      <c r="G627" s="15"/>
      <c r="H627" s="15"/>
      <c r="I627" s="15"/>
      <c r="J627" s="15"/>
      <c r="K627" s="15"/>
      <c r="L627" s="15"/>
      <c r="M627" s="15"/>
      <c r="N627" s="15"/>
      <c r="O627" s="15"/>
    </row>
    <row r="628" spans="6:15" x14ac:dyDescent="0.2">
      <c r="F628" s="15"/>
      <c r="G628" s="15"/>
      <c r="H628" s="15"/>
      <c r="I628" s="15"/>
      <c r="J628" s="15"/>
      <c r="K628" s="15"/>
      <c r="L628" s="15"/>
      <c r="M628" s="15"/>
      <c r="N628" s="15"/>
      <c r="O628" s="15"/>
    </row>
    <row r="629" spans="6:15" x14ac:dyDescent="0.2">
      <c r="F629" s="15"/>
      <c r="G629" s="15"/>
      <c r="H629" s="15"/>
      <c r="I629" s="15"/>
      <c r="J629" s="15"/>
      <c r="K629" s="15"/>
      <c r="L629" s="15"/>
      <c r="M629" s="15"/>
      <c r="N629" s="15"/>
      <c r="O629" s="15"/>
    </row>
    <row r="630" spans="6:15" x14ac:dyDescent="0.2">
      <c r="F630" s="15"/>
      <c r="G630" s="15"/>
      <c r="H630" s="15"/>
      <c r="I630" s="15"/>
      <c r="J630" s="15"/>
      <c r="K630" s="15"/>
      <c r="L630" s="15"/>
      <c r="M630" s="15"/>
      <c r="N630" s="15"/>
      <c r="O630" s="15"/>
    </row>
    <row r="631" spans="6:15" x14ac:dyDescent="0.2">
      <c r="F631" s="15"/>
      <c r="G631" s="15"/>
      <c r="H631" s="15"/>
      <c r="I631" s="15"/>
      <c r="J631" s="15"/>
      <c r="K631" s="15"/>
      <c r="L631" s="15"/>
      <c r="M631" s="15"/>
      <c r="N631" s="15"/>
      <c r="O631" s="15"/>
    </row>
    <row r="632" spans="6:15" x14ac:dyDescent="0.2">
      <c r="F632" s="15"/>
      <c r="G632" s="15"/>
      <c r="H632" s="15"/>
      <c r="I632" s="15"/>
      <c r="J632" s="15"/>
      <c r="K632" s="15"/>
      <c r="L632" s="15"/>
      <c r="M632" s="15"/>
      <c r="N632" s="15"/>
      <c r="O632" s="15"/>
    </row>
    <row r="633" spans="6:15" x14ac:dyDescent="0.2">
      <c r="F633" s="15"/>
      <c r="G633" s="15"/>
      <c r="H633" s="15"/>
      <c r="I633" s="15"/>
      <c r="J633" s="15"/>
      <c r="K633" s="15"/>
      <c r="L633" s="15"/>
      <c r="M633" s="15"/>
      <c r="N633" s="15"/>
      <c r="O633" s="15"/>
    </row>
    <row r="634" spans="6:15" x14ac:dyDescent="0.2">
      <c r="F634" s="15"/>
      <c r="G634" s="15"/>
      <c r="H634" s="15"/>
      <c r="I634" s="15"/>
      <c r="J634" s="15"/>
      <c r="K634" s="15"/>
      <c r="L634" s="15"/>
      <c r="M634" s="15"/>
      <c r="N634" s="15"/>
      <c r="O634" s="15"/>
    </row>
    <row r="635" spans="6:15" x14ac:dyDescent="0.2">
      <c r="F635" s="15"/>
      <c r="G635" s="15"/>
      <c r="H635" s="15"/>
      <c r="I635" s="15"/>
      <c r="J635" s="15"/>
      <c r="K635" s="15"/>
      <c r="L635" s="15"/>
      <c r="M635" s="15"/>
      <c r="N635" s="15"/>
      <c r="O635" s="15"/>
    </row>
    <row r="636" spans="6:15" x14ac:dyDescent="0.2">
      <c r="F636" s="15"/>
      <c r="G636" s="15"/>
      <c r="H636" s="15"/>
      <c r="I636" s="15"/>
      <c r="J636" s="15"/>
      <c r="K636" s="15"/>
      <c r="L636" s="15"/>
      <c r="M636" s="15"/>
      <c r="N636" s="15"/>
      <c r="O636" s="15"/>
    </row>
    <row r="637" spans="6:15" x14ac:dyDescent="0.2">
      <c r="F637" s="15"/>
      <c r="G637" s="15"/>
      <c r="H637" s="15"/>
      <c r="I637" s="15"/>
      <c r="J637" s="15"/>
      <c r="K637" s="15"/>
      <c r="L637" s="15"/>
      <c r="M637" s="15"/>
      <c r="N637" s="15"/>
      <c r="O637" s="15"/>
    </row>
    <row r="638" spans="6:15" x14ac:dyDescent="0.2">
      <c r="F638" s="15"/>
      <c r="G638" s="15"/>
      <c r="H638" s="15"/>
      <c r="I638" s="15"/>
      <c r="J638" s="15"/>
      <c r="K638" s="15"/>
      <c r="L638" s="15"/>
      <c r="M638" s="15"/>
      <c r="N638" s="15"/>
      <c r="O638" s="15"/>
    </row>
    <row r="639" spans="6:15" x14ac:dyDescent="0.2">
      <c r="F639" s="15"/>
      <c r="G639" s="15"/>
      <c r="H639" s="15"/>
      <c r="I639" s="15"/>
      <c r="J639" s="15"/>
      <c r="K639" s="15"/>
      <c r="L639" s="15"/>
      <c r="M639" s="15"/>
      <c r="N639" s="15"/>
      <c r="O639" s="15"/>
    </row>
    <row r="640" spans="6:15" x14ac:dyDescent="0.2">
      <c r="F640" s="15"/>
      <c r="G640" s="15"/>
      <c r="H640" s="15"/>
      <c r="I640" s="15"/>
      <c r="J640" s="15"/>
      <c r="K640" s="15"/>
      <c r="L640" s="15"/>
      <c r="M640" s="15"/>
      <c r="N640" s="15"/>
      <c r="O640" s="15"/>
    </row>
    <row r="641" spans="6:15" x14ac:dyDescent="0.2">
      <c r="F641" s="15"/>
      <c r="G641" s="15"/>
      <c r="H641" s="15"/>
      <c r="I641" s="15"/>
      <c r="J641" s="15"/>
      <c r="K641" s="15"/>
      <c r="L641" s="15"/>
      <c r="M641" s="15"/>
      <c r="N641" s="15"/>
      <c r="O641" s="15"/>
    </row>
    <row r="642" spans="6:15" x14ac:dyDescent="0.2">
      <c r="F642" s="15"/>
      <c r="G642" s="15"/>
      <c r="H642" s="15"/>
      <c r="I642" s="15"/>
      <c r="J642" s="15"/>
      <c r="K642" s="15"/>
      <c r="L642" s="15"/>
      <c r="M642" s="15"/>
      <c r="N642" s="15"/>
      <c r="O642" s="15"/>
    </row>
    <row r="643" spans="6:15" x14ac:dyDescent="0.2">
      <c r="F643" s="15"/>
      <c r="G643" s="15"/>
      <c r="H643" s="15"/>
      <c r="I643" s="15"/>
      <c r="J643" s="15"/>
      <c r="K643" s="15"/>
      <c r="L643" s="15"/>
      <c r="M643" s="15"/>
      <c r="N643" s="15"/>
      <c r="O643" s="15"/>
    </row>
    <row r="644" spans="6:15" x14ac:dyDescent="0.2">
      <c r="F644" s="15"/>
      <c r="G644" s="15"/>
      <c r="H644" s="15"/>
      <c r="I644" s="15"/>
      <c r="J644" s="15"/>
      <c r="K644" s="15"/>
      <c r="L644" s="15"/>
      <c r="M644" s="15"/>
      <c r="N644" s="15"/>
      <c r="O644" s="15"/>
    </row>
    <row r="645" spans="6:15" x14ac:dyDescent="0.2">
      <c r="F645" s="15"/>
      <c r="G645" s="15"/>
      <c r="H645" s="15"/>
      <c r="I645" s="15"/>
      <c r="J645" s="15"/>
      <c r="K645" s="15"/>
      <c r="L645" s="15"/>
      <c r="M645" s="15"/>
      <c r="N645" s="15"/>
      <c r="O645" s="15"/>
    </row>
    <row r="646" spans="6:15" x14ac:dyDescent="0.2">
      <c r="F646" s="15"/>
      <c r="G646" s="15"/>
      <c r="H646" s="15"/>
      <c r="I646" s="15"/>
      <c r="J646" s="15"/>
      <c r="K646" s="15"/>
      <c r="L646" s="15"/>
      <c r="M646" s="15"/>
      <c r="N646" s="15"/>
      <c r="O646" s="15"/>
    </row>
    <row r="647" spans="6:15" x14ac:dyDescent="0.2"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 spans="6:15" x14ac:dyDescent="0.2">
      <c r="F648" s="15"/>
      <c r="G648" s="15"/>
      <c r="H648" s="15"/>
      <c r="I648" s="15"/>
      <c r="J648" s="15"/>
      <c r="K648" s="15"/>
      <c r="L648" s="15"/>
      <c r="M648" s="15"/>
      <c r="N648" s="15"/>
      <c r="O648" s="15"/>
    </row>
    <row r="649" spans="6:15" x14ac:dyDescent="0.2">
      <c r="F649" s="15"/>
      <c r="G649" s="15"/>
      <c r="H649" s="15"/>
      <c r="I649" s="15"/>
      <c r="J649" s="15"/>
      <c r="K649" s="15"/>
      <c r="L649" s="15"/>
      <c r="M649" s="15"/>
      <c r="N649" s="15"/>
      <c r="O649" s="15"/>
    </row>
    <row r="650" spans="6:15" x14ac:dyDescent="0.2">
      <c r="F650" s="15"/>
      <c r="G650" s="15"/>
      <c r="H650" s="15"/>
      <c r="I650" s="15"/>
      <c r="J650" s="15"/>
      <c r="K650" s="15"/>
      <c r="L650" s="15"/>
      <c r="M650" s="15"/>
      <c r="N650" s="15"/>
      <c r="O650" s="15"/>
    </row>
    <row r="651" spans="6:15" x14ac:dyDescent="0.2">
      <c r="F651" s="15"/>
      <c r="G651" s="15"/>
      <c r="H651" s="15"/>
      <c r="I651" s="15"/>
      <c r="J651" s="15"/>
      <c r="K651" s="15"/>
      <c r="L651" s="15"/>
      <c r="M651" s="15"/>
      <c r="N651" s="15"/>
      <c r="O651" s="15"/>
    </row>
    <row r="652" spans="6:15" x14ac:dyDescent="0.2">
      <c r="F652" s="15"/>
      <c r="G652" s="15"/>
      <c r="H652" s="15"/>
      <c r="I652" s="15"/>
      <c r="J652" s="15"/>
      <c r="K652" s="15"/>
      <c r="L652" s="15"/>
      <c r="M652" s="15"/>
      <c r="N652" s="15"/>
      <c r="O652" s="15"/>
    </row>
    <row r="653" spans="6:15" x14ac:dyDescent="0.2">
      <c r="F653" s="15"/>
      <c r="G653" s="15"/>
      <c r="H653" s="15"/>
      <c r="I653" s="15"/>
      <c r="J653" s="15"/>
      <c r="K653" s="15"/>
      <c r="L653" s="15"/>
      <c r="M653" s="15"/>
      <c r="N653" s="15"/>
      <c r="O653" s="15"/>
    </row>
    <row r="654" spans="6:15" x14ac:dyDescent="0.2">
      <c r="F654" s="15"/>
      <c r="G654" s="15"/>
      <c r="H654" s="15"/>
      <c r="I654" s="15"/>
      <c r="J654" s="15"/>
      <c r="K654" s="15"/>
      <c r="L654" s="15"/>
      <c r="M654" s="15"/>
      <c r="N654" s="15"/>
      <c r="O654" s="15"/>
    </row>
    <row r="655" spans="6:15" x14ac:dyDescent="0.2">
      <c r="F655" s="15"/>
      <c r="G655" s="15"/>
      <c r="H655" s="15"/>
      <c r="I655" s="15"/>
      <c r="J655" s="15"/>
      <c r="K655" s="15"/>
      <c r="L655" s="15"/>
      <c r="M655" s="15"/>
      <c r="N655" s="15"/>
      <c r="O655" s="15"/>
    </row>
    <row r="656" spans="6:15" x14ac:dyDescent="0.2">
      <c r="F656" s="15"/>
      <c r="G656" s="15"/>
      <c r="H656" s="15"/>
      <c r="I656" s="15"/>
      <c r="J656" s="15"/>
      <c r="K656" s="15"/>
      <c r="L656" s="15"/>
      <c r="M656" s="15"/>
      <c r="N656" s="15"/>
      <c r="O656" s="15"/>
    </row>
    <row r="657" spans="6:15" x14ac:dyDescent="0.2">
      <c r="F657" s="15"/>
      <c r="G657" s="15"/>
      <c r="H657" s="15"/>
      <c r="I657" s="15"/>
      <c r="J657" s="15"/>
      <c r="K657" s="15"/>
      <c r="L657" s="15"/>
      <c r="M657" s="15"/>
      <c r="N657" s="15"/>
      <c r="O657" s="15"/>
    </row>
    <row r="658" spans="6:15" x14ac:dyDescent="0.2">
      <c r="F658" s="15"/>
      <c r="G658" s="15"/>
      <c r="H658" s="15"/>
      <c r="I658" s="15"/>
      <c r="J658" s="15"/>
      <c r="K658" s="15"/>
      <c r="L658" s="15"/>
      <c r="M658" s="15"/>
      <c r="N658" s="15"/>
      <c r="O658" s="15"/>
    </row>
    <row r="659" spans="6:15" x14ac:dyDescent="0.2">
      <c r="F659" s="15"/>
      <c r="G659" s="15"/>
      <c r="H659" s="15"/>
      <c r="I659" s="15"/>
      <c r="J659" s="15"/>
      <c r="K659" s="15"/>
      <c r="L659" s="15"/>
      <c r="M659" s="15"/>
      <c r="N659" s="15"/>
      <c r="O659" s="15"/>
    </row>
    <row r="660" spans="6:15" x14ac:dyDescent="0.2">
      <c r="F660" s="15"/>
      <c r="G660" s="15"/>
      <c r="H660" s="15"/>
      <c r="I660" s="15"/>
      <c r="J660" s="15"/>
      <c r="K660" s="15"/>
      <c r="L660" s="15"/>
      <c r="M660" s="15"/>
      <c r="N660" s="15"/>
      <c r="O660" s="15"/>
    </row>
    <row r="661" spans="6:15" x14ac:dyDescent="0.2">
      <c r="F661" s="15"/>
      <c r="G661" s="15"/>
      <c r="H661" s="15"/>
      <c r="I661" s="15"/>
      <c r="J661" s="15"/>
      <c r="K661" s="15"/>
      <c r="L661" s="15"/>
      <c r="M661" s="15"/>
      <c r="N661" s="15"/>
      <c r="O661" s="15"/>
    </row>
    <row r="662" spans="6:15" x14ac:dyDescent="0.2">
      <c r="F662" s="15"/>
      <c r="G662" s="15"/>
      <c r="H662" s="15"/>
      <c r="I662" s="15"/>
      <c r="J662" s="15"/>
      <c r="K662" s="15"/>
      <c r="L662" s="15"/>
      <c r="M662" s="15"/>
      <c r="N662" s="15"/>
      <c r="O662" s="15"/>
    </row>
    <row r="663" spans="6:15" x14ac:dyDescent="0.2">
      <c r="F663" s="15"/>
      <c r="G663" s="15"/>
      <c r="H663" s="15"/>
      <c r="I663" s="15"/>
      <c r="J663" s="15"/>
      <c r="K663" s="15"/>
      <c r="L663" s="15"/>
      <c r="M663" s="15"/>
      <c r="N663" s="15"/>
      <c r="O663" s="15"/>
    </row>
    <row r="664" spans="6:15" x14ac:dyDescent="0.2">
      <c r="F664" s="15"/>
      <c r="G664" s="15"/>
      <c r="H664" s="15"/>
      <c r="I664" s="15"/>
      <c r="J664" s="15"/>
      <c r="K664" s="15"/>
      <c r="L664" s="15"/>
      <c r="M664" s="15"/>
      <c r="N664" s="15"/>
      <c r="O664" s="15"/>
    </row>
    <row r="665" spans="6:15" x14ac:dyDescent="0.2">
      <c r="F665" s="15"/>
      <c r="G665" s="15"/>
      <c r="H665" s="15"/>
      <c r="I665" s="15"/>
      <c r="J665" s="15"/>
      <c r="K665" s="15"/>
      <c r="L665" s="15"/>
      <c r="M665" s="15"/>
      <c r="N665" s="15"/>
      <c r="O665" s="15"/>
    </row>
    <row r="666" spans="6:15" x14ac:dyDescent="0.2">
      <c r="F666" s="15"/>
      <c r="G666" s="15"/>
      <c r="H666" s="15"/>
      <c r="I666" s="15"/>
      <c r="J666" s="15"/>
      <c r="K666" s="15"/>
      <c r="L666" s="15"/>
      <c r="M666" s="15"/>
      <c r="N666" s="15"/>
      <c r="O666" s="15"/>
    </row>
    <row r="667" spans="6:15" x14ac:dyDescent="0.2">
      <c r="F667" s="15"/>
      <c r="G667" s="15"/>
      <c r="H667" s="15"/>
      <c r="I667" s="15"/>
      <c r="J667" s="15"/>
      <c r="K667" s="15"/>
      <c r="L667" s="15"/>
      <c r="M667" s="15"/>
      <c r="N667" s="15"/>
      <c r="O667" s="15"/>
    </row>
    <row r="668" spans="6:15" x14ac:dyDescent="0.2">
      <c r="F668" s="15"/>
      <c r="G668" s="15"/>
      <c r="H668" s="15"/>
      <c r="I668" s="15"/>
      <c r="J668" s="15"/>
      <c r="K668" s="15"/>
      <c r="L668" s="15"/>
      <c r="M668" s="15"/>
      <c r="N668" s="15"/>
      <c r="O668" s="15"/>
    </row>
    <row r="669" spans="6:15" x14ac:dyDescent="0.2">
      <c r="F669" s="15"/>
      <c r="G669" s="15"/>
      <c r="H669" s="15"/>
      <c r="I669" s="15"/>
      <c r="J669" s="15"/>
      <c r="K669" s="15"/>
      <c r="L669" s="15"/>
      <c r="M669" s="15"/>
      <c r="N669" s="15"/>
      <c r="O669" s="15"/>
    </row>
    <row r="670" spans="6:15" x14ac:dyDescent="0.2">
      <c r="F670" s="15"/>
      <c r="G670" s="15"/>
      <c r="H670" s="15"/>
      <c r="I670" s="15"/>
      <c r="J670" s="15"/>
      <c r="K670" s="15"/>
      <c r="L670" s="15"/>
      <c r="M670" s="15"/>
      <c r="N670" s="15"/>
      <c r="O670" s="15"/>
    </row>
    <row r="671" spans="6:15" x14ac:dyDescent="0.2">
      <c r="F671" s="15"/>
      <c r="G671" s="15"/>
      <c r="H671" s="15"/>
      <c r="I671" s="15"/>
      <c r="J671" s="15"/>
      <c r="K671" s="15"/>
      <c r="L671" s="15"/>
      <c r="M671" s="15"/>
      <c r="N671" s="15"/>
      <c r="O671" s="15"/>
    </row>
    <row r="672" spans="6:15" x14ac:dyDescent="0.2">
      <c r="F672" s="15"/>
      <c r="G672" s="15"/>
      <c r="H672" s="15"/>
      <c r="I672" s="15"/>
      <c r="J672" s="15"/>
      <c r="K672" s="15"/>
      <c r="L672" s="15"/>
      <c r="M672" s="15"/>
      <c r="N672" s="15"/>
      <c r="O672" s="15"/>
    </row>
    <row r="673" spans="6:15" x14ac:dyDescent="0.2">
      <c r="F673" s="15"/>
      <c r="G673" s="15"/>
      <c r="H673" s="15"/>
      <c r="I673" s="15"/>
      <c r="J673" s="15"/>
      <c r="K673" s="15"/>
      <c r="L673" s="15"/>
      <c r="M673" s="15"/>
      <c r="N673" s="15"/>
      <c r="O673" s="15"/>
    </row>
    <row r="674" spans="6:15" x14ac:dyDescent="0.2">
      <c r="F674" s="15"/>
      <c r="G674" s="15"/>
      <c r="H674" s="15"/>
      <c r="I674" s="15"/>
      <c r="J674" s="15"/>
      <c r="K674" s="15"/>
      <c r="L674" s="15"/>
      <c r="M674" s="15"/>
      <c r="N674" s="15"/>
      <c r="O674" s="15"/>
    </row>
    <row r="675" spans="6:15" x14ac:dyDescent="0.2">
      <c r="F675" s="15"/>
      <c r="G675" s="15"/>
      <c r="H675" s="15"/>
      <c r="I675" s="15"/>
      <c r="J675" s="15"/>
      <c r="K675" s="15"/>
      <c r="L675" s="15"/>
      <c r="M675" s="15"/>
      <c r="N675" s="15"/>
      <c r="O675" s="15"/>
    </row>
    <row r="676" spans="6:15" x14ac:dyDescent="0.2">
      <c r="F676" s="15"/>
      <c r="G676" s="15"/>
      <c r="H676" s="15"/>
      <c r="I676" s="15"/>
      <c r="J676" s="15"/>
      <c r="K676" s="15"/>
      <c r="L676" s="15"/>
      <c r="M676" s="15"/>
      <c r="N676" s="15"/>
      <c r="O676" s="15"/>
    </row>
    <row r="677" spans="6:15" x14ac:dyDescent="0.2">
      <c r="F677" s="15"/>
      <c r="G677" s="15"/>
      <c r="H677" s="15"/>
      <c r="I677" s="15"/>
      <c r="J677" s="15"/>
      <c r="K677" s="15"/>
      <c r="L677" s="15"/>
      <c r="M677" s="15"/>
      <c r="N677" s="15"/>
      <c r="O677" s="15"/>
    </row>
    <row r="678" spans="6:15" x14ac:dyDescent="0.2">
      <c r="F678" s="15"/>
      <c r="G678" s="15"/>
      <c r="H678" s="15"/>
      <c r="I678" s="15"/>
      <c r="J678" s="15"/>
      <c r="K678" s="15"/>
      <c r="L678" s="15"/>
      <c r="M678" s="15"/>
      <c r="N678" s="15"/>
      <c r="O678" s="15"/>
    </row>
    <row r="679" spans="6:15" x14ac:dyDescent="0.2">
      <c r="F679" s="15"/>
      <c r="G679" s="15"/>
      <c r="H679" s="15"/>
      <c r="I679" s="15"/>
      <c r="J679" s="15"/>
      <c r="K679" s="15"/>
      <c r="L679" s="15"/>
      <c r="M679" s="15"/>
      <c r="N679" s="15"/>
      <c r="O679" s="15"/>
    </row>
    <row r="680" spans="6:15" x14ac:dyDescent="0.2">
      <c r="F680" s="15"/>
      <c r="G680" s="15"/>
      <c r="H680" s="15"/>
      <c r="I680" s="15"/>
      <c r="J680" s="15"/>
      <c r="K680" s="15"/>
      <c r="L680" s="15"/>
      <c r="M680" s="15"/>
      <c r="N680" s="15"/>
      <c r="O680" s="15"/>
    </row>
    <row r="681" spans="6:15" x14ac:dyDescent="0.2">
      <c r="F681" s="15"/>
      <c r="G681" s="15"/>
      <c r="H681" s="15"/>
      <c r="I681" s="15"/>
      <c r="J681" s="15"/>
      <c r="K681" s="15"/>
      <c r="L681" s="15"/>
      <c r="M681" s="15"/>
      <c r="N681" s="15"/>
      <c r="O681" s="15"/>
    </row>
    <row r="682" spans="6:15" x14ac:dyDescent="0.2">
      <c r="F682" s="15"/>
      <c r="G682" s="15"/>
      <c r="H682" s="15"/>
      <c r="I682" s="15"/>
      <c r="J682" s="15"/>
      <c r="K682" s="15"/>
      <c r="L682" s="15"/>
      <c r="M682" s="15"/>
      <c r="N682" s="15"/>
      <c r="O682" s="15"/>
    </row>
    <row r="683" spans="6:15" x14ac:dyDescent="0.2">
      <c r="F683" s="15"/>
      <c r="G683" s="15"/>
      <c r="H683" s="15"/>
      <c r="I683" s="15"/>
      <c r="J683" s="15"/>
      <c r="K683" s="15"/>
      <c r="L683" s="15"/>
      <c r="M683" s="15"/>
      <c r="N683" s="15"/>
      <c r="O683" s="15"/>
    </row>
    <row r="684" spans="6:15" x14ac:dyDescent="0.2">
      <c r="F684" s="15"/>
      <c r="G684" s="15"/>
      <c r="H684" s="15"/>
      <c r="I684" s="15"/>
      <c r="J684" s="15"/>
      <c r="K684" s="15"/>
      <c r="L684" s="15"/>
      <c r="M684" s="15"/>
      <c r="N684" s="15"/>
      <c r="O684" s="15"/>
    </row>
    <row r="685" spans="6:15" x14ac:dyDescent="0.2">
      <c r="F685" s="15"/>
      <c r="G685" s="15"/>
      <c r="H685" s="15"/>
      <c r="I685" s="15"/>
      <c r="J685" s="15"/>
      <c r="K685" s="15"/>
      <c r="L685" s="15"/>
      <c r="M685" s="15"/>
      <c r="N685" s="15"/>
      <c r="O685" s="15"/>
    </row>
    <row r="686" spans="6:15" x14ac:dyDescent="0.2">
      <c r="F686" s="15"/>
      <c r="G686" s="15"/>
      <c r="H686" s="15"/>
      <c r="I686" s="15"/>
      <c r="J686" s="15"/>
      <c r="K686" s="15"/>
      <c r="L686" s="15"/>
      <c r="M686" s="15"/>
      <c r="N686" s="15"/>
      <c r="O686" s="15"/>
    </row>
    <row r="687" spans="6:15" x14ac:dyDescent="0.2">
      <c r="F687" s="15"/>
      <c r="G687" s="15"/>
      <c r="H687" s="15"/>
      <c r="I687" s="15"/>
      <c r="J687" s="15"/>
      <c r="K687" s="15"/>
      <c r="L687" s="15"/>
      <c r="M687" s="15"/>
      <c r="N687" s="15"/>
      <c r="O687" s="15"/>
    </row>
    <row r="688" spans="6:15" x14ac:dyDescent="0.2">
      <c r="F688" s="15"/>
      <c r="G688" s="15"/>
      <c r="H688" s="15"/>
      <c r="I688" s="15"/>
      <c r="J688" s="15"/>
      <c r="K688" s="15"/>
      <c r="L688" s="15"/>
      <c r="M688" s="15"/>
      <c r="N688" s="15"/>
      <c r="O688" s="15"/>
    </row>
    <row r="689" spans="6:15" x14ac:dyDescent="0.2">
      <c r="F689" s="15"/>
      <c r="G689" s="15"/>
      <c r="H689" s="15"/>
      <c r="I689" s="15"/>
      <c r="J689" s="15"/>
      <c r="K689" s="15"/>
      <c r="L689" s="15"/>
      <c r="M689" s="15"/>
      <c r="N689" s="15"/>
      <c r="O689" s="15"/>
    </row>
    <row r="690" spans="6:15" x14ac:dyDescent="0.2"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 spans="6:15" x14ac:dyDescent="0.2">
      <c r="F691" s="15"/>
      <c r="G691" s="15"/>
      <c r="H691" s="15"/>
      <c r="I691" s="15"/>
      <c r="J691" s="15"/>
      <c r="K691" s="15"/>
      <c r="L691" s="15"/>
      <c r="M691" s="15"/>
      <c r="N691" s="15"/>
      <c r="O691" s="15"/>
    </row>
    <row r="692" spans="6:15" x14ac:dyDescent="0.2">
      <c r="F692" s="15"/>
      <c r="G692" s="15"/>
      <c r="H692" s="15"/>
      <c r="I692" s="15"/>
      <c r="J692" s="15"/>
      <c r="K692" s="15"/>
      <c r="L692" s="15"/>
      <c r="M692" s="15"/>
      <c r="N692" s="15"/>
      <c r="O692" s="15"/>
    </row>
    <row r="693" spans="6:15" x14ac:dyDescent="0.2">
      <c r="F693" s="15"/>
      <c r="G693" s="15"/>
      <c r="H693" s="15"/>
      <c r="I693" s="15"/>
      <c r="J693" s="15"/>
      <c r="K693" s="15"/>
      <c r="L693" s="15"/>
      <c r="M693" s="15"/>
      <c r="N693" s="15"/>
      <c r="O693" s="15"/>
    </row>
    <row r="694" spans="6:15" x14ac:dyDescent="0.2">
      <c r="F694" s="15"/>
      <c r="G694" s="15"/>
      <c r="H694" s="15"/>
      <c r="I694" s="15"/>
      <c r="J694" s="15"/>
      <c r="K694" s="15"/>
      <c r="L694" s="15"/>
      <c r="M694" s="15"/>
      <c r="N694" s="15"/>
      <c r="O694" s="15"/>
    </row>
    <row r="695" spans="6:15" x14ac:dyDescent="0.2">
      <c r="F695" s="15"/>
      <c r="G695" s="15"/>
      <c r="H695" s="15"/>
      <c r="I695" s="15"/>
      <c r="J695" s="15"/>
      <c r="K695" s="15"/>
      <c r="L695" s="15"/>
      <c r="M695" s="15"/>
      <c r="N695" s="15"/>
      <c r="O695" s="15"/>
    </row>
    <row r="696" spans="6:15" x14ac:dyDescent="0.2">
      <c r="F696" s="15"/>
      <c r="G696" s="15"/>
      <c r="H696" s="15"/>
      <c r="I696" s="15"/>
      <c r="J696" s="15"/>
      <c r="K696" s="15"/>
      <c r="L696" s="15"/>
      <c r="M696" s="15"/>
      <c r="N696" s="15"/>
      <c r="O696" s="15"/>
    </row>
    <row r="697" spans="6:15" x14ac:dyDescent="0.2">
      <c r="F697" s="15"/>
      <c r="G697" s="15"/>
      <c r="H697" s="15"/>
      <c r="I697" s="15"/>
      <c r="J697" s="15"/>
      <c r="K697" s="15"/>
      <c r="L697" s="15"/>
      <c r="M697" s="15"/>
      <c r="N697" s="15"/>
      <c r="O697" s="15"/>
    </row>
    <row r="698" spans="6:15" x14ac:dyDescent="0.2">
      <c r="F698" s="15"/>
      <c r="G698" s="15"/>
      <c r="H698" s="15"/>
      <c r="I698" s="15"/>
      <c r="J698" s="15"/>
      <c r="K698" s="15"/>
      <c r="L698" s="15"/>
      <c r="M698" s="15"/>
      <c r="N698" s="15"/>
      <c r="O698" s="15"/>
    </row>
    <row r="699" spans="6:15" x14ac:dyDescent="0.2">
      <c r="F699" s="15"/>
      <c r="G699" s="15"/>
      <c r="H699" s="15"/>
      <c r="I699" s="15"/>
      <c r="J699" s="15"/>
      <c r="K699" s="15"/>
      <c r="L699" s="15"/>
      <c r="M699" s="15"/>
      <c r="N699" s="15"/>
      <c r="O699" s="15"/>
    </row>
    <row r="700" spans="6:15" x14ac:dyDescent="0.2">
      <c r="F700" s="15"/>
      <c r="G700" s="15"/>
      <c r="H700" s="15"/>
      <c r="I700" s="15"/>
      <c r="J700" s="15"/>
      <c r="K700" s="15"/>
      <c r="L700" s="15"/>
      <c r="M700" s="15"/>
      <c r="N700" s="15"/>
      <c r="O700" s="15"/>
    </row>
    <row r="701" spans="6:15" x14ac:dyDescent="0.2">
      <c r="F701" s="15"/>
      <c r="G701" s="15"/>
      <c r="H701" s="15"/>
      <c r="I701" s="15"/>
      <c r="J701" s="15"/>
      <c r="K701" s="15"/>
      <c r="L701" s="15"/>
      <c r="M701" s="15"/>
      <c r="N701" s="15"/>
      <c r="O701" s="15"/>
    </row>
    <row r="702" spans="6:15" x14ac:dyDescent="0.2">
      <c r="F702" s="15"/>
      <c r="G702" s="15"/>
      <c r="H702" s="15"/>
      <c r="I702" s="15"/>
      <c r="J702" s="15"/>
      <c r="K702" s="15"/>
      <c r="L702" s="15"/>
      <c r="M702" s="15"/>
      <c r="N702" s="15"/>
      <c r="O702" s="15"/>
    </row>
    <row r="703" spans="6:15" x14ac:dyDescent="0.2">
      <c r="F703" s="15"/>
      <c r="G703" s="15"/>
      <c r="H703" s="15"/>
      <c r="I703" s="15"/>
      <c r="J703" s="15"/>
      <c r="K703" s="15"/>
      <c r="L703" s="15"/>
      <c r="M703" s="15"/>
      <c r="N703" s="15"/>
      <c r="O703" s="15"/>
    </row>
    <row r="704" spans="6:15" x14ac:dyDescent="0.2">
      <c r="F704" s="15"/>
      <c r="G704" s="15"/>
      <c r="H704" s="15"/>
      <c r="I704" s="15"/>
      <c r="J704" s="15"/>
      <c r="K704" s="15"/>
      <c r="L704" s="15"/>
      <c r="M704" s="15"/>
      <c r="N704" s="15"/>
      <c r="O704" s="15"/>
    </row>
    <row r="705" spans="6:15" x14ac:dyDescent="0.2">
      <c r="F705" s="15"/>
      <c r="G705" s="15"/>
      <c r="H705" s="15"/>
      <c r="I705" s="15"/>
      <c r="J705" s="15"/>
      <c r="K705" s="15"/>
      <c r="L705" s="15"/>
      <c r="M705" s="15"/>
      <c r="N705" s="15"/>
      <c r="O705" s="15"/>
    </row>
    <row r="706" spans="6:15" x14ac:dyDescent="0.2">
      <c r="F706" s="15"/>
      <c r="G706" s="15"/>
      <c r="H706" s="15"/>
      <c r="I706" s="15"/>
      <c r="J706" s="15"/>
      <c r="K706" s="15"/>
      <c r="L706" s="15"/>
      <c r="M706" s="15"/>
      <c r="N706" s="15"/>
      <c r="O706" s="15"/>
    </row>
    <row r="707" spans="6:15" x14ac:dyDescent="0.2">
      <c r="F707" s="15"/>
      <c r="G707" s="15"/>
      <c r="H707" s="15"/>
      <c r="I707" s="15"/>
      <c r="J707" s="15"/>
      <c r="K707" s="15"/>
      <c r="L707" s="15"/>
      <c r="M707" s="15"/>
      <c r="N707" s="15"/>
      <c r="O707" s="15"/>
    </row>
    <row r="708" spans="6:15" x14ac:dyDescent="0.2">
      <c r="F708" s="15"/>
      <c r="G708" s="15"/>
      <c r="H708" s="15"/>
      <c r="I708" s="15"/>
      <c r="J708" s="15"/>
      <c r="K708" s="15"/>
      <c r="L708" s="15"/>
      <c r="M708" s="15"/>
      <c r="N708" s="15"/>
      <c r="O708" s="15"/>
    </row>
    <row r="709" spans="6:15" x14ac:dyDescent="0.2">
      <c r="F709" s="15"/>
      <c r="G709" s="15"/>
      <c r="H709" s="15"/>
      <c r="I709" s="15"/>
      <c r="J709" s="15"/>
      <c r="K709" s="15"/>
      <c r="L709" s="15"/>
      <c r="M709" s="15"/>
      <c r="N709" s="15"/>
      <c r="O709" s="15"/>
    </row>
    <row r="710" spans="6:15" x14ac:dyDescent="0.2">
      <c r="F710" s="15"/>
      <c r="G710" s="15"/>
      <c r="H710" s="15"/>
      <c r="I710" s="15"/>
      <c r="J710" s="15"/>
      <c r="K710" s="15"/>
      <c r="L710" s="15"/>
      <c r="M710" s="15"/>
      <c r="N710" s="15"/>
      <c r="O710" s="15"/>
    </row>
    <row r="711" spans="6:15" x14ac:dyDescent="0.2">
      <c r="F711" s="15"/>
      <c r="G711" s="15"/>
      <c r="H711" s="15"/>
      <c r="I711" s="15"/>
      <c r="J711" s="15"/>
      <c r="K711" s="15"/>
      <c r="L711" s="15"/>
      <c r="M711" s="15"/>
      <c r="N711" s="15"/>
      <c r="O711" s="15"/>
    </row>
    <row r="712" spans="6:15" x14ac:dyDescent="0.2">
      <c r="F712" s="15"/>
      <c r="G712" s="15"/>
      <c r="H712" s="15"/>
      <c r="I712" s="15"/>
      <c r="J712" s="15"/>
      <c r="K712" s="15"/>
      <c r="L712" s="15"/>
      <c r="M712" s="15"/>
      <c r="N712" s="15"/>
      <c r="O712" s="15"/>
    </row>
    <row r="713" spans="6:15" x14ac:dyDescent="0.2">
      <c r="F713" s="15"/>
      <c r="G713" s="15"/>
      <c r="H713" s="15"/>
      <c r="I713" s="15"/>
      <c r="J713" s="15"/>
      <c r="K713" s="15"/>
      <c r="L713" s="15"/>
      <c r="M713" s="15"/>
      <c r="N713" s="15"/>
      <c r="O713" s="15"/>
    </row>
    <row r="714" spans="6:15" x14ac:dyDescent="0.2">
      <c r="F714" s="15"/>
      <c r="G714" s="15"/>
      <c r="H714" s="15"/>
      <c r="I714" s="15"/>
      <c r="J714" s="15"/>
      <c r="K714" s="15"/>
      <c r="L714" s="15"/>
      <c r="M714" s="15"/>
      <c r="N714" s="15"/>
      <c r="O714" s="15"/>
    </row>
    <row r="715" spans="6:15" x14ac:dyDescent="0.2">
      <c r="F715" s="15"/>
      <c r="G715" s="15"/>
      <c r="H715" s="15"/>
      <c r="I715" s="15"/>
      <c r="J715" s="15"/>
      <c r="K715" s="15"/>
      <c r="L715" s="15"/>
      <c r="M715" s="15"/>
      <c r="N715" s="15"/>
      <c r="O715" s="15"/>
    </row>
    <row r="716" spans="6:15" x14ac:dyDescent="0.2">
      <c r="F716" s="15"/>
      <c r="G716" s="15"/>
      <c r="H716" s="15"/>
      <c r="I716" s="15"/>
      <c r="J716" s="15"/>
      <c r="K716" s="15"/>
      <c r="L716" s="15"/>
      <c r="M716" s="15"/>
      <c r="N716" s="15"/>
      <c r="O716" s="15"/>
    </row>
    <row r="717" spans="6:15" x14ac:dyDescent="0.2">
      <c r="F717" s="15"/>
      <c r="G717" s="15"/>
      <c r="H717" s="15"/>
      <c r="I717" s="15"/>
      <c r="J717" s="15"/>
      <c r="K717" s="15"/>
      <c r="L717" s="15"/>
      <c r="M717" s="15"/>
      <c r="N717" s="15"/>
      <c r="O717" s="15"/>
    </row>
    <row r="718" spans="6:15" x14ac:dyDescent="0.2">
      <c r="F718" s="15"/>
      <c r="G718" s="15"/>
      <c r="H718" s="15"/>
      <c r="I718" s="15"/>
      <c r="J718" s="15"/>
      <c r="K718" s="15"/>
      <c r="L718" s="15"/>
      <c r="M718" s="15"/>
      <c r="N718" s="15"/>
      <c r="O718" s="15"/>
    </row>
    <row r="719" spans="6:15" x14ac:dyDescent="0.2">
      <c r="F719" s="15"/>
      <c r="G719" s="15"/>
      <c r="H719" s="15"/>
      <c r="I719" s="15"/>
      <c r="J719" s="15"/>
      <c r="K719" s="15"/>
      <c r="L719" s="15"/>
      <c r="M719" s="15"/>
      <c r="N719" s="15"/>
      <c r="O719" s="15"/>
    </row>
    <row r="720" spans="6:15" x14ac:dyDescent="0.2">
      <c r="F720" s="15"/>
      <c r="G720" s="15"/>
      <c r="H720" s="15"/>
      <c r="I720" s="15"/>
      <c r="J720" s="15"/>
      <c r="K720" s="15"/>
      <c r="L720" s="15"/>
      <c r="M720" s="15"/>
      <c r="N720" s="15"/>
      <c r="O720" s="15"/>
    </row>
    <row r="721" spans="6:15" x14ac:dyDescent="0.2">
      <c r="F721" s="15"/>
      <c r="G721" s="15"/>
      <c r="H721" s="15"/>
      <c r="I721" s="15"/>
      <c r="J721" s="15"/>
      <c r="K721" s="15"/>
      <c r="L721" s="15"/>
      <c r="M721" s="15"/>
      <c r="N721" s="15"/>
      <c r="O721" s="15"/>
    </row>
    <row r="722" spans="6:15" x14ac:dyDescent="0.2">
      <c r="F722" s="15"/>
      <c r="G722" s="15"/>
      <c r="H722" s="15"/>
      <c r="I722" s="15"/>
      <c r="J722" s="15"/>
      <c r="K722" s="15"/>
      <c r="L722" s="15"/>
      <c r="M722" s="15"/>
      <c r="N722" s="15"/>
      <c r="O722" s="15"/>
    </row>
    <row r="723" spans="6:15" x14ac:dyDescent="0.2">
      <c r="F723" s="15"/>
      <c r="G723" s="15"/>
      <c r="H723" s="15"/>
      <c r="I723" s="15"/>
      <c r="J723" s="15"/>
      <c r="K723" s="15"/>
      <c r="L723" s="15"/>
      <c r="M723" s="15"/>
      <c r="N723" s="15"/>
      <c r="O723" s="15"/>
    </row>
    <row r="724" spans="6:15" x14ac:dyDescent="0.2">
      <c r="F724" s="15"/>
      <c r="G724" s="15"/>
      <c r="H724" s="15"/>
      <c r="I724" s="15"/>
      <c r="J724" s="15"/>
      <c r="K724" s="15"/>
      <c r="L724" s="15"/>
      <c r="M724" s="15"/>
      <c r="N724" s="15"/>
      <c r="O724" s="15"/>
    </row>
    <row r="725" spans="6:15" x14ac:dyDescent="0.2">
      <c r="F725" s="15"/>
      <c r="G725" s="15"/>
      <c r="H725" s="15"/>
      <c r="I725" s="15"/>
      <c r="J725" s="15"/>
      <c r="K725" s="15"/>
      <c r="L725" s="15"/>
      <c r="M725" s="15"/>
      <c r="N725" s="15"/>
      <c r="O725" s="15"/>
    </row>
    <row r="726" spans="6:15" x14ac:dyDescent="0.2">
      <c r="F726" s="15"/>
      <c r="G726" s="15"/>
      <c r="H726" s="15"/>
      <c r="I726" s="15"/>
      <c r="J726" s="15"/>
      <c r="K726" s="15"/>
      <c r="L726" s="15"/>
      <c r="M726" s="15"/>
      <c r="N726" s="15"/>
      <c r="O726" s="15"/>
    </row>
    <row r="727" spans="6:15" x14ac:dyDescent="0.2">
      <c r="F727" s="15"/>
      <c r="G727" s="15"/>
      <c r="H727" s="15"/>
      <c r="I727" s="15"/>
      <c r="J727" s="15"/>
      <c r="K727" s="15"/>
      <c r="L727" s="15"/>
      <c r="M727" s="15"/>
      <c r="N727" s="15"/>
      <c r="O727" s="15"/>
    </row>
    <row r="728" spans="6:15" x14ac:dyDescent="0.2">
      <c r="F728" s="15"/>
      <c r="G728" s="15"/>
      <c r="H728" s="15"/>
      <c r="I728" s="15"/>
      <c r="J728" s="15"/>
      <c r="K728" s="15"/>
      <c r="L728" s="15"/>
      <c r="M728" s="15"/>
      <c r="N728" s="15"/>
      <c r="O728" s="15"/>
    </row>
    <row r="729" spans="6:15" x14ac:dyDescent="0.2">
      <c r="F729" s="15"/>
      <c r="G729" s="15"/>
      <c r="H729" s="15"/>
      <c r="I729" s="15"/>
      <c r="J729" s="15"/>
      <c r="K729" s="15"/>
      <c r="L729" s="15"/>
      <c r="M729" s="15"/>
      <c r="N729" s="15"/>
      <c r="O729" s="15"/>
    </row>
    <row r="730" spans="6:15" x14ac:dyDescent="0.2">
      <c r="F730" s="15"/>
      <c r="G730" s="15"/>
      <c r="H730" s="15"/>
      <c r="I730" s="15"/>
      <c r="J730" s="15"/>
      <c r="K730" s="15"/>
      <c r="L730" s="15"/>
      <c r="M730" s="15"/>
      <c r="N730" s="15"/>
      <c r="O730" s="15"/>
    </row>
    <row r="731" spans="6:15" x14ac:dyDescent="0.2">
      <c r="F731" s="15"/>
      <c r="G731" s="15"/>
      <c r="H731" s="15"/>
      <c r="I731" s="15"/>
      <c r="J731" s="15"/>
      <c r="K731" s="15"/>
      <c r="L731" s="15"/>
      <c r="M731" s="15"/>
      <c r="N731" s="15"/>
      <c r="O731" s="15"/>
    </row>
    <row r="732" spans="6:15" x14ac:dyDescent="0.2">
      <c r="F732" s="15"/>
      <c r="G732" s="15"/>
      <c r="H732" s="15"/>
      <c r="I732" s="15"/>
      <c r="J732" s="15"/>
      <c r="K732" s="15"/>
      <c r="L732" s="15"/>
      <c r="M732" s="15"/>
      <c r="N732" s="15"/>
      <c r="O732" s="15"/>
    </row>
    <row r="733" spans="6:15" x14ac:dyDescent="0.2"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 spans="6:15" x14ac:dyDescent="0.2">
      <c r="F734" s="15"/>
      <c r="G734" s="15"/>
      <c r="H734" s="15"/>
      <c r="I734" s="15"/>
      <c r="J734" s="15"/>
      <c r="K734" s="15"/>
      <c r="L734" s="15"/>
      <c r="M734" s="15"/>
      <c r="N734" s="15"/>
      <c r="O734" s="15"/>
    </row>
    <row r="735" spans="6:15" x14ac:dyDescent="0.2">
      <c r="F735" s="15"/>
      <c r="G735" s="15"/>
      <c r="H735" s="15"/>
      <c r="I735" s="15"/>
      <c r="J735" s="15"/>
      <c r="K735" s="15"/>
      <c r="L735" s="15"/>
      <c r="M735" s="15"/>
      <c r="N735" s="15"/>
      <c r="O735" s="15"/>
    </row>
    <row r="736" spans="6:15" x14ac:dyDescent="0.2">
      <c r="F736" s="15"/>
      <c r="G736" s="15"/>
      <c r="H736" s="15"/>
      <c r="I736" s="15"/>
      <c r="J736" s="15"/>
      <c r="K736" s="15"/>
      <c r="L736" s="15"/>
      <c r="M736" s="15"/>
      <c r="N736" s="15"/>
      <c r="O736" s="15"/>
    </row>
    <row r="737" spans="6:15" x14ac:dyDescent="0.2">
      <c r="F737" s="15"/>
      <c r="G737" s="15"/>
      <c r="H737" s="15"/>
      <c r="I737" s="15"/>
      <c r="J737" s="15"/>
      <c r="K737" s="15"/>
      <c r="L737" s="15"/>
      <c r="M737" s="15"/>
      <c r="N737" s="15"/>
      <c r="O737" s="15"/>
    </row>
    <row r="738" spans="6:15" x14ac:dyDescent="0.2">
      <c r="F738" s="15"/>
      <c r="G738" s="15"/>
      <c r="H738" s="15"/>
      <c r="I738" s="15"/>
      <c r="J738" s="15"/>
      <c r="K738" s="15"/>
      <c r="L738" s="15"/>
      <c r="M738" s="15"/>
      <c r="N738" s="15"/>
      <c r="O738" s="15"/>
    </row>
    <row r="739" spans="6:15" x14ac:dyDescent="0.2">
      <c r="F739" s="15"/>
      <c r="G739" s="15"/>
      <c r="H739" s="15"/>
      <c r="I739" s="15"/>
      <c r="J739" s="15"/>
      <c r="K739" s="15"/>
      <c r="L739" s="15"/>
      <c r="M739" s="15"/>
      <c r="N739" s="15"/>
      <c r="O739" s="15"/>
    </row>
    <row r="740" spans="6:15" x14ac:dyDescent="0.2">
      <c r="F740" s="15"/>
      <c r="G740" s="15"/>
      <c r="H740" s="15"/>
      <c r="I740" s="15"/>
      <c r="J740" s="15"/>
      <c r="K740" s="15"/>
      <c r="L740" s="15"/>
      <c r="M740" s="15"/>
      <c r="N740" s="15"/>
      <c r="O740" s="15"/>
    </row>
  </sheetData>
  <conditionalFormatting sqref="B2">
    <cfRule type="cellIs" dxfId="1" priority="7" operator="equal">
      <formula>TRUE</formula>
    </cfRule>
  </conditionalFormatting>
  <conditionalFormatting sqref="C36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2025-05-21T14:35:28Z</dcterms:modified>
</cp:coreProperties>
</file>