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lt/go/src/github.com/saltchang/rf-field-distance-calculator/model/"/>
    </mc:Choice>
  </mc:AlternateContent>
  <xr:revisionPtr revIDLastSave="0" documentId="13_ncr:1_{9F80D8FA-2272-DB4A-97CE-876DC23BC4C7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電波涵蓋圖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B6" i="1" l="1"/>
  <c r="C11" i="1" l="1"/>
  <c r="D11" i="1" s="1"/>
  <c r="E11" i="1" s="1"/>
  <c r="F11" i="1" s="1"/>
  <c r="G11" i="1" s="1"/>
  <c r="H11" i="1" s="1"/>
  <c r="I11" i="1" s="1"/>
  <c r="C19" i="1"/>
  <c r="D19" i="1"/>
  <c r="E19" i="1"/>
  <c r="F19" i="1"/>
  <c r="G19" i="1"/>
  <c r="H19" i="1"/>
  <c r="I19" i="1"/>
  <c r="B19" i="1"/>
  <c r="C13" i="1" l="1"/>
  <c r="D13" i="1"/>
  <c r="E13" i="1"/>
  <c r="F13" i="1"/>
  <c r="G13" i="1"/>
  <c r="H13" i="1"/>
  <c r="I13" i="1"/>
  <c r="B13" i="1"/>
  <c r="B15" i="1"/>
  <c r="B16" i="1" s="1"/>
  <c r="C15" i="1"/>
  <c r="C16" i="1" s="1"/>
  <c r="D15" i="1"/>
  <c r="D16" i="1" s="1"/>
  <c r="E15" i="1"/>
  <c r="E16" i="1" s="1"/>
  <c r="F15" i="1"/>
  <c r="F16" i="1" s="1"/>
  <c r="G15" i="1"/>
  <c r="G16" i="1" s="1"/>
  <c r="H15" i="1"/>
  <c r="H16" i="1" s="1"/>
  <c r="I15" i="1"/>
  <c r="I16" i="1" s="1"/>
  <c r="D5" i="1" l="1"/>
  <c r="B9" i="1" l="1"/>
  <c r="B17" i="1" s="1"/>
  <c r="B25" i="1" l="1"/>
  <c r="B30" i="1"/>
  <c r="B28" i="1"/>
  <c r="B33" i="1"/>
  <c r="C17" i="1"/>
  <c r="C20" i="1" s="1"/>
  <c r="G17" i="1"/>
  <c r="F17" i="1"/>
  <c r="B20" i="1"/>
  <c r="I17" i="1"/>
  <c r="E17" i="1"/>
  <c r="E23" i="1" s="1"/>
  <c r="H17" i="1"/>
  <c r="D17" i="1"/>
  <c r="B23" i="1"/>
  <c r="E20" i="1"/>
  <c r="C23" i="1" l="1"/>
  <c r="F30" i="1"/>
  <c r="F28" i="1"/>
  <c r="F33" i="1"/>
  <c r="D33" i="1"/>
  <c r="D30" i="1"/>
  <c r="D28" i="1"/>
  <c r="H33" i="1"/>
  <c r="H30" i="1"/>
  <c r="H28" i="1"/>
  <c r="E28" i="1"/>
  <c r="E33" i="1"/>
  <c r="E30" i="1"/>
  <c r="G30" i="1"/>
  <c r="G28" i="1"/>
  <c r="G33" i="1"/>
  <c r="I30" i="1"/>
  <c r="I28" i="1"/>
  <c r="I33" i="1"/>
  <c r="C28" i="1"/>
  <c r="C33" i="1"/>
  <c r="C30" i="1"/>
  <c r="I23" i="1"/>
  <c r="I20" i="1"/>
  <c r="I25" i="1"/>
  <c r="F20" i="1"/>
  <c r="F25" i="1"/>
  <c r="G25" i="1"/>
  <c r="D25" i="1"/>
  <c r="H23" i="1"/>
  <c r="H25" i="1"/>
  <c r="F23" i="1"/>
  <c r="E25" i="1"/>
  <c r="C25" i="1"/>
  <c r="G20" i="1"/>
  <c r="G23" i="1"/>
  <c r="D20" i="1"/>
  <c r="D23" i="1"/>
  <c r="H20" i="1"/>
</calcChain>
</file>

<file path=xl/sharedStrings.xml><?xml version="1.0" encoding="utf-8"?>
<sst xmlns="http://schemas.openxmlformats.org/spreadsheetml/2006/main" count="116" uniqueCount="62">
  <si>
    <t>dBK</t>
    <phoneticPr fontId="2" type="noConversion"/>
  </si>
  <si>
    <r>
      <t>天線場型圖相對場型比</t>
    </r>
    <r>
      <rPr>
        <sz val="12"/>
        <rFont val="新細明體"/>
        <family val="1"/>
        <charset val="136"/>
      </rPr>
      <t>=</t>
    </r>
    <phoneticPr fontId="2" type="noConversion"/>
  </si>
  <si>
    <r>
      <t xml:space="preserve">     </t>
    </r>
    <r>
      <rPr>
        <sz val="12"/>
        <rFont val="新細明體"/>
        <family val="1"/>
        <charset val="136"/>
      </rPr>
      <t>頻率</t>
    </r>
    <r>
      <rPr>
        <b/>
        <i/>
        <sz val="12"/>
        <rFont val="Times New Roman"/>
        <family val="1"/>
      </rPr>
      <t>f</t>
    </r>
    <r>
      <rPr>
        <sz val="12"/>
        <rFont val="Times New Roman"/>
        <family val="1"/>
      </rPr>
      <t>=</t>
    </r>
    <phoneticPr fontId="2" type="noConversion"/>
  </si>
  <si>
    <t>dB</t>
    <phoneticPr fontId="2" type="noConversion"/>
  </si>
  <si>
    <t>KW</t>
    <phoneticPr fontId="2" type="noConversion"/>
  </si>
  <si>
    <t>0°</t>
    <phoneticPr fontId="2" type="noConversion"/>
  </si>
  <si>
    <t>45°</t>
    <phoneticPr fontId="2" type="noConversion"/>
  </si>
  <si>
    <t>90°</t>
    <phoneticPr fontId="2" type="noConversion"/>
  </si>
  <si>
    <t>135°</t>
    <phoneticPr fontId="2" type="noConversion"/>
  </si>
  <si>
    <t>180°</t>
    <phoneticPr fontId="2" type="noConversion"/>
  </si>
  <si>
    <t>225°</t>
    <phoneticPr fontId="2" type="noConversion"/>
  </si>
  <si>
    <t>270°</t>
    <phoneticPr fontId="2" type="noConversion"/>
  </si>
  <si>
    <t>315°</t>
    <phoneticPr fontId="2" type="noConversion"/>
  </si>
  <si>
    <t>預估電波涵蓋區域表</t>
    <phoneticPr fontId="2" type="noConversion"/>
  </si>
  <si>
    <t xml:space="preserve">                            </t>
    <phoneticPr fontId="2" type="noConversion"/>
  </si>
  <si>
    <r>
      <t>(1.9-0.03*</t>
    </r>
    <r>
      <rPr>
        <sz val="12"/>
        <rFont val="新細明體"/>
        <family val="1"/>
        <charset val="136"/>
      </rPr>
      <t>Δ</t>
    </r>
    <r>
      <rPr>
        <sz val="12"/>
        <rFont val="Times New Roman"/>
        <family val="1"/>
      </rPr>
      <t>h*(1+f/300))</t>
    </r>
    <phoneticPr fontId="2" type="noConversion"/>
  </si>
  <si>
    <r>
      <t>預估發射機輸出功率</t>
    </r>
    <r>
      <rPr>
        <b/>
        <i/>
        <sz val="12"/>
        <rFont val="Times New Roman"/>
        <family val="1"/>
      </rPr>
      <t>Po</t>
    </r>
    <r>
      <rPr>
        <sz val="12"/>
        <rFont val="Times New Roman"/>
        <family val="1"/>
      </rPr>
      <t>=</t>
    </r>
    <phoneticPr fontId="2" type="noConversion"/>
  </si>
  <si>
    <r>
      <t>10</t>
    </r>
    <r>
      <rPr>
        <sz val="12"/>
        <rFont val="新細明體"/>
        <family val="1"/>
        <charset val="136"/>
      </rPr>
      <t>至</t>
    </r>
    <r>
      <rPr>
        <sz val="12"/>
        <rFont val="Times New Roman"/>
        <family val="1"/>
      </rPr>
      <t>50</t>
    </r>
    <r>
      <rPr>
        <sz val="12"/>
        <rFont val="新細明體"/>
        <family val="1"/>
        <charset val="136"/>
      </rPr>
      <t>公里等距劃分</t>
    </r>
    <r>
      <rPr>
        <sz val="12"/>
        <rFont val="Times New Roman"/>
        <family val="1"/>
      </rPr>
      <t>50</t>
    </r>
    <r>
      <rPr>
        <sz val="12"/>
        <rFont val="新細明體"/>
        <family val="1"/>
        <charset val="136"/>
      </rPr>
      <t>段以上</t>
    </r>
    <r>
      <rPr>
        <sz val="12"/>
        <rFont val="Times New Roman"/>
        <family val="1"/>
      </rPr>
      <t>.</t>
    </r>
    <r>
      <rPr>
        <sz val="12"/>
        <rFont val="新細明體"/>
        <family val="1"/>
        <charset val="136"/>
      </rPr>
      <t>取全部百分之</t>
    </r>
    <r>
      <rPr>
        <sz val="12"/>
        <rFont val="Times New Roman"/>
        <family val="1"/>
      </rPr>
      <t>10</t>
    </r>
    <r>
      <rPr>
        <sz val="12"/>
        <rFont val="新細明體"/>
        <family val="1"/>
        <charset val="136"/>
      </rPr>
      <t>至</t>
    </r>
    <r>
      <rPr>
        <sz val="12"/>
        <rFont val="Times New Roman"/>
        <family val="1"/>
      </rPr>
      <t>90</t>
    </r>
    <r>
      <rPr>
        <sz val="12"/>
        <rFont val="新細明體"/>
        <family val="1"/>
        <charset val="136"/>
      </rPr>
      <t>間高度差</t>
    </r>
    <phoneticPr fontId="2" type="noConversion"/>
  </si>
  <si>
    <r>
      <t>依有效天線高度</t>
    </r>
    <r>
      <rPr>
        <b/>
        <i/>
        <sz val="12"/>
        <rFont val="Times New Roman"/>
        <family val="1"/>
      </rPr>
      <t>he</t>
    </r>
    <r>
      <rPr>
        <sz val="12"/>
        <rFont val="新細明體"/>
        <family val="1"/>
        <charset val="136"/>
      </rPr>
      <t>及預估電場強度</t>
    </r>
    <r>
      <rPr>
        <b/>
        <i/>
        <sz val="12"/>
        <rFont val="Times New Roman"/>
        <family val="1"/>
      </rPr>
      <t>F</t>
    </r>
    <r>
      <rPr>
        <sz val="12"/>
        <rFont val="Times New Roman"/>
        <family val="1"/>
      </rPr>
      <t>.</t>
    </r>
    <r>
      <rPr>
        <sz val="12"/>
        <rFont val="新細明體"/>
        <family val="1"/>
        <charset val="136"/>
      </rPr>
      <t>在</t>
    </r>
    <r>
      <rPr>
        <sz val="12"/>
        <rFont val="Times New Roman"/>
        <family val="1"/>
      </rPr>
      <t>F(50.50)</t>
    </r>
    <r>
      <rPr>
        <sz val="12"/>
        <rFont val="新細明體"/>
        <family val="1"/>
        <charset val="136"/>
      </rPr>
      <t>圖表上查出</t>
    </r>
    <phoneticPr fontId="2" type="noConversion"/>
  </si>
  <si>
    <r>
      <t>二者交點</t>
    </r>
    <r>
      <rPr>
        <sz val="12"/>
        <rFont val="Times New Roman"/>
        <family val="1"/>
      </rPr>
      <t>.</t>
    </r>
    <r>
      <rPr>
        <sz val="12"/>
        <rFont val="新細明體"/>
        <family val="1"/>
        <charset val="136"/>
      </rPr>
      <t>即得出預估距離</t>
    </r>
    <r>
      <rPr>
        <b/>
        <i/>
        <sz val="12"/>
        <rFont val="Times New Roman"/>
        <family val="1"/>
      </rPr>
      <t>D</t>
    </r>
    <phoneticPr fontId="2" type="noConversion"/>
  </si>
  <si>
    <r>
      <t>若低於</t>
    </r>
    <r>
      <rPr>
        <sz val="12"/>
        <rFont val="Times New Roman"/>
        <family val="1"/>
      </rPr>
      <t>30</t>
    </r>
    <r>
      <rPr>
        <sz val="12"/>
        <rFont val="新細明體"/>
        <family val="1"/>
        <charset val="136"/>
      </rPr>
      <t>公尺以</t>
    </r>
    <r>
      <rPr>
        <sz val="12"/>
        <rFont val="Times New Roman"/>
        <family val="1"/>
      </rPr>
      <t>30</t>
    </r>
    <r>
      <rPr>
        <sz val="12"/>
        <rFont val="新細明體"/>
        <family val="1"/>
        <charset val="136"/>
      </rPr>
      <t>公尺計</t>
    </r>
    <phoneticPr fontId="2" type="noConversion"/>
  </si>
  <si>
    <r>
      <t xml:space="preserve">( </t>
    </r>
    <r>
      <rPr>
        <sz val="12"/>
        <rFont val="新細明體"/>
        <family val="1"/>
        <charset val="136"/>
      </rPr>
      <t>若Δ</t>
    </r>
    <r>
      <rPr>
        <sz val="12"/>
        <rFont val="Times New Roman"/>
        <family val="1"/>
      </rPr>
      <t>h</t>
    </r>
    <r>
      <rPr>
        <sz val="12"/>
        <rFont val="新細明體"/>
        <family val="1"/>
        <charset val="136"/>
      </rPr>
      <t>超過</t>
    </r>
    <r>
      <rPr>
        <sz val="12"/>
        <rFont val="Times New Roman"/>
        <family val="1"/>
      </rPr>
      <t>400</t>
    </r>
    <r>
      <rPr>
        <sz val="12"/>
        <rFont val="新細明體"/>
        <family val="1"/>
        <charset val="136"/>
      </rPr>
      <t>公尺即以</t>
    </r>
    <r>
      <rPr>
        <sz val="12"/>
        <rFont val="Times New Roman"/>
        <family val="1"/>
      </rPr>
      <t>400</t>
    </r>
    <r>
      <rPr>
        <sz val="12"/>
        <rFont val="新細明體"/>
        <family val="1"/>
        <charset val="136"/>
      </rPr>
      <t>公尺計</t>
    </r>
    <r>
      <rPr>
        <sz val="12"/>
        <rFont val="Times New Roman"/>
        <family val="1"/>
      </rPr>
      <t>)</t>
    </r>
    <phoneticPr fontId="2" type="noConversion"/>
  </si>
  <si>
    <r>
      <t>預估距離</t>
    </r>
    <r>
      <rPr>
        <b/>
        <i/>
        <sz val="12"/>
        <rFont val="Times New Roman"/>
        <family val="1"/>
      </rPr>
      <t>D</t>
    </r>
    <r>
      <rPr>
        <b/>
        <sz val="12"/>
        <rFont val="新細明體"/>
        <family val="1"/>
        <charset val="136"/>
      </rPr>
      <t>：</t>
    </r>
    <phoneticPr fontId="2" type="noConversion"/>
  </si>
  <si>
    <r>
      <t>有效天線高度</t>
    </r>
    <r>
      <rPr>
        <b/>
        <i/>
        <sz val="12"/>
        <rFont val="新細明體"/>
        <family val="1"/>
        <charset val="136"/>
      </rPr>
      <t>he</t>
    </r>
    <r>
      <rPr>
        <sz val="12"/>
        <rFont val="新細明體"/>
        <family val="1"/>
        <charset val="136"/>
      </rPr>
      <t>：</t>
    </r>
    <phoneticPr fontId="2" type="noConversion"/>
  </si>
  <si>
    <t>輻射方向角度</t>
    <phoneticPr fontId="2" type="noConversion"/>
  </si>
  <si>
    <r>
      <t>地形起伏校正因數Δ</t>
    </r>
    <r>
      <rPr>
        <b/>
        <i/>
        <sz val="12"/>
        <rFont val="Times New Roman"/>
        <family val="1"/>
      </rPr>
      <t>F</t>
    </r>
    <r>
      <rPr>
        <b/>
        <sz val="12"/>
        <rFont val="新細明體"/>
        <family val="1"/>
        <charset val="136"/>
      </rPr>
      <t>：</t>
    </r>
    <phoneticPr fontId="2" type="noConversion"/>
  </si>
  <si>
    <r>
      <t>修正建築物或山後衰落場強</t>
    </r>
    <r>
      <rPr>
        <sz val="12"/>
        <rFont val="新細明體"/>
        <family val="1"/>
        <charset val="136"/>
      </rPr>
      <t>(dB)：</t>
    </r>
    <phoneticPr fontId="2" type="noConversion"/>
  </si>
  <si>
    <t>適用於高樓或高山阻檔之場強損失</t>
    <phoneticPr fontId="2" type="noConversion"/>
  </si>
  <si>
    <r>
      <t>修正預估</t>
    </r>
    <r>
      <rPr>
        <sz val="10"/>
        <rFont val="Times New Roman"/>
        <family val="1"/>
      </rPr>
      <t>54</t>
    </r>
    <r>
      <rPr>
        <sz val="10"/>
        <rFont val="新細明體"/>
        <family val="1"/>
        <charset val="136"/>
      </rPr>
      <t>場強</t>
    </r>
    <r>
      <rPr>
        <sz val="10"/>
        <rFont val="Times New Roman"/>
        <family val="1"/>
      </rPr>
      <t>.</t>
    </r>
    <r>
      <rPr>
        <b/>
        <i/>
        <sz val="10"/>
        <rFont val="Times New Roman"/>
        <family val="1"/>
      </rPr>
      <t>F(=54-</t>
    </r>
    <r>
      <rPr>
        <b/>
        <i/>
        <sz val="10"/>
        <rFont val="新細明體"/>
        <family val="1"/>
        <charset val="136"/>
      </rPr>
      <t>Δ</t>
    </r>
    <r>
      <rPr>
        <b/>
        <i/>
        <sz val="10"/>
        <rFont val="Times New Roman"/>
        <family val="1"/>
      </rPr>
      <t>F-ERP+FL)</t>
    </r>
    <r>
      <rPr>
        <sz val="10"/>
        <rFont val="Times New Roman"/>
        <family val="1"/>
      </rPr>
      <t>(dB)</t>
    </r>
    <r>
      <rPr>
        <sz val="10"/>
        <rFont val="新細明體"/>
        <family val="1"/>
        <charset val="136"/>
      </rPr>
      <t>=</t>
    </r>
    <phoneticPr fontId="2" type="noConversion"/>
  </si>
  <si>
    <r>
      <t>修正後預估</t>
    </r>
    <r>
      <rPr>
        <sz val="10"/>
        <rFont val="Times New Roman"/>
        <family val="1"/>
      </rPr>
      <t>54</t>
    </r>
    <r>
      <rPr>
        <sz val="10"/>
        <rFont val="新細明體"/>
        <family val="1"/>
        <charset val="136"/>
      </rPr>
      <t>場強傳送距離</t>
    </r>
    <r>
      <rPr>
        <b/>
        <i/>
        <sz val="10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0"/>
        <rFont val="新細明體"/>
        <family val="1"/>
        <charset val="136"/>
      </rPr>
      <t>=</t>
    </r>
    <phoneticPr fontId="2" type="noConversion"/>
  </si>
  <si>
    <r>
      <t>修正建築物或山後衰落場強</t>
    </r>
    <r>
      <rPr>
        <b/>
        <i/>
        <sz val="10"/>
        <rFont val="新細明體"/>
        <family val="1"/>
        <charset val="136"/>
      </rPr>
      <t>FL</t>
    </r>
    <r>
      <rPr>
        <sz val="10"/>
        <rFont val="新細明體"/>
        <family val="1"/>
        <charset val="136"/>
      </rPr>
      <t>(dB)=</t>
    </r>
    <phoneticPr fontId="2" type="noConversion"/>
  </si>
  <si>
    <r>
      <t>天線輻射器中心之海拔高度</t>
    </r>
    <r>
      <rPr>
        <b/>
        <i/>
        <sz val="12"/>
        <rFont val="Times New Roman"/>
        <family val="1"/>
      </rPr>
      <t>Hr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</si>
  <si>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平均地形海拔高度</t>
    </r>
    <r>
      <rPr>
        <b/>
        <i/>
        <sz val="12"/>
        <rFont val="Times New Roman"/>
        <family val="1"/>
      </rPr>
      <t>Hav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</si>
  <si>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有效天線高度</t>
    </r>
    <r>
      <rPr>
        <b/>
        <i/>
        <sz val="12"/>
        <rFont val="Times New Roman"/>
        <family val="1"/>
      </rPr>
      <t>he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</si>
  <si>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天線場型圖相對場型比值</t>
    </r>
    <r>
      <rPr>
        <sz val="10"/>
        <rFont val="新細明體"/>
        <family val="1"/>
        <charset val="136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</si>
  <si>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天線增益</t>
    </r>
    <r>
      <rPr>
        <b/>
        <i/>
        <sz val="12"/>
        <rFont val="Times New Roman"/>
        <family val="1"/>
      </rPr>
      <t>Ga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</si>
  <si>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有效輻射功率</t>
    </r>
    <r>
      <rPr>
        <b/>
        <i/>
        <sz val="12"/>
        <rFont val="Times New Roman"/>
        <family val="1"/>
      </rPr>
      <t>ERP(=Pt+Ga)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</si>
  <si>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地形起伏度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Times New Roman"/>
        <family val="1"/>
      </rPr>
      <t>h</t>
    </r>
    <r>
      <rPr>
        <sz val="10"/>
        <rFont val="Times New Roman"/>
        <family val="1"/>
      </rPr>
      <t>(M)</t>
    </r>
    <r>
      <rPr>
        <sz val="12"/>
        <rFont val="新細明體"/>
        <family val="1"/>
        <charset val="136"/>
      </rPr>
      <t>=</t>
    </r>
    <phoneticPr fontId="2" type="noConversion"/>
  </si>
  <si>
    <r>
      <t>地形起伏校正因數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Times New Roman"/>
        <family val="1"/>
      </rPr>
      <t>F</t>
    </r>
    <r>
      <rPr>
        <sz val="10"/>
        <rFont val="Times New Roman"/>
        <family val="1"/>
      </rPr>
      <t>(dB)</t>
    </r>
    <r>
      <rPr>
        <b/>
        <sz val="12"/>
        <rFont val="Times New Roman"/>
        <family val="1"/>
      </rPr>
      <t>=</t>
    </r>
    <phoneticPr fontId="2" type="noConversion"/>
  </si>
  <si>
    <r>
      <t>預估</t>
    </r>
    <r>
      <rPr>
        <sz val="12"/>
        <rFont val="Times New Roman"/>
        <family val="1"/>
      </rPr>
      <t>54</t>
    </r>
    <r>
      <rPr>
        <sz val="12"/>
        <rFont val="新細明體"/>
        <family val="1"/>
        <charset val="136"/>
      </rPr>
      <t>場強</t>
    </r>
    <r>
      <rPr>
        <sz val="12"/>
        <rFont val="Times New Roman"/>
        <family val="1"/>
      </rPr>
      <t>.</t>
    </r>
    <r>
      <rPr>
        <b/>
        <i/>
        <sz val="12"/>
        <rFont val="Times New Roman"/>
        <family val="1"/>
      </rPr>
      <t>F(=54-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Times New Roman"/>
        <family val="1"/>
      </rPr>
      <t>F-ERP)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</si>
  <si>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預估</t>
    </r>
    <r>
      <rPr>
        <sz val="12"/>
        <rFont val="Times New Roman"/>
        <family val="1"/>
      </rPr>
      <t>54</t>
    </r>
    <r>
      <rPr>
        <sz val="12"/>
        <rFont val="新細明體"/>
        <family val="1"/>
        <charset val="136"/>
      </rPr>
      <t>場強傳送距離</t>
    </r>
    <r>
      <rPr>
        <b/>
        <i/>
        <sz val="12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2"/>
        <rFont val="新細明體"/>
        <family val="1"/>
        <charset val="136"/>
      </rPr>
      <t>=</t>
    </r>
    <phoneticPr fontId="2" type="noConversion"/>
  </si>
  <si>
    <r>
      <t>修正建築物或山後衰落場強</t>
    </r>
    <r>
      <rPr>
        <b/>
        <i/>
        <sz val="10"/>
        <rFont val="新細明體"/>
        <family val="1"/>
        <charset val="136"/>
      </rPr>
      <t>FL</t>
    </r>
    <r>
      <rPr>
        <sz val="10"/>
        <rFont val="Times New Roman"/>
        <family val="1"/>
      </rPr>
      <t>(dB)=</t>
    </r>
    <phoneticPr fontId="2" type="noConversion"/>
  </si>
  <si>
    <t>電臺名稱：</t>
    <phoneticPr fontId="2" type="noConversion"/>
  </si>
  <si>
    <r>
      <t>(</t>
    </r>
    <r>
      <rPr>
        <sz val="10"/>
        <rFont val="新細明體"/>
        <family val="1"/>
        <charset val="136"/>
      </rPr>
      <t>依據本表在五萬分之一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或四十萬分</t>
    </r>
    <r>
      <rPr>
        <sz val="10"/>
        <rFont val="新細明體"/>
        <family val="1"/>
        <charset val="136"/>
      </rPr>
      <t>之一</t>
    </r>
    <r>
      <rPr>
        <sz val="10"/>
        <rFont val="Times New Roman"/>
        <family val="1"/>
      </rPr>
      <t>)</t>
    </r>
    <r>
      <rPr>
        <sz val="10"/>
        <rFont val="新細明體"/>
        <family val="1"/>
        <charset val="136"/>
      </rPr>
      <t>地形圖上繪製電波涵蓋區域圖</t>
    </r>
    <r>
      <rPr>
        <sz val="10"/>
        <rFont val="Times New Roman"/>
        <family val="1"/>
      </rPr>
      <t>)</t>
    </r>
    <phoneticPr fontId="2" type="noConversion"/>
  </si>
  <si>
    <t>dBd</t>
    <phoneticPr fontId="2" type="noConversion"/>
  </si>
  <si>
    <r>
      <t>地形起伏度</t>
    </r>
    <r>
      <rPr>
        <sz val="12"/>
        <rFont val="Calibri"/>
        <family val="1"/>
        <charset val="161"/>
      </rPr>
      <t>Δ</t>
    </r>
    <r>
      <rPr>
        <b/>
        <i/>
        <sz val="12"/>
        <rFont val="Times New Roman"/>
        <family val="1"/>
      </rPr>
      <t>h</t>
    </r>
    <r>
      <rPr>
        <b/>
        <sz val="12"/>
        <rFont val="新細明體"/>
        <family val="1"/>
        <charset val="136"/>
      </rPr>
      <t>：</t>
    </r>
    <phoneticPr fontId="2" type="noConversion"/>
  </si>
  <si>
    <t>MHz</t>
    <phoneticPr fontId="2" type="noConversion"/>
  </si>
  <si>
    <r>
      <t>預估</t>
    </r>
    <r>
      <rPr>
        <b/>
        <i/>
        <sz val="12"/>
        <rFont val="Times New Roman"/>
        <family val="1"/>
      </rPr>
      <t>60</t>
    </r>
    <r>
      <rPr>
        <sz val="12"/>
        <rFont val="新細明體"/>
        <family val="1"/>
        <charset val="136"/>
      </rPr>
      <t>場強</t>
    </r>
    <r>
      <rPr>
        <sz val="12"/>
        <rFont val="Times New Roman"/>
        <family val="1"/>
      </rPr>
      <t>.</t>
    </r>
    <r>
      <rPr>
        <b/>
        <i/>
        <sz val="12"/>
        <rFont val="Times New Roman"/>
        <family val="1"/>
      </rPr>
      <t>F(=60-</t>
    </r>
    <r>
      <rPr>
        <b/>
        <i/>
        <sz val="12"/>
        <rFont val="Calibri"/>
        <family val="1"/>
        <charset val="161"/>
      </rPr>
      <t>Δ</t>
    </r>
    <r>
      <rPr>
        <b/>
        <i/>
        <sz val="12"/>
        <rFont val="Times New Roman"/>
        <family val="1"/>
      </rPr>
      <t>F-ERP)</t>
    </r>
    <r>
      <rPr>
        <sz val="10"/>
        <rFont val="Times New Roman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</si>
  <si>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預估</t>
    </r>
    <r>
      <rPr>
        <sz val="12"/>
        <rFont val="Times New Roman"/>
        <family val="1"/>
      </rPr>
      <t>60</t>
    </r>
    <r>
      <rPr>
        <sz val="12"/>
        <rFont val="新細明體"/>
        <family val="1"/>
        <charset val="136"/>
      </rPr>
      <t>場強傳送距離</t>
    </r>
    <r>
      <rPr>
        <b/>
        <i/>
        <sz val="12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2"/>
        <rFont val="新細明體"/>
        <family val="1"/>
        <charset val="136"/>
      </rPr>
      <t>=</t>
    </r>
    <phoneticPr fontId="2" type="noConversion"/>
  </si>
  <si>
    <r>
      <t>修正預估</t>
    </r>
    <r>
      <rPr>
        <sz val="10"/>
        <rFont val="Times New Roman"/>
        <family val="1"/>
      </rPr>
      <t>60</t>
    </r>
    <r>
      <rPr>
        <sz val="10"/>
        <rFont val="新細明體"/>
        <family val="1"/>
        <charset val="136"/>
      </rPr>
      <t>場強</t>
    </r>
    <r>
      <rPr>
        <sz val="10"/>
        <rFont val="Times New Roman"/>
        <family val="1"/>
      </rPr>
      <t>.</t>
    </r>
    <r>
      <rPr>
        <b/>
        <i/>
        <sz val="10"/>
        <rFont val="Times New Roman"/>
        <family val="1"/>
      </rPr>
      <t>F(=60-</t>
    </r>
    <r>
      <rPr>
        <b/>
        <i/>
        <sz val="10"/>
        <rFont val="Calibri"/>
        <family val="1"/>
        <charset val="161"/>
      </rPr>
      <t>Δ</t>
    </r>
    <r>
      <rPr>
        <b/>
        <i/>
        <sz val="10"/>
        <rFont val="Times New Roman"/>
        <family val="1"/>
      </rPr>
      <t>F-ERP+FL)</t>
    </r>
    <r>
      <rPr>
        <sz val="10"/>
        <rFont val="Times New Roman"/>
        <family val="1"/>
      </rPr>
      <t>(dB)</t>
    </r>
    <r>
      <rPr>
        <sz val="10"/>
        <rFont val="新細明體"/>
        <family val="1"/>
        <charset val="136"/>
      </rPr>
      <t>=</t>
    </r>
    <phoneticPr fontId="2" type="noConversion"/>
  </si>
  <si>
    <r>
      <t>修正後預估</t>
    </r>
    <r>
      <rPr>
        <sz val="10"/>
        <rFont val="Times New Roman"/>
        <family val="1"/>
      </rPr>
      <t>60</t>
    </r>
    <r>
      <rPr>
        <sz val="10"/>
        <rFont val="新細明體"/>
        <family val="1"/>
        <charset val="136"/>
      </rPr>
      <t>場強傳送距離</t>
    </r>
    <r>
      <rPr>
        <b/>
        <i/>
        <sz val="10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0"/>
        <rFont val="新細明體"/>
        <family val="1"/>
        <charset val="136"/>
      </rPr>
      <t>=</t>
    </r>
    <phoneticPr fontId="2" type="noConversion"/>
  </si>
  <si>
    <r>
      <t>預估</t>
    </r>
    <r>
      <rPr>
        <b/>
        <i/>
        <sz val="12"/>
        <rFont val="新細明體"/>
        <family val="1"/>
      </rPr>
      <t>80</t>
    </r>
    <r>
      <rPr>
        <sz val="12"/>
        <rFont val="新細明體"/>
        <family val="1"/>
        <charset val="136"/>
      </rPr>
      <t>場強</t>
    </r>
    <r>
      <rPr>
        <sz val="12"/>
        <rFont val="新細明體"/>
        <family val="1"/>
      </rPr>
      <t>.</t>
    </r>
    <r>
      <rPr>
        <b/>
        <i/>
        <sz val="12"/>
        <rFont val="新細明體"/>
        <family val="1"/>
      </rPr>
      <t>F(=80-</t>
    </r>
    <r>
      <rPr>
        <b/>
        <i/>
        <sz val="12"/>
        <rFont val="新細明體"/>
        <family val="1"/>
        <charset val="136"/>
      </rPr>
      <t>Δ</t>
    </r>
    <r>
      <rPr>
        <b/>
        <i/>
        <sz val="12"/>
        <rFont val="新細明體"/>
        <family val="1"/>
      </rPr>
      <t>F-ERP)</t>
    </r>
    <r>
      <rPr>
        <sz val="10"/>
        <rFont val="新細明體"/>
        <family val="1"/>
      </rPr>
      <t>(dB)</t>
    </r>
    <r>
      <rPr>
        <sz val="12"/>
        <rFont val="新細明體"/>
        <family val="1"/>
        <charset val="136"/>
      </rPr>
      <t>=</t>
    </r>
    <phoneticPr fontId="2" type="noConversion"/>
  </si>
  <si>
    <r>
      <t>預估</t>
    </r>
    <r>
      <rPr>
        <sz val="12"/>
        <rFont val="Times New Roman"/>
        <family val="1"/>
      </rPr>
      <t>80</t>
    </r>
    <r>
      <rPr>
        <sz val="12"/>
        <rFont val="新細明體"/>
        <family val="1"/>
        <charset val="136"/>
      </rPr>
      <t>場強傳送距離</t>
    </r>
    <r>
      <rPr>
        <b/>
        <i/>
        <sz val="12"/>
        <rFont val="Times New Roman"/>
        <family val="1"/>
      </rPr>
      <t>D</t>
    </r>
    <r>
      <rPr>
        <sz val="10"/>
        <rFont val="Times New Roman"/>
        <family val="1"/>
      </rPr>
      <t>(KM)</t>
    </r>
    <phoneticPr fontId="2" type="noConversion"/>
  </si>
  <si>
    <r>
      <t>修正預估</t>
    </r>
    <r>
      <rPr>
        <sz val="10"/>
        <rFont val="Times New Roman"/>
        <family val="1"/>
      </rPr>
      <t>80</t>
    </r>
    <r>
      <rPr>
        <sz val="10"/>
        <rFont val="新細明體"/>
        <family val="1"/>
        <charset val="136"/>
      </rPr>
      <t>場強</t>
    </r>
    <r>
      <rPr>
        <sz val="10"/>
        <rFont val="Times New Roman"/>
        <family val="1"/>
      </rPr>
      <t>.</t>
    </r>
    <r>
      <rPr>
        <b/>
        <i/>
        <sz val="10"/>
        <rFont val="Times New Roman"/>
        <family val="1"/>
      </rPr>
      <t>F(=80-</t>
    </r>
    <r>
      <rPr>
        <b/>
        <i/>
        <sz val="10"/>
        <rFont val="Calibri"/>
        <family val="1"/>
        <charset val="161"/>
      </rPr>
      <t>Δ</t>
    </r>
    <r>
      <rPr>
        <b/>
        <i/>
        <sz val="10"/>
        <rFont val="Times New Roman"/>
        <family val="1"/>
      </rPr>
      <t>F-ERP+FL)</t>
    </r>
    <r>
      <rPr>
        <sz val="10"/>
        <rFont val="Times New Roman"/>
        <family val="1"/>
      </rPr>
      <t>(dB)</t>
    </r>
    <r>
      <rPr>
        <sz val="10"/>
        <rFont val="新細明體"/>
        <family val="1"/>
        <charset val="136"/>
      </rPr>
      <t>=</t>
    </r>
    <phoneticPr fontId="2" type="noConversion"/>
  </si>
  <si>
    <r>
      <t>修正後預估</t>
    </r>
    <r>
      <rPr>
        <sz val="10"/>
        <rFont val="Times New Roman"/>
        <family val="1"/>
      </rPr>
      <t>80</t>
    </r>
    <r>
      <rPr>
        <sz val="10"/>
        <rFont val="新細明體"/>
        <family val="1"/>
        <charset val="136"/>
      </rPr>
      <t>場強傳送距離</t>
    </r>
    <r>
      <rPr>
        <b/>
        <i/>
        <sz val="10"/>
        <rFont val="Times New Roman"/>
        <family val="1"/>
      </rPr>
      <t>D</t>
    </r>
    <r>
      <rPr>
        <sz val="10"/>
        <rFont val="Times New Roman"/>
        <family val="1"/>
      </rPr>
      <t>(KM)</t>
    </r>
    <r>
      <rPr>
        <sz val="10"/>
        <rFont val="新細明體"/>
        <family val="1"/>
        <charset val="136"/>
      </rPr>
      <t>=</t>
    </r>
    <phoneticPr fontId="2" type="noConversion"/>
  </si>
  <si>
    <r>
      <t>天線增益</t>
    </r>
    <r>
      <rPr>
        <b/>
        <i/>
        <sz val="12"/>
        <rFont val="Times New Roman"/>
        <family val="1"/>
      </rPr>
      <t>Ga</t>
    </r>
    <r>
      <rPr>
        <sz val="12"/>
        <rFont val="Times New Roman"/>
        <family val="1"/>
      </rPr>
      <t>=</t>
    </r>
    <phoneticPr fontId="2" type="noConversion"/>
  </si>
  <si>
    <r>
      <t>傳輸線損失</t>
    </r>
    <r>
      <rPr>
        <b/>
        <i/>
        <sz val="12"/>
        <rFont val="Times New Roman"/>
        <family val="1"/>
      </rPr>
      <t>Lt1</t>
    </r>
    <r>
      <rPr>
        <sz val="12"/>
        <rFont val="Times New Roman"/>
        <family val="1"/>
      </rPr>
      <t>=</t>
    </r>
    <phoneticPr fontId="2" type="noConversion"/>
  </si>
  <si>
    <r>
      <t>接頭損失</t>
    </r>
    <r>
      <rPr>
        <b/>
        <i/>
        <sz val="12"/>
        <rFont val="Times New Roman"/>
        <family val="1"/>
      </rPr>
      <t>Lt2</t>
    </r>
    <r>
      <rPr>
        <sz val="12"/>
        <rFont val="Times New Roman"/>
        <family val="1"/>
      </rPr>
      <t>=</t>
    </r>
    <phoneticPr fontId="2" type="noConversion"/>
  </si>
  <si>
    <r>
      <t>發射機有效輻射功率</t>
    </r>
    <r>
      <rPr>
        <b/>
        <i/>
        <sz val="12"/>
        <rFont val="Times New Roman"/>
        <family val="1"/>
      </rPr>
      <t>Pt</t>
    </r>
    <r>
      <rPr>
        <b/>
        <i/>
        <sz val="10"/>
        <rFont val="Times New Roman"/>
        <family val="1"/>
      </rPr>
      <t>(=Po+Lt1+Lt2)</t>
    </r>
    <r>
      <rPr>
        <sz val="12"/>
        <rFont val="Times New Roman"/>
        <family val="1"/>
      </rPr>
      <t>=</t>
    </r>
    <phoneticPr fontId="2" type="noConversion"/>
  </si>
  <si>
    <t>附表三</t>
    <phoneticPr fontId="2" type="noConversion"/>
  </si>
  <si>
    <t>&lt;input&gt;</t>
  </si>
  <si>
    <t>&lt;input&gt;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</si>
</sst>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 "/>
    <numFmt numFmtId="178" formatCode="0.0_ "/>
    <numFmt numFmtId="179" formatCode="0.00_);[Red]\(0.00\)"/>
    <numFmt numFmtId="180" formatCode="0_);[Red]\(0\)"/>
    <numFmt numFmtId="181" formatCode="0.00_ ;[Red]\-0.00\ "/>
  </numFmts>
  <fonts count="2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name val="新細明體"/>
      <family val="1"/>
      <charset val="136"/>
    </font>
    <font>
      <b/>
      <sz val="12"/>
      <name val="新細明體"/>
      <family val="1"/>
      <charset val="136"/>
    </font>
    <font>
      <b/>
      <i/>
      <sz val="10"/>
      <name val="Times New Roman"/>
      <family val="1"/>
    </font>
    <font>
      <sz val="12"/>
      <name val="新細明體"/>
      <family val="1"/>
      <charset val="136"/>
    </font>
    <font>
      <b/>
      <i/>
      <sz val="16"/>
      <name val="Times New Roman"/>
      <family val="1"/>
    </font>
    <font>
      <b/>
      <i/>
      <sz val="14"/>
      <name val="新細明體"/>
      <family val="1"/>
      <charset val="136"/>
    </font>
    <font>
      <b/>
      <sz val="12"/>
      <name val="Times New Roman"/>
      <family val="1"/>
    </font>
    <font>
      <b/>
      <sz val="20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b/>
      <i/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1"/>
      <charset val="161"/>
    </font>
    <font>
      <b/>
      <i/>
      <sz val="12"/>
      <name val="Calibri"/>
      <family val="1"/>
      <charset val="161"/>
    </font>
    <font>
      <b/>
      <i/>
      <sz val="10"/>
      <name val="Calibri"/>
      <family val="1"/>
      <charset val="161"/>
    </font>
    <font>
      <b/>
      <i/>
      <sz val="12"/>
      <name val="新細明體"/>
      <family val="1"/>
    </font>
    <font>
      <sz val="12"/>
      <name val="新細明體"/>
      <family val="1"/>
    </font>
    <font>
      <sz val="10"/>
      <name val="新細明體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1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8" fillId="0" borderId="9" xfId="0" applyFont="1" applyBorder="1" applyAlignment="1">
      <alignment horizontal="right"/>
    </xf>
    <xf numFmtId="0" fontId="3" fillId="0" borderId="0" xfId="0" applyFont="1" applyBorder="1"/>
    <xf numFmtId="0" fontId="4" fillId="0" borderId="8" xfId="0" applyFont="1" applyBorder="1" applyAlignment="1">
      <alignment horizontal="right"/>
    </xf>
    <xf numFmtId="0" fontId="6" fillId="0" borderId="8" xfId="0" applyFont="1" applyBorder="1"/>
    <xf numFmtId="0" fontId="0" fillId="0" borderId="11" xfId="0" applyBorder="1" applyAlignment="1">
      <alignment horizontal="right"/>
    </xf>
    <xf numFmtId="0" fontId="3" fillId="0" borderId="9" xfId="0" applyFont="1" applyBorder="1" applyAlignment="1">
      <alignment horizontal="right"/>
    </xf>
    <xf numFmtId="0" fontId="0" fillId="0" borderId="12" xfId="0" applyBorder="1"/>
    <xf numFmtId="0" fontId="8" fillId="2" borderId="13" xfId="0" applyFont="1" applyFill="1" applyBorder="1" applyAlignment="1">
      <alignment horizontal="right"/>
    </xf>
    <xf numFmtId="0" fontId="12" fillId="0" borderId="0" xfId="0" applyFont="1"/>
    <xf numFmtId="176" fontId="8" fillId="0" borderId="15" xfId="0" applyNumberFormat="1" applyFont="1" applyFill="1" applyBorder="1" applyAlignment="1">
      <alignment horizontal="right"/>
    </xf>
    <xf numFmtId="0" fontId="8" fillId="0" borderId="17" xfId="0" applyFont="1" applyFill="1" applyBorder="1" applyAlignment="1">
      <alignment horizontal="right"/>
    </xf>
    <xf numFmtId="176" fontId="1" fillId="0" borderId="7" xfId="0" applyNumberFormat="1" applyFont="1" applyFill="1" applyBorder="1" applyAlignment="1">
      <alignment horizontal="right"/>
    </xf>
    <xf numFmtId="176" fontId="1" fillId="0" borderId="20" xfId="0" applyNumberFormat="1" applyFont="1" applyFill="1" applyBorder="1" applyAlignment="1">
      <alignment horizontal="right"/>
    </xf>
    <xf numFmtId="176" fontId="8" fillId="0" borderId="16" xfId="0" applyNumberFormat="1" applyFont="1" applyFill="1" applyBorder="1" applyAlignment="1">
      <alignment horizontal="right"/>
    </xf>
    <xf numFmtId="176" fontId="8" fillId="0" borderId="18" xfId="0" applyNumberFormat="1" applyFont="1" applyFill="1" applyBorder="1" applyAlignment="1">
      <alignment horizontal="right"/>
    </xf>
    <xf numFmtId="180" fontId="8" fillId="2" borderId="7" xfId="0" applyNumberFormat="1" applyFont="1" applyFill="1" applyBorder="1" applyAlignment="1">
      <alignment horizontal="right"/>
    </xf>
    <xf numFmtId="180" fontId="8" fillId="2" borderId="20" xfId="0" applyNumberFormat="1" applyFont="1" applyFill="1" applyBorder="1" applyAlignment="1">
      <alignment horizontal="right"/>
    </xf>
    <xf numFmtId="176" fontId="8" fillId="0" borderId="19" xfId="0" applyNumberFormat="1" applyFont="1" applyFill="1" applyBorder="1" applyAlignment="1">
      <alignment horizontal="right"/>
    </xf>
    <xf numFmtId="0" fontId="8" fillId="0" borderId="4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177" fontId="8" fillId="3" borderId="7" xfId="0" applyNumberFormat="1" applyFont="1" applyFill="1" applyBorder="1" applyAlignment="1">
      <alignment horizontal="right"/>
    </xf>
    <xf numFmtId="177" fontId="8" fillId="4" borderId="7" xfId="0" applyNumberFormat="1" applyFont="1" applyFill="1" applyBorder="1" applyAlignment="1">
      <alignment horizontal="right"/>
    </xf>
    <xf numFmtId="177" fontId="8" fillId="4" borderId="20" xfId="0" applyNumberFormat="1" applyFont="1" applyFill="1" applyBorder="1" applyAlignment="1">
      <alignment horizontal="right"/>
    </xf>
    <xf numFmtId="178" fontId="1" fillId="2" borderId="15" xfId="0" applyNumberFormat="1" applyFont="1" applyFill="1" applyBorder="1" applyAlignment="1">
      <alignment horizontal="right"/>
    </xf>
    <xf numFmtId="178" fontId="1" fillId="2" borderId="16" xfId="0" applyNumberFormat="1" applyFont="1" applyFill="1" applyBorder="1" applyAlignment="1">
      <alignment horizontal="right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right"/>
    </xf>
    <xf numFmtId="0" fontId="1" fillId="0" borderId="20" xfId="0" applyFont="1" applyFill="1" applyBorder="1" applyAlignment="1">
      <alignment horizontal="right"/>
    </xf>
    <xf numFmtId="0" fontId="14" fillId="0" borderId="0" xfId="0" applyFont="1"/>
    <xf numFmtId="0" fontId="4" fillId="0" borderId="8" xfId="0" applyFont="1" applyFill="1" applyBorder="1" applyAlignment="1">
      <alignment horizontal="right"/>
    </xf>
    <xf numFmtId="176" fontId="16" fillId="0" borderId="8" xfId="0" applyNumberFormat="1" applyFont="1" applyFill="1" applyBorder="1" applyAlignment="1">
      <alignment horizontal="right"/>
    </xf>
    <xf numFmtId="176" fontId="1" fillId="0" borderId="8" xfId="0" applyNumberFormat="1" applyFont="1" applyFill="1" applyBorder="1" applyAlignment="1">
      <alignment horizontal="right"/>
    </xf>
    <xf numFmtId="181" fontId="8" fillId="3" borderId="7" xfId="0" applyNumberFormat="1" applyFont="1" applyFill="1" applyBorder="1" applyAlignment="1">
      <alignment horizontal="right"/>
    </xf>
    <xf numFmtId="0" fontId="10" fillId="0" borderId="22" xfId="0" applyFont="1" applyFill="1" applyBorder="1" applyAlignment="1">
      <alignment horizontal="right"/>
    </xf>
    <xf numFmtId="0" fontId="8" fillId="0" borderId="9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center"/>
    </xf>
    <xf numFmtId="179" fontId="1" fillId="0" borderId="17" xfId="0" applyNumberFormat="1" applyFont="1" applyFill="1" applyBorder="1" applyAlignment="1">
      <alignment horizontal="right"/>
    </xf>
    <xf numFmtId="178" fontId="1" fillId="2" borderId="14" xfId="0" applyNumberFormat="1" applyFont="1" applyFill="1" applyBorder="1" applyAlignment="1">
      <alignment horizontal="right"/>
    </xf>
    <xf numFmtId="0" fontId="8" fillId="0" borderId="22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8" fillId="0" borderId="10" xfId="0" applyFont="1" applyFill="1" applyBorder="1" applyAlignment="1">
      <alignment horizontal="right"/>
    </xf>
    <xf numFmtId="0" fontId="1" fillId="5" borderId="13" xfId="0" applyFont="1" applyFill="1" applyBorder="1" applyAlignment="1">
      <alignment horizontal="right"/>
    </xf>
    <xf numFmtId="176" fontId="1" fillId="0" borderId="17" xfId="0" applyNumberFormat="1" applyFont="1" applyFill="1" applyBorder="1" applyAlignment="1">
      <alignment horizontal="right"/>
    </xf>
    <xf numFmtId="176" fontId="8" fillId="0" borderId="14" xfId="0" applyNumberFormat="1" applyFont="1" applyFill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13" fillId="3" borderId="23" xfId="0" applyFont="1" applyFill="1" applyBorder="1" applyAlignment="1">
      <alignment horizontal="right"/>
    </xf>
    <xf numFmtId="0" fontId="13" fillId="3" borderId="9" xfId="0" applyFont="1" applyFill="1" applyBorder="1" applyAlignment="1">
      <alignment horizontal="right"/>
    </xf>
    <xf numFmtId="0" fontId="13" fillId="3" borderId="10" xfId="0" applyFont="1" applyFill="1" applyBorder="1" applyAlignment="1">
      <alignment horizontal="right"/>
    </xf>
    <xf numFmtId="176" fontId="8" fillId="0" borderId="13" xfId="0" applyNumberFormat="1" applyFont="1" applyFill="1" applyBorder="1" applyAlignment="1">
      <alignment horizontal="right"/>
    </xf>
    <xf numFmtId="177" fontId="8" fillId="3" borderId="17" xfId="0" applyNumberFormat="1" applyFont="1" applyFill="1" applyBorder="1" applyAlignment="1">
      <alignment horizontal="right"/>
    </xf>
    <xf numFmtId="177" fontId="8" fillId="3" borderId="20" xfId="0" applyNumberFormat="1" applyFont="1" applyFill="1" applyBorder="1" applyAlignment="1">
      <alignment horizontal="right"/>
    </xf>
    <xf numFmtId="181" fontId="8" fillId="3" borderId="17" xfId="0" applyNumberFormat="1" applyFont="1" applyFill="1" applyBorder="1" applyAlignment="1">
      <alignment horizontal="right"/>
    </xf>
    <xf numFmtId="181" fontId="8" fillId="3" borderId="20" xfId="0" applyNumberFormat="1" applyFont="1" applyFill="1" applyBorder="1" applyAlignment="1">
      <alignment horizontal="right"/>
    </xf>
    <xf numFmtId="0" fontId="8" fillId="2" borderId="22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176" fontId="8" fillId="2" borderId="14" xfId="0" applyNumberFormat="1" applyFont="1" applyFill="1" applyBorder="1" applyAlignment="1">
      <alignment horizontal="right"/>
    </xf>
    <xf numFmtId="0" fontId="0" fillId="0" borderId="22" xfId="0" applyFill="1" applyBorder="1" applyAlignment="1">
      <alignment horizontal="right"/>
    </xf>
    <xf numFmtId="0" fontId="13" fillId="2" borderId="9" xfId="0" applyFont="1" applyFill="1" applyBorder="1" applyAlignment="1">
      <alignment horizontal="right"/>
    </xf>
    <xf numFmtId="0" fontId="13" fillId="2" borderId="10" xfId="0" applyFont="1" applyFill="1" applyBorder="1" applyAlignment="1">
      <alignment horizontal="right"/>
    </xf>
    <xf numFmtId="180" fontId="8" fillId="2" borderId="17" xfId="0" applyNumberFormat="1" applyFont="1" applyFill="1" applyBorder="1" applyAlignment="1">
      <alignment horizontal="right"/>
    </xf>
    <xf numFmtId="176" fontId="8" fillId="2" borderId="17" xfId="0" applyNumberFormat="1" applyFont="1" applyFill="1" applyBorder="1" applyAlignment="1">
      <alignment horizontal="right"/>
    </xf>
    <xf numFmtId="0" fontId="13" fillId="4" borderId="23" xfId="0" applyFont="1" applyFill="1" applyBorder="1" applyAlignment="1">
      <alignment horizontal="right"/>
    </xf>
    <xf numFmtId="0" fontId="13" fillId="4" borderId="9" xfId="0" applyFont="1" applyFill="1" applyBorder="1" applyAlignment="1">
      <alignment horizontal="right"/>
    </xf>
    <xf numFmtId="0" fontId="13" fillId="4" borderId="21" xfId="0" applyFont="1" applyFill="1" applyBorder="1" applyAlignment="1">
      <alignment horizontal="right"/>
    </xf>
    <xf numFmtId="177" fontId="8" fillId="4" borderId="17" xfId="0" applyNumberFormat="1" applyFont="1" applyFill="1" applyBorder="1" applyAlignment="1">
      <alignment horizontal="right"/>
    </xf>
    <xf numFmtId="176" fontId="8" fillId="4" borderId="17" xfId="0" applyNumberFormat="1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1" xfId="0" applyBorder="1"/>
    <xf numFmtId="0" fontId="0" fillId="0" borderId="24" xfId="0" applyFill="1" applyBorder="1"/>
    <xf numFmtId="0" fontId="0" fillId="0" borderId="9" xfId="0" applyFill="1" applyBorder="1"/>
    <xf numFmtId="176" fontId="16" fillId="0" borderId="9" xfId="0" applyNumberFormat="1" applyFont="1" applyFill="1" applyBorder="1" applyAlignment="1">
      <alignment horizontal="right"/>
    </xf>
    <xf numFmtId="176" fontId="0" fillId="0" borderId="23" xfId="0" applyNumberFormat="1" applyFill="1" applyBorder="1"/>
    <xf numFmtId="0" fontId="4" fillId="0" borderId="25" xfId="0" applyFont="1" applyFill="1" applyBorder="1" applyAlignment="1">
      <alignment horizontal="right"/>
    </xf>
    <xf numFmtId="176" fontId="1" fillId="0" borderId="25" xfId="0" applyNumberFormat="1" applyFont="1" applyFill="1" applyBorder="1" applyAlignment="1">
      <alignment horizontal="right"/>
    </xf>
    <xf numFmtId="0" fontId="0" fillId="0" borderId="25" xfId="0" applyBorder="1"/>
    <xf numFmtId="0" fontId="0" fillId="0" borderId="26" xfId="0" applyBorder="1"/>
    <xf numFmtId="176" fontId="8" fillId="2" borderId="7" xfId="0" applyNumberFormat="1" applyFont="1" applyFill="1" applyBorder="1" applyAlignment="1">
      <alignment horizontal="right"/>
    </xf>
    <xf numFmtId="176" fontId="8" fillId="4" borderId="7" xfId="0" applyNumberFormat="1" applyFont="1" applyFill="1" applyBorder="1" applyAlignment="1">
      <alignment horizontal="right"/>
    </xf>
    <xf numFmtId="176" fontId="8" fillId="2" borderId="20" xfId="0" applyNumberFormat="1" applyFont="1" applyFill="1" applyBorder="1" applyAlignment="1">
      <alignment horizontal="right"/>
    </xf>
    <xf numFmtId="176" fontId="8" fillId="4" borderId="20" xfId="0" applyNumberFormat="1" applyFont="1" applyFill="1" applyBorder="1" applyAlignment="1">
      <alignment horizontal="right"/>
    </xf>
    <xf numFmtId="0" fontId="8" fillId="0" borderId="14" xfId="0" applyFont="1" applyFill="1" applyBorder="1" applyAlignment="1">
      <alignment horizontal="right"/>
    </xf>
    <xf numFmtId="176" fontId="8" fillId="0" borderId="27" xfId="0" applyNumberFormat="1" applyFont="1" applyFill="1" applyBorder="1" applyAlignment="1">
      <alignment horizontal="right"/>
    </xf>
    <xf numFmtId="176" fontId="8" fillId="0" borderId="28" xfId="0" applyNumberFormat="1" applyFont="1" applyFill="1" applyBorder="1" applyAlignment="1">
      <alignment horizontal="right"/>
    </xf>
    <xf numFmtId="176" fontId="8" fillId="0" borderId="29" xfId="0" applyNumberFormat="1" applyFont="1" applyFill="1" applyBorder="1" applyAlignment="1">
      <alignment horizontal="right"/>
    </xf>
    <xf numFmtId="176" fontId="8" fillId="2" borderId="15" xfId="0" applyNumberFormat="1" applyFont="1" applyFill="1" applyBorder="1" applyAlignment="1">
      <alignment horizontal="right"/>
    </xf>
    <xf numFmtId="176" fontId="8" fillId="2" borderId="16" xfId="0" applyNumberFormat="1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9" xfId="0" applyFont="1" applyBorder="1"/>
    <xf numFmtId="176" fontId="0" fillId="0" borderId="23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36" zoomScaleNormal="100" zoomScaleSheetLayoutView="100" workbookViewId="0">
      <selection activeCell="C6" sqref="C6"/>
    </sheetView>
  </sheetViews>
  <sheetFormatPr baseColWidth="10" defaultColWidth="8.83203125" defaultRowHeight="15"/>
  <cols>
    <col min="1" max="1" width="36" bestFit="1" customWidth="1"/>
    <col min="2" max="2" width="8.6640625" customWidth="1"/>
    <col min="3" max="9" width="7.1640625" customWidth="1"/>
  </cols>
  <sheetData>
    <row r="1" spans="1:9">
      <c r="A1" t="s">
        <v>59</v>
      </c>
    </row>
    <row r="2" spans="1:9" ht="28" thickBot="1">
      <c r="A2" s="18" t="s">
        <v>13</v>
      </c>
      <c r="B2" s="40" t="s">
        <v>43</v>
      </c>
    </row>
    <row r="3" spans="1:9" ht="18" customHeight="1">
      <c r="A3" s="14" t="s">
        <v>42</v>
      </c>
      <c r="B3" s="80" t="s">
        <v>61</v>
      </c>
      <c r="C3" s="2"/>
      <c r="D3" s="2"/>
      <c r="E3" s="2"/>
      <c r="F3" s="2"/>
      <c r="G3" s="2"/>
      <c r="H3" s="2"/>
      <c r="I3" s="3"/>
    </row>
    <row r="4" spans="1:9" ht="18" customHeight="1">
      <c r="A4" s="15" t="s">
        <v>2</v>
      </c>
      <c r="B4" s="101" t="s">
        <v>60</v>
      </c>
      <c r="C4" s="12" t="s">
        <v>46</v>
      </c>
      <c r="D4" s="9"/>
      <c r="E4" s="9"/>
      <c r="F4" s="9"/>
      <c r="G4" s="9"/>
      <c r="H4" s="9"/>
      <c r="I4" s="16"/>
    </row>
    <row r="5" spans="1:9" ht="18" customHeight="1">
      <c r="A5" s="10" t="s">
        <v>16</v>
      </c>
      <c r="B5" s="102" t="s">
        <v>60</v>
      </c>
      <c r="C5" s="41" t="s">
        <v>4</v>
      </c>
      <c r="D5" s="42" t="e">
        <f>10*LOG(B5)</f>
        <v>#VALUE!</v>
      </c>
      <c r="E5" s="12" t="s">
        <v>0</v>
      </c>
      <c r="F5" s="13"/>
      <c r="G5" s="9"/>
      <c r="H5" s="9"/>
      <c r="I5" s="16"/>
    </row>
    <row r="6" spans="1:9" ht="18" customHeight="1">
      <c r="A6" s="99" t="s">
        <v>55</v>
      </c>
      <c r="B6" s="83" t="e">
        <f>B5*(10^(D6/10))</f>
        <v>#VALUE!</v>
      </c>
      <c r="C6" s="41" t="s">
        <v>4</v>
      </c>
      <c r="D6" s="42">
        <f>3.22</f>
        <v>3.22</v>
      </c>
      <c r="E6" s="12" t="s">
        <v>44</v>
      </c>
      <c r="F6" s="9"/>
      <c r="G6" s="9"/>
      <c r="H6" s="9"/>
      <c r="I6" s="16"/>
    </row>
    <row r="7" spans="1:9" ht="18" customHeight="1">
      <c r="A7" s="99" t="s">
        <v>56</v>
      </c>
      <c r="B7" s="81">
        <v>-7.0000000000000007E-2</v>
      </c>
      <c r="C7" s="41" t="s">
        <v>3</v>
      </c>
      <c r="D7" s="43"/>
      <c r="E7" s="9"/>
      <c r="F7" s="9"/>
      <c r="G7" s="9"/>
      <c r="H7" s="9"/>
      <c r="I7" s="16"/>
    </row>
    <row r="8" spans="1:9" ht="18" customHeight="1">
      <c r="A8" s="99" t="s">
        <v>57</v>
      </c>
      <c r="B8" s="82">
        <v>-0.2</v>
      </c>
      <c r="C8" s="41" t="s">
        <v>3</v>
      </c>
      <c r="D8" s="43"/>
      <c r="E8" s="9"/>
      <c r="F8" s="9"/>
      <c r="G8" s="9"/>
      <c r="H8" s="9"/>
      <c r="I8" s="16"/>
    </row>
    <row r="9" spans="1:9" ht="18" customHeight="1" thickBot="1">
      <c r="A9" s="100" t="s">
        <v>58</v>
      </c>
      <c r="B9" s="84" t="e">
        <f>D5+B7+B8</f>
        <v>#VALUE!</v>
      </c>
      <c r="C9" s="85" t="s">
        <v>3</v>
      </c>
      <c r="D9" s="86"/>
      <c r="E9" s="87"/>
      <c r="F9" s="87"/>
      <c r="G9" s="87"/>
      <c r="H9" s="87"/>
      <c r="I9" s="88"/>
    </row>
    <row r="10" spans="1:9" ht="18" customHeight="1">
      <c r="A10" s="45" t="s">
        <v>24</v>
      </c>
      <c r="B10" s="48" t="s">
        <v>5</v>
      </c>
      <c r="C10" s="36" t="s">
        <v>6</v>
      </c>
      <c r="D10" s="36" t="s">
        <v>7</v>
      </c>
      <c r="E10" s="36" t="s">
        <v>8</v>
      </c>
      <c r="F10" s="36" t="s">
        <v>9</v>
      </c>
      <c r="G10" s="36" t="s">
        <v>10</v>
      </c>
      <c r="H10" s="36" t="s">
        <v>11</v>
      </c>
      <c r="I10" s="37" t="s">
        <v>12</v>
      </c>
    </row>
    <row r="11" spans="1:9" ht="18" customHeight="1">
      <c r="A11" s="46" t="s">
        <v>31</v>
      </c>
      <c r="B11" s="55" t="s">
        <v>60</v>
      </c>
      <c r="C11" s="38" t="str">
        <f>B11</f>
        <v>&lt;input&gt;</v>
      </c>
      <c r="D11" s="38" t="str">
        <f t="shared" ref="D11:I11" si="0">C11</f>
        <v>&lt;input&gt;</v>
      </c>
      <c r="E11" s="38" t="str">
        <f t="shared" si="0"/>
        <v>&lt;input&gt;</v>
      </c>
      <c r="F11" s="38" t="str">
        <f t="shared" si="0"/>
        <v>&lt;input&gt;</v>
      </c>
      <c r="G11" s="38" t="str">
        <f t="shared" si="0"/>
        <v>&lt;input&gt;</v>
      </c>
      <c r="H11" s="38" t="str">
        <f t="shared" si="0"/>
        <v>&lt;input&gt;</v>
      </c>
      <c r="I11" s="39" t="str">
        <f t="shared" si="0"/>
        <v>&lt;input&gt;</v>
      </c>
    </row>
    <row r="12" spans="1:9" ht="18" customHeight="1">
      <c r="A12" s="46" t="s">
        <v>32</v>
      </c>
      <c r="B12" s="49" t="s">
        <v>60</v>
      </c>
      <c r="C12" s="49" t="s">
        <v>60</v>
      </c>
      <c r="D12" s="49" t="s">
        <v>60</v>
      </c>
      <c r="E12" s="49" t="s">
        <v>60</v>
      </c>
      <c r="F12" s="49" t="s">
        <v>60</v>
      </c>
      <c r="G12" s="49" t="s">
        <v>60</v>
      </c>
      <c r="H12" s="49" t="s">
        <v>60</v>
      </c>
      <c r="I12" s="49" t="s">
        <v>60</v>
      </c>
    </row>
    <row r="13" spans="1:9" ht="18" customHeight="1" thickBot="1">
      <c r="A13" s="47" t="s">
        <v>33</v>
      </c>
      <c r="B13" s="50" t="e">
        <f>IF((B11-B12)&lt;30,30,(B11-B12))</f>
        <v>#VALUE!</v>
      </c>
      <c r="C13" s="34" t="e">
        <f t="shared" ref="C13:I13" si="1">IF((C11-C12)&lt;30,30,(C11-C12))</f>
        <v>#VALUE!</v>
      </c>
      <c r="D13" s="34" t="e">
        <f t="shared" si="1"/>
        <v>#VALUE!</v>
      </c>
      <c r="E13" s="34" t="e">
        <f t="shared" si="1"/>
        <v>#VALUE!</v>
      </c>
      <c r="F13" s="34" t="e">
        <f t="shared" si="1"/>
        <v>#VALUE!</v>
      </c>
      <c r="G13" s="34" t="e">
        <f t="shared" si="1"/>
        <v>#VALUE!</v>
      </c>
      <c r="H13" s="34" t="e">
        <f t="shared" si="1"/>
        <v>#VALUE!</v>
      </c>
      <c r="I13" s="35" t="e">
        <f t="shared" si="1"/>
        <v>#VALUE!</v>
      </c>
    </row>
    <row r="14" spans="1:9" ht="18" customHeight="1">
      <c r="A14" s="51" t="s">
        <v>1</v>
      </c>
      <c r="B14" s="54" t="s">
        <v>60</v>
      </c>
      <c r="C14" s="54" t="s">
        <v>60</v>
      </c>
      <c r="D14" s="54" t="s">
        <v>60</v>
      </c>
      <c r="E14" s="54" t="s">
        <v>60</v>
      </c>
      <c r="F14" s="54" t="s">
        <v>60</v>
      </c>
      <c r="G14" s="54" t="s">
        <v>60</v>
      </c>
      <c r="H14" s="54" t="s">
        <v>60</v>
      </c>
      <c r="I14" s="54" t="s">
        <v>60</v>
      </c>
    </row>
    <row r="15" spans="1:9" ht="18" customHeight="1">
      <c r="A15" s="46" t="s">
        <v>34</v>
      </c>
      <c r="B15" s="55" t="e">
        <f t="shared" ref="B15:I15" si="2">20*LOG(B14)</f>
        <v>#VALUE!</v>
      </c>
      <c r="C15" s="21" t="e">
        <f t="shared" si="2"/>
        <v>#VALUE!</v>
      </c>
      <c r="D15" s="21" t="e">
        <f t="shared" si="2"/>
        <v>#VALUE!</v>
      </c>
      <c r="E15" s="21" t="e">
        <f t="shared" si="2"/>
        <v>#VALUE!</v>
      </c>
      <c r="F15" s="21" t="e">
        <f t="shared" si="2"/>
        <v>#VALUE!</v>
      </c>
      <c r="G15" s="21" t="e">
        <f t="shared" si="2"/>
        <v>#VALUE!</v>
      </c>
      <c r="H15" s="21" t="e">
        <f t="shared" si="2"/>
        <v>#VALUE!</v>
      </c>
      <c r="I15" s="22" t="e">
        <f t="shared" si="2"/>
        <v>#VALUE!</v>
      </c>
    </row>
    <row r="16" spans="1:9" ht="18" customHeight="1">
      <c r="A16" s="52" t="s">
        <v>35</v>
      </c>
      <c r="B16" s="55" t="e">
        <f>D6+B15</f>
        <v>#VALUE!</v>
      </c>
      <c r="C16" s="21" t="e">
        <f>D6+C15</f>
        <v>#VALUE!</v>
      </c>
      <c r="D16" s="21" t="e">
        <f>D6+D15</f>
        <v>#VALUE!</v>
      </c>
      <c r="E16" s="21" t="e">
        <f>D6+E15</f>
        <v>#VALUE!</v>
      </c>
      <c r="F16" s="21" t="e">
        <f>D6+F15</f>
        <v>#VALUE!</v>
      </c>
      <c r="G16" s="21" t="e">
        <f>D6+G15</f>
        <v>#VALUE!</v>
      </c>
      <c r="H16" s="21" t="e">
        <f>D6+H15</f>
        <v>#VALUE!</v>
      </c>
      <c r="I16" s="22" t="e">
        <f>D6+I15</f>
        <v>#VALUE!</v>
      </c>
    </row>
    <row r="17" spans="1:9" ht="20" customHeight="1" thickBot="1">
      <c r="A17" s="53" t="s">
        <v>36</v>
      </c>
      <c r="B17" s="56" t="e">
        <f>B9+B16</f>
        <v>#VALUE!</v>
      </c>
      <c r="C17" s="19" t="e">
        <f>B9+C16</f>
        <v>#VALUE!</v>
      </c>
      <c r="D17" s="19" t="e">
        <f>B9+D16</f>
        <v>#VALUE!</v>
      </c>
      <c r="E17" s="19" t="e">
        <f>B9+E16</f>
        <v>#VALUE!</v>
      </c>
      <c r="F17" s="19" t="e">
        <f>B9+F16</f>
        <v>#VALUE!</v>
      </c>
      <c r="G17" s="19" t="e">
        <f>B9+G16</f>
        <v>#VALUE!</v>
      </c>
      <c r="H17" s="19" t="e">
        <f>B9+H16</f>
        <v>#VALUE!</v>
      </c>
      <c r="I17" s="23" t="e">
        <f>B9+I16</f>
        <v>#VALUE!</v>
      </c>
    </row>
    <row r="18" spans="1:9" ht="18" customHeight="1">
      <c r="A18" s="66" t="s">
        <v>37</v>
      </c>
      <c r="B18" s="17" t="s">
        <v>60</v>
      </c>
      <c r="C18" s="17" t="s">
        <v>60</v>
      </c>
      <c r="D18" s="17" t="s">
        <v>60</v>
      </c>
      <c r="E18" s="17" t="s">
        <v>60</v>
      </c>
      <c r="F18" s="17" t="s">
        <v>60</v>
      </c>
      <c r="G18" s="17" t="s">
        <v>60</v>
      </c>
      <c r="H18" s="17" t="s">
        <v>60</v>
      </c>
      <c r="I18" s="17" t="s">
        <v>60</v>
      </c>
    </row>
    <row r="19" spans="1:9" ht="18" customHeight="1" thickBot="1">
      <c r="A19" s="67" t="s">
        <v>38</v>
      </c>
      <c r="B19" s="68" t="e">
        <f>(1.9-0.03*B18*(1+($B$4)/300))</f>
        <v>#VALUE!</v>
      </c>
      <c r="C19" s="97" t="e">
        <f t="shared" ref="C19:I19" si="3">(1.9-0.03*C18*(1+($B$4)/300))</f>
        <v>#VALUE!</v>
      </c>
      <c r="D19" s="97" t="e">
        <f t="shared" si="3"/>
        <v>#VALUE!</v>
      </c>
      <c r="E19" s="97" t="e">
        <f t="shared" si="3"/>
        <v>#VALUE!</v>
      </c>
      <c r="F19" s="97" t="e">
        <f t="shared" si="3"/>
        <v>#VALUE!</v>
      </c>
      <c r="G19" s="97" t="e">
        <f t="shared" si="3"/>
        <v>#VALUE!</v>
      </c>
      <c r="H19" s="97" t="e">
        <f t="shared" si="3"/>
        <v>#VALUE!</v>
      </c>
      <c r="I19" s="98" t="e">
        <f t="shared" si="3"/>
        <v>#VALUE!</v>
      </c>
    </row>
    <row r="20" spans="1:9" ht="18" customHeight="1">
      <c r="A20" s="57" t="s">
        <v>39</v>
      </c>
      <c r="B20" s="61" t="e">
        <f t="shared" ref="B20:I20" si="4">54-B19-B17</f>
        <v>#VALUE!</v>
      </c>
      <c r="C20" s="24" t="e">
        <f t="shared" si="4"/>
        <v>#VALUE!</v>
      </c>
      <c r="D20" s="24" t="e">
        <f t="shared" si="4"/>
        <v>#VALUE!</v>
      </c>
      <c r="E20" s="24" t="e">
        <f t="shared" si="4"/>
        <v>#VALUE!</v>
      </c>
      <c r="F20" s="24" t="e">
        <f t="shared" si="4"/>
        <v>#VALUE!</v>
      </c>
      <c r="G20" s="24" t="e">
        <f t="shared" si="4"/>
        <v>#VALUE!</v>
      </c>
      <c r="H20" s="24" t="e">
        <f t="shared" si="4"/>
        <v>#VALUE!</v>
      </c>
      <c r="I20" s="27" t="e">
        <f t="shared" si="4"/>
        <v>#VALUE!</v>
      </c>
    </row>
    <row r="21" spans="1:9" ht="18" customHeight="1">
      <c r="A21" s="46" t="s">
        <v>40</v>
      </c>
      <c r="B21" s="20" t="s">
        <v>60</v>
      </c>
      <c r="C21" s="20" t="s">
        <v>60</v>
      </c>
      <c r="D21" s="20" t="s">
        <v>60</v>
      </c>
      <c r="E21" s="20" t="s">
        <v>60</v>
      </c>
      <c r="F21" s="20" t="s">
        <v>60</v>
      </c>
      <c r="G21" s="20" t="s">
        <v>60</v>
      </c>
      <c r="H21" s="20" t="s">
        <v>60</v>
      </c>
      <c r="I21" s="20" t="s">
        <v>60</v>
      </c>
    </row>
    <row r="22" spans="1:9" ht="18" customHeight="1">
      <c r="A22" s="58" t="s">
        <v>41</v>
      </c>
      <c r="B22" s="62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63">
        <v>0</v>
      </c>
    </row>
    <row r="23" spans="1:9" ht="18" customHeight="1">
      <c r="A23" s="59" t="s">
        <v>28</v>
      </c>
      <c r="B23" s="64" t="e">
        <f t="shared" ref="B23:I23" si="5">54-B19-B17+B22</f>
        <v>#VALUE!</v>
      </c>
      <c r="C23" s="44" t="e">
        <f t="shared" si="5"/>
        <v>#VALUE!</v>
      </c>
      <c r="D23" s="44" t="e">
        <f t="shared" si="5"/>
        <v>#VALUE!</v>
      </c>
      <c r="E23" s="44" t="e">
        <f t="shared" si="5"/>
        <v>#VALUE!</v>
      </c>
      <c r="F23" s="44" t="e">
        <f t="shared" si="5"/>
        <v>#VALUE!</v>
      </c>
      <c r="G23" s="44" t="e">
        <f t="shared" si="5"/>
        <v>#VALUE!</v>
      </c>
      <c r="H23" s="44" t="e">
        <f t="shared" si="5"/>
        <v>#VALUE!</v>
      </c>
      <c r="I23" s="65" t="e">
        <f t="shared" si="5"/>
        <v>#VALUE!</v>
      </c>
    </row>
    <row r="24" spans="1:9" ht="18" customHeight="1" thickBot="1">
      <c r="A24" s="60" t="s">
        <v>29</v>
      </c>
      <c r="B24" s="93"/>
      <c r="C24" s="93"/>
      <c r="D24" s="93"/>
      <c r="E24" s="93"/>
      <c r="F24" s="93"/>
      <c r="G24" s="93"/>
      <c r="H24" s="93"/>
      <c r="I24" s="93"/>
    </row>
    <row r="25" spans="1:9" ht="18" customHeight="1">
      <c r="A25" s="69" t="s">
        <v>47</v>
      </c>
      <c r="B25" s="61" t="e">
        <f>60-B19-B17</f>
        <v>#VALUE!</v>
      </c>
      <c r="C25" s="24" t="e">
        <f t="shared" ref="C25:I25" si="6">60-C19-C17</f>
        <v>#VALUE!</v>
      </c>
      <c r="D25" s="24" t="e">
        <f t="shared" si="6"/>
        <v>#VALUE!</v>
      </c>
      <c r="E25" s="24" t="e">
        <f t="shared" si="6"/>
        <v>#VALUE!</v>
      </c>
      <c r="F25" s="24" t="e">
        <f t="shared" si="6"/>
        <v>#VALUE!</v>
      </c>
      <c r="G25" s="24" t="e">
        <f t="shared" si="6"/>
        <v>#VALUE!</v>
      </c>
      <c r="H25" s="24" t="e">
        <f t="shared" si="6"/>
        <v>#VALUE!</v>
      </c>
      <c r="I25" s="27" t="e">
        <f t="shared" si="6"/>
        <v>#VALUE!</v>
      </c>
    </row>
    <row r="26" spans="1:9" ht="18" customHeight="1">
      <c r="A26" s="79" t="s">
        <v>48</v>
      </c>
      <c r="B26" s="20" t="s">
        <v>60</v>
      </c>
      <c r="C26" s="20" t="s">
        <v>60</v>
      </c>
      <c r="D26" s="20" t="s">
        <v>60</v>
      </c>
      <c r="E26" s="20" t="s">
        <v>60</v>
      </c>
      <c r="F26" s="20" t="s">
        <v>60</v>
      </c>
      <c r="G26" s="20" t="s">
        <v>60</v>
      </c>
      <c r="H26" s="20" t="s">
        <v>60</v>
      </c>
      <c r="I26" s="20" t="s">
        <v>60</v>
      </c>
    </row>
    <row r="27" spans="1:9" ht="18" customHeight="1">
      <c r="A27" s="70" t="s">
        <v>30</v>
      </c>
      <c r="B27" s="72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6">
        <v>0</v>
      </c>
    </row>
    <row r="28" spans="1:9" ht="18" customHeight="1">
      <c r="A28" s="70" t="s">
        <v>49</v>
      </c>
      <c r="B28" s="73" t="e">
        <f>60-B19-B17+B27</f>
        <v>#VALUE!</v>
      </c>
      <c r="C28" s="89" t="e">
        <f t="shared" ref="C28:I28" si="7">60-C19-C17+C27</f>
        <v>#VALUE!</v>
      </c>
      <c r="D28" s="89" t="e">
        <f t="shared" si="7"/>
        <v>#VALUE!</v>
      </c>
      <c r="E28" s="89" t="e">
        <f t="shared" si="7"/>
        <v>#VALUE!</v>
      </c>
      <c r="F28" s="89" t="e">
        <f t="shared" si="7"/>
        <v>#VALUE!</v>
      </c>
      <c r="G28" s="89" t="e">
        <f t="shared" si="7"/>
        <v>#VALUE!</v>
      </c>
      <c r="H28" s="89" t="e">
        <f t="shared" si="7"/>
        <v>#VALUE!</v>
      </c>
      <c r="I28" s="91" t="e">
        <f t="shared" si="7"/>
        <v>#VALUE!</v>
      </c>
    </row>
    <row r="29" spans="1:9" ht="18" customHeight="1" thickBot="1">
      <c r="A29" s="71" t="s">
        <v>50</v>
      </c>
      <c r="B29" s="93"/>
      <c r="C29" s="93"/>
      <c r="D29" s="93"/>
      <c r="E29" s="93"/>
      <c r="F29" s="93"/>
      <c r="G29" s="93"/>
      <c r="H29" s="93"/>
      <c r="I29" s="93"/>
    </row>
    <row r="30" spans="1:9" ht="18" customHeight="1">
      <c r="A30" s="69" t="s">
        <v>51</v>
      </c>
      <c r="B30" s="94" t="e">
        <f>80-B19-B17</f>
        <v>#VALUE!</v>
      </c>
      <c r="C30" s="95" t="e">
        <f t="shared" ref="C30:I30" si="8">80-C19-C17</f>
        <v>#VALUE!</v>
      </c>
      <c r="D30" s="95" t="e">
        <f t="shared" si="8"/>
        <v>#VALUE!</v>
      </c>
      <c r="E30" s="95" t="e">
        <f t="shared" si="8"/>
        <v>#VALUE!</v>
      </c>
      <c r="F30" s="95" t="e">
        <f t="shared" si="8"/>
        <v>#VALUE!</v>
      </c>
      <c r="G30" s="95" t="e">
        <f t="shared" si="8"/>
        <v>#VALUE!</v>
      </c>
      <c r="H30" s="95" t="e">
        <f t="shared" si="8"/>
        <v>#VALUE!</v>
      </c>
      <c r="I30" s="96" t="e">
        <f t="shared" si="8"/>
        <v>#VALUE!</v>
      </c>
    </row>
    <row r="31" spans="1:9" ht="18" customHeight="1">
      <c r="A31" s="79" t="s">
        <v>52</v>
      </c>
      <c r="B31" s="20" t="s">
        <v>60</v>
      </c>
      <c r="C31" s="20" t="s">
        <v>60</v>
      </c>
      <c r="D31" s="20" t="s">
        <v>60</v>
      </c>
      <c r="E31" s="20" t="s">
        <v>60</v>
      </c>
      <c r="F31" s="20" t="s">
        <v>60</v>
      </c>
      <c r="G31" s="20" t="s">
        <v>60</v>
      </c>
      <c r="H31" s="20" t="s">
        <v>60</v>
      </c>
      <c r="I31" s="20" t="s">
        <v>60</v>
      </c>
    </row>
    <row r="32" spans="1:9" ht="18" customHeight="1">
      <c r="A32" s="74" t="s">
        <v>30</v>
      </c>
      <c r="B32" s="77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3">
        <v>0</v>
      </c>
    </row>
    <row r="33" spans="1:9" s="1" customFormat="1" ht="18" customHeight="1">
      <c r="A33" s="75" t="s">
        <v>53</v>
      </c>
      <c r="B33" s="78" t="e">
        <f>80-B19-B17+B32</f>
        <v>#VALUE!</v>
      </c>
      <c r="C33" s="90" t="e">
        <f t="shared" ref="C33:I33" si="9">80-C19-C17+C32</f>
        <v>#VALUE!</v>
      </c>
      <c r="D33" s="90" t="e">
        <f t="shared" si="9"/>
        <v>#VALUE!</v>
      </c>
      <c r="E33" s="90" t="e">
        <f t="shared" si="9"/>
        <v>#VALUE!</v>
      </c>
      <c r="F33" s="90" t="e">
        <f t="shared" si="9"/>
        <v>#VALUE!</v>
      </c>
      <c r="G33" s="90" t="e">
        <f t="shared" si="9"/>
        <v>#VALUE!</v>
      </c>
      <c r="H33" s="90" t="e">
        <f t="shared" si="9"/>
        <v>#VALUE!</v>
      </c>
      <c r="I33" s="92" t="e">
        <f t="shared" si="9"/>
        <v>#VALUE!</v>
      </c>
    </row>
    <row r="34" spans="1:9" ht="18" customHeight="1" thickBot="1">
      <c r="A34" s="76" t="s">
        <v>54</v>
      </c>
      <c r="B34" s="93"/>
      <c r="C34" s="93"/>
      <c r="D34" s="93"/>
      <c r="E34" s="93"/>
      <c r="F34" s="93"/>
      <c r="G34" s="93"/>
      <c r="H34" s="93"/>
      <c r="I34" s="93"/>
    </row>
    <row r="35" spans="1:9" ht="16">
      <c r="A35" s="29" t="s">
        <v>45</v>
      </c>
      <c r="B35" s="11" t="s">
        <v>17</v>
      </c>
      <c r="C35" s="1"/>
      <c r="D35" s="1"/>
      <c r="E35" s="1"/>
      <c r="F35" s="1"/>
      <c r="G35" s="1"/>
      <c r="H35" s="1"/>
      <c r="I35" s="4"/>
    </row>
    <row r="36" spans="1:9" ht="16">
      <c r="A36" s="5" t="s">
        <v>14</v>
      </c>
      <c r="B36" s="11" t="s">
        <v>21</v>
      </c>
      <c r="C36" s="1"/>
      <c r="D36" s="1"/>
      <c r="E36" s="1"/>
      <c r="F36" s="1"/>
      <c r="G36" s="1"/>
      <c r="H36" s="1"/>
      <c r="I36" s="4"/>
    </row>
    <row r="37" spans="1:9" ht="16">
      <c r="A37" s="6" t="s">
        <v>25</v>
      </c>
      <c r="B37" s="11" t="s">
        <v>15</v>
      </c>
      <c r="C37" s="1"/>
      <c r="D37" s="1"/>
      <c r="E37" s="1"/>
      <c r="F37" s="1"/>
      <c r="G37" s="1"/>
      <c r="H37" s="1"/>
      <c r="I37" s="4"/>
    </row>
    <row r="38" spans="1:9" ht="16">
      <c r="A38" s="28" t="s">
        <v>22</v>
      </c>
      <c r="B38" s="1" t="s">
        <v>18</v>
      </c>
      <c r="C38" s="1"/>
      <c r="D38" s="1"/>
      <c r="E38" s="1"/>
      <c r="F38" s="1"/>
      <c r="G38" s="1"/>
      <c r="H38" s="1"/>
      <c r="I38" s="4"/>
    </row>
    <row r="39" spans="1:9" ht="16">
      <c r="A39" s="28"/>
      <c r="B39" s="1" t="s">
        <v>19</v>
      </c>
      <c r="C39" s="1"/>
      <c r="D39" s="1"/>
      <c r="E39" s="1"/>
      <c r="F39" s="1"/>
      <c r="G39" s="1"/>
      <c r="H39" s="1"/>
      <c r="I39" s="4"/>
    </row>
    <row r="40" spans="1:9" ht="16">
      <c r="A40" s="29" t="s">
        <v>23</v>
      </c>
      <c r="B40" s="1" t="s">
        <v>20</v>
      </c>
      <c r="C40" s="1"/>
      <c r="D40" s="1"/>
      <c r="E40" s="1"/>
      <c r="F40" s="1"/>
      <c r="G40" s="1"/>
      <c r="H40" s="1"/>
      <c r="I40" s="4"/>
    </row>
    <row r="41" spans="1:9" ht="16" thickBot="1">
      <c r="A41" s="30" t="s">
        <v>26</v>
      </c>
      <c r="B41" s="7" t="s">
        <v>27</v>
      </c>
      <c r="C41" s="7"/>
      <c r="D41" s="7"/>
      <c r="E41" s="7"/>
      <c r="F41" s="7"/>
      <c r="G41" s="7"/>
      <c r="H41" s="7"/>
      <c r="I41" s="8"/>
    </row>
  </sheetData>
  <phoneticPr fontId="2" type="noConversion"/>
  <printOptions horizontalCentered="1" vertic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電波涵蓋圖</vt:lpstr>
    </vt:vector>
  </TitlesOfParts>
  <Company>交通部電信總局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附表三　預估電波涵蓋區域表</dc:title>
  <dc:creator>電信總局</dc:creator>
  <cp:lastModifiedBy>Microsoft Office User</cp:lastModifiedBy>
  <cp:lastPrinted>2018-07-27T00:37:08Z</cp:lastPrinted>
  <dcterms:created xsi:type="dcterms:W3CDTF">2001-11-05T07:22:59Z</dcterms:created>
  <dcterms:modified xsi:type="dcterms:W3CDTF">2019-05-07T05:23:57Z</dcterms:modified>
</cp:coreProperties>
</file>