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gr\Box\Data\Enzymes\"/>
    </mc:Choice>
  </mc:AlternateContent>
  <xr:revisionPtr revIDLastSave="0" documentId="13_ncr:1_{9E27D692-208B-460F-8D9C-4CA5EFE17758}" xr6:coauthVersionLast="47" xr6:coauthVersionMax="47" xr10:uidLastSave="{00000000-0000-0000-0000-000000000000}"/>
  <bookViews>
    <workbookView xWindow="38280" yWindow="-120" windowWidth="29040" windowHeight="15840" activeTab="2" xr2:uid="{08CD137E-6EF7-F14A-AB59-FD2F80903617}"/>
  </bookViews>
  <sheets>
    <sheet name="PPO" sheetId="1" r:id="rId1"/>
    <sheet name="PER" sheetId="2" r:id="rId2"/>
    <sheet name="BG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5" l="1"/>
  <c r="Q8" i="5"/>
  <c r="Q7" i="5"/>
  <c r="U7" i="5"/>
  <c r="X7" i="5"/>
  <c r="Y7" i="5" s="1"/>
  <c r="T8" i="5"/>
  <c r="S8" i="5" s="1"/>
  <c r="N7" i="5"/>
  <c r="R7" i="5"/>
  <c r="T7" i="5"/>
  <c r="S7" i="5" s="1"/>
  <c r="N8" i="5"/>
  <c r="R8" i="5"/>
  <c r="U8" i="5"/>
  <c r="X8" i="5"/>
  <c r="Y8" i="5" s="1"/>
  <c r="N9" i="5"/>
  <c r="R9" i="5"/>
  <c r="T9" i="5"/>
  <c r="W9" i="5" s="1"/>
  <c r="U9" i="5"/>
  <c r="X9" i="5"/>
  <c r="Y9" i="5" s="1"/>
  <c r="B15" i="5"/>
  <c r="C15" i="5"/>
  <c r="D15" i="5"/>
  <c r="E15" i="5"/>
  <c r="F15" i="5"/>
  <c r="G15" i="5"/>
  <c r="H15" i="5"/>
  <c r="I15" i="5"/>
  <c r="J15" i="5"/>
  <c r="K15" i="5"/>
  <c r="L15" i="5"/>
  <c r="M15" i="5"/>
  <c r="B16" i="5"/>
  <c r="C16" i="5"/>
  <c r="D16" i="5"/>
  <c r="E16" i="5"/>
  <c r="F16" i="5"/>
  <c r="G16" i="5"/>
  <c r="H16" i="5"/>
  <c r="I16" i="5"/>
  <c r="J16" i="5"/>
  <c r="K16" i="5"/>
  <c r="L16" i="5"/>
  <c r="M16" i="5"/>
  <c r="G17" i="5" l="1"/>
  <c r="K18" i="5"/>
  <c r="C18" i="5"/>
  <c r="F17" i="5"/>
  <c r="B18" i="5"/>
  <c r="W8" i="5"/>
  <c r="Z8" i="5" s="1"/>
  <c r="Z9" i="5"/>
  <c r="V7" i="5"/>
  <c r="L18" i="5"/>
  <c r="S9" i="5"/>
  <c r="V9" i="5" s="1"/>
  <c r="AB9" i="5" s="1"/>
  <c r="M17" i="5"/>
  <c r="I18" i="5"/>
  <c r="L17" i="5"/>
  <c r="D17" i="5"/>
  <c r="H18" i="5"/>
  <c r="W7" i="5"/>
  <c r="Z7" i="5" s="1"/>
  <c r="V8" i="5"/>
  <c r="E17" i="5"/>
  <c r="K17" i="5"/>
  <c r="G18" i="5"/>
  <c r="J17" i="5"/>
  <c r="E18" i="5"/>
  <c r="C17" i="5"/>
  <c r="B17" i="5"/>
  <c r="F18" i="5"/>
  <c r="I17" i="5"/>
  <c r="M18" i="5"/>
  <c r="H17" i="5"/>
  <c r="D18" i="5"/>
  <c r="J18" i="5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M19" i="2" s="1"/>
  <c r="L16" i="2"/>
  <c r="L18" i="2" s="1"/>
  <c r="K16" i="2"/>
  <c r="K19" i="2" s="1"/>
  <c r="J16" i="2"/>
  <c r="I16" i="2"/>
  <c r="I18" i="2" s="1"/>
  <c r="H16" i="2"/>
  <c r="H18" i="2" s="1"/>
  <c r="G16" i="2"/>
  <c r="F16" i="2"/>
  <c r="F18" i="2" s="1"/>
  <c r="E16" i="2"/>
  <c r="E19" i="2" s="1"/>
  <c r="D16" i="2"/>
  <c r="D19" i="2" s="1"/>
  <c r="C16" i="2"/>
  <c r="C18" i="2" s="1"/>
  <c r="B16" i="2"/>
  <c r="U10" i="2"/>
  <c r="T10" i="2"/>
  <c r="V10" i="2" s="1"/>
  <c r="S10" i="2"/>
  <c r="U9" i="2"/>
  <c r="T9" i="2"/>
  <c r="V9" i="2" s="1"/>
  <c r="W9" i="2" s="1"/>
  <c r="S9" i="2"/>
  <c r="U8" i="2"/>
  <c r="T8" i="2"/>
  <c r="V8" i="2" s="1"/>
  <c r="S8" i="2"/>
  <c r="AB8" i="5" l="1"/>
  <c r="AB7" i="5"/>
  <c r="W8" i="2"/>
  <c r="R8" i="2" s="1"/>
  <c r="G19" i="2"/>
  <c r="R9" i="2"/>
  <c r="B19" i="2"/>
  <c r="J18" i="2"/>
  <c r="F19" i="2"/>
  <c r="H19" i="2"/>
  <c r="I19" i="2"/>
  <c r="G18" i="2"/>
  <c r="W10" i="2"/>
  <c r="R10" i="2" s="1"/>
  <c r="B18" i="2"/>
  <c r="J19" i="2"/>
  <c r="K18" i="2"/>
  <c r="D18" i="2"/>
  <c r="C19" i="2"/>
  <c r="E18" i="2"/>
  <c r="L19" i="2"/>
  <c r="M18" i="2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L19" i="1" s="1"/>
  <c r="K16" i="1"/>
  <c r="J16" i="1"/>
  <c r="I16" i="1"/>
  <c r="H16" i="1"/>
  <c r="G16" i="1"/>
  <c r="F16" i="1"/>
  <c r="E16" i="1"/>
  <c r="D16" i="1"/>
  <c r="D19" i="1" s="1"/>
  <c r="C16" i="1"/>
  <c r="B16" i="1"/>
  <c r="U10" i="1"/>
  <c r="T10" i="1"/>
  <c r="V10" i="1" s="1"/>
  <c r="S10" i="1"/>
  <c r="P10" i="1"/>
  <c r="U9" i="1"/>
  <c r="T9" i="1"/>
  <c r="V9" i="1" s="1"/>
  <c r="S9" i="1"/>
  <c r="P9" i="1"/>
  <c r="U8" i="1"/>
  <c r="T8" i="1"/>
  <c r="V8" i="1" s="1"/>
  <c r="S8" i="1"/>
  <c r="P8" i="1"/>
  <c r="M19" i="1" l="1"/>
  <c r="E19" i="1"/>
  <c r="W8" i="1"/>
  <c r="R8" i="1" s="1"/>
  <c r="B19" i="1"/>
  <c r="C19" i="1"/>
  <c r="F18" i="1"/>
  <c r="W10" i="1"/>
  <c r="R10" i="1" s="1"/>
  <c r="H18" i="1"/>
  <c r="J19" i="1"/>
  <c r="K19" i="1"/>
  <c r="G18" i="1"/>
  <c r="I18" i="1"/>
  <c r="W9" i="1"/>
  <c r="R9" i="1" s="1"/>
  <c r="B18" i="1"/>
  <c r="J18" i="1"/>
  <c r="F19" i="1"/>
  <c r="C18" i="1"/>
  <c r="K18" i="1"/>
  <c r="G19" i="1"/>
  <c r="D18" i="1"/>
  <c r="L18" i="1"/>
  <c r="H19" i="1"/>
  <c r="E18" i="1"/>
  <c r="M18" i="1"/>
  <c r="I19" i="1"/>
</calcChain>
</file>

<file path=xl/sharedStrings.xml><?xml version="1.0" encoding="utf-8"?>
<sst xmlns="http://schemas.openxmlformats.org/spreadsheetml/2006/main" count="133" uniqueCount="46">
  <si>
    <t>Phenol Oxidase</t>
  </si>
  <si>
    <t>Time</t>
  </si>
  <si>
    <t>PLATE</t>
  </si>
  <si>
    <t>Sample</t>
  </si>
  <si>
    <t>Grams</t>
  </si>
  <si>
    <t>%Moist</t>
  </si>
  <si>
    <t>Activity</t>
  </si>
  <si>
    <t>OD</t>
  </si>
  <si>
    <t>Incub</t>
  </si>
  <si>
    <t>D1</t>
  </si>
  <si>
    <t>Plate</t>
  </si>
  <si>
    <t>Rep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</si>
  <si>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</si>
  <si>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</si>
  <si>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</si>
  <si>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</si>
  <si>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Soil blk</t>
  </si>
  <si>
    <t>Final</t>
  </si>
  <si>
    <t>Time,h</t>
  </si>
  <si>
    <t>PPO</t>
  </si>
  <si>
    <t>A1</t>
  </si>
  <si>
    <t>A2</t>
  </si>
  <si>
    <t>A3</t>
  </si>
  <si>
    <t>Average</t>
  </si>
  <si>
    <t>2* std dev</t>
  </si>
  <si>
    <t>avg-2stdev</t>
  </si>
  <si>
    <t>avg+2stdev</t>
  </si>
  <si>
    <t>Peroxidase</t>
  </si>
  <si>
    <t>PER</t>
  </si>
  <si>
    <t>Std</t>
  </si>
  <si>
    <t>Sub</t>
  </si>
  <si>
    <t>B-Glucosidase</t>
  </si>
  <si>
    <t>B1</t>
  </si>
  <si>
    <t xml:space="preserve"> (nmol/h/ml)</t>
  </si>
  <si>
    <t>Coeff</t>
  </si>
  <si>
    <t>Stand</t>
  </si>
  <si>
    <t>Quench</t>
  </si>
  <si>
    <t>D Fluor</t>
  </si>
  <si>
    <t>Control</t>
  </si>
  <si>
    <t>Range</t>
  </si>
  <si>
    <t>Emiss</t>
  </si>
  <si>
    <t>Ref</t>
  </si>
  <si>
    <t>Mean</t>
  </si>
  <si>
    <t>Neg</t>
  </si>
  <si>
    <t>Soil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</si>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</sst>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2"/>
      <name val="Symbol"/>
      <family val="1"/>
      <charset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/>
    </xf>
    <xf numFmtId="0" fontId="10" fillId="0" borderId="0" xfId="0" applyFont="1"/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4"/>
    <xf numFmtId="0" fontId="5" fillId="0" borderId="0" xfId="4" applyFont="1"/>
    <xf numFmtId="2" fontId="5" fillId="0" borderId="0" xfId="4" applyNumberFormat="1" applyFont="1" applyAlignment="1">
      <alignment horizontal="center"/>
    </xf>
    <xf numFmtId="0" fontId="5" fillId="0" borderId="0" xfId="4" applyFont="1" applyAlignment="1">
      <alignment horizontal="center"/>
    </xf>
    <xf numFmtId="164" fontId="6" fillId="0" borderId="0" xfId="5" applyNumberFormat="1" applyFont="1" applyFill="1" applyAlignment="1">
      <alignment horizontal="center"/>
    </xf>
    <xf numFmtId="2" fontId="6" fillId="0" borderId="0" xfId="4" applyNumberFormat="1" applyFont="1" applyAlignment="1">
      <alignment horizontal="center"/>
    </xf>
    <xf numFmtId="0" fontId="6" fillId="0" borderId="0" xfId="4" applyFont="1" applyAlignment="1">
      <alignment horizontal="center"/>
    </xf>
    <xf numFmtId="0" fontId="6" fillId="0" borderId="0" xfId="4" applyFont="1" applyAlignment="1">
      <alignment horizontal="left"/>
    </xf>
    <xf numFmtId="0" fontId="5" fillId="0" borderId="0" xfId="4" applyFont="1" applyAlignment="1">
      <alignment horizontal="right"/>
    </xf>
    <xf numFmtId="0" fontId="5" fillId="0" borderId="0" xfId="4" applyFont="1" applyAlignment="1">
      <alignment horizontal="left"/>
    </xf>
    <xf numFmtId="2" fontId="6" fillId="0" borderId="0" xfId="4" applyNumberFormat="1" applyFont="1"/>
    <xf numFmtId="0" fontId="6" fillId="0" borderId="0" xfId="4" applyFont="1" applyAlignment="1">
      <alignment horizontal="right"/>
    </xf>
    <xf numFmtId="0" fontId="10" fillId="0" borderId="0" xfId="4" applyFont="1"/>
    <xf numFmtId="164" fontId="6" fillId="0" borderId="0" xfId="5" applyNumberFormat="1" applyFont="1" applyAlignment="1">
      <alignment horizontal="center"/>
    </xf>
    <xf numFmtId="0" fontId="6" fillId="0" borderId="5" xfId="4" applyFont="1" applyBorder="1" applyAlignment="1">
      <alignment horizontal="right"/>
    </xf>
    <xf numFmtId="0" fontId="6" fillId="0" borderId="3" xfId="4" applyFont="1" applyBorder="1" applyAlignment="1">
      <alignment horizontal="right"/>
    </xf>
    <xf numFmtId="0" fontId="5" fillId="0" borderId="1" xfId="4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4" fillId="0" borderId="0" xfId="4" applyFont="1" applyAlignment="1">
      <alignment horizontal="left"/>
    </xf>
    <xf numFmtId="0" fontId="11" fillId="0" borderId="0" xfId="0" applyFont="1"/>
  </cellXfs>
  <cellStyles count="6">
    <cellStyle name="Normal" xfId="0" builtinId="0"/>
    <cellStyle name="Normal 2" xfId="2" xr:uid="{4EA4ECCE-1A39-4F98-A350-809AA529E507}"/>
    <cellStyle name="Normal 3" xfId="4" xr:uid="{4179AF64-0831-4392-A09F-1713501526C4}"/>
    <cellStyle name="Percent" xfId="1" builtinId="5"/>
    <cellStyle name="Percent 2" xfId="3" xr:uid="{4B072095-7607-49A5-AF3B-5710879B7EA9}"/>
    <cellStyle name="Percent 3" xfId="5" xr:uid="{B5EC7F67-82A1-421D-8D18-DF2FF6CAF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B4CD-E595-DA4F-86CA-4A7D1B11DFCA}">
  <dimension ref="A1:X19"/>
  <sheetViews>
    <sheetView topLeftCell="A3" workbookViewId="0">
      <selection activeCell="L6" sqref="L6"/>
    </sheetView>
  </sheetViews>
  <sheetFormatPr defaultColWidth="8.875" defaultRowHeight="15.75" x14ac:dyDescent="0.25"/>
  <cols>
    <col min="14" max="14" width="14.125" customWidth="1"/>
    <col min="16" max="16" width="14.125" customWidth="1"/>
    <col min="19" max="19" width="13.125" customWidth="1"/>
    <col min="20" max="20" width="11.125" customWidth="1"/>
  </cols>
  <sheetData>
    <row r="1" spans="1:24" ht="30" x14ac:dyDescent="0.4">
      <c r="B1" s="1" t="s">
        <v>0</v>
      </c>
    </row>
    <row r="3" spans="1:24" s="2" customFormat="1" x14ac:dyDescent="0.25">
      <c r="B3" s="3"/>
      <c r="C3" s="3"/>
      <c r="D3" s="3"/>
      <c r="E3" s="4"/>
      <c r="F3" s="5"/>
      <c r="G3" s="5"/>
      <c r="H3" s="5"/>
      <c r="I3" s="5"/>
      <c r="J3" s="5"/>
      <c r="K3" s="5"/>
      <c r="L3" s="5"/>
      <c r="M3" s="6"/>
      <c r="N3" s="4"/>
      <c r="O3" s="4"/>
      <c r="P3" s="7"/>
      <c r="R3" s="8"/>
      <c r="S3" s="8"/>
      <c r="T3" s="8"/>
      <c r="U3" s="8"/>
      <c r="V3" s="8"/>
      <c r="X3" s="8"/>
    </row>
    <row r="4" spans="1:24" s="2" customFormat="1" x14ac:dyDescent="0.25">
      <c r="B4" s="3"/>
      <c r="C4" s="3"/>
      <c r="D4" s="3"/>
      <c r="E4" s="4"/>
      <c r="F4" s="5"/>
      <c r="G4" s="5"/>
      <c r="H4" s="5"/>
      <c r="I4" s="5"/>
      <c r="J4" s="5"/>
      <c r="K4" s="5"/>
      <c r="L4" s="5"/>
      <c r="M4" s="6"/>
      <c r="O4" s="4"/>
      <c r="P4" s="4"/>
      <c r="Q4" s="7"/>
      <c r="R4" s="9"/>
      <c r="T4" s="8"/>
      <c r="U4" s="8"/>
      <c r="V4" s="8"/>
      <c r="X4" s="8"/>
    </row>
    <row r="5" spans="1:24" s="2" customFormat="1" x14ac:dyDescent="0.25">
      <c r="B5" s="4" t="s">
        <v>1</v>
      </c>
      <c r="C5" s="4" t="s">
        <v>2</v>
      </c>
      <c r="D5" s="4"/>
      <c r="E5" s="10" t="s">
        <v>3</v>
      </c>
      <c r="F5" s="4" t="s">
        <v>4</v>
      </c>
      <c r="G5" s="4" t="s">
        <v>5</v>
      </c>
      <c r="H5" s="10" t="s">
        <v>3</v>
      </c>
      <c r="I5" s="4" t="s">
        <v>4</v>
      </c>
      <c r="J5" s="11" t="s">
        <v>5</v>
      </c>
      <c r="K5" s="4" t="s">
        <v>3</v>
      </c>
      <c r="L5" s="4" t="s">
        <v>4</v>
      </c>
      <c r="M5" s="4" t="s">
        <v>5</v>
      </c>
      <c r="O5" s="4"/>
      <c r="P5" s="4"/>
      <c r="Q5" s="4"/>
      <c r="R5" s="7" t="s">
        <v>6</v>
      </c>
      <c r="S5" s="9"/>
      <c r="T5" s="8" t="s">
        <v>7</v>
      </c>
      <c r="U5" s="8" t="s">
        <v>7</v>
      </c>
      <c r="V5" s="8" t="s">
        <v>7</v>
      </c>
      <c r="W5" s="8" t="s">
        <v>7</v>
      </c>
      <c r="X5" s="3" t="s">
        <v>8</v>
      </c>
    </row>
    <row r="6" spans="1:24" s="2" customFormat="1" x14ac:dyDescent="0.25">
      <c r="B6" s="4">
        <v>1</v>
      </c>
      <c r="C6" s="4" t="s">
        <v>9</v>
      </c>
      <c r="D6" s="4"/>
      <c r="E6" s="12"/>
      <c r="F6" s="12"/>
      <c r="G6" s="12"/>
      <c r="H6" s="12"/>
      <c r="I6" s="12"/>
      <c r="J6" s="12"/>
      <c r="K6" s="12"/>
      <c r="L6" s="12"/>
      <c r="M6" s="12"/>
      <c r="N6" s="3"/>
      <c r="O6" s="4" t="s">
        <v>3</v>
      </c>
      <c r="P6" s="4" t="s">
        <v>10</v>
      </c>
      <c r="Q6" s="4" t="s">
        <v>11</v>
      </c>
      <c r="R6" s="7" t="s">
        <v>12</v>
      </c>
      <c r="S6" s="9" t="s">
        <v>13</v>
      </c>
      <c r="T6" s="8" t="s">
        <v>14</v>
      </c>
      <c r="U6" s="8" t="s">
        <v>15</v>
      </c>
      <c r="V6" s="8" t="s">
        <v>16</v>
      </c>
      <c r="W6" s="8" t="s">
        <v>17</v>
      </c>
      <c r="X6" s="3" t="s">
        <v>18</v>
      </c>
    </row>
    <row r="7" spans="1:24" s="2" customFormat="1" x14ac:dyDescent="0.25">
      <c r="B7" s="13">
        <v>1</v>
      </c>
      <c r="C7" s="13">
        <v>2</v>
      </c>
      <c r="D7" s="13">
        <v>3</v>
      </c>
      <c r="E7" s="14">
        <v>4</v>
      </c>
      <c r="F7" s="13">
        <v>5</v>
      </c>
      <c r="G7" s="13">
        <v>6</v>
      </c>
      <c r="H7" s="14">
        <v>7</v>
      </c>
      <c r="I7" s="13">
        <v>8</v>
      </c>
      <c r="J7" s="15">
        <v>9</v>
      </c>
      <c r="K7" s="16">
        <v>10</v>
      </c>
      <c r="L7" s="13">
        <v>11</v>
      </c>
      <c r="M7" s="13">
        <v>12</v>
      </c>
      <c r="N7" s="3"/>
      <c r="O7" s="4"/>
      <c r="P7" s="4"/>
      <c r="Q7" s="7"/>
      <c r="R7" s="9"/>
      <c r="T7" s="8"/>
      <c r="U7" s="8"/>
      <c r="V7" s="8"/>
    </row>
    <row r="8" spans="1:24" s="2" customFormat="1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4" t="s">
        <v>19</v>
      </c>
      <c r="O8" s="3" t="s">
        <v>20</v>
      </c>
      <c r="P8" s="4" t="str">
        <f>C6</f>
        <v>D1</v>
      </c>
      <c r="Q8" s="4">
        <v>1</v>
      </c>
      <c r="R8" s="7" t="e">
        <f>(W8*125)/(7.9*X8*0.2*(F6*(1-S8)))</f>
        <v>#DIV/0!</v>
      </c>
      <c r="S8" s="9">
        <f>G6</f>
        <v>0</v>
      </c>
      <c r="T8" s="8" t="e">
        <f>AVERAGE(B8:B15)</f>
        <v>#DIV/0!</v>
      </c>
      <c r="U8" s="8" t="e">
        <f>AVERAGE(F8:G15)</f>
        <v>#DIV/0!</v>
      </c>
      <c r="V8" s="8" t="e">
        <f>AVERAGE(E8:E15)-T8</f>
        <v>#DIV/0!</v>
      </c>
      <c r="W8" s="8" t="e">
        <f>IF((U8-V8)&lt;0,0,(U8-V8))</f>
        <v>#DIV/0!</v>
      </c>
      <c r="X8" s="3">
        <v>18.5</v>
      </c>
    </row>
    <row r="9" spans="1:24" s="2" customFormat="1" x14ac:dyDescent="0.25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3" t="s">
        <v>0</v>
      </c>
      <c r="O9" s="3" t="s">
        <v>21</v>
      </c>
      <c r="P9" s="4" t="str">
        <f>C6</f>
        <v>D1</v>
      </c>
      <c r="Q9" s="4">
        <v>1</v>
      </c>
      <c r="R9" s="7" t="e">
        <f>(W9*125)/(7.9*X9*0.2*(I6*(1-S9)))</f>
        <v>#DIV/0!</v>
      </c>
      <c r="S9" s="18">
        <f>J6</f>
        <v>0</v>
      </c>
      <c r="T9" s="8" t="e">
        <f>AVERAGE(B8:B15)</f>
        <v>#DIV/0!</v>
      </c>
      <c r="U9" s="8" t="e">
        <f>AVERAGE(I8:J15)</f>
        <v>#DIV/0!</v>
      </c>
      <c r="V9" s="8" t="e">
        <f>AVERAGE(H8:H15)-T9</f>
        <v>#DIV/0!</v>
      </c>
      <c r="W9" s="8" t="e">
        <f>IF((U9-V9)&lt;0,0,(U9-V9))</f>
        <v>#DIV/0!</v>
      </c>
      <c r="X9" s="3">
        <v>18.5</v>
      </c>
    </row>
    <row r="10" spans="1:24" s="2" customFormat="1" x14ac:dyDescent="0.25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  <c r="N10" s="3"/>
      <c r="O10" s="3" t="s">
        <v>22</v>
      </c>
      <c r="P10" s="4" t="str">
        <f>C6</f>
        <v>D1</v>
      </c>
      <c r="Q10" s="4">
        <v>1</v>
      </c>
      <c r="R10" s="7" t="e">
        <f>(W10*125)/(7.9*X10*0.2*(L6*(1-S10)))</f>
        <v>#DIV/0!</v>
      </c>
      <c r="S10" s="9">
        <f>M6</f>
        <v>0</v>
      </c>
      <c r="T10" s="8" t="e">
        <f>AVERAGE(B8:B15)</f>
        <v>#DIV/0!</v>
      </c>
      <c r="U10" s="8" t="e">
        <f>AVERAGE(L8:M15)</f>
        <v>#DIV/0!</v>
      </c>
      <c r="V10" s="8" t="e">
        <f>AVERAGE(K8:K15)-T10</f>
        <v>#DIV/0!</v>
      </c>
      <c r="W10" s="8" t="e">
        <f>IF((U10-V10)&lt;0,0,(U10-V10))</f>
        <v>#DIV/0!</v>
      </c>
      <c r="X10" s="3">
        <v>18.5</v>
      </c>
    </row>
    <row r="11" spans="1:24" s="2" customFormat="1" x14ac:dyDescent="0.25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</row>
    <row r="12" spans="1:24" s="2" customFormat="1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</row>
    <row r="13" spans="1:24" s="2" customFormat="1" x14ac:dyDescent="0.25"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</row>
    <row r="14" spans="1:24" s="2" customFormat="1" x14ac:dyDescent="0.25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</row>
    <row r="15" spans="1:24" s="2" customFormat="1" x14ac:dyDescent="0.25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</row>
    <row r="16" spans="1:24" x14ac:dyDescent="0.25">
      <c r="A16" t="s">
        <v>23</v>
      </c>
      <c r="B16" t="e">
        <f t="shared" ref="B16:M16" si="0">AVERAGE(B8:B15)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>AVERAGE(J8:J15)</f>
        <v>#DIV/0!</v>
      </c>
      <c r="K16" t="e">
        <f t="shared" si="0"/>
        <v>#DIV/0!</v>
      </c>
      <c r="L16" t="e">
        <f t="shared" si="0"/>
        <v>#DIV/0!</v>
      </c>
      <c r="M16" t="e">
        <f t="shared" si="0"/>
        <v>#DIV/0!</v>
      </c>
      <c r="T16" s="8"/>
    </row>
    <row r="17" spans="1:13" x14ac:dyDescent="0.25">
      <c r="A17" t="s">
        <v>24</v>
      </c>
      <c r="B17" t="e">
        <f t="shared" ref="B17:M17" si="1">2*(STDEV(B8:B15))</f>
        <v>#DIV/0!</v>
      </c>
      <c r="C17" t="e">
        <f t="shared" si="1"/>
        <v>#DIV/0!</v>
      </c>
      <c r="D17" t="e">
        <f t="shared" si="1"/>
        <v>#DIV/0!</v>
      </c>
      <c r="E17" t="e">
        <f t="shared" si="1"/>
        <v>#DIV/0!</v>
      </c>
      <c r="F17" t="e">
        <f t="shared" si="1"/>
        <v>#DIV/0!</v>
      </c>
      <c r="G17" t="e">
        <f t="shared" si="1"/>
        <v>#DIV/0!</v>
      </c>
      <c r="H17" t="e">
        <f t="shared" si="1"/>
        <v>#DIV/0!</v>
      </c>
      <c r="I17" t="e">
        <f t="shared" si="1"/>
        <v>#DIV/0!</v>
      </c>
      <c r="J17" t="e">
        <f>2*(STDEV(J8:J15))</f>
        <v>#DIV/0!</v>
      </c>
      <c r="K17" t="e">
        <f t="shared" si="1"/>
        <v>#DIV/0!</v>
      </c>
      <c r="L17" t="e">
        <f t="shared" si="1"/>
        <v>#DIV/0!</v>
      </c>
      <c r="M17" t="e">
        <f t="shared" si="1"/>
        <v>#DIV/0!</v>
      </c>
    </row>
    <row r="18" spans="1:13" x14ac:dyDescent="0.25">
      <c r="A18" t="s">
        <v>25</v>
      </c>
      <c r="B18" s="19" t="e">
        <f t="shared" ref="B18:M18" si="2">B16-B17</f>
        <v>#DIV/0!</v>
      </c>
      <c r="C18" s="19" t="e">
        <f t="shared" si="2"/>
        <v>#DIV/0!</v>
      </c>
      <c r="D18" s="19" t="e">
        <f t="shared" si="2"/>
        <v>#DIV/0!</v>
      </c>
      <c r="E18" s="19" t="e">
        <f t="shared" si="2"/>
        <v>#DIV/0!</v>
      </c>
      <c r="F18" s="19" t="e">
        <f t="shared" si="2"/>
        <v>#DIV/0!</v>
      </c>
      <c r="G18" s="19" t="e">
        <f t="shared" si="2"/>
        <v>#DIV/0!</v>
      </c>
      <c r="H18" s="19" t="e">
        <f t="shared" si="2"/>
        <v>#DIV/0!</v>
      </c>
      <c r="I18" s="19" t="e">
        <f t="shared" si="2"/>
        <v>#DIV/0!</v>
      </c>
      <c r="J18" s="19" t="e">
        <f>J16-J17</f>
        <v>#DIV/0!</v>
      </c>
      <c r="K18" s="19" t="e">
        <f>K16-K17</f>
        <v>#DIV/0!</v>
      </c>
      <c r="L18" s="19" t="e">
        <f t="shared" si="2"/>
        <v>#DIV/0!</v>
      </c>
      <c r="M18" s="19" t="e">
        <f t="shared" si="2"/>
        <v>#DIV/0!</v>
      </c>
    </row>
    <row r="19" spans="1:13" x14ac:dyDescent="0.25">
      <c r="A19" t="s">
        <v>26</v>
      </c>
      <c r="B19" t="e">
        <f t="shared" ref="B19:M19" si="3">B16+B17</f>
        <v>#DIV/0!</v>
      </c>
      <c r="C19" t="e">
        <f t="shared" si="3"/>
        <v>#DIV/0!</v>
      </c>
      <c r="D19" t="e">
        <f t="shared" si="3"/>
        <v>#DIV/0!</v>
      </c>
      <c r="E19" t="e">
        <f t="shared" si="3"/>
        <v>#DIV/0!</v>
      </c>
      <c r="F19" t="e">
        <f t="shared" si="3"/>
        <v>#DIV/0!</v>
      </c>
      <c r="G19" t="e">
        <f t="shared" si="3"/>
        <v>#DIV/0!</v>
      </c>
      <c r="H19" t="e">
        <f t="shared" si="3"/>
        <v>#DIV/0!</v>
      </c>
      <c r="I19" t="e">
        <f t="shared" si="3"/>
        <v>#DIV/0!</v>
      </c>
      <c r="J19" t="e">
        <f>J16+J17</f>
        <v>#DIV/0!</v>
      </c>
      <c r="K19" t="e">
        <f t="shared" si="3"/>
        <v>#DIV/0!</v>
      </c>
      <c r="L19" t="e">
        <f t="shared" si="3"/>
        <v>#DIV/0!</v>
      </c>
      <c r="M19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E700-885A-BA40-B702-01983EBFA937}">
  <dimension ref="A1:X19"/>
  <sheetViews>
    <sheetView workbookViewId="0">
      <selection activeCell="Q5" sqref="Q5"/>
    </sheetView>
  </sheetViews>
  <sheetFormatPr defaultColWidth="8.875" defaultRowHeight="15.75" x14ac:dyDescent="0.25"/>
  <cols>
    <col min="14" max="14" width="13.875" customWidth="1"/>
    <col min="16" max="16" width="14.125" customWidth="1"/>
    <col min="19" max="19" width="13.125" customWidth="1"/>
    <col min="20" max="20" width="11.125" customWidth="1"/>
  </cols>
  <sheetData>
    <row r="1" spans="1:24" ht="30" x14ac:dyDescent="0.4">
      <c r="B1" s="1" t="s">
        <v>27</v>
      </c>
    </row>
    <row r="3" spans="1:24" s="2" customFormat="1" x14ac:dyDescent="0.25">
      <c r="B3" s="3"/>
      <c r="C3" s="3"/>
      <c r="D3" s="3"/>
      <c r="E3" s="4"/>
      <c r="F3" s="5"/>
      <c r="G3" s="5"/>
      <c r="H3" s="5"/>
      <c r="I3" s="5"/>
      <c r="J3" s="5"/>
      <c r="K3" s="5"/>
      <c r="L3" s="5"/>
      <c r="M3" s="6"/>
      <c r="N3" s="4"/>
      <c r="O3" s="4"/>
      <c r="P3" s="7"/>
      <c r="R3" s="8"/>
      <c r="S3" s="8"/>
      <c r="T3" s="8"/>
      <c r="U3" s="8"/>
      <c r="V3" s="8"/>
      <c r="X3" s="8"/>
    </row>
    <row r="4" spans="1:24" s="2" customFormat="1" x14ac:dyDescent="0.25">
      <c r="B4" s="3"/>
      <c r="C4" s="3"/>
      <c r="D4" s="3"/>
      <c r="E4" s="4"/>
      <c r="F4" s="5"/>
      <c r="G4" s="5"/>
      <c r="H4" s="5"/>
      <c r="I4" s="5"/>
      <c r="J4" s="5"/>
      <c r="K4" s="5"/>
      <c r="L4" s="5"/>
      <c r="M4" s="6"/>
      <c r="O4" s="4"/>
      <c r="P4" s="4"/>
      <c r="Q4" s="7"/>
      <c r="R4" s="9"/>
      <c r="T4" s="8"/>
      <c r="U4" s="8"/>
      <c r="V4" s="8"/>
      <c r="X4" s="8"/>
    </row>
    <row r="5" spans="1:24" s="2" customFormat="1" x14ac:dyDescent="0.25">
      <c r="B5" s="4" t="s">
        <v>1</v>
      </c>
      <c r="C5" s="4" t="s">
        <v>10</v>
      </c>
      <c r="D5" s="4"/>
      <c r="E5" s="10" t="s">
        <v>3</v>
      </c>
      <c r="F5" s="4" t="s">
        <v>4</v>
      </c>
      <c r="G5" s="4" t="s">
        <v>5</v>
      </c>
      <c r="H5" s="10" t="s">
        <v>3</v>
      </c>
      <c r="I5" s="4" t="s">
        <v>4</v>
      </c>
      <c r="J5" s="11" t="s">
        <v>5</v>
      </c>
      <c r="K5" s="4" t="s">
        <v>3</v>
      </c>
      <c r="L5" s="4" t="s">
        <v>4</v>
      </c>
      <c r="M5" s="4" t="s">
        <v>5</v>
      </c>
      <c r="Q5" s="4"/>
      <c r="R5" s="7" t="s">
        <v>6</v>
      </c>
      <c r="S5" s="9"/>
      <c r="T5" s="8" t="s">
        <v>7</v>
      </c>
      <c r="U5" s="8" t="s">
        <v>7</v>
      </c>
      <c r="V5" s="8" t="s">
        <v>7</v>
      </c>
      <c r="W5" s="8" t="s">
        <v>7</v>
      </c>
      <c r="X5" s="3" t="s">
        <v>8</v>
      </c>
    </row>
    <row r="6" spans="1:24" s="2" customFormat="1" x14ac:dyDescent="0.25">
      <c r="B6" s="4">
        <v>1</v>
      </c>
      <c r="C6" s="4" t="s">
        <v>9</v>
      </c>
      <c r="D6" s="4"/>
      <c r="E6" s="20"/>
      <c r="F6" s="20"/>
      <c r="G6" s="20"/>
      <c r="H6" s="20"/>
      <c r="I6" s="20"/>
      <c r="J6" s="20"/>
      <c r="K6" s="20"/>
      <c r="L6" s="20"/>
      <c r="M6" s="20"/>
      <c r="O6" s="4" t="s">
        <v>3</v>
      </c>
      <c r="P6" s="4" t="s">
        <v>10</v>
      </c>
      <c r="Q6" s="4" t="s">
        <v>11</v>
      </c>
      <c r="R6" s="7" t="s">
        <v>12</v>
      </c>
      <c r="S6" s="9" t="s">
        <v>13</v>
      </c>
      <c r="T6" s="8" t="s">
        <v>14</v>
      </c>
      <c r="U6" s="8" t="s">
        <v>15</v>
      </c>
      <c r="V6" s="8" t="s">
        <v>16</v>
      </c>
      <c r="W6" s="8" t="s">
        <v>17</v>
      </c>
      <c r="X6" s="3" t="s">
        <v>18</v>
      </c>
    </row>
    <row r="7" spans="1:24" s="2" customFormat="1" x14ac:dyDescent="0.25">
      <c r="B7" s="13">
        <v>1</v>
      </c>
      <c r="C7" s="13">
        <v>2</v>
      </c>
      <c r="D7" s="13">
        <v>3</v>
      </c>
      <c r="E7" s="14">
        <v>4</v>
      </c>
      <c r="F7" s="13">
        <v>5</v>
      </c>
      <c r="G7" s="13">
        <v>6</v>
      </c>
      <c r="H7" s="14">
        <v>7</v>
      </c>
      <c r="I7" s="13">
        <v>8</v>
      </c>
      <c r="J7" s="15">
        <v>9</v>
      </c>
      <c r="K7" s="16">
        <v>10</v>
      </c>
      <c r="L7" s="13">
        <v>11</v>
      </c>
      <c r="M7" s="13">
        <v>12</v>
      </c>
      <c r="O7" s="3"/>
      <c r="P7" s="4"/>
      <c r="Q7" s="4"/>
      <c r="R7" s="7"/>
      <c r="S7" s="9"/>
      <c r="T7" s="8"/>
      <c r="U7" s="8"/>
      <c r="V7" s="8"/>
      <c r="W7" s="8"/>
      <c r="X7" s="3"/>
    </row>
    <row r="8" spans="1:24" s="2" customFormat="1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4" t="s">
        <v>28</v>
      </c>
      <c r="O8" s="3" t="s">
        <v>20</v>
      </c>
      <c r="P8" s="4" t="s">
        <v>9</v>
      </c>
      <c r="Q8" s="4">
        <v>1</v>
      </c>
      <c r="R8" s="7" t="e">
        <f>(W8*100)/(7.9*X8*0.2*(F6*(1-S8)))</f>
        <v>#DIV/0!</v>
      </c>
      <c r="S8" s="9">
        <f>G6</f>
        <v>0</v>
      </c>
      <c r="T8" s="8" t="e">
        <f>AVERAGE(B8:B15)</f>
        <v>#DIV/0!</v>
      </c>
      <c r="U8" s="8" t="e">
        <f>AVERAGE(F8:G15)</f>
        <v>#DIV/0!</v>
      </c>
      <c r="V8" s="8" t="e">
        <f>AVERAGE(E8:E15)-T8</f>
        <v>#DIV/0!</v>
      </c>
      <c r="W8" s="8" t="e">
        <f>IF((U8-V8)&lt;0,0,(U8-V8))</f>
        <v>#DIV/0!</v>
      </c>
      <c r="X8" s="3">
        <v>18</v>
      </c>
    </row>
    <row r="9" spans="1:24" s="2" customFormat="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3" t="s">
        <v>27</v>
      </c>
      <c r="O9" s="3" t="s">
        <v>21</v>
      </c>
      <c r="P9" s="4" t="s">
        <v>9</v>
      </c>
      <c r="Q9" s="4">
        <v>1</v>
      </c>
      <c r="R9" s="7" t="e">
        <f>(W9*100)/(7.9*X9*0.2*(I6*(1-S9)))</f>
        <v>#DIV/0!</v>
      </c>
      <c r="S9" s="18">
        <f>J6</f>
        <v>0</v>
      </c>
      <c r="T9" s="8" t="e">
        <f>AVERAGE(B8:B15)</f>
        <v>#DIV/0!</v>
      </c>
      <c r="U9" s="8" t="e">
        <f>AVERAGE(I8:J15)</f>
        <v>#DIV/0!</v>
      </c>
      <c r="V9" s="8" t="e">
        <f>AVERAGE(H8:H15)-T9</f>
        <v>#DIV/0!</v>
      </c>
      <c r="W9" s="8" t="e">
        <f>IF((U9-V9)&lt;0,0,(U9-V9))</f>
        <v>#DIV/0!</v>
      </c>
      <c r="X9" s="3">
        <v>18</v>
      </c>
    </row>
    <row r="10" spans="1:24" s="2" customFormat="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O10" s="3" t="s">
        <v>22</v>
      </c>
      <c r="P10" s="4" t="s">
        <v>9</v>
      </c>
      <c r="Q10" s="4">
        <v>1</v>
      </c>
      <c r="R10" s="7" t="e">
        <f>(W10*100)/(7.9*X10*0.2*(L6*(1-S10)))</f>
        <v>#DIV/0!</v>
      </c>
      <c r="S10" s="9">
        <f>M6</f>
        <v>0</v>
      </c>
      <c r="T10" s="8" t="e">
        <f>AVERAGE(B8:B15)</f>
        <v>#DIV/0!</v>
      </c>
      <c r="U10" s="8" t="e">
        <f>AVERAGE(L8:M15)</f>
        <v>#DIV/0!</v>
      </c>
      <c r="V10" s="8" t="e">
        <f>AVERAGE(K8:K15)-T10</f>
        <v>#DIV/0!</v>
      </c>
      <c r="W10" s="8" t="e">
        <f>IF((U10-V10)&lt;0,0,(U10-V10))</f>
        <v>#DIV/0!</v>
      </c>
      <c r="X10" s="3">
        <v>18</v>
      </c>
    </row>
    <row r="11" spans="1:24" s="2" customFormat="1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"/>
      <c r="O11" s="4"/>
      <c r="P11" s="4"/>
      <c r="Q11" s="7"/>
      <c r="R11" s="9"/>
      <c r="T11" s="8"/>
      <c r="U11" s="8"/>
      <c r="V11" s="8"/>
    </row>
    <row r="12" spans="1:24" s="2" customFormat="1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3"/>
      <c r="O12" s="4"/>
      <c r="P12" s="4"/>
      <c r="Q12" s="7"/>
      <c r="R12" s="9"/>
      <c r="T12" s="8"/>
      <c r="U12" s="8"/>
      <c r="V12" s="8"/>
    </row>
    <row r="13" spans="1:24" s="2" customForma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4"/>
      <c r="O13" s="3"/>
      <c r="P13" s="4"/>
      <c r="Q13" s="4"/>
      <c r="R13" s="7"/>
      <c r="S13" s="9"/>
      <c r="T13" s="8"/>
      <c r="U13" s="8"/>
      <c r="V13" s="8"/>
      <c r="W13" s="8"/>
      <c r="X13" s="3"/>
    </row>
    <row r="14" spans="1:24" s="2" customFormat="1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3"/>
      <c r="O14" s="3"/>
      <c r="P14" s="4"/>
      <c r="Q14" s="4"/>
      <c r="R14" s="7"/>
      <c r="S14" s="18"/>
      <c r="T14" s="8"/>
      <c r="U14" s="8"/>
      <c r="V14" s="8"/>
      <c r="W14" s="8"/>
      <c r="X14" s="3"/>
    </row>
    <row r="15" spans="1:24" s="2" customForma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3"/>
      <c r="O15" s="3"/>
      <c r="P15" s="4"/>
      <c r="Q15" s="4"/>
      <c r="R15" s="7"/>
      <c r="S15" s="9"/>
      <c r="T15" s="8"/>
      <c r="U15" s="8"/>
      <c r="V15" s="8"/>
      <c r="W15" s="8"/>
      <c r="X15" s="3"/>
    </row>
    <row r="16" spans="1:24" x14ac:dyDescent="0.25">
      <c r="A16" t="s">
        <v>23</v>
      </c>
      <c r="B16" t="e">
        <f t="shared" ref="B16:M16" si="0">AVERAGE(B8:B15)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>AVERAGE(J8:J15)</f>
        <v>#DIV/0!</v>
      </c>
      <c r="K16" t="e">
        <f t="shared" si="0"/>
        <v>#DIV/0!</v>
      </c>
      <c r="L16" t="e">
        <f t="shared" si="0"/>
        <v>#DIV/0!</v>
      </c>
      <c r="M16" t="e">
        <f t="shared" si="0"/>
        <v>#DIV/0!</v>
      </c>
      <c r="T16" s="8"/>
    </row>
    <row r="17" spans="1:13" x14ac:dyDescent="0.25">
      <c r="A17" t="s">
        <v>24</v>
      </c>
      <c r="B17" t="e">
        <f t="shared" ref="B17:M17" si="1">2*(STDEV(B8:B15))</f>
        <v>#DIV/0!</v>
      </c>
      <c r="C17" t="e">
        <f t="shared" si="1"/>
        <v>#DIV/0!</v>
      </c>
      <c r="D17" t="e">
        <f t="shared" si="1"/>
        <v>#DIV/0!</v>
      </c>
      <c r="E17" t="e">
        <f t="shared" si="1"/>
        <v>#DIV/0!</v>
      </c>
      <c r="F17" t="e">
        <f t="shared" si="1"/>
        <v>#DIV/0!</v>
      </c>
      <c r="G17" t="e">
        <f t="shared" si="1"/>
        <v>#DIV/0!</v>
      </c>
      <c r="H17" t="e">
        <f t="shared" si="1"/>
        <v>#DIV/0!</v>
      </c>
      <c r="I17" t="e">
        <f t="shared" si="1"/>
        <v>#DIV/0!</v>
      </c>
      <c r="J17" t="e">
        <f>2*(STDEV(J8:J15))</f>
        <v>#DIV/0!</v>
      </c>
      <c r="K17" t="e">
        <f t="shared" si="1"/>
        <v>#DIV/0!</v>
      </c>
      <c r="L17" t="e">
        <f t="shared" si="1"/>
        <v>#DIV/0!</v>
      </c>
      <c r="M17" t="e">
        <f t="shared" si="1"/>
        <v>#DIV/0!</v>
      </c>
    </row>
    <row r="18" spans="1:13" x14ac:dyDescent="0.25">
      <c r="A18" t="s">
        <v>25</v>
      </c>
      <c r="B18" s="19" t="e">
        <f t="shared" ref="B18:M18" si="2">B16-B17</f>
        <v>#DIV/0!</v>
      </c>
      <c r="C18" s="19" t="e">
        <f t="shared" si="2"/>
        <v>#DIV/0!</v>
      </c>
      <c r="D18" s="19" t="e">
        <f t="shared" si="2"/>
        <v>#DIV/0!</v>
      </c>
      <c r="E18" s="19" t="e">
        <f t="shared" si="2"/>
        <v>#DIV/0!</v>
      </c>
      <c r="F18" s="19" t="e">
        <f t="shared" si="2"/>
        <v>#DIV/0!</v>
      </c>
      <c r="G18" s="19" t="e">
        <f t="shared" si="2"/>
        <v>#DIV/0!</v>
      </c>
      <c r="H18" s="19" t="e">
        <f t="shared" si="2"/>
        <v>#DIV/0!</v>
      </c>
      <c r="I18" s="19" t="e">
        <f t="shared" si="2"/>
        <v>#DIV/0!</v>
      </c>
      <c r="J18" s="19" t="e">
        <f>J16-J17</f>
        <v>#DIV/0!</v>
      </c>
      <c r="K18" s="19" t="e">
        <f>K16-K17</f>
        <v>#DIV/0!</v>
      </c>
      <c r="L18" s="19" t="e">
        <f t="shared" si="2"/>
        <v>#DIV/0!</v>
      </c>
      <c r="M18" s="19" t="e">
        <f t="shared" si="2"/>
        <v>#DIV/0!</v>
      </c>
    </row>
    <row r="19" spans="1:13" x14ac:dyDescent="0.25">
      <c r="A19" t="s">
        <v>26</v>
      </c>
      <c r="B19" t="e">
        <f t="shared" ref="B19:M19" si="3">B16+B17</f>
        <v>#DIV/0!</v>
      </c>
      <c r="C19" t="e">
        <f t="shared" si="3"/>
        <v>#DIV/0!</v>
      </c>
      <c r="D19" t="e">
        <f t="shared" si="3"/>
        <v>#DIV/0!</v>
      </c>
      <c r="E19" t="e">
        <f t="shared" si="3"/>
        <v>#DIV/0!</v>
      </c>
      <c r="F19" t="e">
        <f t="shared" si="3"/>
        <v>#DIV/0!</v>
      </c>
      <c r="G19" t="e">
        <f t="shared" si="3"/>
        <v>#DIV/0!</v>
      </c>
      <c r="H19" t="e">
        <f t="shared" si="3"/>
        <v>#DIV/0!</v>
      </c>
      <c r="I19" t="e">
        <f t="shared" si="3"/>
        <v>#DIV/0!</v>
      </c>
      <c r="J19" t="e">
        <f>J16+J17</f>
        <v>#DIV/0!</v>
      </c>
      <c r="K19" t="e">
        <f t="shared" si="3"/>
        <v>#DIV/0!</v>
      </c>
      <c r="L19" t="e">
        <f t="shared" si="3"/>
        <v>#DIV/0!</v>
      </c>
      <c r="M19" t="e">
        <f t="shared" si="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1ABC-827C-400E-90DD-286432BE2470}">
  <dimension ref="A1:AC20"/>
  <sheetViews>
    <sheetView tabSelected="1" workbookViewId="0">
      <selection activeCell="Q9" sqref="Q9"/>
    </sheetView>
  </sheetViews>
  <sheetFormatPr defaultColWidth="7.75" defaultRowHeight="15" x14ac:dyDescent="0.25"/>
  <cols>
    <col min="1" max="16" width="7.75" style="30"/>
    <col min="17" max="17" width="10.875" style="30" bestFit="1" customWidth="1"/>
    <col min="18" max="18" width="7.75" style="30"/>
    <col min="19" max="19" width="8" style="30" customWidth="1"/>
    <col min="20" max="20" width="9.125" style="30" bestFit="1" customWidth="1"/>
    <col min="21" max="21" width="7.75" style="30"/>
    <col min="22" max="22" width="8.125" style="30" bestFit="1" customWidth="1"/>
    <col min="23" max="16384" width="7.75" style="30"/>
  </cols>
  <sheetData>
    <row r="1" spans="1:29" s="31" customFormat="1" ht="30" x14ac:dyDescent="0.4">
      <c r="B1" s="48" t="s">
        <v>31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8"/>
      <c r="N1" s="33"/>
      <c r="O1" s="36"/>
      <c r="P1" s="36"/>
      <c r="Q1" s="35"/>
      <c r="R1" s="34"/>
      <c r="S1" s="32"/>
      <c r="T1" s="32"/>
      <c r="U1" s="32"/>
      <c r="V1" s="32"/>
      <c r="W1" s="32"/>
      <c r="X1" s="32"/>
      <c r="Y1" s="32"/>
      <c r="Z1" s="32"/>
      <c r="AA1" s="33"/>
      <c r="AB1" s="32"/>
      <c r="AC1" s="32"/>
    </row>
    <row r="2" spans="1:29" s="31" customFormat="1" ht="15.75" x14ac:dyDescent="0.25">
      <c r="B2" s="41"/>
      <c r="C2" s="39"/>
      <c r="D2" s="39"/>
      <c r="E2" s="39"/>
      <c r="F2" s="39"/>
      <c r="G2" s="39"/>
      <c r="H2" s="39"/>
      <c r="I2" s="39"/>
      <c r="J2" s="39"/>
      <c r="K2" s="39"/>
      <c r="L2" s="39"/>
      <c r="M2" s="38"/>
      <c r="N2" s="36"/>
      <c r="O2" s="36"/>
      <c r="P2" s="36"/>
      <c r="Q2" s="35"/>
      <c r="R2" s="40"/>
      <c r="S2" s="32"/>
      <c r="T2" s="32"/>
      <c r="U2" s="32"/>
      <c r="V2" s="32"/>
      <c r="W2" s="32"/>
      <c r="X2" s="32"/>
      <c r="Y2" s="32"/>
      <c r="Z2" s="32"/>
      <c r="AA2" s="33"/>
      <c r="AB2" s="32"/>
      <c r="AC2" s="32"/>
    </row>
    <row r="3" spans="1:29" s="31" customFormat="1" ht="15.75" x14ac:dyDescent="0.25">
      <c r="B3" s="33"/>
      <c r="C3" s="33"/>
      <c r="D3" s="33"/>
      <c r="G3" s="39"/>
      <c r="H3" s="39"/>
      <c r="J3" s="39"/>
      <c r="K3" s="39"/>
      <c r="M3" s="38"/>
      <c r="N3" s="37" t="s">
        <v>31</v>
      </c>
      <c r="O3" s="36"/>
      <c r="P3" s="36"/>
      <c r="Q3" s="35"/>
      <c r="R3" s="34"/>
      <c r="S3" s="32"/>
      <c r="T3" s="32"/>
      <c r="U3" s="32" t="s">
        <v>30</v>
      </c>
      <c r="V3" s="32"/>
      <c r="W3" s="32" t="s">
        <v>29</v>
      </c>
      <c r="X3" s="32"/>
      <c r="Y3" s="32"/>
      <c r="Z3" s="32"/>
      <c r="AA3" s="33"/>
      <c r="AB3" s="32"/>
      <c r="AC3" s="32"/>
    </row>
    <row r="4" spans="1:29" s="31" customFormat="1" ht="15.75" x14ac:dyDescent="0.25">
      <c r="B4" s="36" t="s">
        <v>1</v>
      </c>
      <c r="C4" s="36" t="s">
        <v>2</v>
      </c>
      <c r="E4" s="47" t="s">
        <v>3</v>
      </c>
      <c r="F4" s="36" t="s">
        <v>4</v>
      </c>
      <c r="G4" s="36" t="s">
        <v>5</v>
      </c>
      <c r="H4" s="47" t="s">
        <v>3</v>
      </c>
      <c r="I4" s="36" t="s">
        <v>4</v>
      </c>
      <c r="J4" s="36" t="s">
        <v>5</v>
      </c>
      <c r="K4" s="47" t="s">
        <v>3</v>
      </c>
      <c r="L4" s="36" t="s">
        <v>4</v>
      </c>
      <c r="M4" s="36" t="s">
        <v>5</v>
      </c>
      <c r="N4" s="36" t="s">
        <v>3</v>
      </c>
      <c r="O4" s="36" t="s">
        <v>45</v>
      </c>
      <c r="P4" s="36" t="s">
        <v>11</v>
      </c>
      <c r="Q4" s="35" t="s">
        <v>6</v>
      </c>
      <c r="R4" s="34"/>
      <c r="S4" s="32" t="s">
        <v>42</v>
      </c>
      <c r="T4" s="32" t="s">
        <v>44</v>
      </c>
      <c r="U4" s="32" t="s">
        <v>43</v>
      </c>
      <c r="V4" s="32"/>
      <c r="W4" s="32" t="s">
        <v>42</v>
      </c>
      <c r="X4" s="32" t="s">
        <v>41</v>
      </c>
      <c r="Y4" s="32" t="s">
        <v>40</v>
      </c>
      <c r="Z4" s="32" t="s">
        <v>36</v>
      </c>
      <c r="AA4" s="33" t="s">
        <v>8</v>
      </c>
      <c r="AB4" s="32" t="s">
        <v>6</v>
      </c>
      <c r="AC4" s="31" t="s">
        <v>39</v>
      </c>
    </row>
    <row r="5" spans="1:29" s="31" customFormat="1" ht="15.75" x14ac:dyDescent="0.25">
      <c r="B5" s="36">
        <v>1</v>
      </c>
      <c r="C5" s="36" t="s">
        <v>32</v>
      </c>
      <c r="D5" s="36"/>
      <c r="E5" s="46"/>
      <c r="F5" s="46">
        <v>2</v>
      </c>
      <c r="G5" s="49"/>
      <c r="H5" s="46"/>
      <c r="I5" s="46">
        <v>2.0299999999999998</v>
      </c>
      <c r="J5" s="49"/>
      <c r="K5" s="46"/>
      <c r="L5" s="46">
        <v>2.0499999999999998</v>
      </c>
      <c r="M5" s="49"/>
      <c r="N5" s="33"/>
      <c r="O5" s="36"/>
      <c r="P5" s="36"/>
      <c r="Q5" s="35" t="s">
        <v>12</v>
      </c>
      <c r="R5" s="34" t="s">
        <v>13</v>
      </c>
      <c r="S5" s="32" t="s">
        <v>15</v>
      </c>
      <c r="T5" s="32" t="s">
        <v>38</v>
      </c>
      <c r="U5" s="32" t="s">
        <v>38</v>
      </c>
      <c r="V5" s="32" t="s">
        <v>37</v>
      </c>
      <c r="W5" s="32" t="s">
        <v>36</v>
      </c>
      <c r="X5" s="32" t="s">
        <v>35</v>
      </c>
      <c r="Y5" s="32" t="s">
        <v>34</v>
      </c>
      <c r="Z5" s="32" t="s">
        <v>34</v>
      </c>
      <c r="AA5" s="33" t="s">
        <v>18</v>
      </c>
      <c r="AB5" s="32" t="s">
        <v>33</v>
      </c>
    </row>
    <row r="6" spans="1:29" s="31" customFormat="1" ht="15.75" x14ac:dyDescent="0.25">
      <c r="B6" s="44">
        <v>1</v>
      </c>
      <c r="C6" s="44">
        <v>2</v>
      </c>
      <c r="D6" s="44">
        <v>3</v>
      </c>
      <c r="E6" s="45">
        <v>4</v>
      </c>
      <c r="F6" s="44">
        <v>5</v>
      </c>
      <c r="G6" s="44">
        <v>6</v>
      </c>
      <c r="H6" s="45">
        <v>7</v>
      </c>
      <c r="I6" s="44">
        <v>8</v>
      </c>
      <c r="J6" s="44">
        <v>9</v>
      </c>
      <c r="K6" s="45">
        <v>10</v>
      </c>
      <c r="L6" s="44">
        <v>11</v>
      </c>
      <c r="M6" s="44">
        <v>12</v>
      </c>
      <c r="N6" s="33"/>
      <c r="O6" s="36"/>
      <c r="P6" s="36"/>
      <c r="Q6" s="35"/>
      <c r="R6" s="34"/>
      <c r="S6" s="32"/>
      <c r="T6" s="32"/>
      <c r="U6" s="32" t="s">
        <v>30</v>
      </c>
      <c r="V6" s="32"/>
      <c r="W6" s="32" t="s">
        <v>29</v>
      </c>
      <c r="X6" s="32"/>
      <c r="Y6" s="32"/>
      <c r="Z6" s="32"/>
      <c r="AA6" s="33"/>
      <c r="AB6" s="32"/>
    </row>
    <row r="7" spans="1:29" s="31" customFormat="1" ht="15.75" x14ac:dyDescent="0.25">
      <c r="B7" s="17">
        <v>0</v>
      </c>
      <c r="C7" s="17">
        <v>179</v>
      </c>
      <c r="D7" s="17">
        <v>0</v>
      </c>
      <c r="E7" s="17">
        <v>0</v>
      </c>
      <c r="F7" s="17">
        <v>91</v>
      </c>
      <c r="G7" s="17">
        <v>405</v>
      </c>
      <c r="H7" s="17">
        <v>0</v>
      </c>
      <c r="I7" s="17">
        <v>107</v>
      </c>
      <c r="J7" s="17">
        <v>392</v>
      </c>
      <c r="K7" s="17">
        <v>0</v>
      </c>
      <c r="L7" s="17">
        <v>73</v>
      </c>
      <c r="M7" s="17">
        <v>248</v>
      </c>
      <c r="N7" s="33">
        <f>E5</f>
        <v>0</v>
      </c>
      <c r="O7" s="36" t="s">
        <v>32</v>
      </c>
      <c r="P7" s="36">
        <v>1</v>
      </c>
      <c r="Q7" s="35">
        <f>(AB7*125)/(F5*(1-R7))</f>
        <v>122.00920245398774</v>
      </c>
      <c r="R7" s="34">
        <f>G5</f>
        <v>0</v>
      </c>
      <c r="S7" s="32">
        <f>AVERAGE(G7:G14)-T7</f>
        <v>397.75</v>
      </c>
      <c r="T7" s="32">
        <f>AVERAGE(E7:E14)</f>
        <v>0</v>
      </c>
      <c r="U7" s="32">
        <f>AVERAGE(D7:D14)</f>
        <v>0</v>
      </c>
      <c r="V7" s="32">
        <f>S7-U7</f>
        <v>397.75</v>
      </c>
      <c r="W7" s="32">
        <f>AVERAGE(F7:F14)-T7</f>
        <v>101.875</v>
      </c>
      <c r="X7" s="32">
        <f>(AVERAGE(B7:C14))</f>
        <v>87.4375</v>
      </c>
      <c r="Y7" s="32">
        <f>X7/0.5</f>
        <v>174.875</v>
      </c>
      <c r="Z7" s="32">
        <f>W7/X7</f>
        <v>1.1651179413867048</v>
      </c>
      <c r="AA7" s="33">
        <v>5</v>
      </c>
      <c r="AB7" s="32">
        <f>V7/(Y7*Z7*0.2*AA7)</f>
        <v>1.9521472392638037</v>
      </c>
    </row>
    <row r="8" spans="1:29" s="31" customFormat="1" ht="15.75" x14ac:dyDescent="0.25">
      <c r="B8" s="17">
        <v>0</v>
      </c>
      <c r="C8" s="17">
        <v>161</v>
      </c>
      <c r="D8" s="17">
        <v>0</v>
      </c>
      <c r="E8" s="17">
        <v>0</v>
      </c>
      <c r="F8" s="17">
        <v>103</v>
      </c>
      <c r="G8" s="17">
        <v>382</v>
      </c>
      <c r="H8" s="17">
        <v>0</v>
      </c>
      <c r="I8" s="17">
        <v>131</v>
      </c>
      <c r="J8" s="17">
        <v>477</v>
      </c>
      <c r="K8" s="17">
        <v>0</v>
      </c>
      <c r="L8" s="17">
        <v>85</v>
      </c>
      <c r="M8" s="17">
        <v>285</v>
      </c>
      <c r="N8" s="33">
        <f>H5</f>
        <v>0</v>
      </c>
      <c r="O8" s="36" t="s">
        <v>32</v>
      </c>
      <c r="P8" s="36">
        <v>1</v>
      </c>
      <c r="Q8" s="35">
        <f>(AB8*125)/(I5*(1-R8))</f>
        <v>112.4049567973417</v>
      </c>
      <c r="R8" s="43">
        <f>J5</f>
        <v>0</v>
      </c>
      <c r="S8" s="32">
        <f>AVERAGE(J7:J14)-T8</f>
        <v>424.875</v>
      </c>
      <c r="T8" s="32">
        <f>AVERAGE(H7:H14)</f>
        <v>0.125</v>
      </c>
      <c r="U8" s="32">
        <f>AVERAGE(D7:D14)</f>
        <v>0</v>
      </c>
      <c r="V8" s="32">
        <f>S8-U8</f>
        <v>424.875</v>
      </c>
      <c r="W8" s="32">
        <f>AVERAGE(I7:I14)-T8</f>
        <v>116.375</v>
      </c>
      <c r="X8" s="32">
        <f>(AVERAGE(B7:C14))</f>
        <v>87.4375</v>
      </c>
      <c r="Y8" s="32">
        <f>X8/0.5</f>
        <v>174.875</v>
      </c>
      <c r="Z8" s="32">
        <f>W8/X8</f>
        <v>1.3309506790564689</v>
      </c>
      <c r="AA8" s="33">
        <v>5</v>
      </c>
      <c r="AB8" s="32">
        <f>V8/(Y8*Z8*0.2*AA8)</f>
        <v>1.8254564983888291</v>
      </c>
    </row>
    <row r="9" spans="1:29" s="31" customFormat="1" ht="15.75" x14ac:dyDescent="0.25">
      <c r="B9" s="17">
        <v>0</v>
      </c>
      <c r="C9" s="17">
        <v>187</v>
      </c>
      <c r="D9" s="17">
        <v>0</v>
      </c>
      <c r="E9" s="17">
        <v>0</v>
      </c>
      <c r="F9" s="17">
        <v>119</v>
      </c>
      <c r="G9" s="17">
        <v>424</v>
      </c>
      <c r="H9" s="17">
        <v>0</v>
      </c>
      <c r="I9" s="17">
        <v>122</v>
      </c>
      <c r="J9" s="17">
        <v>473</v>
      </c>
      <c r="K9" s="17">
        <v>0</v>
      </c>
      <c r="L9" s="17">
        <v>64</v>
      </c>
      <c r="M9" s="17">
        <v>262</v>
      </c>
      <c r="N9" s="33">
        <f>K5</f>
        <v>0</v>
      </c>
      <c r="O9" s="36" t="s">
        <v>32</v>
      </c>
      <c r="P9" s="36">
        <v>1</v>
      </c>
      <c r="Q9" s="35">
        <f>(AB9*125)/(L5*(1-R9))</f>
        <v>102.88287511850385</v>
      </c>
      <c r="R9" s="34">
        <f>M5</f>
        <v>0</v>
      </c>
      <c r="S9" s="32">
        <f>AVERAGE(M7:M14)-T9</f>
        <v>238.75</v>
      </c>
      <c r="T9" s="32">
        <f>AVERAGE(K7:K14)</f>
        <v>0</v>
      </c>
      <c r="U9" s="32">
        <f>AVERAGE(D7:D14)</f>
        <v>0</v>
      </c>
      <c r="V9" s="32">
        <f>S9-U9</f>
        <v>238.75</v>
      </c>
      <c r="W9" s="32">
        <f>AVERAGE(L7:L14)-T9</f>
        <v>70.75</v>
      </c>
      <c r="X9" s="32">
        <f>(AVERAGE(B7:C14))</f>
        <v>87.4375</v>
      </c>
      <c r="Y9" s="32">
        <f>X9/0.5</f>
        <v>174.875</v>
      </c>
      <c r="Z9" s="32">
        <f>W9/X9</f>
        <v>0.80914939242315942</v>
      </c>
      <c r="AA9" s="33">
        <v>5</v>
      </c>
      <c r="AB9" s="32">
        <f>V9/(Y9*Z9*0.2*AA9)</f>
        <v>1.6872791519434629</v>
      </c>
    </row>
    <row r="10" spans="1:29" s="31" customFormat="1" ht="15.75" x14ac:dyDescent="0.25">
      <c r="B10" s="17">
        <v>0</v>
      </c>
      <c r="C10" s="17">
        <v>181</v>
      </c>
      <c r="D10" s="17">
        <v>0</v>
      </c>
      <c r="E10" s="17">
        <v>0</v>
      </c>
      <c r="F10" s="17">
        <v>117</v>
      </c>
      <c r="G10" s="17">
        <v>421</v>
      </c>
      <c r="H10" s="17">
        <v>0</v>
      </c>
      <c r="I10" s="17">
        <v>134</v>
      </c>
      <c r="J10" s="17">
        <v>410</v>
      </c>
      <c r="K10" s="17">
        <v>0</v>
      </c>
      <c r="L10" s="17">
        <v>77</v>
      </c>
      <c r="M10" s="17">
        <v>266</v>
      </c>
      <c r="N10" s="33"/>
      <c r="O10" s="36"/>
      <c r="P10" s="36"/>
      <c r="Q10" s="35"/>
      <c r="R10" s="34"/>
      <c r="S10" s="32"/>
      <c r="T10" s="32"/>
      <c r="U10" s="32"/>
      <c r="V10" s="32"/>
      <c r="W10" s="32"/>
      <c r="X10" s="32"/>
      <c r="Y10" s="32"/>
      <c r="Z10" s="32"/>
      <c r="AA10" s="33"/>
      <c r="AB10" s="32"/>
    </row>
    <row r="11" spans="1:29" s="31" customFormat="1" ht="15.75" x14ac:dyDescent="0.25">
      <c r="B11" s="17">
        <v>0</v>
      </c>
      <c r="C11" s="17">
        <v>160</v>
      </c>
      <c r="D11" s="17">
        <v>0</v>
      </c>
      <c r="E11" s="17">
        <v>0</v>
      </c>
      <c r="F11" s="17">
        <v>112</v>
      </c>
      <c r="G11" s="17">
        <v>429</v>
      </c>
      <c r="H11" s="17">
        <v>0</v>
      </c>
      <c r="I11" s="17">
        <v>116</v>
      </c>
      <c r="J11" s="17">
        <v>418</v>
      </c>
      <c r="K11" s="17">
        <v>0</v>
      </c>
      <c r="L11" s="17">
        <v>84</v>
      </c>
      <c r="M11" s="17">
        <v>216</v>
      </c>
      <c r="N11" s="33"/>
      <c r="O11" s="36"/>
      <c r="P11" s="36"/>
      <c r="Q11" s="35"/>
      <c r="R11" s="34"/>
      <c r="S11" s="32"/>
      <c r="T11" s="32"/>
      <c r="U11" s="32"/>
      <c r="V11" s="32"/>
      <c r="W11" s="32"/>
      <c r="X11" s="32"/>
      <c r="Y11" s="32"/>
      <c r="Z11" s="32"/>
      <c r="AA11" s="33"/>
      <c r="AB11" s="32"/>
    </row>
    <row r="12" spans="1:29" s="31" customFormat="1" ht="15.75" x14ac:dyDescent="0.25">
      <c r="B12" s="17">
        <v>0</v>
      </c>
      <c r="C12" s="17">
        <v>158</v>
      </c>
      <c r="D12" s="17">
        <v>0</v>
      </c>
      <c r="E12" s="17">
        <v>0</v>
      </c>
      <c r="F12" s="17">
        <v>101</v>
      </c>
      <c r="G12" s="17">
        <v>363</v>
      </c>
      <c r="H12" s="17">
        <v>0</v>
      </c>
      <c r="I12" s="17">
        <v>101</v>
      </c>
      <c r="J12" s="17">
        <v>420</v>
      </c>
      <c r="K12" s="17">
        <v>0</v>
      </c>
      <c r="L12" s="17">
        <v>78</v>
      </c>
      <c r="M12" s="17">
        <v>183</v>
      </c>
      <c r="N12" s="33"/>
      <c r="O12" s="36"/>
      <c r="P12" s="36"/>
      <c r="Q12" s="35"/>
      <c r="R12" s="34"/>
      <c r="S12" s="32"/>
      <c r="T12" s="32"/>
      <c r="U12" s="32"/>
      <c r="V12" s="32"/>
      <c r="W12" s="32"/>
      <c r="X12" s="32"/>
      <c r="Y12" s="32"/>
      <c r="Z12" s="32"/>
      <c r="AA12" s="33"/>
      <c r="AB12" s="32"/>
    </row>
    <row r="13" spans="1:29" s="31" customFormat="1" ht="15.75" x14ac:dyDescent="0.25">
      <c r="B13" s="17">
        <v>0</v>
      </c>
      <c r="C13" s="17">
        <v>181</v>
      </c>
      <c r="D13" s="17">
        <v>0</v>
      </c>
      <c r="E13" s="17">
        <v>0</v>
      </c>
      <c r="F13" s="17">
        <v>69</v>
      </c>
      <c r="G13" s="17">
        <v>408</v>
      </c>
      <c r="H13" s="17">
        <v>0</v>
      </c>
      <c r="I13" s="17">
        <v>107</v>
      </c>
      <c r="J13" s="17">
        <v>428</v>
      </c>
      <c r="K13" s="17">
        <v>0</v>
      </c>
      <c r="L13" s="17">
        <v>55</v>
      </c>
      <c r="M13" s="17">
        <v>194</v>
      </c>
      <c r="N13" s="33"/>
      <c r="O13" s="36"/>
      <c r="P13" s="36"/>
      <c r="Q13" s="35"/>
      <c r="R13" s="34"/>
      <c r="S13" s="32"/>
      <c r="T13" s="32"/>
      <c r="U13" s="32"/>
      <c r="V13" s="32"/>
      <c r="W13" s="32"/>
      <c r="X13" s="32"/>
      <c r="Y13" s="32"/>
      <c r="Z13" s="32"/>
      <c r="AA13" s="33"/>
      <c r="AB13" s="32"/>
    </row>
    <row r="14" spans="1:29" s="31" customFormat="1" ht="15.75" x14ac:dyDescent="0.25">
      <c r="B14" s="17">
        <v>0</v>
      </c>
      <c r="C14" s="17">
        <v>192</v>
      </c>
      <c r="D14" s="17">
        <v>0</v>
      </c>
      <c r="E14" s="17">
        <v>0</v>
      </c>
      <c r="F14" s="17">
        <v>103</v>
      </c>
      <c r="G14" s="17">
        <v>350</v>
      </c>
      <c r="H14" s="17">
        <v>1</v>
      </c>
      <c r="I14" s="17">
        <v>114</v>
      </c>
      <c r="J14" s="17">
        <v>382</v>
      </c>
      <c r="K14" s="17">
        <v>0</v>
      </c>
      <c r="L14" s="17">
        <v>50</v>
      </c>
      <c r="M14" s="17">
        <v>256</v>
      </c>
      <c r="N14" s="33"/>
      <c r="O14" s="36"/>
      <c r="P14" s="36"/>
      <c r="Q14" s="35"/>
      <c r="R14" s="34"/>
      <c r="S14" s="32"/>
      <c r="T14" s="32"/>
      <c r="U14" s="32"/>
      <c r="V14" s="32"/>
      <c r="W14" s="32"/>
      <c r="X14" s="32"/>
      <c r="Y14" s="32"/>
      <c r="Z14" s="32"/>
      <c r="AA14" s="33"/>
      <c r="AB14" s="32"/>
    </row>
    <row r="15" spans="1:29" x14ac:dyDescent="0.25">
      <c r="A15" s="30" t="s">
        <v>23</v>
      </c>
      <c r="B15" s="30">
        <f>AVERAGE(B7:B14)</f>
        <v>0</v>
      </c>
      <c r="C15" s="30">
        <f>AVERAGE(C7:C14)</f>
        <v>174.875</v>
      </c>
      <c r="D15" s="30">
        <f>AVERAGE(D7:D14)</f>
        <v>0</v>
      </c>
      <c r="E15" s="30">
        <f>AVERAGE(E7:E14)</f>
        <v>0</v>
      </c>
      <c r="F15" s="30">
        <f>AVERAGE(F7:F14)</f>
        <v>101.875</v>
      </c>
      <c r="G15" s="30">
        <f>AVERAGE(G7:G14)</f>
        <v>397.75</v>
      </c>
      <c r="H15" s="30">
        <f>AVERAGE(H7:H14)</f>
        <v>0.125</v>
      </c>
      <c r="I15" s="30">
        <f>AVERAGE(I7:I14)</f>
        <v>116.5</v>
      </c>
      <c r="J15" s="30">
        <f>AVERAGE(J7:J14)</f>
        <v>425</v>
      </c>
      <c r="K15" s="30">
        <f>AVERAGE(K7:K14)</f>
        <v>0</v>
      </c>
      <c r="L15" s="30">
        <f>AVERAGE(L7:L14)</f>
        <v>70.75</v>
      </c>
      <c r="M15" s="30">
        <f>AVERAGE(M7:M14)</f>
        <v>238.75</v>
      </c>
    </row>
    <row r="16" spans="1:29" x14ac:dyDescent="0.25">
      <c r="A16" s="30" t="s">
        <v>24</v>
      </c>
      <c r="B16" s="30">
        <f>2*(STDEV(B7:B14))</f>
        <v>0</v>
      </c>
      <c r="C16" s="30">
        <f>2*(STDEV(C7:C14))</f>
        <v>26.520881260944986</v>
      </c>
      <c r="D16" s="30">
        <f>2*(STDEV(D7:D14))</f>
        <v>0</v>
      </c>
      <c r="E16" s="30">
        <f>2*(STDEV(E7:E14))</f>
        <v>0</v>
      </c>
      <c r="F16" s="30">
        <f>2*(STDEV(F7:F14))</f>
        <v>32.309883494506309</v>
      </c>
      <c r="G16" s="30">
        <f>2*(STDEV(G7:G14))</f>
        <v>59.037518337313024</v>
      </c>
      <c r="H16" s="30">
        <f>2*(STDEV(H7:H14))</f>
        <v>0.70710678118654757</v>
      </c>
      <c r="I16" s="30">
        <f>2*(STDEV(I7:I14))</f>
        <v>23.591766118106303</v>
      </c>
      <c r="J16" s="30">
        <f>2*(STDEV(J7:J14))</f>
        <v>68.677299223043335</v>
      </c>
      <c r="K16" s="30">
        <f>2*(STDEV(K7:K14))</f>
        <v>0</v>
      </c>
      <c r="L16" s="30">
        <f>2*(STDEV(L7:L14))</f>
        <v>26.18069081266901</v>
      </c>
      <c r="M16" s="30">
        <f>2*(STDEV(M7:M14))</f>
        <v>73.4205109528082</v>
      </c>
    </row>
    <row r="17" spans="1:29" x14ac:dyDescent="0.25">
      <c r="A17" s="30" t="s">
        <v>25</v>
      </c>
      <c r="B17" s="42">
        <f>B15-B16</f>
        <v>0</v>
      </c>
      <c r="C17" s="42">
        <f>C15-C16</f>
        <v>148.35411873905502</v>
      </c>
      <c r="D17" s="42">
        <f>D15-D16</f>
        <v>0</v>
      </c>
      <c r="E17" s="42">
        <f>E15-E16</f>
        <v>0</v>
      </c>
      <c r="F17" s="42">
        <f>F15-F16</f>
        <v>69.565116505493691</v>
      </c>
      <c r="G17" s="42">
        <f>G15-G16</f>
        <v>338.71248166268697</v>
      </c>
      <c r="H17" s="42">
        <f>H15-H16</f>
        <v>-0.58210678118654757</v>
      </c>
      <c r="I17" s="42">
        <f>I15-I16</f>
        <v>92.908233881893693</v>
      </c>
      <c r="J17" s="42">
        <f>J15-J16</f>
        <v>356.32270077695665</v>
      </c>
      <c r="K17" s="42">
        <f>K15-K16</f>
        <v>0</v>
      </c>
      <c r="L17" s="42">
        <f>L15-L16</f>
        <v>44.569309187330987</v>
      </c>
      <c r="M17" s="42">
        <f>M15-M16</f>
        <v>165.3294890471918</v>
      </c>
    </row>
    <row r="18" spans="1:29" x14ac:dyDescent="0.25">
      <c r="A18" s="30" t="s">
        <v>26</v>
      </c>
      <c r="B18" s="30">
        <f>B15+B16</f>
        <v>0</v>
      </c>
      <c r="C18" s="30">
        <f>C15+C16</f>
        <v>201.39588126094498</v>
      </c>
      <c r="D18" s="30">
        <f>D15+D16</f>
        <v>0</v>
      </c>
      <c r="E18" s="30">
        <f>E15+E16</f>
        <v>0</v>
      </c>
      <c r="F18" s="30">
        <f>F15+F16</f>
        <v>134.18488349450632</v>
      </c>
      <c r="G18" s="30">
        <f>G15+G16</f>
        <v>456.78751833731303</v>
      </c>
      <c r="H18" s="30">
        <f>H15+H16</f>
        <v>0.83210678118654757</v>
      </c>
      <c r="I18" s="30">
        <f>I15+I16</f>
        <v>140.09176611810631</v>
      </c>
      <c r="J18" s="30">
        <f>J15+J16</f>
        <v>493.67729922304335</v>
      </c>
      <c r="K18" s="30">
        <f>K15+K16</f>
        <v>0</v>
      </c>
      <c r="L18" s="30">
        <f>L15+L16</f>
        <v>96.930690812669013</v>
      </c>
      <c r="M18" s="30">
        <f>M15+M16</f>
        <v>312.17051095280817</v>
      </c>
    </row>
    <row r="19" spans="1:29" ht="15.75" x14ac:dyDescent="0.25">
      <c r="A19" s="31"/>
      <c r="B19" s="41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8"/>
      <c r="N19" s="36"/>
      <c r="O19" s="36"/>
      <c r="P19" s="36"/>
      <c r="Q19" s="35"/>
      <c r="R19" s="40"/>
      <c r="S19" s="32"/>
      <c r="T19" s="32"/>
      <c r="U19" s="32"/>
      <c r="V19" s="32"/>
      <c r="W19" s="32"/>
      <c r="X19" s="32"/>
      <c r="Y19" s="32"/>
      <c r="Z19" s="32"/>
      <c r="AA19" s="33"/>
      <c r="AB19" s="32"/>
    </row>
    <row r="20" spans="1:29" s="31" customFormat="1" ht="15.75" x14ac:dyDescent="0.25">
      <c r="B20" s="33"/>
      <c r="C20" s="33"/>
      <c r="D20" s="33"/>
      <c r="G20" s="39"/>
      <c r="H20" s="39"/>
      <c r="J20" s="39"/>
      <c r="K20" s="39"/>
      <c r="M20" s="38"/>
      <c r="N20" s="37" t="s">
        <v>31</v>
      </c>
      <c r="O20" s="36"/>
      <c r="P20" s="36"/>
      <c r="Q20" s="35"/>
      <c r="R20" s="34"/>
      <c r="S20" s="32"/>
      <c r="T20" s="32"/>
      <c r="U20" s="32" t="s">
        <v>30</v>
      </c>
      <c r="V20" s="32"/>
      <c r="W20" s="32" t="s">
        <v>29</v>
      </c>
      <c r="X20" s="32"/>
      <c r="Y20" s="32"/>
      <c r="Z20" s="32"/>
      <c r="AA20" s="33"/>
      <c r="AB20" s="32"/>
      <c r="AC2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PPO</vt:lpstr>
      <vt:lpstr>PER</vt:lpstr>
      <vt:lpstr>BG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Salvador Grover</cp:lastModifiedBy>
  <cp:revision/>
  <dcterms:created xsi:type="dcterms:W3CDTF">2022-06-28T14:22:47Z</dcterms:created>
  <dcterms:modified xsi:type="dcterms:W3CDTF">2022-08-04T02:07:01Z</dcterms:modified>
  <cp:category/>
  <cp:contentStatus/>
</cp:coreProperties>
</file>