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25"/>
  <workbookPr autoCompressPictures="0"/>
  <mc:AlternateContent xmlns:mc="http://schemas.openxmlformats.org/markup-compatibility/2006">
    <mc:Choice Requires="x15">
      <x15ac:absPath xmlns:x15ac="http://schemas.microsoft.com/office/spreadsheetml/2010/11/ac" url="D:\Backed Up\My Docs\Grover\"/>
    </mc:Choice>
  </mc:AlternateContent>
  <xr:revisionPtr revIDLastSave="0" documentId="8_{7C303547-0F8F-4CE5-80B3-8B3EBE212C5A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AP" sheetId="16" r:id="rId1"/>
    <sheet name="Bglu" sheetId="1" r:id="rId2"/>
    <sheet name="Cello" sheetId="2" r:id="rId3"/>
    <sheet name="NAG" sheetId="3" r:id="rId4"/>
    <sheet name="Perox and PhenOx" sheetId="7" r:id="rId5"/>
    <sheet name="Plate Organization" sheetId="15" r:id="rId6"/>
    <sheet name="%Moisture" sheetId="12" r:id="rId7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15" i="7" l="1"/>
  <c r="U15" i="7" s="1"/>
  <c r="S15" i="7"/>
  <c r="T14" i="7"/>
  <c r="V14" i="7" s="1"/>
  <c r="U14" i="7"/>
  <c r="S14" i="7"/>
  <c r="T13" i="7"/>
  <c r="U13" i="7"/>
  <c r="W13" i="7" s="1"/>
  <c r="R13" i="7" s="1"/>
  <c r="V13" i="7"/>
  <c r="S13" i="7"/>
  <c r="T10" i="7"/>
  <c r="U10" i="7"/>
  <c r="V10" i="7"/>
  <c r="W10" i="7"/>
  <c r="R10" i="7" s="1"/>
  <c r="S10" i="7"/>
  <c r="T9" i="7"/>
  <c r="U9" i="7"/>
  <c r="V9" i="7"/>
  <c r="W9" i="7"/>
  <c r="R9" i="7" s="1"/>
  <c r="S9" i="7"/>
  <c r="T8" i="7"/>
  <c r="U8" i="7"/>
  <c r="V8" i="7"/>
  <c r="W8" i="7"/>
  <c r="S8" i="7"/>
  <c r="R8" i="7" s="1"/>
  <c r="T9" i="3"/>
  <c r="S9" i="3" s="1"/>
  <c r="V9" i="3" s="1"/>
  <c r="U9" i="3"/>
  <c r="X9" i="3"/>
  <c r="Y9" i="3"/>
  <c r="W9" i="3"/>
  <c r="Z9" i="3" s="1"/>
  <c r="R9" i="3"/>
  <c r="T8" i="3"/>
  <c r="W8" i="3" s="1"/>
  <c r="Z8" i="3" s="1"/>
  <c r="S8" i="3"/>
  <c r="V8" i="3" s="1"/>
  <c r="U8" i="3"/>
  <c r="X8" i="3"/>
  <c r="Y8" i="3" s="1"/>
  <c r="R8" i="3"/>
  <c r="T7" i="3"/>
  <c r="S7" i="3" s="1"/>
  <c r="V7" i="3" s="1"/>
  <c r="AB7" i="3" s="1"/>
  <c r="Q7" i="3" s="1"/>
  <c r="U7" i="3"/>
  <c r="X7" i="3"/>
  <c r="Y7" i="3" s="1"/>
  <c r="W7" i="3"/>
  <c r="Z7" i="3" s="1"/>
  <c r="R7" i="3"/>
  <c r="T9" i="2"/>
  <c r="S9" i="2" s="1"/>
  <c r="V9" i="2" s="1"/>
  <c r="AB9" i="2" s="1"/>
  <c r="Q9" i="2" s="1"/>
  <c r="U9" i="2"/>
  <c r="X9" i="2"/>
  <c r="Y9" i="2"/>
  <c r="W9" i="2"/>
  <c r="Z9" i="2" s="1"/>
  <c r="R9" i="2"/>
  <c r="T8" i="2"/>
  <c r="S8" i="2"/>
  <c r="V8" i="2" s="1"/>
  <c r="AB8" i="2" s="1"/>
  <c r="Q8" i="2" s="1"/>
  <c r="U8" i="2"/>
  <c r="X8" i="2"/>
  <c r="Y8" i="2" s="1"/>
  <c r="W8" i="2"/>
  <c r="Z8" i="2"/>
  <c r="R8" i="2"/>
  <c r="T7" i="2"/>
  <c r="S7" i="2" s="1"/>
  <c r="V7" i="2" s="1"/>
  <c r="AB7" i="2" s="1"/>
  <c r="Q7" i="2" s="1"/>
  <c r="U7" i="2"/>
  <c r="X7" i="2"/>
  <c r="Y7" i="2" s="1"/>
  <c r="W7" i="2"/>
  <c r="Z7" i="2" s="1"/>
  <c r="R7" i="2"/>
  <c r="T9" i="1"/>
  <c r="S9" i="1" s="1"/>
  <c r="U9" i="1"/>
  <c r="X9" i="1"/>
  <c r="Y9" i="1" s="1"/>
  <c r="R9" i="1"/>
  <c r="T8" i="1"/>
  <c r="W8" i="1" s="1"/>
  <c r="S8" i="1"/>
  <c r="U8" i="1"/>
  <c r="X8" i="1"/>
  <c r="Y8" i="1" s="1"/>
  <c r="R8" i="1"/>
  <c r="T7" i="1"/>
  <c r="S7" i="1" s="1"/>
  <c r="U7" i="1"/>
  <c r="X7" i="1"/>
  <c r="Y7" i="1" s="1"/>
  <c r="R7" i="1"/>
  <c r="T9" i="16"/>
  <c r="S9" i="16" s="1"/>
  <c r="V9" i="16" s="1"/>
  <c r="U9" i="16"/>
  <c r="X9" i="16"/>
  <c r="Y9" i="16"/>
  <c r="R9" i="16"/>
  <c r="T8" i="16"/>
  <c r="S8" i="16"/>
  <c r="V8" i="16" s="1"/>
  <c r="AB8" i="16" s="1"/>
  <c r="Q8" i="16" s="1"/>
  <c r="U8" i="16"/>
  <c r="X8" i="16"/>
  <c r="Y8" i="16" s="1"/>
  <c r="W8" i="16"/>
  <c r="Z8" i="16"/>
  <c r="R8" i="16"/>
  <c r="T7" i="16"/>
  <c r="S7" i="16" s="1"/>
  <c r="V7" i="16" s="1"/>
  <c r="AB7" i="16" s="1"/>
  <c r="Q7" i="16" s="1"/>
  <c r="U7" i="16"/>
  <c r="X7" i="16"/>
  <c r="Y7" i="16"/>
  <c r="W7" i="16"/>
  <c r="Z7" i="16" s="1"/>
  <c r="R7" i="16"/>
  <c r="M15" i="16"/>
  <c r="M18" i="16" s="1"/>
  <c r="M16" i="16"/>
  <c r="M17" i="16" s="1"/>
  <c r="L15" i="16"/>
  <c r="L16" i="16"/>
  <c r="L18" i="16"/>
  <c r="K15" i="16"/>
  <c r="K18" i="16" s="1"/>
  <c r="K16" i="16"/>
  <c r="J15" i="16"/>
  <c r="J16" i="16"/>
  <c r="J17" i="16" s="1"/>
  <c r="J18" i="16"/>
  <c r="I15" i="16"/>
  <c r="I18" i="16" s="1"/>
  <c r="I16" i="16"/>
  <c r="H15" i="16"/>
  <c r="H16" i="16"/>
  <c r="H18" i="16"/>
  <c r="G15" i="16"/>
  <c r="G18" i="16" s="1"/>
  <c r="G16" i="16"/>
  <c r="G17" i="16" s="1"/>
  <c r="F15" i="16"/>
  <c r="F16" i="16"/>
  <c r="F18" i="16"/>
  <c r="E15" i="16"/>
  <c r="E18" i="16" s="1"/>
  <c r="E16" i="16"/>
  <c r="D15" i="16"/>
  <c r="D16" i="16"/>
  <c r="D17" i="16" s="1"/>
  <c r="D18" i="16"/>
  <c r="C15" i="16"/>
  <c r="C18" i="16" s="1"/>
  <c r="C16" i="16"/>
  <c r="B15" i="16"/>
  <c r="B16" i="16"/>
  <c r="B18" i="16"/>
  <c r="L17" i="16"/>
  <c r="H17" i="16"/>
  <c r="F17" i="16"/>
  <c r="B17" i="16"/>
  <c r="N9" i="16"/>
  <c r="N8" i="16"/>
  <c r="N7" i="16"/>
  <c r="M16" i="7"/>
  <c r="M17" i="7"/>
  <c r="M18" i="7" s="1"/>
  <c r="M19" i="7"/>
  <c r="L16" i="7"/>
  <c r="L19" i="7" s="1"/>
  <c r="L17" i="7"/>
  <c r="K16" i="7"/>
  <c r="K17" i="7"/>
  <c r="K19" i="7"/>
  <c r="J16" i="7"/>
  <c r="J19" i="7" s="1"/>
  <c r="J17" i="7"/>
  <c r="J18" i="7" s="1"/>
  <c r="I16" i="7"/>
  <c r="I17" i="7"/>
  <c r="I19" i="7"/>
  <c r="H16" i="7"/>
  <c r="H19" i="7" s="1"/>
  <c r="H17" i="7"/>
  <c r="G16" i="7"/>
  <c r="G17" i="7"/>
  <c r="G18" i="7" s="1"/>
  <c r="G19" i="7"/>
  <c r="F16" i="7"/>
  <c r="F19" i="7" s="1"/>
  <c r="F17" i="7"/>
  <c r="E16" i="7"/>
  <c r="E17" i="7"/>
  <c r="E19" i="7"/>
  <c r="D16" i="7"/>
  <c r="D19" i="7" s="1"/>
  <c r="D17" i="7"/>
  <c r="D18" i="7" s="1"/>
  <c r="C16" i="7"/>
  <c r="C17" i="7"/>
  <c r="C19" i="7"/>
  <c r="B16" i="7"/>
  <c r="B19" i="7" s="1"/>
  <c r="B17" i="7"/>
  <c r="K18" i="7"/>
  <c r="I18" i="7"/>
  <c r="E18" i="7"/>
  <c r="C18" i="7"/>
  <c r="P15" i="7"/>
  <c r="P14" i="7"/>
  <c r="P13" i="7"/>
  <c r="M15" i="3"/>
  <c r="M18" i="3" s="1"/>
  <c r="M16" i="3"/>
  <c r="M17" i="3" s="1"/>
  <c r="L15" i="3"/>
  <c r="L16" i="3"/>
  <c r="L18" i="3"/>
  <c r="K15" i="3"/>
  <c r="K18" i="3" s="1"/>
  <c r="K16" i="3"/>
  <c r="J15" i="3"/>
  <c r="J16" i="3"/>
  <c r="J17" i="3" s="1"/>
  <c r="J18" i="3"/>
  <c r="I15" i="3"/>
  <c r="I18" i="3" s="1"/>
  <c r="I16" i="3"/>
  <c r="H15" i="3"/>
  <c r="H16" i="3"/>
  <c r="H18" i="3"/>
  <c r="G15" i="3"/>
  <c r="G18" i="3" s="1"/>
  <c r="G16" i="3"/>
  <c r="G17" i="3" s="1"/>
  <c r="F15" i="3"/>
  <c r="F16" i="3"/>
  <c r="F18" i="3"/>
  <c r="E15" i="3"/>
  <c r="E18" i="3" s="1"/>
  <c r="E16" i="3"/>
  <c r="D15" i="3"/>
  <c r="D16" i="3"/>
  <c r="D17" i="3" s="1"/>
  <c r="D18" i="3"/>
  <c r="C15" i="3"/>
  <c r="C18" i="3" s="1"/>
  <c r="C16" i="3"/>
  <c r="B15" i="3"/>
  <c r="B16" i="3"/>
  <c r="B18" i="3"/>
  <c r="L17" i="3"/>
  <c r="H17" i="3"/>
  <c r="F17" i="3"/>
  <c r="B17" i="3"/>
  <c r="N9" i="3"/>
  <c r="N8" i="3"/>
  <c r="N7" i="3"/>
  <c r="M15" i="1"/>
  <c r="M16" i="1"/>
  <c r="M17" i="1" s="1"/>
  <c r="L15" i="1"/>
  <c r="L16" i="1"/>
  <c r="K15" i="1"/>
  <c r="K16" i="1"/>
  <c r="K18" i="1"/>
  <c r="J15" i="1"/>
  <c r="J16" i="1"/>
  <c r="J17" i="1" s="1"/>
  <c r="I15" i="1"/>
  <c r="I16" i="1"/>
  <c r="H15" i="1"/>
  <c r="H16" i="1"/>
  <c r="G15" i="1"/>
  <c r="G16" i="1"/>
  <c r="G17" i="1" s="1"/>
  <c r="F15" i="1"/>
  <c r="F16" i="1"/>
  <c r="E15" i="1"/>
  <c r="E16" i="1"/>
  <c r="D15" i="1"/>
  <c r="D16" i="1"/>
  <c r="D17" i="1" s="1"/>
  <c r="C15" i="1"/>
  <c r="C16" i="1"/>
  <c r="B15" i="1"/>
  <c r="B16" i="1"/>
  <c r="K17" i="1"/>
  <c r="I17" i="1"/>
  <c r="N9" i="1"/>
  <c r="N8" i="1"/>
  <c r="N7" i="1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M16" i="2"/>
  <c r="L16" i="2"/>
  <c r="K16" i="2"/>
  <c r="J16" i="2"/>
  <c r="I16" i="2"/>
  <c r="H16" i="2"/>
  <c r="G16" i="2"/>
  <c r="F16" i="2"/>
  <c r="F17" i="2" s="1"/>
  <c r="E16" i="2"/>
  <c r="D16" i="2"/>
  <c r="C16" i="2"/>
  <c r="B16" i="2"/>
  <c r="M15" i="2"/>
  <c r="M18" i="2" s="1"/>
  <c r="L15" i="2"/>
  <c r="L18" i="2" s="1"/>
  <c r="K15" i="2"/>
  <c r="J15" i="2"/>
  <c r="I15" i="2"/>
  <c r="I17" i="2" s="1"/>
  <c r="H15" i="2"/>
  <c r="H18" i="2" s="1"/>
  <c r="G15" i="2"/>
  <c r="G17" i="2" s="1"/>
  <c r="G18" i="2"/>
  <c r="F15" i="2"/>
  <c r="F18" i="2" s="1"/>
  <c r="E15" i="2"/>
  <c r="E18" i="2" s="1"/>
  <c r="D15" i="2"/>
  <c r="C15" i="2"/>
  <c r="C18" i="2" s="1"/>
  <c r="B15" i="2"/>
  <c r="B17" i="2" s="1"/>
  <c r="O9" i="2"/>
  <c r="O8" i="2"/>
  <c r="O7" i="2"/>
  <c r="D18" i="2"/>
  <c r="I18" i="2"/>
  <c r="J18" i="2"/>
  <c r="K18" i="2"/>
  <c r="B18" i="2"/>
  <c r="N8" i="2"/>
  <c r="D17" i="2"/>
  <c r="H17" i="2"/>
  <c r="J17" i="2"/>
  <c r="N7" i="2"/>
  <c r="N9" i="2"/>
  <c r="C17" i="2"/>
  <c r="E17" i="2"/>
  <c r="K17" i="2"/>
  <c r="B18" i="1" l="1"/>
  <c r="C18" i="1"/>
  <c r="E18" i="1"/>
  <c r="G18" i="1"/>
  <c r="I18" i="1"/>
  <c r="M18" i="1"/>
  <c r="V7" i="1"/>
  <c r="V8" i="1"/>
  <c r="Z8" i="1"/>
  <c r="E17" i="1"/>
  <c r="AB8" i="1"/>
  <c r="Q8" i="1" s="1"/>
  <c r="C17" i="1"/>
  <c r="L18" i="1"/>
  <c r="V9" i="1"/>
  <c r="J18" i="1"/>
  <c r="W7" i="1"/>
  <c r="Z7" i="1" s="1"/>
  <c r="AB7" i="1" s="1"/>
  <c r="Q7" i="1" s="1"/>
  <c r="W9" i="1"/>
  <c r="Z9" i="1" s="1"/>
  <c r="F18" i="1"/>
  <c r="H18" i="1"/>
  <c r="D18" i="1"/>
  <c r="W14" i="7"/>
  <c r="R14" i="7" s="1"/>
  <c r="AB8" i="3"/>
  <c r="Q8" i="3" s="1"/>
  <c r="AB9" i="3"/>
  <c r="Q9" i="3" s="1"/>
  <c r="W15" i="7"/>
  <c r="R15" i="7" s="1"/>
  <c r="M17" i="2"/>
  <c r="F17" i="1"/>
  <c r="L17" i="1"/>
  <c r="C17" i="3"/>
  <c r="I17" i="3"/>
  <c r="F18" i="7"/>
  <c r="L18" i="7"/>
  <c r="C17" i="16"/>
  <c r="I17" i="16"/>
  <c r="L17" i="2"/>
  <c r="V15" i="7"/>
  <c r="W9" i="16"/>
  <c r="Z9" i="16" s="1"/>
  <c r="AB9" i="16" s="1"/>
  <c r="Q9" i="16" s="1"/>
  <c r="B17" i="1"/>
  <c r="H17" i="1"/>
  <c r="E17" i="3"/>
  <c r="K17" i="3"/>
  <c r="B18" i="7"/>
  <c r="H18" i="7"/>
  <c r="E17" i="16"/>
  <c r="K17" i="16"/>
  <c r="AB9" i="1" l="1"/>
  <c r="Q9" i="1" s="1"/>
</calcChain>
</file>

<file path=xl/sharedStrings.xml><?xml version="1.0" encoding="utf-8"?>
<sst xmlns="http://schemas.openxmlformats.org/spreadsheetml/2006/main" count="427" uniqueCount="101">
  <si>
    <t>Acid Phosphatase</t>
  </si>
  <si>
    <t>AP</t>
  </si>
  <si>
    <t>Sub</t>
  </si>
  <si>
    <t>Std</t>
  </si>
  <si>
    <t>Time</t>
  </si>
  <si>
    <t>PLATE</t>
  </si>
  <si>
    <t>Cup</t>
  </si>
  <si>
    <t>Grams</t>
  </si>
  <si>
    <t>%Moist</t>
  </si>
  <si>
    <t>cup</t>
  </si>
  <si>
    <t>plate</t>
  </si>
  <si>
    <t>Rep</t>
  </si>
  <si>
    <t>Activity</t>
  </si>
  <si>
    <t>Mean</t>
  </si>
  <si>
    <t>Soil</t>
  </si>
  <si>
    <t>Neg</t>
  </si>
  <si>
    <t>Ref</t>
  </si>
  <si>
    <t>Emiss</t>
  </si>
  <si>
    <t>Quench</t>
  </si>
  <si>
    <t>Incub</t>
  </si>
  <si>
    <t>D1</t>
  </si>
  <si>
    <r>
      <t>(</t>
    </r>
    <r>
      <rPr>
        <b/>
        <sz val="12"/>
        <rFont val="Symbol"/>
        <family val="1"/>
        <charset val="2"/>
      </rPr>
      <t>m</t>
    </r>
    <r>
      <rPr>
        <b/>
        <sz val="12"/>
        <rFont val="Times New Roman"/>
        <family val="1"/>
      </rPr>
      <t>mol/h/g)</t>
    </r>
  </si>
  <si>
    <t>MC</t>
  </si>
  <si>
    <t>Assay</t>
  </si>
  <si>
    <t>Control</t>
  </si>
  <si>
    <t>D Fluor</t>
  </si>
  <si>
    <t>Stand</t>
  </si>
  <si>
    <t>Coeff</t>
  </si>
  <si>
    <t>Time,h</t>
  </si>
  <si>
    <t xml:space="preserve"> (nmol/h/ml)</t>
  </si>
  <si>
    <t>Average</t>
  </si>
  <si>
    <t>2* std dev</t>
  </si>
  <si>
    <t>avg-2stdev</t>
  </si>
  <si>
    <t>avg+2stdev</t>
  </si>
  <si>
    <t>B-Glucosidase</t>
  </si>
  <si>
    <t>Range</t>
  </si>
  <si>
    <t>B1</t>
  </si>
  <si>
    <t>Cellobiohydrolase</t>
  </si>
  <si>
    <t>C1</t>
  </si>
  <si>
    <t>NAG</t>
  </si>
  <si>
    <t>Peroxidase and Phenol Oxidase</t>
  </si>
  <si>
    <t>OD</t>
  </si>
  <si>
    <t>Blank</t>
  </si>
  <si>
    <t>Soil blk</t>
  </si>
  <si>
    <t>Final</t>
  </si>
  <si>
    <t>Peroxidase</t>
  </si>
  <si>
    <t>Phen Ox</t>
  </si>
  <si>
    <r>
      <t>Fluorometric Assays (</t>
    </r>
    <r>
      <rPr>
        <b/>
        <i/>
        <sz val="20"/>
        <rFont val="Times New Roman"/>
        <family val="1"/>
      </rPr>
      <t>e.g.</t>
    </r>
    <r>
      <rPr>
        <b/>
        <sz val="20"/>
        <rFont val="Times New Roman"/>
        <family val="1"/>
      </rPr>
      <t>, AP, NAG, BG)</t>
    </r>
  </si>
  <si>
    <t>Ref St</t>
  </si>
  <si>
    <t>NegCon</t>
  </si>
  <si>
    <t>SoilCon</t>
  </si>
  <si>
    <r>
      <t xml:space="preserve">200 </t>
    </r>
    <r>
      <rPr>
        <b/>
        <sz val="14"/>
        <rFont val="Symbol"/>
        <family val="1"/>
      </rPr>
      <t>m</t>
    </r>
    <r>
      <rPr>
        <b/>
        <sz val="14"/>
        <rFont val="Times New Roman"/>
        <family val="1"/>
      </rPr>
      <t>l</t>
    </r>
  </si>
  <si>
    <t>buffer</t>
  </si>
  <si>
    <t>soil 1</t>
  </si>
  <si>
    <t>soil 2</t>
  </si>
  <si>
    <t>soil 3</t>
  </si>
  <si>
    <r>
      <t xml:space="preserve">50 </t>
    </r>
    <r>
      <rPr>
        <b/>
        <sz val="14"/>
        <rFont val="Symbol"/>
        <family val="1"/>
      </rPr>
      <t>m</t>
    </r>
    <r>
      <rPr>
        <b/>
        <sz val="14"/>
        <rFont val="Times New Roman"/>
        <family val="1"/>
      </rPr>
      <t>l</t>
    </r>
  </si>
  <si>
    <t>MUB</t>
  </si>
  <si>
    <t>sub</t>
  </si>
  <si>
    <t>A</t>
  </si>
  <si>
    <t>B</t>
  </si>
  <si>
    <t>C</t>
  </si>
  <si>
    <t>D</t>
  </si>
  <si>
    <t>E</t>
  </si>
  <si>
    <t>F</t>
  </si>
  <si>
    <t>G</t>
  </si>
  <si>
    <t>H</t>
  </si>
  <si>
    <t>**Add 20 µl of 1 N NaOH to all wells at end of incubation to stop reaction.</t>
  </si>
  <si>
    <t>Reagents:</t>
  </si>
  <si>
    <t>50 mM acetate buffer, pH=5</t>
  </si>
  <si>
    <r>
      <t xml:space="preserve">200 </t>
    </r>
    <r>
      <rPr>
        <sz val="14"/>
        <rFont val="Symbol"/>
        <family val="1"/>
      </rPr>
      <t>m</t>
    </r>
    <r>
      <rPr>
        <sz val="14"/>
        <rFont val="Times New Roman"/>
        <family val="1"/>
      </rPr>
      <t>M substrate</t>
    </r>
  </si>
  <si>
    <r>
      <t xml:space="preserve">100 </t>
    </r>
    <r>
      <rPr>
        <sz val="14"/>
        <color indexed="52"/>
        <rFont val="Symbol"/>
        <family val="1"/>
      </rPr>
      <t>m</t>
    </r>
    <r>
      <rPr>
        <sz val="14"/>
        <color indexed="52"/>
        <rFont val="Times New Roman"/>
        <family val="1"/>
      </rPr>
      <t>M standard (MUB)</t>
    </r>
  </si>
  <si>
    <t>Incubate 2 hours</t>
  </si>
  <si>
    <t>Add 25 ul of 0.2 N NaOH at end of incubation to stop reaction.</t>
  </si>
  <si>
    <t>Read Fluorescence (Wavelengths: Excitation = 365nm &amp; Emission = 450nm)</t>
  </si>
  <si>
    <t>Colorimetric (Peroxidase and Phenol Oxidase)</t>
  </si>
  <si>
    <t>Phenox Std</t>
  </si>
  <si>
    <t>Perox Std</t>
  </si>
  <si>
    <t>Q1</t>
  </si>
  <si>
    <t>Q2</t>
  </si>
  <si>
    <t>Q3</t>
  </si>
  <si>
    <t>DOPA</t>
  </si>
  <si>
    <r>
      <t xml:space="preserve">20 </t>
    </r>
    <r>
      <rPr>
        <b/>
        <sz val="14"/>
        <rFont val="Symbol"/>
        <family val="1"/>
      </rPr>
      <t>m</t>
    </r>
    <r>
      <rPr>
        <b/>
        <sz val="14"/>
        <rFont val="Times New Roman"/>
        <family val="1"/>
      </rPr>
      <t>l</t>
    </r>
  </si>
  <si>
    <r>
      <t>H</t>
    </r>
    <r>
      <rPr>
        <vertAlign val="subscript"/>
        <sz val="14"/>
        <color theme="0"/>
        <rFont val="Times New Roman"/>
        <family val="1"/>
      </rPr>
      <t>2</t>
    </r>
    <r>
      <rPr>
        <sz val="14"/>
        <color theme="0"/>
        <rFont val="Times New Roman"/>
        <family val="1"/>
      </rPr>
      <t>O</t>
    </r>
    <r>
      <rPr>
        <vertAlign val="subscript"/>
        <sz val="14"/>
        <color theme="0"/>
        <rFont val="Times New Roman"/>
        <family val="1"/>
      </rPr>
      <t>2</t>
    </r>
  </si>
  <si>
    <t>25 mM DOPA (+ 50 mM EDTA if using soils)</t>
  </si>
  <si>
    <r>
      <t>0.3% H</t>
    </r>
    <r>
      <rPr>
        <vertAlign val="subscript"/>
        <sz val="14"/>
        <color theme="0"/>
        <rFont val="Times New Roman"/>
        <family val="1"/>
      </rPr>
      <t>2</t>
    </r>
    <r>
      <rPr>
        <sz val="14"/>
        <color theme="0"/>
        <rFont val="Times New Roman"/>
        <family val="1"/>
      </rPr>
      <t>O</t>
    </r>
    <r>
      <rPr>
        <vertAlign val="subscript"/>
        <sz val="14"/>
        <color theme="0"/>
        <rFont val="Times New Roman"/>
        <family val="1"/>
      </rPr>
      <t>2</t>
    </r>
  </si>
  <si>
    <t>Read absorbance at 460 nm</t>
  </si>
  <si>
    <t>2-6-DMP</t>
  </si>
  <si>
    <t>Q 1</t>
  </si>
  <si>
    <t>Q 2</t>
  </si>
  <si>
    <t>Q 3</t>
  </si>
  <si>
    <t>150 μL</t>
  </si>
  <si>
    <t>DMP</t>
  </si>
  <si>
    <t>15 mM 2-6-DMP</t>
  </si>
  <si>
    <t>Read OD at 460 nm</t>
  </si>
  <si>
    <t>Tin</t>
  </si>
  <si>
    <t>Wet</t>
  </si>
  <si>
    <t>Dry</t>
  </si>
  <si>
    <t>Sample</t>
  </si>
  <si>
    <t>Mass</t>
  </si>
  <si>
    <t>%M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</si>
</sst>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24"/>
      <name val="Times New Roman"/>
      <family val="1"/>
    </font>
    <font>
      <b/>
      <sz val="12"/>
      <name val="Times New Roman"/>
      <family val="1"/>
    </font>
    <font>
      <b/>
      <sz val="12"/>
      <name val="Symbol"/>
      <family val="1"/>
      <charset val="2"/>
    </font>
    <font>
      <sz val="10"/>
      <name val="Geneva"/>
      <family val="2"/>
    </font>
    <font>
      <b/>
      <sz val="10"/>
      <name val="Geneva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2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name val="Symbol"/>
      <family val="1"/>
    </font>
    <font>
      <sz val="14"/>
      <color indexed="52"/>
      <name val="Times New Roman"/>
      <family val="1"/>
    </font>
    <font>
      <sz val="14"/>
      <name val="Symbol"/>
      <family val="1"/>
    </font>
    <font>
      <sz val="14"/>
      <color indexed="52"/>
      <name val="Symbol"/>
      <family val="1"/>
    </font>
    <font>
      <sz val="14"/>
      <color theme="0"/>
      <name val="Times New Roman"/>
      <family val="1"/>
    </font>
    <font>
      <vertAlign val="subscript"/>
      <sz val="14"/>
      <color theme="0"/>
      <name val="Times New Roman"/>
      <family val="1"/>
    </font>
    <font>
      <b/>
      <i/>
      <sz val="20"/>
      <name val="Times New Roman"/>
      <family val="1"/>
    </font>
    <font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2" fontId="4" fillId="0" borderId="0" xfId="0" applyNumberFormat="1" applyFont="1" applyFill="1" applyAlignment="1">
      <alignment horizontal="center"/>
    </xf>
    <xf numFmtId="164" fontId="4" fillId="0" borderId="0" xfId="1" applyNumberFormat="1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2" fontId="4" fillId="0" borderId="0" xfId="0" applyNumberFormat="1" applyFont="1" applyFill="1"/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center"/>
    </xf>
    <xf numFmtId="0" fontId="2" fillId="0" borderId="0" xfId="0" applyFont="1" applyBorder="1"/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6" fillId="2" borderId="4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left"/>
    </xf>
    <xf numFmtId="0" fontId="7" fillId="0" borderId="4" xfId="0" applyFont="1" applyBorder="1" applyAlignment="1">
      <alignment horizontal="left"/>
    </xf>
    <xf numFmtId="0" fontId="6" fillId="4" borderId="4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6" fillId="6" borderId="4" xfId="0" applyFont="1" applyFill="1" applyBorder="1" applyAlignment="1">
      <alignment horizontal="left"/>
    </xf>
    <xf numFmtId="2" fontId="2" fillId="0" borderId="0" xfId="0" applyNumberFormat="1" applyFont="1" applyFill="1" applyAlignment="1">
      <alignment horizontal="center"/>
    </xf>
    <xf numFmtId="164" fontId="4" fillId="0" borderId="0" xfId="1" applyNumberFormat="1" applyFont="1" applyAlignment="1">
      <alignment horizontal="center"/>
    </xf>
    <xf numFmtId="0" fontId="8" fillId="0" borderId="0" xfId="0" applyFont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7" borderId="0" xfId="0" applyFont="1" applyFill="1" applyAlignment="1">
      <alignment horizontal="center"/>
    </xf>
    <xf numFmtId="0" fontId="15" fillId="8" borderId="0" xfId="0" applyFont="1" applyFill="1" applyAlignment="1">
      <alignment horizontal="center"/>
    </xf>
    <xf numFmtId="0" fontId="15" fillId="9" borderId="0" xfId="0" applyFont="1" applyFill="1" applyAlignment="1">
      <alignment horizontal="center"/>
    </xf>
    <xf numFmtId="0" fontId="15" fillId="10" borderId="0" xfId="0" applyFont="1" applyFill="1" applyAlignment="1">
      <alignment horizontal="center"/>
    </xf>
    <xf numFmtId="0" fontId="15" fillId="11" borderId="0" xfId="0" applyFont="1" applyFill="1" applyAlignment="1">
      <alignment horizontal="center"/>
    </xf>
    <xf numFmtId="0" fontId="12" fillId="12" borderId="0" xfId="0" applyFont="1" applyFill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2" fillId="0" borderId="0" xfId="0" applyFont="1" applyAlignment="1">
      <alignment horizontal="left"/>
    </xf>
    <xf numFmtId="0" fontId="12" fillId="7" borderId="0" xfId="0" applyFont="1" applyFill="1" applyAlignment="1">
      <alignment horizontal="left"/>
    </xf>
    <xf numFmtId="0" fontId="12" fillId="12" borderId="0" xfId="0" applyFont="1" applyFill="1" applyAlignment="1">
      <alignment horizontal="left"/>
    </xf>
    <xf numFmtId="0" fontId="15" fillId="11" borderId="0" xfId="0" applyFont="1" applyFill="1" applyAlignment="1">
      <alignment horizontal="left"/>
    </xf>
    <xf numFmtId="0" fontId="12" fillId="11" borderId="0" xfId="0" applyFont="1" applyFill="1" applyAlignment="1">
      <alignment horizontal="left"/>
    </xf>
    <xf numFmtId="0" fontId="13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2" fillId="0" borderId="0" xfId="0" applyFont="1"/>
    <xf numFmtId="0" fontId="0" fillId="11" borderId="0" xfId="0" applyFill="1"/>
    <xf numFmtId="0" fontId="18" fillId="11" borderId="0" xfId="0" applyFont="1" applyFill="1" applyAlignment="1">
      <alignment horizontal="left"/>
    </xf>
    <xf numFmtId="0" fontId="18" fillId="11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13" fillId="0" borderId="0" xfId="0" applyFont="1" applyAlignment="1">
      <alignment horizontal="left"/>
    </xf>
    <xf numFmtId="0" fontId="21" fillId="0" borderId="10" xfId="0" applyFont="1" applyBorder="1" applyAlignment="1">
      <alignment horizontal="center" vertical="center" wrapText="1"/>
    </xf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workbookViewId="0">
      <selection activeCell="Q10" sqref="Q10"/>
    </sheetView>
  </sheetViews>
  <sheetFormatPr defaultColWidth="8.85546875" defaultRowHeight="15"/>
  <sheetData>
    <row r="1" spans="1:29" s="1" customFormat="1" ht="30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5"/>
      <c r="O1" s="6"/>
      <c r="P1" s="6"/>
      <c r="Q1" s="7"/>
      <c r="R1" s="8"/>
      <c r="S1" s="9"/>
      <c r="T1" s="9"/>
      <c r="U1" s="9"/>
      <c r="V1" s="9"/>
      <c r="W1" s="9"/>
      <c r="X1" s="9"/>
      <c r="Y1" s="9"/>
      <c r="Z1" s="9"/>
      <c r="AA1" s="9"/>
      <c r="AB1" s="5"/>
      <c r="AC1" s="9"/>
    </row>
    <row r="2" spans="1:29" s="1" customFormat="1" ht="15.75">
      <c r="B2" s="10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11"/>
      <c r="O2" s="11"/>
      <c r="P2" s="11"/>
      <c r="Q2" s="7"/>
      <c r="R2" s="12"/>
      <c r="S2" s="9"/>
      <c r="T2" s="9"/>
      <c r="U2" s="9"/>
      <c r="V2" s="9"/>
      <c r="W2" s="9"/>
      <c r="X2" s="9"/>
      <c r="Y2" s="9"/>
      <c r="Z2" s="9"/>
      <c r="AA2" s="9"/>
      <c r="AB2" s="5"/>
      <c r="AC2" s="9"/>
    </row>
    <row r="3" spans="1:29" s="1" customFormat="1" ht="15.75">
      <c r="B3" s="5"/>
      <c r="C3" s="5"/>
      <c r="D3" s="5"/>
      <c r="G3" s="3"/>
      <c r="H3" s="3"/>
      <c r="J3" s="3"/>
      <c r="K3" s="3"/>
      <c r="M3" s="4"/>
      <c r="N3" s="13" t="s">
        <v>1</v>
      </c>
      <c r="O3" s="11"/>
      <c r="P3" s="11"/>
      <c r="Q3" s="7"/>
      <c r="R3" s="8"/>
      <c r="S3" s="9"/>
      <c r="T3" s="9"/>
      <c r="U3" s="9" t="s">
        <v>2</v>
      </c>
      <c r="V3" s="9"/>
      <c r="W3" s="9" t="s">
        <v>3</v>
      </c>
      <c r="X3" s="9"/>
      <c r="Y3" s="9"/>
      <c r="Z3" s="9"/>
      <c r="AA3" s="5"/>
      <c r="AB3" s="9"/>
      <c r="AC3" s="9"/>
    </row>
    <row r="4" spans="1:29" s="1" customFormat="1" ht="15.75">
      <c r="B4" s="14" t="s">
        <v>4</v>
      </c>
      <c r="C4" s="14" t="s">
        <v>5</v>
      </c>
      <c r="D4" s="15"/>
      <c r="E4" s="16" t="s">
        <v>6</v>
      </c>
      <c r="F4" s="14" t="s">
        <v>7</v>
      </c>
      <c r="G4" s="14" t="s">
        <v>8</v>
      </c>
      <c r="H4" s="16" t="s">
        <v>6</v>
      </c>
      <c r="I4" s="14" t="s">
        <v>7</v>
      </c>
      <c r="J4" s="14" t="s">
        <v>8</v>
      </c>
      <c r="K4" s="16" t="s">
        <v>6</v>
      </c>
      <c r="L4" s="14" t="s">
        <v>7</v>
      </c>
      <c r="M4" s="14" t="s">
        <v>8</v>
      </c>
      <c r="N4" s="11" t="s">
        <v>9</v>
      </c>
      <c r="O4" s="11" t="s">
        <v>10</v>
      </c>
      <c r="P4" s="11" t="s">
        <v>11</v>
      </c>
      <c r="Q4" s="7" t="s">
        <v>12</v>
      </c>
      <c r="R4" s="8"/>
      <c r="S4" s="9" t="s">
        <v>13</v>
      </c>
      <c r="T4" s="9" t="s">
        <v>14</v>
      </c>
      <c r="U4" s="9" t="s">
        <v>15</v>
      </c>
      <c r="V4" s="9"/>
      <c r="W4" s="9" t="s">
        <v>13</v>
      </c>
      <c r="X4" s="9" t="s">
        <v>16</v>
      </c>
      <c r="Y4" s="9" t="s">
        <v>17</v>
      </c>
      <c r="Z4" s="9" t="s">
        <v>18</v>
      </c>
      <c r="AA4" s="5" t="s">
        <v>19</v>
      </c>
      <c r="AB4" s="9" t="s">
        <v>12</v>
      </c>
    </row>
    <row r="5" spans="1:29" s="1" customFormat="1" ht="15.75">
      <c r="B5" s="14">
        <v>1</v>
      </c>
      <c r="C5" s="14" t="s">
        <v>20</v>
      </c>
      <c r="D5" s="14"/>
      <c r="E5" s="17"/>
      <c r="F5" s="17"/>
      <c r="G5" s="17"/>
      <c r="H5" s="17"/>
      <c r="I5" s="17"/>
      <c r="J5" s="17"/>
      <c r="K5" s="17"/>
      <c r="L5" s="17"/>
      <c r="M5" s="17"/>
      <c r="N5" s="5"/>
      <c r="O5" s="11"/>
      <c r="P5" s="11"/>
      <c r="Q5" s="7" t="s">
        <v>21</v>
      </c>
      <c r="R5" s="8" t="s">
        <v>22</v>
      </c>
      <c r="S5" s="9" t="s">
        <v>23</v>
      </c>
      <c r="T5" s="9" t="s">
        <v>24</v>
      </c>
      <c r="U5" s="9" t="s">
        <v>24</v>
      </c>
      <c r="V5" s="9" t="s">
        <v>25</v>
      </c>
      <c r="W5" s="9" t="s">
        <v>18</v>
      </c>
      <c r="X5" s="9" t="s">
        <v>26</v>
      </c>
      <c r="Y5" s="9" t="s">
        <v>27</v>
      </c>
      <c r="Z5" s="9" t="s">
        <v>27</v>
      </c>
      <c r="AA5" s="5" t="s">
        <v>28</v>
      </c>
      <c r="AB5" s="9" t="s">
        <v>29</v>
      </c>
    </row>
    <row r="6" spans="1:29" s="1" customFormat="1" ht="15.75">
      <c r="B6" s="18">
        <v>1</v>
      </c>
      <c r="C6" s="18">
        <v>2</v>
      </c>
      <c r="D6" s="18">
        <v>3</v>
      </c>
      <c r="E6" s="19">
        <v>4</v>
      </c>
      <c r="F6" s="18">
        <v>5</v>
      </c>
      <c r="G6" s="18">
        <v>6</v>
      </c>
      <c r="H6" s="19">
        <v>7</v>
      </c>
      <c r="I6" s="18">
        <v>8</v>
      </c>
      <c r="J6" s="18">
        <v>9</v>
      </c>
      <c r="K6" s="19">
        <v>10</v>
      </c>
      <c r="L6" s="18">
        <v>11</v>
      </c>
      <c r="M6" s="18">
        <v>12</v>
      </c>
      <c r="N6" s="5"/>
      <c r="O6" s="11"/>
      <c r="P6" s="6"/>
      <c r="Q6" s="7"/>
      <c r="R6" s="8"/>
      <c r="S6" s="9"/>
      <c r="T6" s="9"/>
      <c r="U6" s="9" t="s">
        <v>2</v>
      </c>
      <c r="V6" s="9"/>
      <c r="W6" s="9" t="s">
        <v>3</v>
      </c>
      <c r="X6" s="9"/>
      <c r="Y6" s="9"/>
      <c r="Z6" s="9"/>
      <c r="AA6" s="5"/>
      <c r="AB6" s="9"/>
    </row>
    <row r="7" spans="1:29" s="1" customFormat="1" ht="15.75">
      <c r="B7" s="20"/>
      <c r="C7" s="21"/>
      <c r="D7" s="22"/>
      <c r="E7" s="23"/>
      <c r="F7" s="23"/>
      <c r="G7" s="23"/>
      <c r="H7" s="24"/>
      <c r="I7" s="24"/>
      <c r="J7" s="24"/>
      <c r="K7" s="25"/>
      <c r="L7" s="25"/>
      <c r="M7" s="25"/>
      <c r="N7" s="5">
        <f>E5</f>
        <v>0</v>
      </c>
      <c r="O7" s="11" t="s">
        <v>20</v>
      </c>
      <c r="P7" s="11">
        <v>1</v>
      </c>
      <c r="Q7" s="7" t="e">
        <f>(AB7*100)/(F5*(1-R7))</f>
        <v>#DIV/0!</v>
      </c>
      <c r="R7" s="8">
        <f>G5</f>
        <v>0</v>
      </c>
      <c r="S7" s="9" t="e">
        <f>AVERAGE(G7:G14)-T7</f>
        <v>#DIV/0!</v>
      </c>
      <c r="T7" s="9" t="e">
        <f>AVERAGE(F7:F14)</f>
        <v>#DIV/0!</v>
      </c>
      <c r="U7" s="9" t="e">
        <f>AVERAGE(D7:D14)</f>
        <v>#DIV/0!</v>
      </c>
      <c r="V7" s="9" t="e">
        <f>S7-U7</f>
        <v>#DIV/0!</v>
      </c>
      <c r="W7" s="26" t="e">
        <f>AVERAGE(E7:E14)-T7</f>
        <v>#DIV/0!</v>
      </c>
      <c r="X7" s="26" t="e">
        <f>(AVERAGE(B7:C14))</f>
        <v>#DIV/0!</v>
      </c>
      <c r="Y7" s="9" t="e">
        <f>X7/0.5</f>
        <v>#DIV/0!</v>
      </c>
      <c r="Z7" s="9" t="e">
        <f>W7/X7</f>
        <v>#DIV/0!</v>
      </c>
      <c r="AA7" s="5">
        <v>2</v>
      </c>
      <c r="AB7" s="9" t="e">
        <f>V7/(Y7*Z7*0.2*AA7)</f>
        <v>#DIV/0!</v>
      </c>
    </row>
    <row r="8" spans="1:29" s="1" customFormat="1" ht="15.75">
      <c r="B8" s="20"/>
      <c r="C8" s="21"/>
      <c r="D8" s="22"/>
      <c r="E8" s="23"/>
      <c r="F8" s="23"/>
      <c r="G8" s="23"/>
      <c r="H8" s="24"/>
      <c r="I8" s="24"/>
      <c r="J8" s="24"/>
      <c r="K8" s="25"/>
      <c r="L8" s="25"/>
      <c r="M8" s="25"/>
      <c r="N8" s="5">
        <f>H5</f>
        <v>0</v>
      </c>
      <c r="O8" s="11" t="s">
        <v>20</v>
      </c>
      <c r="P8" s="11">
        <v>1</v>
      </c>
      <c r="Q8" s="7" t="e">
        <f>(AB8*100)/(I5*(1-R8))</f>
        <v>#DIV/0!</v>
      </c>
      <c r="R8" s="27">
        <f>J5</f>
        <v>0</v>
      </c>
      <c r="S8" s="9" t="e">
        <f>AVERAGE(J7:J14)-T8</f>
        <v>#DIV/0!</v>
      </c>
      <c r="T8" s="9" t="e">
        <f>AVERAGE(I7:I14)</f>
        <v>#DIV/0!</v>
      </c>
      <c r="U8" s="9" t="e">
        <f>AVERAGE(D7:D14)</f>
        <v>#DIV/0!</v>
      </c>
      <c r="V8" s="9" t="e">
        <f>S8-U8</f>
        <v>#DIV/0!</v>
      </c>
      <c r="W8" s="26" t="e">
        <f>AVERAGE(H7:H14)-T8</f>
        <v>#DIV/0!</v>
      </c>
      <c r="X8" s="26" t="e">
        <f>(AVERAGE(B7:C14))</f>
        <v>#DIV/0!</v>
      </c>
      <c r="Y8" s="9" t="e">
        <f>X8/0.5</f>
        <v>#DIV/0!</v>
      </c>
      <c r="Z8" s="9" t="e">
        <f>W8/X8</f>
        <v>#DIV/0!</v>
      </c>
      <c r="AA8" s="5">
        <v>2</v>
      </c>
      <c r="AB8" s="9" t="e">
        <f>V8/(Y8*Z8*0.2*AA8)</f>
        <v>#DIV/0!</v>
      </c>
    </row>
    <row r="9" spans="1:29" s="1" customFormat="1" ht="15.75">
      <c r="B9" s="20"/>
      <c r="C9" s="21"/>
      <c r="D9" s="22"/>
      <c r="E9" s="23"/>
      <c r="F9" s="23"/>
      <c r="G9" s="23"/>
      <c r="H9" s="24"/>
      <c r="I9" s="24"/>
      <c r="J9" s="24"/>
      <c r="K9" s="25"/>
      <c r="L9" s="25"/>
      <c r="M9" s="25"/>
      <c r="N9" s="5">
        <f>K5</f>
        <v>0</v>
      </c>
      <c r="O9" s="11" t="s">
        <v>20</v>
      </c>
      <c r="P9" s="11">
        <v>1</v>
      </c>
      <c r="Q9" s="7" t="e">
        <f>(AB9*100)/(L5*(1-R9))</f>
        <v>#DIV/0!</v>
      </c>
      <c r="R9" s="8">
        <f>M5</f>
        <v>0</v>
      </c>
      <c r="S9" s="9" t="e">
        <f>AVERAGE(M7:M14)-T9</f>
        <v>#DIV/0!</v>
      </c>
      <c r="T9" s="9" t="e">
        <f>AVERAGE(L7:L14)</f>
        <v>#DIV/0!</v>
      </c>
      <c r="U9" s="9" t="e">
        <f>AVERAGE(D7:D14)</f>
        <v>#DIV/0!</v>
      </c>
      <c r="V9" s="9" t="e">
        <f>S9-U9</f>
        <v>#DIV/0!</v>
      </c>
      <c r="W9" s="26" t="e">
        <f>AVERAGE(K7:K14)-T9</f>
        <v>#DIV/0!</v>
      </c>
      <c r="X9" s="26" t="e">
        <f>(AVERAGE(B7:C14))</f>
        <v>#DIV/0!</v>
      </c>
      <c r="Y9" s="9" t="e">
        <f>X9/0.5</f>
        <v>#DIV/0!</v>
      </c>
      <c r="Z9" s="9" t="e">
        <f>W9/X9</f>
        <v>#DIV/0!</v>
      </c>
      <c r="AA9" s="5">
        <v>2</v>
      </c>
      <c r="AB9" s="9" t="e">
        <f>V9/(Y9*Z9*0.2*AA9)</f>
        <v>#DIV/0!</v>
      </c>
    </row>
    <row r="10" spans="1:29" s="1" customFormat="1" ht="15.75">
      <c r="B10" s="20"/>
      <c r="C10" s="21"/>
      <c r="D10" s="22"/>
      <c r="E10" s="23"/>
      <c r="F10" s="23"/>
      <c r="G10" s="23"/>
      <c r="H10" s="24"/>
      <c r="I10" s="24"/>
      <c r="J10" s="24"/>
      <c r="K10" s="25"/>
      <c r="L10" s="25"/>
      <c r="M10" s="25"/>
      <c r="N10" s="5"/>
      <c r="O10" s="11"/>
      <c r="P10" s="11"/>
      <c r="Q10" s="7"/>
      <c r="R10" s="8"/>
      <c r="S10" s="9"/>
      <c r="T10" s="9"/>
      <c r="U10" s="9"/>
      <c r="V10" s="9"/>
      <c r="W10" s="9"/>
      <c r="X10" s="9"/>
      <c r="Y10" s="9"/>
      <c r="Z10" s="9"/>
      <c r="AA10" s="5"/>
      <c r="AB10" s="9"/>
    </row>
    <row r="11" spans="1:29" s="1" customFormat="1" ht="15.75">
      <c r="B11" s="20"/>
      <c r="C11" s="21"/>
      <c r="D11" s="22"/>
      <c r="E11" s="23"/>
      <c r="F11" s="23"/>
      <c r="G11" s="23"/>
      <c r="H11" s="24"/>
      <c r="I11" s="24"/>
      <c r="J11" s="24"/>
      <c r="K11" s="25"/>
      <c r="L11" s="25"/>
      <c r="M11" s="25"/>
      <c r="N11" s="5"/>
      <c r="O11" s="11"/>
      <c r="P11" s="11"/>
      <c r="Q11" s="7"/>
      <c r="R11" s="8"/>
      <c r="S11" s="9"/>
      <c r="T11" s="9"/>
      <c r="U11" s="9"/>
      <c r="V11" s="9"/>
      <c r="W11" s="9"/>
      <c r="X11" s="9"/>
      <c r="Y11" s="9"/>
      <c r="Z11" s="9"/>
      <c r="AA11" s="5"/>
      <c r="AB11" s="9"/>
    </row>
    <row r="12" spans="1:29" s="1" customFormat="1" ht="15.75">
      <c r="B12" s="20"/>
      <c r="C12" s="21"/>
      <c r="D12" s="22"/>
      <c r="E12" s="23"/>
      <c r="F12" s="23"/>
      <c r="G12" s="23"/>
      <c r="H12" s="24"/>
      <c r="I12" s="24"/>
      <c r="J12" s="24"/>
      <c r="K12" s="25"/>
      <c r="L12" s="25"/>
      <c r="M12" s="25"/>
      <c r="N12" s="5"/>
      <c r="O12" s="11"/>
      <c r="P12" s="11"/>
      <c r="Q12" s="7"/>
      <c r="R12" s="8"/>
      <c r="S12" s="9"/>
      <c r="T12" s="9"/>
      <c r="U12" s="9"/>
      <c r="V12" s="9"/>
      <c r="W12" s="9"/>
      <c r="X12" s="9"/>
      <c r="Y12" s="9"/>
      <c r="Z12" s="9"/>
      <c r="AA12" s="5"/>
      <c r="AB12" s="9"/>
    </row>
    <row r="13" spans="1:29" s="1" customFormat="1" ht="15.75">
      <c r="B13" s="20"/>
      <c r="C13" s="21"/>
      <c r="D13" s="22"/>
      <c r="E13" s="23"/>
      <c r="F13" s="23"/>
      <c r="G13" s="23"/>
      <c r="H13" s="24"/>
      <c r="I13" s="24"/>
      <c r="J13" s="24"/>
      <c r="K13" s="25"/>
      <c r="L13" s="25"/>
      <c r="M13" s="25"/>
      <c r="N13" s="5"/>
      <c r="O13" s="11"/>
      <c r="P13" s="11"/>
      <c r="Q13" s="7"/>
      <c r="R13" s="8"/>
      <c r="S13" s="9"/>
      <c r="T13" s="9"/>
      <c r="U13" s="9"/>
      <c r="V13" s="9"/>
      <c r="W13" s="9"/>
      <c r="X13" s="9"/>
      <c r="Y13" s="9"/>
      <c r="Z13" s="9"/>
      <c r="AA13" s="5"/>
      <c r="AB13" s="9"/>
    </row>
    <row r="14" spans="1:29" s="1" customFormat="1" ht="15.75">
      <c r="B14" s="20"/>
      <c r="C14" s="21"/>
      <c r="D14" s="22"/>
      <c r="E14" s="23"/>
      <c r="F14" s="23"/>
      <c r="G14" s="23"/>
      <c r="H14" s="24"/>
      <c r="I14" s="24"/>
      <c r="J14" s="24"/>
      <c r="K14" s="25"/>
      <c r="L14" s="25"/>
      <c r="M14" s="25"/>
      <c r="N14" s="5"/>
      <c r="O14" s="11"/>
      <c r="P14" s="11"/>
      <c r="Q14" s="7"/>
      <c r="R14" s="8"/>
      <c r="S14" s="9"/>
      <c r="T14" s="9"/>
      <c r="U14" s="9"/>
      <c r="V14" s="9"/>
      <c r="W14" s="9"/>
      <c r="X14" s="9"/>
      <c r="Y14" s="9"/>
      <c r="Z14" s="9"/>
      <c r="AA14" s="5"/>
      <c r="AB14" s="9"/>
    </row>
    <row r="15" spans="1:29">
      <c r="A15" t="s">
        <v>30</v>
      </c>
      <c r="B15" t="e">
        <f>AVERAGE(B7:B14)</f>
        <v>#DIV/0!</v>
      </c>
      <c r="C15" t="e">
        <f t="shared" ref="C15:M15" si="0">AVERAGE(C7:C14)</f>
        <v>#DIV/0!</v>
      </c>
      <c r="D15" t="e">
        <f t="shared" si="0"/>
        <v>#DIV/0!</v>
      </c>
      <c r="E15" t="e">
        <f t="shared" si="0"/>
        <v>#DIV/0!</v>
      </c>
      <c r="F15" t="e">
        <f t="shared" si="0"/>
        <v>#DIV/0!</v>
      </c>
      <c r="G15" t="e">
        <f t="shared" si="0"/>
        <v>#DIV/0!</v>
      </c>
      <c r="H15" t="e">
        <f t="shared" si="0"/>
        <v>#DIV/0!</v>
      </c>
      <c r="I15" t="e">
        <f t="shared" si="0"/>
        <v>#DIV/0!</v>
      </c>
      <c r="J15" t="e">
        <f t="shared" si="0"/>
        <v>#DIV/0!</v>
      </c>
      <c r="K15" t="e">
        <f t="shared" si="0"/>
        <v>#DIV/0!</v>
      </c>
      <c r="L15" t="e">
        <f t="shared" si="0"/>
        <v>#DIV/0!</v>
      </c>
      <c r="M15" t="e">
        <f t="shared" si="0"/>
        <v>#DIV/0!</v>
      </c>
    </row>
    <row r="16" spans="1:29">
      <c r="A16" t="s">
        <v>31</v>
      </c>
      <c r="B16" t="e">
        <f>2*(STDEV(B7:B14))</f>
        <v>#DIV/0!</v>
      </c>
      <c r="C16" t="e">
        <f t="shared" ref="C16:M16" si="1">2*(STDEV(C7:C14))</f>
        <v>#DIV/0!</v>
      </c>
      <c r="D16" t="e">
        <f t="shared" si="1"/>
        <v>#DIV/0!</v>
      </c>
      <c r="E16" t="e">
        <f t="shared" si="1"/>
        <v>#DIV/0!</v>
      </c>
      <c r="F16" t="e">
        <f t="shared" si="1"/>
        <v>#DIV/0!</v>
      </c>
      <c r="G16" t="e">
        <f t="shared" si="1"/>
        <v>#DIV/0!</v>
      </c>
      <c r="H16" t="e">
        <f t="shared" si="1"/>
        <v>#DIV/0!</v>
      </c>
      <c r="I16" t="e">
        <f t="shared" si="1"/>
        <v>#DIV/0!</v>
      </c>
      <c r="J16" t="e">
        <f t="shared" si="1"/>
        <v>#DIV/0!</v>
      </c>
      <c r="K16" t="e">
        <f t="shared" si="1"/>
        <v>#DIV/0!</v>
      </c>
      <c r="L16" t="e">
        <f t="shared" si="1"/>
        <v>#DIV/0!</v>
      </c>
      <c r="M16" t="e">
        <f t="shared" si="1"/>
        <v>#DIV/0!</v>
      </c>
    </row>
    <row r="17" spans="1:29">
      <c r="A17" t="s">
        <v>32</v>
      </c>
      <c r="B17" s="28" t="e">
        <f>B15-B16</f>
        <v>#DIV/0!</v>
      </c>
      <c r="C17" s="28" t="e">
        <f t="shared" ref="C17:M17" si="2">C15-C16</f>
        <v>#DIV/0!</v>
      </c>
      <c r="D17" s="28" t="e">
        <f t="shared" si="2"/>
        <v>#DIV/0!</v>
      </c>
      <c r="E17" s="28" t="e">
        <f t="shared" si="2"/>
        <v>#DIV/0!</v>
      </c>
      <c r="F17" s="28" t="e">
        <f t="shared" si="2"/>
        <v>#DIV/0!</v>
      </c>
      <c r="G17" s="28" t="e">
        <f t="shared" si="2"/>
        <v>#DIV/0!</v>
      </c>
      <c r="H17" s="28" t="e">
        <f t="shared" si="2"/>
        <v>#DIV/0!</v>
      </c>
      <c r="I17" s="28" t="e">
        <f t="shared" si="2"/>
        <v>#DIV/0!</v>
      </c>
      <c r="J17" s="28" t="e">
        <f t="shared" si="2"/>
        <v>#DIV/0!</v>
      </c>
      <c r="K17" s="28" t="e">
        <f t="shared" si="2"/>
        <v>#DIV/0!</v>
      </c>
      <c r="L17" s="28" t="e">
        <f t="shared" si="2"/>
        <v>#DIV/0!</v>
      </c>
      <c r="M17" s="28" t="e">
        <f t="shared" si="2"/>
        <v>#DIV/0!</v>
      </c>
    </row>
    <row r="18" spans="1:29">
      <c r="A18" t="s">
        <v>33</v>
      </c>
      <c r="B18" t="e">
        <f>B15+B16</f>
        <v>#DIV/0!</v>
      </c>
      <c r="C18" t="e">
        <f t="shared" ref="C18:M18" si="3">C15+C16</f>
        <v>#DIV/0!</v>
      </c>
      <c r="D18" t="e">
        <f t="shared" si="3"/>
        <v>#DIV/0!</v>
      </c>
      <c r="E18" t="e">
        <f t="shared" si="3"/>
        <v>#DIV/0!</v>
      </c>
      <c r="F18" t="e">
        <f t="shared" si="3"/>
        <v>#DIV/0!</v>
      </c>
      <c r="G18" t="e">
        <f t="shared" si="3"/>
        <v>#DIV/0!</v>
      </c>
      <c r="H18" t="e">
        <f t="shared" si="3"/>
        <v>#DIV/0!</v>
      </c>
      <c r="I18" t="e">
        <f t="shared" si="3"/>
        <v>#DIV/0!</v>
      </c>
      <c r="J18" t="e">
        <f t="shared" si="3"/>
        <v>#DIV/0!</v>
      </c>
      <c r="K18" t="e">
        <f t="shared" si="3"/>
        <v>#DIV/0!</v>
      </c>
      <c r="L18" t="e">
        <f t="shared" si="3"/>
        <v>#DIV/0!</v>
      </c>
      <c r="M18" t="e">
        <f t="shared" si="3"/>
        <v>#DIV/0!</v>
      </c>
    </row>
    <row r="19" spans="1:29" ht="15.75">
      <c r="A19" s="1"/>
      <c r="B19" s="10"/>
      <c r="C19" s="3"/>
      <c r="D19" s="3"/>
      <c r="E19" s="3"/>
      <c r="F19" s="3"/>
      <c r="G19" s="3"/>
      <c r="H19" s="3"/>
      <c r="I19" s="3"/>
      <c r="J19" s="3"/>
      <c r="K19" s="3"/>
      <c r="L19" s="3"/>
      <c r="M19" s="4"/>
      <c r="N19" s="11"/>
      <c r="O19" s="11"/>
      <c r="P19" s="11"/>
      <c r="Q19" s="7"/>
      <c r="R19" s="12"/>
      <c r="S19" s="9"/>
      <c r="T19" s="9"/>
      <c r="U19" s="9"/>
      <c r="V19" s="9"/>
      <c r="W19" s="9"/>
      <c r="X19" s="9"/>
      <c r="Y19" s="9"/>
      <c r="Z19" s="9"/>
      <c r="AA19" s="5"/>
      <c r="AB19" s="9"/>
    </row>
    <row r="20" spans="1:29" s="1" customFormat="1" ht="15.75">
      <c r="B20" s="5"/>
      <c r="C20" s="5"/>
      <c r="D20" s="5"/>
      <c r="G20" s="3"/>
      <c r="H20" s="3"/>
      <c r="J20" s="3"/>
      <c r="K20" s="3"/>
      <c r="M20" s="4"/>
      <c r="N20" s="13" t="s">
        <v>1</v>
      </c>
      <c r="O20" s="11"/>
      <c r="P20" s="11"/>
      <c r="Q20" s="7"/>
      <c r="R20" s="8"/>
      <c r="S20" s="9"/>
      <c r="T20" s="9"/>
      <c r="U20" s="9" t="s">
        <v>2</v>
      </c>
      <c r="V20" s="9"/>
      <c r="W20" s="9" t="s">
        <v>3</v>
      </c>
      <c r="X20" s="9"/>
      <c r="Y20" s="9"/>
      <c r="Z20" s="9"/>
      <c r="AA20" s="5"/>
      <c r="AB20" s="9"/>
      <c r="AC2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0"/>
  <sheetViews>
    <sheetView tabSelected="1" topLeftCell="H1" zoomScale="110" zoomScaleNormal="110" zoomScalePageLayoutView="110" workbookViewId="0">
      <selection activeCell="Q16" sqref="Q16"/>
    </sheetView>
  </sheetViews>
  <sheetFormatPr defaultColWidth="8.85546875" defaultRowHeight="15"/>
  <cols>
    <col min="17" max="17" width="12.42578125" bestFit="1" customWidth="1"/>
    <col min="19" max="19" width="9.140625" customWidth="1"/>
    <col min="20" max="20" width="10.42578125" bestFit="1" customWidth="1"/>
  </cols>
  <sheetData>
    <row r="1" spans="1:29" s="1" customFormat="1" ht="30">
      <c r="B1" s="2" t="s">
        <v>34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5"/>
      <c r="O1" s="6"/>
      <c r="P1" s="6"/>
      <c r="Q1" s="7"/>
      <c r="R1" s="8"/>
      <c r="S1" s="9"/>
      <c r="T1" s="9"/>
      <c r="U1" s="9"/>
      <c r="V1" s="9"/>
      <c r="W1" s="9"/>
      <c r="X1" s="9"/>
      <c r="Y1" s="9"/>
      <c r="Z1" s="9"/>
      <c r="AA1" s="5"/>
      <c r="AB1" s="9"/>
      <c r="AC1" s="9"/>
    </row>
    <row r="2" spans="1:29" s="1" customFormat="1" ht="15.75">
      <c r="B2" s="10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11"/>
      <c r="O2" s="11"/>
      <c r="P2" s="11"/>
      <c r="Q2" s="7"/>
      <c r="R2" s="12"/>
      <c r="S2" s="9"/>
      <c r="T2" s="9"/>
      <c r="U2" s="9"/>
      <c r="V2" s="9"/>
      <c r="W2" s="9"/>
      <c r="X2" s="9"/>
      <c r="Y2" s="9"/>
      <c r="Z2" s="9"/>
      <c r="AA2" s="5"/>
      <c r="AB2" s="9"/>
      <c r="AC2" s="9"/>
    </row>
    <row r="3" spans="1:29" s="1" customFormat="1" ht="15.75">
      <c r="B3" s="5"/>
      <c r="C3" s="5"/>
      <c r="D3" s="5"/>
      <c r="G3" s="3"/>
      <c r="H3" s="3"/>
      <c r="J3" s="3"/>
      <c r="K3" s="3"/>
      <c r="M3" s="4"/>
      <c r="N3" s="13" t="s">
        <v>34</v>
      </c>
      <c r="O3" s="11"/>
      <c r="P3" s="11"/>
      <c r="Q3" s="7"/>
      <c r="R3" s="8"/>
      <c r="S3" s="9"/>
      <c r="T3" s="9"/>
      <c r="U3" s="9" t="s">
        <v>2</v>
      </c>
      <c r="V3" s="9"/>
      <c r="W3" s="9" t="s">
        <v>3</v>
      </c>
      <c r="X3" s="9"/>
      <c r="Y3" s="9"/>
      <c r="Z3" s="9"/>
      <c r="AA3" s="5"/>
      <c r="AB3" s="9"/>
      <c r="AC3" s="9"/>
    </row>
    <row r="4" spans="1:29" s="1" customFormat="1" ht="15.75">
      <c r="B4" s="14" t="s">
        <v>4</v>
      </c>
      <c r="C4" s="14" t="s">
        <v>5</v>
      </c>
      <c r="D4" s="15"/>
      <c r="E4" s="16" t="s">
        <v>6</v>
      </c>
      <c r="F4" s="14" t="s">
        <v>7</v>
      </c>
      <c r="G4" s="14" t="s">
        <v>8</v>
      </c>
      <c r="H4" s="16" t="s">
        <v>6</v>
      </c>
      <c r="I4" s="14" t="s">
        <v>7</v>
      </c>
      <c r="J4" s="14" t="s">
        <v>8</v>
      </c>
      <c r="K4" s="16" t="s">
        <v>6</v>
      </c>
      <c r="L4" s="14" t="s">
        <v>7</v>
      </c>
      <c r="M4" s="14" t="s">
        <v>8</v>
      </c>
      <c r="N4" s="11" t="s">
        <v>9</v>
      </c>
      <c r="O4" s="11" t="s">
        <v>10</v>
      </c>
      <c r="P4" s="11" t="s">
        <v>11</v>
      </c>
      <c r="Q4" s="7" t="s">
        <v>12</v>
      </c>
      <c r="R4" s="8"/>
      <c r="S4" s="9" t="s">
        <v>13</v>
      </c>
      <c r="T4" s="9" t="s">
        <v>14</v>
      </c>
      <c r="U4" s="9" t="s">
        <v>15</v>
      </c>
      <c r="V4" s="9"/>
      <c r="W4" s="9" t="s">
        <v>13</v>
      </c>
      <c r="X4" s="9" t="s">
        <v>16</v>
      </c>
      <c r="Y4" s="9" t="s">
        <v>17</v>
      </c>
      <c r="Z4" s="9" t="s">
        <v>18</v>
      </c>
      <c r="AA4" s="5" t="s">
        <v>19</v>
      </c>
      <c r="AB4" s="9" t="s">
        <v>12</v>
      </c>
      <c r="AC4" s="1" t="s">
        <v>35</v>
      </c>
    </row>
    <row r="5" spans="1:29" s="1" customFormat="1" ht="15.75">
      <c r="B5" s="14">
        <v>1</v>
      </c>
      <c r="C5" s="14" t="s">
        <v>36</v>
      </c>
      <c r="D5" s="14"/>
      <c r="E5" s="17"/>
      <c r="F5" s="17">
        <v>2</v>
      </c>
      <c r="G5" s="17"/>
      <c r="H5" s="17"/>
      <c r="I5" s="17">
        <v>1.99</v>
      </c>
      <c r="J5" s="17"/>
      <c r="K5" s="17"/>
      <c r="L5" s="17">
        <v>1.98</v>
      </c>
      <c r="M5" s="17"/>
      <c r="N5" s="5"/>
      <c r="O5" s="11"/>
      <c r="P5" s="11"/>
      <c r="Q5" s="7" t="s">
        <v>21</v>
      </c>
      <c r="R5" s="8" t="s">
        <v>22</v>
      </c>
      <c r="S5" s="9" t="s">
        <v>23</v>
      </c>
      <c r="T5" s="9" t="s">
        <v>24</v>
      </c>
      <c r="U5" s="9" t="s">
        <v>24</v>
      </c>
      <c r="V5" s="9" t="s">
        <v>25</v>
      </c>
      <c r="W5" s="9" t="s">
        <v>18</v>
      </c>
      <c r="X5" s="9" t="s">
        <v>26</v>
      </c>
      <c r="Y5" s="9" t="s">
        <v>27</v>
      </c>
      <c r="Z5" s="9" t="s">
        <v>27</v>
      </c>
      <c r="AA5" s="5" t="s">
        <v>28</v>
      </c>
      <c r="AB5" s="9" t="s">
        <v>29</v>
      </c>
    </row>
    <row r="6" spans="1:29" s="1" customFormat="1" ht="15.75">
      <c r="B6" s="18">
        <v>1</v>
      </c>
      <c r="C6" s="18">
        <v>2</v>
      </c>
      <c r="D6" s="18">
        <v>3</v>
      </c>
      <c r="E6" s="19">
        <v>4</v>
      </c>
      <c r="F6" s="18">
        <v>5</v>
      </c>
      <c r="G6" s="18">
        <v>6</v>
      </c>
      <c r="H6" s="19">
        <v>7</v>
      </c>
      <c r="I6" s="18">
        <v>8</v>
      </c>
      <c r="J6" s="18">
        <v>9</v>
      </c>
      <c r="K6" s="19">
        <v>10</v>
      </c>
      <c r="L6" s="18">
        <v>11</v>
      </c>
      <c r="M6" s="18">
        <v>12</v>
      </c>
      <c r="N6" s="5"/>
      <c r="O6" s="11"/>
      <c r="P6" s="6"/>
      <c r="Q6" s="7"/>
      <c r="R6" s="8"/>
      <c r="S6" s="9"/>
      <c r="T6" s="9"/>
      <c r="U6" s="9" t="s">
        <v>2</v>
      </c>
      <c r="V6" s="9"/>
      <c r="W6" s="9" t="s">
        <v>3</v>
      </c>
      <c r="X6" s="9"/>
      <c r="Y6" s="9"/>
      <c r="Z6" s="9"/>
      <c r="AA6" s="5"/>
      <c r="AB6" s="9"/>
    </row>
    <row r="7" spans="1:29" s="1" customFormat="1" ht="15.75">
      <c r="B7" s="61">
        <v>0</v>
      </c>
      <c r="C7" s="61">
        <v>150</v>
      </c>
      <c r="D7" s="61">
        <v>0</v>
      </c>
      <c r="E7" s="61">
        <v>0</v>
      </c>
      <c r="F7" s="61">
        <v>42</v>
      </c>
      <c r="G7" s="61">
        <v>356</v>
      </c>
      <c r="H7" s="61">
        <v>0</v>
      </c>
      <c r="I7" s="61">
        <v>78</v>
      </c>
      <c r="J7" s="61">
        <v>386</v>
      </c>
      <c r="K7" s="61">
        <v>0</v>
      </c>
      <c r="L7" s="61">
        <v>49</v>
      </c>
      <c r="M7" s="61">
        <v>338</v>
      </c>
      <c r="N7" s="5">
        <f>E5</f>
        <v>0</v>
      </c>
      <c r="O7" s="11" t="s">
        <v>36</v>
      </c>
      <c r="P7" s="11">
        <v>1</v>
      </c>
      <c r="Q7" s="7">
        <f>(AB7*100)/(F5*(1-R7))</f>
        <v>-371.31485849056605</v>
      </c>
      <c r="R7" s="8">
        <f>G5</f>
        <v>0</v>
      </c>
      <c r="S7" s="9">
        <f>AVERAGE(G7:G14)-T7</f>
        <v>315</v>
      </c>
      <c r="T7" s="9">
        <f>AVERAGE(F7:F14)</f>
        <v>53</v>
      </c>
      <c r="U7" s="9">
        <f>AVERAGE(D7:D14)</f>
        <v>0.125</v>
      </c>
      <c r="V7" s="9">
        <f>S7-U7</f>
        <v>314.875</v>
      </c>
      <c r="W7" s="26">
        <f>AVERAGE(E7:E14)-T7</f>
        <v>-53</v>
      </c>
      <c r="X7" s="26">
        <f>(AVERAGE(B7:C14))</f>
        <v>76.375</v>
      </c>
      <c r="Y7" s="9">
        <f>X7/0.5</f>
        <v>152.75</v>
      </c>
      <c r="Z7" s="9">
        <f>W7/X7</f>
        <v>-0.69394435351882156</v>
      </c>
      <c r="AA7" s="5">
        <v>2</v>
      </c>
      <c r="AB7" s="9">
        <f>V7/(Y7*Z7*0.2*AA7)</f>
        <v>-7.4262971698113214</v>
      </c>
    </row>
    <row r="8" spans="1:29" s="1" customFormat="1" ht="15.75">
      <c r="B8" s="61">
        <v>0</v>
      </c>
      <c r="C8" s="61">
        <v>146</v>
      </c>
      <c r="D8" s="61">
        <v>0</v>
      </c>
      <c r="E8" s="61">
        <v>0</v>
      </c>
      <c r="F8" s="61">
        <v>49</v>
      </c>
      <c r="G8" s="61">
        <v>347</v>
      </c>
      <c r="H8" s="61">
        <v>0</v>
      </c>
      <c r="I8" s="61">
        <v>75</v>
      </c>
      <c r="J8" s="61">
        <v>405</v>
      </c>
      <c r="K8" s="61">
        <v>0</v>
      </c>
      <c r="L8" s="61">
        <v>52</v>
      </c>
      <c r="M8" s="61">
        <v>316</v>
      </c>
      <c r="N8" s="5">
        <f>H5</f>
        <v>0</v>
      </c>
      <c r="O8" s="11" t="s">
        <v>36</v>
      </c>
      <c r="P8" s="11">
        <v>1</v>
      </c>
      <c r="Q8" s="7">
        <f>(AB8*100)/(I5*(1-R8))</f>
        <v>-281.53201685959817</v>
      </c>
      <c r="R8" s="27">
        <f>J5</f>
        <v>0</v>
      </c>
      <c r="S8" s="9">
        <f>AVERAGE(J7:J14)-T8</f>
        <v>326.75</v>
      </c>
      <c r="T8" s="9">
        <f>AVERAGE(I7:I14)</f>
        <v>72.875</v>
      </c>
      <c r="U8" s="9">
        <f>AVERAGE(D7:D14)</f>
        <v>0.125</v>
      </c>
      <c r="V8" s="9">
        <f>S8-U8</f>
        <v>326.625</v>
      </c>
      <c r="W8" s="26">
        <f>AVERAGE(H7:H14)-T8</f>
        <v>-72.875</v>
      </c>
      <c r="X8" s="26">
        <f>(AVERAGE(B7:C14))</f>
        <v>76.375</v>
      </c>
      <c r="Y8" s="9">
        <f>X8/0.5</f>
        <v>152.75</v>
      </c>
      <c r="Z8" s="9">
        <f>W8/X8</f>
        <v>-0.95417348608837971</v>
      </c>
      <c r="AA8" s="5">
        <v>2</v>
      </c>
      <c r="AB8" s="9">
        <f>V8/(Y8*Z8*0.2*AA8)</f>
        <v>-5.6024871355060029</v>
      </c>
    </row>
    <row r="9" spans="1:29" s="1" customFormat="1" ht="15.75">
      <c r="B9" s="61">
        <v>0</v>
      </c>
      <c r="C9" s="61">
        <v>165</v>
      </c>
      <c r="D9" s="61">
        <v>0</v>
      </c>
      <c r="E9" s="61">
        <v>0</v>
      </c>
      <c r="F9" s="61">
        <v>48</v>
      </c>
      <c r="G9" s="61">
        <v>363</v>
      </c>
      <c r="H9" s="61">
        <v>0</v>
      </c>
      <c r="I9" s="61">
        <v>77</v>
      </c>
      <c r="J9" s="61">
        <v>350</v>
      </c>
      <c r="K9" s="61">
        <v>0</v>
      </c>
      <c r="L9" s="61">
        <v>68</v>
      </c>
      <c r="M9" s="61">
        <v>295</v>
      </c>
      <c r="N9" s="5">
        <f>K5</f>
        <v>0</v>
      </c>
      <c r="O9" s="11" t="s">
        <v>36</v>
      </c>
      <c r="P9" s="11">
        <v>1</v>
      </c>
      <c r="Q9" s="7">
        <f>(AB9*100)/(L5*(1-R9))</f>
        <v>-248.9828141130746</v>
      </c>
      <c r="R9" s="8">
        <f>M5</f>
        <v>0</v>
      </c>
      <c r="S9" s="9">
        <f>AVERAGE(M7:M14)-T9</f>
        <v>246.125</v>
      </c>
      <c r="T9" s="9">
        <f>AVERAGE(L7:L14)</f>
        <v>62.375</v>
      </c>
      <c r="U9" s="9">
        <f>AVERAGE(D7:D14)</f>
        <v>0.125</v>
      </c>
      <c r="V9" s="9">
        <f>S9-U9</f>
        <v>246</v>
      </c>
      <c r="W9" s="26">
        <f>AVERAGE(K7:K14)-T9</f>
        <v>-62.375</v>
      </c>
      <c r="X9" s="26">
        <f>(AVERAGE(B7:C14))</f>
        <v>76.375</v>
      </c>
      <c r="Y9" s="9">
        <f>X9/0.5</f>
        <v>152.75</v>
      </c>
      <c r="Z9" s="9">
        <f>W9/X9</f>
        <v>-0.81669394435351883</v>
      </c>
      <c r="AA9" s="5">
        <v>2</v>
      </c>
      <c r="AB9" s="9">
        <f>V9/(Y9*Z9*0.2*AA9)</f>
        <v>-4.9298597194388769</v>
      </c>
    </row>
    <row r="10" spans="1:29" s="1" customFormat="1" ht="15.75">
      <c r="B10" s="61">
        <v>0</v>
      </c>
      <c r="C10" s="61">
        <v>146</v>
      </c>
      <c r="D10" s="61">
        <v>0</v>
      </c>
      <c r="E10" s="61">
        <v>0</v>
      </c>
      <c r="F10" s="61">
        <v>59</v>
      </c>
      <c r="G10" s="61">
        <v>451</v>
      </c>
      <c r="H10" s="61">
        <v>0</v>
      </c>
      <c r="I10" s="61">
        <v>69</v>
      </c>
      <c r="J10" s="61">
        <v>414</v>
      </c>
      <c r="K10" s="61">
        <v>0</v>
      </c>
      <c r="L10" s="61">
        <v>47</v>
      </c>
      <c r="M10" s="61">
        <v>314</v>
      </c>
      <c r="N10" s="5"/>
      <c r="O10" s="11"/>
      <c r="P10" s="11"/>
      <c r="Q10" s="7"/>
      <c r="R10" s="8"/>
      <c r="S10" s="9"/>
      <c r="T10" s="9"/>
      <c r="U10" s="9"/>
      <c r="V10" s="9"/>
      <c r="W10" s="9"/>
      <c r="X10" s="9"/>
      <c r="Y10" s="9"/>
      <c r="Z10" s="9"/>
      <c r="AA10" s="5"/>
      <c r="AB10" s="9"/>
    </row>
    <row r="11" spans="1:29" s="1" customFormat="1" ht="15.75">
      <c r="B11" s="61">
        <v>0</v>
      </c>
      <c r="C11" s="61">
        <v>143</v>
      </c>
      <c r="D11" s="61">
        <v>0</v>
      </c>
      <c r="E11" s="61">
        <v>0</v>
      </c>
      <c r="F11" s="61">
        <v>48</v>
      </c>
      <c r="G11" s="61">
        <v>344</v>
      </c>
      <c r="H11" s="61">
        <v>0</v>
      </c>
      <c r="I11" s="61">
        <v>72</v>
      </c>
      <c r="J11" s="61">
        <v>362</v>
      </c>
      <c r="K11" s="61">
        <v>0</v>
      </c>
      <c r="L11" s="61">
        <v>79</v>
      </c>
      <c r="M11" s="61">
        <v>276</v>
      </c>
      <c r="N11" s="5"/>
      <c r="O11" s="11"/>
      <c r="P11" s="11"/>
      <c r="Q11" s="7"/>
      <c r="R11" s="8"/>
      <c r="S11" s="9"/>
      <c r="T11" s="9"/>
      <c r="U11" s="9"/>
      <c r="V11" s="9"/>
      <c r="W11" s="9"/>
      <c r="X11" s="9"/>
      <c r="Y11" s="9"/>
      <c r="Z11" s="9"/>
      <c r="AA11" s="5"/>
      <c r="AB11" s="9"/>
    </row>
    <row r="12" spans="1:29" s="1" customFormat="1" ht="15.75">
      <c r="B12" s="61">
        <v>0</v>
      </c>
      <c r="C12" s="61">
        <v>164</v>
      </c>
      <c r="D12" s="61">
        <v>0</v>
      </c>
      <c r="E12" s="61">
        <v>0</v>
      </c>
      <c r="F12" s="61">
        <v>69</v>
      </c>
      <c r="G12" s="61">
        <v>321</v>
      </c>
      <c r="H12" s="61">
        <v>0</v>
      </c>
      <c r="I12" s="61">
        <v>62</v>
      </c>
      <c r="J12" s="61">
        <v>430</v>
      </c>
      <c r="K12" s="61">
        <v>0</v>
      </c>
      <c r="L12" s="61">
        <v>64</v>
      </c>
      <c r="M12" s="61">
        <v>325</v>
      </c>
      <c r="N12" s="5"/>
      <c r="O12" s="11"/>
      <c r="P12" s="11"/>
      <c r="Q12" s="7"/>
      <c r="R12" s="8"/>
      <c r="S12" s="9"/>
      <c r="T12" s="9"/>
      <c r="U12" s="9"/>
      <c r="V12" s="9"/>
      <c r="W12" s="9"/>
      <c r="X12" s="9"/>
      <c r="Y12" s="9"/>
      <c r="Z12" s="9"/>
      <c r="AA12" s="5"/>
      <c r="AB12" s="9"/>
    </row>
    <row r="13" spans="1:29" s="1" customFormat="1" ht="15.75">
      <c r="B13" s="61">
        <v>0</v>
      </c>
      <c r="C13" s="61">
        <v>142</v>
      </c>
      <c r="D13" s="61">
        <v>0</v>
      </c>
      <c r="E13" s="61">
        <v>0</v>
      </c>
      <c r="F13" s="61">
        <v>56</v>
      </c>
      <c r="G13" s="61">
        <v>410</v>
      </c>
      <c r="H13" s="61">
        <v>0</v>
      </c>
      <c r="I13" s="61">
        <v>71</v>
      </c>
      <c r="J13" s="61">
        <v>418</v>
      </c>
      <c r="K13" s="61">
        <v>0</v>
      </c>
      <c r="L13" s="61">
        <v>65</v>
      </c>
      <c r="M13" s="61">
        <v>303</v>
      </c>
      <c r="N13" s="5"/>
      <c r="O13" s="11"/>
      <c r="P13" s="11"/>
      <c r="Q13" s="7"/>
      <c r="R13" s="8"/>
      <c r="S13" s="9"/>
      <c r="T13" s="9"/>
      <c r="U13" s="9"/>
      <c r="V13" s="9"/>
      <c r="W13" s="9"/>
      <c r="X13" s="9"/>
      <c r="Y13" s="9"/>
      <c r="Z13" s="9"/>
      <c r="AA13" s="5"/>
      <c r="AB13" s="9"/>
    </row>
    <row r="14" spans="1:29" s="1" customFormat="1" ht="15.75">
      <c r="B14" s="61">
        <v>0</v>
      </c>
      <c r="C14" s="61">
        <v>166</v>
      </c>
      <c r="D14" s="61">
        <v>1</v>
      </c>
      <c r="E14" s="61">
        <v>0</v>
      </c>
      <c r="F14" s="61">
        <v>53</v>
      </c>
      <c r="G14" s="61">
        <v>352</v>
      </c>
      <c r="H14" s="61">
        <v>0</v>
      </c>
      <c r="I14" s="61">
        <v>79</v>
      </c>
      <c r="J14" s="61">
        <v>432</v>
      </c>
      <c r="K14" s="61">
        <v>0</v>
      </c>
      <c r="L14" s="61">
        <v>75</v>
      </c>
      <c r="M14" s="61">
        <v>301</v>
      </c>
      <c r="N14" s="5"/>
      <c r="O14" s="11"/>
      <c r="P14" s="11"/>
      <c r="Q14" s="7"/>
      <c r="R14" s="8"/>
      <c r="S14" s="9"/>
      <c r="T14" s="9"/>
      <c r="U14" s="9"/>
      <c r="V14" s="9"/>
      <c r="W14" s="9"/>
      <c r="X14" s="9"/>
      <c r="Y14" s="9"/>
      <c r="Z14" s="9"/>
      <c r="AA14" s="5"/>
      <c r="AB14" s="9"/>
    </row>
    <row r="15" spans="1:29">
      <c r="A15" t="s">
        <v>30</v>
      </c>
      <c r="B15">
        <f>AVERAGE(B7:B14)</f>
        <v>0</v>
      </c>
      <c r="C15">
        <f t="shared" ref="C15:M15" si="0">AVERAGE(C7:C14)</f>
        <v>152.75</v>
      </c>
      <c r="D15">
        <f t="shared" si="0"/>
        <v>0.125</v>
      </c>
      <c r="E15">
        <f t="shared" si="0"/>
        <v>0</v>
      </c>
      <c r="F15">
        <f t="shared" si="0"/>
        <v>53</v>
      </c>
      <c r="G15">
        <f t="shared" si="0"/>
        <v>368</v>
      </c>
      <c r="H15">
        <f t="shared" si="0"/>
        <v>0</v>
      </c>
      <c r="I15">
        <f t="shared" si="0"/>
        <v>72.875</v>
      </c>
      <c r="J15">
        <f t="shared" si="0"/>
        <v>399.625</v>
      </c>
      <c r="K15">
        <f t="shared" si="0"/>
        <v>0</v>
      </c>
      <c r="L15">
        <f t="shared" si="0"/>
        <v>62.375</v>
      </c>
      <c r="M15">
        <f t="shared" si="0"/>
        <v>308.5</v>
      </c>
    </row>
    <row r="16" spans="1:29">
      <c r="A16" t="s">
        <v>31</v>
      </c>
      <c r="B16">
        <f>2*(STDEV(B7:B14))</f>
        <v>0</v>
      </c>
      <c r="C16">
        <f t="shared" ref="C16:M16" si="1">2*(STDEV(C7:C14))</f>
        <v>20.860078071350959</v>
      </c>
      <c r="D16">
        <f t="shared" si="1"/>
        <v>0.70710678118654757</v>
      </c>
      <c r="E16">
        <f t="shared" si="1"/>
        <v>0</v>
      </c>
      <c r="F16">
        <f t="shared" si="1"/>
        <v>16.699016224231379</v>
      </c>
      <c r="G16">
        <f t="shared" si="1"/>
        <v>83.8502065761149</v>
      </c>
      <c r="H16">
        <f t="shared" si="1"/>
        <v>0</v>
      </c>
      <c r="I16">
        <f t="shared" si="1"/>
        <v>11.285262197093289</v>
      </c>
      <c r="J16">
        <f t="shared" si="1"/>
        <v>61.448584779704824</v>
      </c>
      <c r="K16">
        <f t="shared" si="1"/>
        <v>0</v>
      </c>
      <c r="L16">
        <f t="shared" si="1"/>
        <v>23.90307810423467</v>
      </c>
      <c r="M16">
        <f t="shared" si="1"/>
        <v>38.202468132681837</v>
      </c>
    </row>
    <row r="17" spans="1:29">
      <c r="A17" t="s">
        <v>32</v>
      </c>
      <c r="B17" s="28">
        <f>B15-B16</f>
        <v>0</v>
      </c>
      <c r="C17" s="28">
        <f t="shared" ref="C17:M17" si="2">C15-C16</f>
        <v>131.88992192864904</v>
      </c>
      <c r="D17" s="28">
        <f t="shared" si="2"/>
        <v>-0.58210678118654757</v>
      </c>
      <c r="E17" s="28">
        <f t="shared" si="2"/>
        <v>0</v>
      </c>
      <c r="F17" s="28">
        <f t="shared" si="2"/>
        <v>36.300983775768621</v>
      </c>
      <c r="G17" s="28">
        <f t="shared" si="2"/>
        <v>284.14979342388511</v>
      </c>
      <c r="H17" s="28">
        <f t="shared" si="2"/>
        <v>0</v>
      </c>
      <c r="I17" s="28">
        <f t="shared" si="2"/>
        <v>61.589737802906711</v>
      </c>
      <c r="J17" s="28">
        <f t="shared" si="2"/>
        <v>338.17641522029515</v>
      </c>
      <c r="K17" s="28">
        <f t="shared" si="2"/>
        <v>0</v>
      </c>
      <c r="L17" s="28">
        <f t="shared" si="2"/>
        <v>38.471921895765334</v>
      </c>
      <c r="M17" s="28">
        <f t="shared" si="2"/>
        <v>270.29753186731818</v>
      </c>
    </row>
    <row r="18" spans="1:29">
      <c r="A18" t="s">
        <v>33</v>
      </c>
      <c r="B18">
        <f>B15+B16</f>
        <v>0</v>
      </c>
      <c r="C18">
        <f t="shared" ref="C18:M18" si="3">C15+C16</f>
        <v>173.61007807135096</v>
      </c>
      <c r="D18">
        <f t="shared" si="3"/>
        <v>0.83210678118654757</v>
      </c>
      <c r="E18">
        <f t="shared" si="3"/>
        <v>0</v>
      </c>
      <c r="F18">
        <f t="shared" si="3"/>
        <v>69.699016224231372</v>
      </c>
      <c r="G18">
        <f t="shared" si="3"/>
        <v>451.85020657611489</v>
      </c>
      <c r="H18">
        <f t="shared" si="3"/>
        <v>0</v>
      </c>
      <c r="I18">
        <f t="shared" si="3"/>
        <v>84.160262197093289</v>
      </c>
      <c r="J18">
        <f t="shared" si="3"/>
        <v>461.07358477970485</v>
      </c>
      <c r="K18">
        <f t="shared" si="3"/>
        <v>0</v>
      </c>
      <c r="L18">
        <f t="shared" si="3"/>
        <v>86.278078104234666</v>
      </c>
      <c r="M18">
        <f t="shared" si="3"/>
        <v>346.70246813268182</v>
      </c>
    </row>
    <row r="19" spans="1:29" ht="15.75">
      <c r="A19" s="1"/>
      <c r="B19" s="10"/>
      <c r="C19" s="3"/>
      <c r="D19" s="3"/>
      <c r="E19" s="3"/>
      <c r="F19" s="3"/>
      <c r="G19" s="3"/>
      <c r="H19" s="3"/>
      <c r="I19" s="3"/>
      <c r="J19" s="3"/>
      <c r="K19" s="3"/>
      <c r="L19" s="3"/>
      <c r="M19" s="4"/>
      <c r="N19" s="11"/>
      <c r="O19" s="11"/>
      <c r="P19" s="11"/>
      <c r="Q19" s="7"/>
      <c r="R19" s="12"/>
      <c r="S19" s="9"/>
      <c r="T19" s="9"/>
      <c r="U19" s="9"/>
      <c r="V19" s="9"/>
      <c r="W19" s="9"/>
      <c r="X19" s="9"/>
      <c r="Y19" s="9"/>
      <c r="Z19" s="9"/>
      <c r="AA19" s="5"/>
      <c r="AB19" s="9"/>
    </row>
    <row r="20" spans="1:29" s="1" customFormat="1" ht="15.75">
      <c r="B20" s="5"/>
      <c r="C20" s="5"/>
      <c r="D20" s="5"/>
      <c r="G20" s="3"/>
      <c r="H20" s="3"/>
      <c r="J20" s="3"/>
      <c r="K20" s="3"/>
      <c r="M20" s="4"/>
      <c r="N20" s="13" t="s">
        <v>34</v>
      </c>
      <c r="O20" s="11"/>
      <c r="P20" s="11"/>
      <c r="Q20" s="7"/>
      <c r="R20" s="8"/>
      <c r="S20" s="9"/>
      <c r="T20" s="9"/>
      <c r="U20" s="9" t="s">
        <v>2</v>
      </c>
      <c r="V20" s="9"/>
      <c r="W20" s="9" t="s">
        <v>3</v>
      </c>
      <c r="X20" s="9"/>
      <c r="Y20" s="9"/>
      <c r="Z20" s="9"/>
      <c r="AA20" s="5"/>
      <c r="AB20" s="9"/>
      <c r="AC2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20"/>
  <sheetViews>
    <sheetView zoomScale="120" zoomScaleNormal="120" zoomScalePageLayoutView="120" workbookViewId="0">
      <selection activeCell="Q10" sqref="Q10"/>
    </sheetView>
  </sheetViews>
  <sheetFormatPr defaultColWidth="8.85546875" defaultRowHeight="15"/>
  <sheetData>
    <row r="1" spans="1:29" s="1" customFormat="1" ht="30">
      <c r="B1" s="2" t="s">
        <v>37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5"/>
      <c r="O1" s="6"/>
      <c r="P1" s="6"/>
      <c r="Q1" s="7"/>
      <c r="R1" s="8"/>
      <c r="S1" s="9"/>
      <c r="T1" s="9"/>
      <c r="U1" s="9"/>
      <c r="V1" s="9"/>
      <c r="W1" s="9"/>
      <c r="X1" s="9"/>
      <c r="Y1" s="9"/>
      <c r="Z1" s="9"/>
      <c r="AA1" s="5"/>
      <c r="AB1" s="9"/>
      <c r="AC1" s="9"/>
    </row>
    <row r="2" spans="1:29" s="1" customFormat="1" ht="15.75">
      <c r="B2" s="10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11"/>
      <c r="O2" s="11"/>
      <c r="P2" s="11"/>
      <c r="Q2" s="7"/>
      <c r="R2" s="12"/>
      <c r="S2" s="9"/>
      <c r="T2" s="9"/>
      <c r="U2" s="9"/>
      <c r="V2" s="9"/>
      <c r="W2" s="9"/>
      <c r="X2" s="9"/>
      <c r="Y2" s="9"/>
      <c r="Z2" s="9"/>
      <c r="AA2" s="5"/>
      <c r="AB2" s="9"/>
      <c r="AC2" s="9"/>
    </row>
    <row r="3" spans="1:29" s="1" customFormat="1" ht="15.75">
      <c r="B3" s="5"/>
      <c r="C3" s="5"/>
      <c r="D3" s="5"/>
      <c r="G3" s="3"/>
      <c r="H3" s="3"/>
      <c r="J3" s="3"/>
      <c r="K3" s="3"/>
      <c r="M3" s="4"/>
      <c r="N3" s="13" t="s">
        <v>37</v>
      </c>
      <c r="O3" s="11"/>
      <c r="P3" s="11"/>
      <c r="Q3" s="7"/>
      <c r="R3" s="8"/>
      <c r="S3" s="9"/>
      <c r="T3" s="9"/>
      <c r="U3" s="9" t="s">
        <v>2</v>
      </c>
      <c r="V3" s="9"/>
      <c r="W3" s="9" t="s">
        <v>3</v>
      </c>
      <c r="X3" s="9"/>
      <c r="Y3" s="9"/>
      <c r="Z3" s="9"/>
      <c r="AA3" s="5"/>
      <c r="AB3" s="9"/>
      <c r="AC3" s="9"/>
    </row>
    <row r="4" spans="1:29" s="1" customFormat="1" ht="15.75">
      <c r="B4" s="14" t="s">
        <v>4</v>
      </c>
      <c r="C4" s="14" t="s">
        <v>5</v>
      </c>
      <c r="D4" s="15"/>
      <c r="E4" s="16" t="s">
        <v>6</v>
      </c>
      <c r="F4" s="14" t="s">
        <v>7</v>
      </c>
      <c r="G4" s="14" t="s">
        <v>8</v>
      </c>
      <c r="H4" s="16" t="s">
        <v>6</v>
      </c>
      <c r="I4" s="14" t="s">
        <v>7</v>
      </c>
      <c r="J4" s="14" t="s">
        <v>8</v>
      </c>
      <c r="K4" s="16" t="s">
        <v>6</v>
      </c>
      <c r="L4" s="14" t="s">
        <v>7</v>
      </c>
      <c r="M4" s="14" t="s">
        <v>8</v>
      </c>
      <c r="N4" s="11" t="s">
        <v>9</v>
      </c>
      <c r="O4" s="11" t="s">
        <v>10</v>
      </c>
      <c r="P4" s="11" t="s">
        <v>11</v>
      </c>
      <c r="Q4" s="7" t="s">
        <v>12</v>
      </c>
      <c r="R4" s="8"/>
      <c r="S4" s="9" t="s">
        <v>13</v>
      </c>
      <c r="T4" s="9" t="s">
        <v>14</v>
      </c>
      <c r="U4" s="9" t="s">
        <v>15</v>
      </c>
      <c r="V4" s="9"/>
      <c r="W4" s="9" t="s">
        <v>13</v>
      </c>
      <c r="X4" s="9" t="s">
        <v>16</v>
      </c>
      <c r="Y4" s="9" t="s">
        <v>17</v>
      </c>
      <c r="Z4" s="9" t="s">
        <v>18</v>
      </c>
      <c r="AA4" s="5" t="s">
        <v>19</v>
      </c>
      <c r="AB4" s="9" t="s">
        <v>12</v>
      </c>
    </row>
    <row r="5" spans="1:29" s="1" customFormat="1" ht="15.75">
      <c r="B5" s="14">
        <v>1</v>
      </c>
      <c r="C5" s="14" t="s">
        <v>38</v>
      </c>
      <c r="D5" s="14"/>
      <c r="E5" s="17"/>
      <c r="F5" s="17"/>
      <c r="G5" s="17"/>
      <c r="H5" s="17"/>
      <c r="I5" s="17"/>
      <c r="J5" s="17"/>
      <c r="K5" s="17"/>
      <c r="L5" s="17"/>
      <c r="M5" s="17"/>
      <c r="N5" s="5"/>
      <c r="O5" s="11"/>
      <c r="P5" s="11"/>
      <c r="Q5" s="7" t="s">
        <v>21</v>
      </c>
      <c r="R5" s="8" t="s">
        <v>22</v>
      </c>
      <c r="S5" s="9" t="s">
        <v>23</v>
      </c>
      <c r="T5" s="9" t="s">
        <v>24</v>
      </c>
      <c r="U5" s="9" t="s">
        <v>24</v>
      </c>
      <c r="V5" s="9" t="s">
        <v>25</v>
      </c>
      <c r="W5" s="9" t="s">
        <v>18</v>
      </c>
      <c r="X5" s="9" t="s">
        <v>26</v>
      </c>
      <c r="Y5" s="9" t="s">
        <v>27</v>
      </c>
      <c r="Z5" s="9" t="s">
        <v>27</v>
      </c>
      <c r="AA5" s="5" t="s">
        <v>28</v>
      </c>
      <c r="AB5" s="9" t="s">
        <v>29</v>
      </c>
    </row>
    <row r="6" spans="1:29" s="1" customFormat="1" ht="15.75">
      <c r="B6" s="18">
        <v>1</v>
      </c>
      <c r="C6" s="18">
        <v>2</v>
      </c>
      <c r="D6" s="18">
        <v>3</v>
      </c>
      <c r="E6" s="19">
        <v>4</v>
      </c>
      <c r="F6" s="18">
        <v>5</v>
      </c>
      <c r="G6" s="18">
        <v>6</v>
      </c>
      <c r="H6" s="19">
        <v>7</v>
      </c>
      <c r="I6" s="18">
        <v>8</v>
      </c>
      <c r="J6" s="18">
        <v>9</v>
      </c>
      <c r="K6" s="19">
        <v>10</v>
      </c>
      <c r="L6" s="18">
        <v>11</v>
      </c>
      <c r="M6" s="18">
        <v>12</v>
      </c>
      <c r="N6" s="5"/>
      <c r="O6" s="11"/>
      <c r="P6" s="6"/>
      <c r="Q6" s="7"/>
      <c r="R6" s="8"/>
      <c r="S6" s="9"/>
      <c r="T6" s="9"/>
      <c r="U6" s="9" t="s">
        <v>2</v>
      </c>
      <c r="V6" s="9"/>
      <c r="W6" s="9" t="s">
        <v>3</v>
      </c>
      <c r="X6" s="9"/>
      <c r="Y6" s="9"/>
      <c r="Z6" s="9"/>
      <c r="AA6" s="5"/>
      <c r="AB6" s="9"/>
    </row>
    <row r="7" spans="1:29" s="1" customFormat="1" ht="15.75">
      <c r="B7" s="20"/>
      <c r="C7" s="21"/>
      <c r="D7" s="22"/>
      <c r="E7" s="23"/>
      <c r="F7" s="23"/>
      <c r="G7" s="23"/>
      <c r="H7" s="24"/>
      <c r="I7" s="24"/>
      <c r="J7" s="24"/>
      <c r="K7" s="25"/>
      <c r="L7" s="25"/>
      <c r="M7" s="25"/>
      <c r="N7" s="5">
        <f>E5</f>
        <v>0</v>
      </c>
      <c r="O7" s="11" t="str">
        <f>C5</f>
        <v>C1</v>
      </c>
      <c r="P7" s="11">
        <v>1</v>
      </c>
      <c r="Q7" s="7" t="e">
        <f>(AB7*100)/(F5*(1-R7))</f>
        <v>#DIV/0!</v>
      </c>
      <c r="R7" s="8">
        <f>G5</f>
        <v>0</v>
      </c>
      <c r="S7" s="9" t="e">
        <f>AVERAGE(G7:G14)-T7</f>
        <v>#DIV/0!</v>
      </c>
      <c r="T7" s="9" t="e">
        <f>AVERAGE(F7:F14)</f>
        <v>#DIV/0!</v>
      </c>
      <c r="U7" s="9" t="e">
        <f>AVERAGE(D7:D14)</f>
        <v>#DIV/0!</v>
      </c>
      <c r="V7" s="9" t="e">
        <f>S7-U7</f>
        <v>#DIV/0!</v>
      </c>
      <c r="W7" s="26" t="e">
        <f>AVERAGE(E7:E14)-T7</f>
        <v>#DIV/0!</v>
      </c>
      <c r="X7" s="26" t="e">
        <f>(AVERAGE(B7:C14))</f>
        <v>#DIV/0!</v>
      </c>
      <c r="Y7" s="9" t="e">
        <f>X7/0.5</f>
        <v>#DIV/0!</v>
      </c>
      <c r="Z7" s="9" t="e">
        <f>W7/X7</f>
        <v>#DIV/0!</v>
      </c>
      <c r="AA7" s="5">
        <v>2</v>
      </c>
      <c r="AB7" s="9" t="e">
        <f>V7/(Y7*Z7*0.2*AA7)</f>
        <v>#DIV/0!</v>
      </c>
    </row>
    <row r="8" spans="1:29" s="1" customFormat="1" ht="15.75">
      <c r="B8" s="20"/>
      <c r="C8" s="21"/>
      <c r="D8" s="22"/>
      <c r="E8" s="23"/>
      <c r="F8" s="23"/>
      <c r="G8" s="23"/>
      <c r="H8" s="24"/>
      <c r="I8" s="24"/>
      <c r="J8" s="24"/>
      <c r="K8" s="25"/>
      <c r="L8" s="25"/>
      <c r="M8" s="25"/>
      <c r="N8" s="5">
        <f>H5</f>
        <v>0</v>
      </c>
      <c r="O8" s="11" t="str">
        <f>C5</f>
        <v>C1</v>
      </c>
      <c r="P8" s="11">
        <v>1</v>
      </c>
      <c r="Q8" s="7" t="e">
        <f>(AB8*100)/(I5*(1-R8))</f>
        <v>#DIV/0!</v>
      </c>
      <c r="R8" s="27">
        <f>J5</f>
        <v>0</v>
      </c>
      <c r="S8" s="9" t="e">
        <f>AVERAGE(J7:J14)-T8</f>
        <v>#DIV/0!</v>
      </c>
      <c r="T8" s="9" t="e">
        <f>AVERAGE(I7:I14)</f>
        <v>#DIV/0!</v>
      </c>
      <c r="U8" s="9" t="e">
        <f>AVERAGE(D7:D14)</f>
        <v>#DIV/0!</v>
      </c>
      <c r="V8" s="9" t="e">
        <f>S8-U8</f>
        <v>#DIV/0!</v>
      </c>
      <c r="W8" s="26" t="e">
        <f>AVERAGE(H7:H14)-T8</f>
        <v>#DIV/0!</v>
      </c>
      <c r="X8" s="26" t="e">
        <f>(AVERAGE(B7:C14))</f>
        <v>#DIV/0!</v>
      </c>
      <c r="Y8" s="9" t="e">
        <f>X8/0.5</f>
        <v>#DIV/0!</v>
      </c>
      <c r="Z8" s="9" t="e">
        <f>W8/X8</f>
        <v>#DIV/0!</v>
      </c>
      <c r="AA8" s="5">
        <v>2</v>
      </c>
      <c r="AB8" s="9" t="e">
        <f>V8/(Y8*Z8*0.2*AA8)</f>
        <v>#DIV/0!</v>
      </c>
    </row>
    <row r="9" spans="1:29" s="1" customFormat="1" ht="15.75">
      <c r="B9" s="20"/>
      <c r="C9" s="21"/>
      <c r="D9" s="22"/>
      <c r="E9" s="23"/>
      <c r="F9" s="23"/>
      <c r="G9" s="23"/>
      <c r="H9" s="24"/>
      <c r="I9" s="24"/>
      <c r="J9" s="24"/>
      <c r="K9" s="25"/>
      <c r="L9" s="25"/>
      <c r="M9" s="25"/>
      <c r="N9" s="5">
        <f>K5</f>
        <v>0</v>
      </c>
      <c r="O9" s="11" t="str">
        <f>C5</f>
        <v>C1</v>
      </c>
      <c r="P9" s="11">
        <v>1</v>
      </c>
      <c r="Q9" s="7" t="e">
        <f>(AB9*100)/(L5*(1-R9))</f>
        <v>#DIV/0!</v>
      </c>
      <c r="R9" s="8">
        <f>M5</f>
        <v>0</v>
      </c>
      <c r="S9" s="9" t="e">
        <f>AVERAGE(M7:M14)-T9</f>
        <v>#DIV/0!</v>
      </c>
      <c r="T9" s="9" t="e">
        <f>AVERAGE(L7:L14)</f>
        <v>#DIV/0!</v>
      </c>
      <c r="U9" s="9" t="e">
        <f>AVERAGE(D7:D14)</f>
        <v>#DIV/0!</v>
      </c>
      <c r="V9" s="9" t="e">
        <f>S9-U9</f>
        <v>#DIV/0!</v>
      </c>
      <c r="W9" s="26" t="e">
        <f>AVERAGE(K7:K14)-T9</f>
        <v>#DIV/0!</v>
      </c>
      <c r="X9" s="26" t="e">
        <f>(AVERAGE(B7:C14))</f>
        <v>#DIV/0!</v>
      </c>
      <c r="Y9" s="9" t="e">
        <f>X9/0.5</f>
        <v>#DIV/0!</v>
      </c>
      <c r="Z9" s="9" t="e">
        <f>W9/X9</f>
        <v>#DIV/0!</v>
      </c>
      <c r="AA9" s="5">
        <v>2</v>
      </c>
      <c r="AB9" s="9" t="e">
        <f>V9/(Y9*Z9*0.2*AA9)</f>
        <v>#DIV/0!</v>
      </c>
    </row>
    <row r="10" spans="1:29" s="1" customFormat="1" ht="15.75">
      <c r="B10" s="20"/>
      <c r="C10" s="21"/>
      <c r="D10" s="22"/>
      <c r="E10" s="23"/>
      <c r="F10" s="23"/>
      <c r="G10" s="23"/>
      <c r="H10" s="24"/>
      <c r="I10" s="24"/>
      <c r="J10" s="24"/>
      <c r="K10" s="25"/>
      <c r="L10" s="25"/>
      <c r="M10" s="25"/>
      <c r="N10" s="5"/>
      <c r="O10" s="11"/>
      <c r="P10" s="11"/>
      <c r="Q10" s="7"/>
      <c r="R10" s="8"/>
      <c r="S10" s="9"/>
      <c r="T10" s="9"/>
      <c r="U10" s="9"/>
      <c r="V10" s="9"/>
      <c r="W10" s="9"/>
      <c r="X10" s="9"/>
      <c r="Y10" s="9"/>
      <c r="Z10" s="9"/>
      <c r="AA10" s="5"/>
      <c r="AB10" s="9"/>
    </row>
    <row r="11" spans="1:29" s="1" customFormat="1" ht="15.75">
      <c r="B11" s="20"/>
      <c r="C11" s="21"/>
      <c r="D11" s="22"/>
      <c r="E11" s="23"/>
      <c r="F11" s="23"/>
      <c r="G11" s="23"/>
      <c r="H11" s="24"/>
      <c r="I11" s="24"/>
      <c r="J11" s="24"/>
      <c r="K11" s="25"/>
      <c r="L11" s="25"/>
      <c r="M11" s="25"/>
      <c r="N11" s="5"/>
      <c r="O11" s="11"/>
      <c r="P11" s="11"/>
      <c r="Q11" s="7"/>
      <c r="R11" s="8"/>
      <c r="S11" s="9"/>
      <c r="T11" s="9"/>
      <c r="U11" s="9"/>
      <c r="V11" s="9"/>
      <c r="W11" s="9"/>
      <c r="X11" s="9"/>
      <c r="Y11" s="9"/>
      <c r="Z11" s="9"/>
      <c r="AA11" s="5"/>
      <c r="AB11" s="9"/>
    </row>
    <row r="12" spans="1:29" s="1" customFormat="1" ht="15.75">
      <c r="B12" s="20"/>
      <c r="C12" s="21"/>
      <c r="D12" s="22"/>
      <c r="E12" s="23"/>
      <c r="F12" s="23"/>
      <c r="G12" s="23"/>
      <c r="H12" s="24"/>
      <c r="I12" s="24"/>
      <c r="J12" s="24"/>
      <c r="K12" s="25"/>
      <c r="L12" s="25"/>
      <c r="M12" s="25"/>
      <c r="N12" s="5"/>
      <c r="O12" s="11"/>
      <c r="P12" s="11"/>
      <c r="Q12" s="7"/>
      <c r="R12" s="8"/>
      <c r="S12" s="9"/>
      <c r="T12" s="9"/>
      <c r="U12" s="9"/>
      <c r="V12" s="9"/>
      <c r="W12" s="9"/>
      <c r="X12" s="9"/>
      <c r="Y12" s="9"/>
      <c r="Z12" s="9"/>
      <c r="AA12" s="5"/>
      <c r="AB12" s="9"/>
    </row>
    <row r="13" spans="1:29" s="1" customFormat="1" ht="15.75">
      <c r="B13" s="20"/>
      <c r="C13" s="21"/>
      <c r="D13" s="22"/>
      <c r="E13" s="23"/>
      <c r="F13" s="23"/>
      <c r="G13" s="23"/>
      <c r="H13" s="24"/>
      <c r="I13" s="24"/>
      <c r="J13" s="24"/>
      <c r="K13" s="25"/>
      <c r="L13" s="25"/>
      <c r="M13" s="25"/>
      <c r="N13" s="5"/>
      <c r="O13" s="11"/>
      <c r="P13" s="11"/>
      <c r="Q13" s="7"/>
      <c r="R13" s="8"/>
      <c r="S13" s="9"/>
      <c r="T13" s="9"/>
      <c r="U13" s="9"/>
      <c r="V13" s="9"/>
      <c r="W13" s="9"/>
      <c r="X13" s="9"/>
      <c r="Y13" s="9"/>
      <c r="Z13" s="9"/>
      <c r="AA13" s="5"/>
      <c r="AB13" s="9"/>
    </row>
    <row r="14" spans="1:29" s="1" customFormat="1" ht="15.75">
      <c r="B14" s="20"/>
      <c r="C14" s="21"/>
      <c r="D14" s="22"/>
      <c r="E14" s="23"/>
      <c r="F14" s="23"/>
      <c r="G14" s="23"/>
      <c r="H14" s="24"/>
      <c r="I14" s="24"/>
      <c r="J14" s="24"/>
      <c r="K14" s="25"/>
      <c r="L14" s="25"/>
      <c r="M14" s="25"/>
      <c r="N14" s="5"/>
      <c r="O14" s="11"/>
      <c r="P14" s="11"/>
      <c r="Q14" s="7"/>
      <c r="R14" s="8"/>
      <c r="S14" s="9"/>
      <c r="T14" s="9"/>
      <c r="U14" s="9"/>
      <c r="V14" s="9"/>
      <c r="W14" s="9"/>
      <c r="X14" s="9"/>
      <c r="Y14" s="9"/>
      <c r="Z14" s="9"/>
      <c r="AA14" s="5"/>
      <c r="AB14" s="9"/>
    </row>
    <row r="15" spans="1:29">
      <c r="A15" t="s">
        <v>30</v>
      </c>
      <c r="B15" t="e">
        <f>AVERAGE(B7:B14)</f>
        <v>#DIV/0!</v>
      </c>
      <c r="C15" t="e">
        <f t="shared" ref="C15:M15" si="0">AVERAGE(C7:C14)</f>
        <v>#DIV/0!</v>
      </c>
      <c r="D15" t="e">
        <f t="shared" si="0"/>
        <v>#DIV/0!</v>
      </c>
      <c r="E15" t="e">
        <f t="shared" si="0"/>
        <v>#DIV/0!</v>
      </c>
      <c r="F15" t="e">
        <f t="shared" si="0"/>
        <v>#DIV/0!</v>
      </c>
      <c r="G15" t="e">
        <f t="shared" si="0"/>
        <v>#DIV/0!</v>
      </c>
      <c r="H15" t="e">
        <f t="shared" si="0"/>
        <v>#DIV/0!</v>
      </c>
      <c r="I15" t="e">
        <f t="shared" si="0"/>
        <v>#DIV/0!</v>
      </c>
      <c r="J15" t="e">
        <f t="shared" si="0"/>
        <v>#DIV/0!</v>
      </c>
      <c r="K15" t="e">
        <f t="shared" si="0"/>
        <v>#DIV/0!</v>
      </c>
      <c r="L15" t="e">
        <f t="shared" si="0"/>
        <v>#DIV/0!</v>
      </c>
      <c r="M15" t="e">
        <f t="shared" si="0"/>
        <v>#DIV/0!</v>
      </c>
    </row>
    <row r="16" spans="1:29">
      <c r="A16" t="s">
        <v>31</v>
      </c>
      <c r="B16" t="e">
        <f>2*(STDEV(B7:B14))</f>
        <v>#DIV/0!</v>
      </c>
      <c r="C16" t="e">
        <f t="shared" ref="C16:M16" si="1">2*(STDEV(C7:C14))</f>
        <v>#DIV/0!</v>
      </c>
      <c r="D16" t="e">
        <f t="shared" si="1"/>
        <v>#DIV/0!</v>
      </c>
      <c r="E16" t="e">
        <f t="shared" si="1"/>
        <v>#DIV/0!</v>
      </c>
      <c r="F16" t="e">
        <f t="shared" si="1"/>
        <v>#DIV/0!</v>
      </c>
      <c r="G16" t="e">
        <f t="shared" si="1"/>
        <v>#DIV/0!</v>
      </c>
      <c r="H16" t="e">
        <f t="shared" si="1"/>
        <v>#DIV/0!</v>
      </c>
      <c r="I16" t="e">
        <f t="shared" si="1"/>
        <v>#DIV/0!</v>
      </c>
      <c r="J16" t="e">
        <f t="shared" si="1"/>
        <v>#DIV/0!</v>
      </c>
      <c r="K16" t="e">
        <f t="shared" si="1"/>
        <v>#DIV/0!</v>
      </c>
      <c r="L16" t="e">
        <f t="shared" si="1"/>
        <v>#DIV/0!</v>
      </c>
      <c r="M16" t="e">
        <f t="shared" si="1"/>
        <v>#DIV/0!</v>
      </c>
    </row>
    <row r="17" spans="1:29">
      <c r="A17" t="s">
        <v>32</v>
      </c>
      <c r="B17" s="28" t="e">
        <f>B15-B16</f>
        <v>#DIV/0!</v>
      </c>
      <c r="C17" s="28" t="e">
        <f t="shared" ref="C17:M17" si="2">C15-C16</f>
        <v>#DIV/0!</v>
      </c>
      <c r="D17" s="28" t="e">
        <f t="shared" si="2"/>
        <v>#DIV/0!</v>
      </c>
      <c r="E17" s="28" t="e">
        <f t="shared" si="2"/>
        <v>#DIV/0!</v>
      </c>
      <c r="F17" s="28" t="e">
        <f t="shared" si="2"/>
        <v>#DIV/0!</v>
      </c>
      <c r="G17" s="28" t="e">
        <f t="shared" si="2"/>
        <v>#DIV/0!</v>
      </c>
      <c r="H17" s="28" t="e">
        <f t="shared" si="2"/>
        <v>#DIV/0!</v>
      </c>
      <c r="I17" s="28" t="e">
        <f t="shared" si="2"/>
        <v>#DIV/0!</v>
      </c>
      <c r="J17" s="28" t="e">
        <f t="shared" si="2"/>
        <v>#DIV/0!</v>
      </c>
      <c r="K17" s="28" t="e">
        <f t="shared" si="2"/>
        <v>#DIV/0!</v>
      </c>
      <c r="L17" s="28" t="e">
        <f t="shared" si="2"/>
        <v>#DIV/0!</v>
      </c>
      <c r="M17" s="28" t="e">
        <f t="shared" si="2"/>
        <v>#DIV/0!</v>
      </c>
    </row>
    <row r="18" spans="1:29">
      <c r="A18" t="s">
        <v>33</v>
      </c>
      <c r="B18" t="e">
        <f>B15+B16</f>
        <v>#DIV/0!</v>
      </c>
      <c r="C18" t="e">
        <f t="shared" ref="C18:M18" si="3">C15+C16</f>
        <v>#DIV/0!</v>
      </c>
      <c r="D18" t="e">
        <f t="shared" si="3"/>
        <v>#DIV/0!</v>
      </c>
      <c r="E18" t="e">
        <f t="shared" si="3"/>
        <v>#DIV/0!</v>
      </c>
      <c r="F18" t="e">
        <f t="shared" si="3"/>
        <v>#DIV/0!</v>
      </c>
      <c r="G18" t="e">
        <f t="shared" si="3"/>
        <v>#DIV/0!</v>
      </c>
      <c r="H18" t="e">
        <f t="shared" si="3"/>
        <v>#DIV/0!</v>
      </c>
      <c r="I18" t="e">
        <f t="shared" si="3"/>
        <v>#DIV/0!</v>
      </c>
      <c r="J18" t="e">
        <f t="shared" si="3"/>
        <v>#DIV/0!</v>
      </c>
      <c r="K18" t="e">
        <f t="shared" si="3"/>
        <v>#DIV/0!</v>
      </c>
      <c r="L18" t="e">
        <f t="shared" si="3"/>
        <v>#DIV/0!</v>
      </c>
      <c r="M18" t="e">
        <f t="shared" si="3"/>
        <v>#DIV/0!</v>
      </c>
    </row>
    <row r="19" spans="1:29" ht="15.75">
      <c r="A19" s="1"/>
      <c r="B19" s="10"/>
      <c r="C19" s="3"/>
      <c r="D19" s="3"/>
      <c r="E19" s="3"/>
      <c r="F19" s="3"/>
      <c r="G19" s="3"/>
      <c r="H19" s="3"/>
      <c r="I19" s="3"/>
      <c r="J19" s="3"/>
      <c r="K19" s="3"/>
      <c r="L19" s="3"/>
      <c r="M19" s="4"/>
      <c r="N19" s="11"/>
      <c r="O19" s="11"/>
      <c r="P19" s="11"/>
      <c r="Q19" s="7"/>
      <c r="R19" s="12"/>
      <c r="S19" s="9"/>
      <c r="T19" s="9"/>
      <c r="U19" s="9"/>
      <c r="V19" s="9"/>
      <c r="W19" s="9"/>
      <c r="X19" s="9"/>
      <c r="Y19" s="9"/>
      <c r="Z19" s="9"/>
      <c r="AA19" s="5"/>
      <c r="AB19" s="9"/>
    </row>
    <row r="20" spans="1:29" s="1" customFormat="1" ht="15.75">
      <c r="B20" s="5"/>
      <c r="C20" s="5"/>
      <c r="D20" s="5"/>
      <c r="G20" s="3"/>
      <c r="H20" s="3"/>
      <c r="J20" s="3"/>
      <c r="K20" s="3"/>
      <c r="M20" s="4"/>
      <c r="N20" s="13" t="s">
        <v>37</v>
      </c>
      <c r="O20" s="11"/>
      <c r="P20" s="11"/>
      <c r="Q20" s="7"/>
      <c r="R20" s="8"/>
      <c r="S20" s="9"/>
      <c r="T20" s="9"/>
      <c r="U20" s="9" t="s">
        <v>2</v>
      </c>
      <c r="V20" s="9"/>
      <c r="W20" s="9" t="s">
        <v>3</v>
      </c>
      <c r="X20" s="9"/>
      <c r="Y20" s="9"/>
      <c r="Z20" s="9"/>
      <c r="AA20" s="5"/>
      <c r="AB20" s="9"/>
      <c r="AC20" s="9"/>
    </row>
  </sheetData>
  <pageMargins left="0.7" right="0.7" top="0.75" bottom="0.75" header="0.3" footer="0.3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0"/>
  <sheetViews>
    <sheetView zoomScale="110" zoomScaleNormal="110" zoomScalePageLayoutView="110" workbookViewId="0">
      <selection activeCell="Q10" sqref="Q10"/>
    </sheetView>
  </sheetViews>
  <sheetFormatPr defaultColWidth="8.85546875" defaultRowHeight="15"/>
  <sheetData>
    <row r="1" spans="1:29" s="1" customFormat="1" ht="30">
      <c r="B1" s="2" t="s">
        <v>39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5"/>
      <c r="O1" s="6"/>
      <c r="P1" s="6"/>
      <c r="Q1" s="7"/>
      <c r="R1" s="8"/>
      <c r="S1" s="9"/>
      <c r="T1" s="9"/>
      <c r="U1" s="9"/>
      <c r="V1" s="9"/>
      <c r="W1" s="9"/>
      <c r="X1" s="9"/>
      <c r="Y1" s="9"/>
      <c r="Z1" s="9"/>
      <c r="AA1" s="9"/>
      <c r="AB1" s="5"/>
      <c r="AC1" s="9"/>
    </row>
    <row r="2" spans="1:29" s="1" customFormat="1" ht="15.75">
      <c r="B2" s="10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11"/>
      <c r="O2" s="11"/>
      <c r="P2" s="11"/>
      <c r="Q2" s="7"/>
      <c r="R2" s="12"/>
      <c r="S2" s="9"/>
      <c r="T2" s="9"/>
      <c r="U2" s="9"/>
      <c r="V2" s="9"/>
      <c r="W2" s="9"/>
      <c r="X2" s="9"/>
      <c r="Y2" s="9"/>
      <c r="Z2" s="9"/>
      <c r="AA2" s="9"/>
      <c r="AB2" s="5"/>
      <c r="AC2" s="9"/>
    </row>
    <row r="3" spans="1:29" s="1" customFormat="1" ht="15.75">
      <c r="B3" s="5"/>
      <c r="C3" s="5"/>
      <c r="D3" s="5"/>
      <c r="G3" s="3"/>
      <c r="H3" s="3"/>
      <c r="J3" s="3"/>
      <c r="K3" s="3"/>
      <c r="M3" s="4"/>
      <c r="N3" s="13" t="s">
        <v>39</v>
      </c>
      <c r="O3" s="11"/>
      <c r="P3" s="11"/>
      <c r="Q3" s="7"/>
      <c r="R3" s="8"/>
      <c r="S3" s="9"/>
      <c r="T3" s="9"/>
      <c r="U3" s="9" t="s">
        <v>2</v>
      </c>
      <c r="V3" s="9"/>
      <c r="W3" s="9" t="s">
        <v>3</v>
      </c>
      <c r="X3" s="9"/>
      <c r="Y3" s="9"/>
      <c r="Z3" s="9"/>
      <c r="AA3" s="5"/>
      <c r="AB3" s="9"/>
      <c r="AC3" s="9"/>
    </row>
    <row r="4" spans="1:29" s="1" customFormat="1" ht="15.75">
      <c r="B4" s="14" t="s">
        <v>4</v>
      </c>
      <c r="C4" s="14" t="s">
        <v>5</v>
      </c>
      <c r="D4" s="15"/>
      <c r="E4" s="16" t="s">
        <v>6</v>
      </c>
      <c r="F4" s="14" t="s">
        <v>7</v>
      </c>
      <c r="G4" s="14" t="s">
        <v>8</v>
      </c>
      <c r="H4" s="16" t="s">
        <v>6</v>
      </c>
      <c r="I4" s="14" t="s">
        <v>7</v>
      </c>
      <c r="J4" s="14" t="s">
        <v>8</v>
      </c>
      <c r="K4" s="16" t="s">
        <v>6</v>
      </c>
      <c r="L4" s="14" t="s">
        <v>7</v>
      </c>
      <c r="M4" s="14" t="s">
        <v>8</v>
      </c>
      <c r="N4" s="11" t="s">
        <v>9</v>
      </c>
      <c r="O4" s="11" t="s">
        <v>10</v>
      </c>
      <c r="P4" s="11" t="s">
        <v>11</v>
      </c>
      <c r="Q4" s="7" t="s">
        <v>12</v>
      </c>
      <c r="R4" s="8"/>
      <c r="S4" s="9" t="s">
        <v>13</v>
      </c>
      <c r="T4" s="9" t="s">
        <v>14</v>
      </c>
      <c r="U4" s="9" t="s">
        <v>15</v>
      </c>
      <c r="V4" s="9"/>
      <c r="W4" s="9" t="s">
        <v>13</v>
      </c>
      <c r="X4" s="9" t="s">
        <v>16</v>
      </c>
      <c r="Y4" s="9" t="s">
        <v>17</v>
      </c>
      <c r="Z4" s="9" t="s">
        <v>18</v>
      </c>
      <c r="AA4" s="5" t="s">
        <v>19</v>
      </c>
      <c r="AB4" s="9" t="s">
        <v>12</v>
      </c>
    </row>
    <row r="5" spans="1:29" s="1" customFormat="1" ht="15.75">
      <c r="B5" s="14">
        <v>1</v>
      </c>
      <c r="C5" s="14" t="s">
        <v>20</v>
      </c>
      <c r="D5" s="14"/>
      <c r="E5" s="17"/>
      <c r="F5" s="17"/>
      <c r="G5" s="17"/>
      <c r="H5" s="17"/>
      <c r="I5" s="17"/>
      <c r="J5" s="17"/>
      <c r="K5" s="17"/>
      <c r="L5" s="17"/>
      <c r="M5" s="17"/>
      <c r="N5" s="5"/>
      <c r="O5" s="11"/>
      <c r="P5" s="11"/>
      <c r="Q5" s="7" t="s">
        <v>21</v>
      </c>
      <c r="R5" s="8" t="s">
        <v>22</v>
      </c>
      <c r="S5" s="9" t="s">
        <v>23</v>
      </c>
      <c r="T5" s="9" t="s">
        <v>24</v>
      </c>
      <c r="U5" s="9" t="s">
        <v>24</v>
      </c>
      <c r="V5" s="9" t="s">
        <v>25</v>
      </c>
      <c r="W5" s="9" t="s">
        <v>18</v>
      </c>
      <c r="X5" s="9" t="s">
        <v>26</v>
      </c>
      <c r="Y5" s="9" t="s">
        <v>27</v>
      </c>
      <c r="Z5" s="9" t="s">
        <v>27</v>
      </c>
      <c r="AA5" s="5" t="s">
        <v>28</v>
      </c>
      <c r="AB5" s="9" t="s">
        <v>29</v>
      </c>
    </row>
    <row r="6" spans="1:29" s="1" customFormat="1" ht="15.75">
      <c r="B6" s="18">
        <v>1</v>
      </c>
      <c r="C6" s="18">
        <v>2</v>
      </c>
      <c r="D6" s="18">
        <v>3</v>
      </c>
      <c r="E6" s="19">
        <v>4</v>
      </c>
      <c r="F6" s="18">
        <v>5</v>
      </c>
      <c r="G6" s="18">
        <v>6</v>
      </c>
      <c r="H6" s="19">
        <v>7</v>
      </c>
      <c r="I6" s="18">
        <v>8</v>
      </c>
      <c r="J6" s="18">
        <v>9</v>
      </c>
      <c r="K6" s="19">
        <v>10</v>
      </c>
      <c r="L6" s="18">
        <v>11</v>
      </c>
      <c r="M6" s="18">
        <v>12</v>
      </c>
      <c r="N6" s="5"/>
      <c r="O6" s="11"/>
      <c r="P6" s="6"/>
      <c r="Q6" s="7"/>
      <c r="R6" s="8"/>
      <c r="S6" s="9"/>
      <c r="T6" s="9"/>
      <c r="U6" s="9" t="s">
        <v>2</v>
      </c>
      <c r="V6" s="9"/>
      <c r="W6" s="9" t="s">
        <v>3</v>
      </c>
      <c r="X6" s="9"/>
      <c r="Y6" s="9"/>
      <c r="Z6" s="9"/>
      <c r="AA6" s="5"/>
      <c r="AB6" s="9"/>
    </row>
    <row r="7" spans="1:29" s="1" customFormat="1" ht="15.75">
      <c r="B7" s="20"/>
      <c r="C7" s="21"/>
      <c r="D7" s="22"/>
      <c r="E7" s="23"/>
      <c r="F7" s="23"/>
      <c r="G7" s="23"/>
      <c r="H7" s="24"/>
      <c r="I7" s="24"/>
      <c r="J7" s="24"/>
      <c r="K7" s="25"/>
      <c r="L7" s="25"/>
      <c r="M7" s="25"/>
      <c r="N7" s="5">
        <f>E5</f>
        <v>0</v>
      </c>
      <c r="O7" s="11" t="s">
        <v>20</v>
      </c>
      <c r="P7" s="11">
        <v>1</v>
      </c>
      <c r="Q7" s="7" t="e">
        <f>(AB7*100)/(F5*(1-R7))</f>
        <v>#DIV/0!</v>
      </c>
      <c r="R7" s="8">
        <f>G5</f>
        <v>0</v>
      </c>
      <c r="S7" s="9" t="e">
        <f>AVERAGE(G7:G14)-T7</f>
        <v>#DIV/0!</v>
      </c>
      <c r="T7" s="9" t="e">
        <f>AVERAGE(F7:F14)</f>
        <v>#DIV/0!</v>
      </c>
      <c r="U7" s="9" t="e">
        <f>AVERAGE(D7:D14)</f>
        <v>#DIV/0!</v>
      </c>
      <c r="V7" s="9" t="e">
        <f>S7-U7</f>
        <v>#DIV/0!</v>
      </c>
      <c r="W7" s="26" t="e">
        <f>AVERAGE(E7:E14)-T7</f>
        <v>#DIV/0!</v>
      </c>
      <c r="X7" s="26" t="e">
        <f>(AVERAGE(B7:C14))</f>
        <v>#DIV/0!</v>
      </c>
      <c r="Y7" s="9" t="e">
        <f>X7/0.5</f>
        <v>#DIV/0!</v>
      </c>
      <c r="Z7" s="9" t="e">
        <f>W7/X7</f>
        <v>#DIV/0!</v>
      </c>
      <c r="AA7" s="5">
        <v>2</v>
      </c>
      <c r="AB7" s="9" t="e">
        <f>V7/(Y7*Z7*0.2*AA7)</f>
        <v>#DIV/0!</v>
      </c>
    </row>
    <row r="8" spans="1:29" s="1" customFormat="1" ht="15.75">
      <c r="B8" s="20"/>
      <c r="C8" s="21"/>
      <c r="D8" s="22"/>
      <c r="E8" s="23"/>
      <c r="F8" s="23"/>
      <c r="G8" s="23"/>
      <c r="H8" s="24"/>
      <c r="I8" s="24"/>
      <c r="J8" s="24"/>
      <c r="K8" s="25"/>
      <c r="L8" s="25"/>
      <c r="M8" s="25"/>
      <c r="N8" s="5">
        <f>H5</f>
        <v>0</v>
      </c>
      <c r="O8" s="11" t="s">
        <v>20</v>
      </c>
      <c r="P8" s="11">
        <v>1</v>
      </c>
      <c r="Q8" s="7" t="e">
        <f>(AB8*100)/(I5*(1-R8))</f>
        <v>#DIV/0!</v>
      </c>
      <c r="R8" s="27">
        <f>J5</f>
        <v>0</v>
      </c>
      <c r="S8" s="9" t="e">
        <f>AVERAGE(J7:J14)-T8</f>
        <v>#DIV/0!</v>
      </c>
      <c r="T8" s="9" t="e">
        <f>AVERAGE(I7:I14)</f>
        <v>#DIV/0!</v>
      </c>
      <c r="U8" s="9" t="e">
        <f>AVERAGE(D7:D14)</f>
        <v>#DIV/0!</v>
      </c>
      <c r="V8" s="9" t="e">
        <f>S8-U8</f>
        <v>#DIV/0!</v>
      </c>
      <c r="W8" s="26" t="e">
        <f>AVERAGE(H7:H14)-T8</f>
        <v>#DIV/0!</v>
      </c>
      <c r="X8" s="26" t="e">
        <f>(AVERAGE(B7:C14))</f>
        <v>#DIV/0!</v>
      </c>
      <c r="Y8" s="9" t="e">
        <f>X8/0.5</f>
        <v>#DIV/0!</v>
      </c>
      <c r="Z8" s="9" t="e">
        <f>W8/X8</f>
        <v>#DIV/0!</v>
      </c>
      <c r="AA8" s="5">
        <v>2</v>
      </c>
      <c r="AB8" s="9" t="e">
        <f>V8/(Y8*Z8*0.2*AA8)</f>
        <v>#DIV/0!</v>
      </c>
    </row>
    <row r="9" spans="1:29" s="1" customFormat="1" ht="15.75">
      <c r="B9" s="20"/>
      <c r="C9" s="21"/>
      <c r="D9" s="22"/>
      <c r="E9" s="23"/>
      <c r="F9" s="23"/>
      <c r="G9" s="23"/>
      <c r="H9" s="24"/>
      <c r="I9" s="24"/>
      <c r="J9" s="24"/>
      <c r="K9" s="25"/>
      <c r="L9" s="25"/>
      <c r="M9" s="25"/>
      <c r="N9" s="5">
        <f>K5</f>
        <v>0</v>
      </c>
      <c r="O9" s="11" t="s">
        <v>20</v>
      </c>
      <c r="P9" s="11">
        <v>1</v>
      </c>
      <c r="Q9" s="7" t="e">
        <f>(AB9*100)/(L5*(1-R9))</f>
        <v>#DIV/0!</v>
      </c>
      <c r="R9" s="8">
        <f>M5</f>
        <v>0</v>
      </c>
      <c r="S9" s="9" t="e">
        <f>AVERAGE(M7:M14)-T9</f>
        <v>#DIV/0!</v>
      </c>
      <c r="T9" s="9" t="e">
        <f>AVERAGE(L7:L14)</f>
        <v>#DIV/0!</v>
      </c>
      <c r="U9" s="9" t="e">
        <f>AVERAGE(D7:D14)</f>
        <v>#DIV/0!</v>
      </c>
      <c r="V9" s="9" t="e">
        <f>S9-U9</f>
        <v>#DIV/0!</v>
      </c>
      <c r="W9" s="26" t="e">
        <f>AVERAGE(K7:K14)-T9</f>
        <v>#DIV/0!</v>
      </c>
      <c r="X9" s="26" t="e">
        <f>(AVERAGE(B7:C14))</f>
        <v>#DIV/0!</v>
      </c>
      <c r="Y9" s="9" t="e">
        <f>X9/0.5</f>
        <v>#DIV/0!</v>
      </c>
      <c r="Z9" s="9" t="e">
        <f>W9/X9</f>
        <v>#DIV/0!</v>
      </c>
      <c r="AA9" s="5">
        <v>2</v>
      </c>
      <c r="AB9" s="9" t="e">
        <f>V9/(Y9*Z9*0.2*AA9)</f>
        <v>#DIV/0!</v>
      </c>
    </row>
    <row r="10" spans="1:29" s="1" customFormat="1" ht="15.75">
      <c r="B10" s="20"/>
      <c r="C10" s="21"/>
      <c r="D10" s="22"/>
      <c r="E10" s="23"/>
      <c r="F10" s="23"/>
      <c r="G10" s="23"/>
      <c r="H10" s="24"/>
      <c r="I10" s="24"/>
      <c r="J10" s="24"/>
      <c r="K10" s="25"/>
      <c r="L10" s="25"/>
      <c r="M10" s="25"/>
      <c r="N10" s="5"/>
      <c r="O10" s="11"/>
      <c r="P10" s="11"/>
      <c r="Q10" s="7"/>
      <c r="R10" s="8"/>
      <c r="S10" s="9"/>
      <c r="T10" s="9"/>
      <c r="U10" s="9"/>
      <c r="V10" s="9"/>
      <c r="W10" s="9"/>
      <c r="X10" s="9"/>
      <c r="Y10" s="9"/>
      <c r="Z10" s="9"/>
      <c r="AA10" s="5"/>
      <c r="AB10" s="9"/>
    </row>
    <row r="11" spans="1:29" s="1" customFormat="1" ht="15.75">
      <c r="B11" s="20"/>
      <c r="C11" s="21"/>
      <c r="D11" s="22"/>
      <c r="E11" s="23"/>
      <c r="F11" s="23"/>
      <c r="G11" s="23"/>
      <c r="H11" s="24"/>
      <c r="I11" s="24"/>
      <c r="J11" s="24"/>
      <c r="K11" s="25"/>
      <c r="L11" s="25"/>
      <c r="M11" s="25"/>
      <c r="N11" s="5"/>
      <c r="O11" s="11"/>
      <c r="P11" s="11"/>
      <c r="Q11" s="7"/>
      <c r="R11" s="8"/>
      <c r="S11" s="9"/>
      <c r="T11" s="9"/>
      <c r="U11" s="9"/>
      <c r="V11" s="9"/>
      <c r="W11" s="9"/>
      <c r="X11" s="9"/>
      <c r="Y11" s="9"/>
      <c r="Z11" s="9"/>
      <c r="AA11" s="5"/>
      <c r="AB11" s="9"/>
    </row>
    <row r="12" spans="1:29" s="1" customFormat="1" ht="15.75">
      <c r="B12" s="20"/>
      <c r="C12" s="21"/>
      <c r="D12" s="22"/>
      <c r="E12" s="23"/>
      <c r="F12" s="23"/>
      <c r="G12" s="23"/>
      <c r="H12" s="24"/>
      <c r="I12" s="24"/>
      <c r="J12" s="24"/>
      <c r="K12" s="25"/>
      <c r="L12" s="25"/>
      <c r="M12" s="25"/>
      <c r="N12" s="5"/>
      <c r="O12" s="11"/>
      <c r="P12" s="11"/>
      <c r="Q12" s="7"/>
      <c r="R12" s="8"/>
      <c r="S12" s="9"/>
      <c r="T12" s="9"/>
      <c r="U12" s="9"/>
      <c r="V12" s="9"/>
      <c r="W12" s="9"/>
      <c r="X12" s="9"/>
      <c r="Y12" s="9"/>
      <c r="Z12" s="9"/>
      <c r="AA12" s="5"/>
      <c r="AB12" s="9"/>
    </row>
    <row r="13" spans="1:29" s="1" customFormat="1" ht="15.75">
      <c r="B13" s="20"/>
      <c r="C13" s="21"/>
      <c r="D13" s="22"/>
      <c r="E13" s="23"/>
      <c r="F13" s="23"/>
      <c r="G13" s="23"/>
      <c r="H13" s="24"/>
      <c r="I13" s="24"/>
      <c r="J13" s="24"/>
      <c r="K13" s="25"/>
      <c r="L13" s="25"/>
      <c r="M13" s="25"/>
      <c r="N13" s="5"/>
      <c r="O13" s="11"/>
      <c r="P13" s="11"/>
      <c r="Q13" s="7"/>
      <c r="R13" s="8"/>
      <c r="S13" s="9"/>
      <c r="T13" s="9"/>
      <c r="U13" s="9"/>
      <c r="V13" s="9"/>
      <c r="W13" s="9"/>
      <c r="X13" s="9"/>
      <c r="Y13" s="9"/>
      <c r="Z13" s="9"/>
      <c r="AA13" s="5"/>
      <c r="AB13" s="9"/>
    </row>
    <row r="14" spans="1:29" s="1" customFormat="1" ht="15.75">
      <c r="B14" s="20"/>
      <c r="C14" s="21"/>
      <c r="D14" s="22"/>
      <c r="E14" s="23"/>
      <c r="F14" s="23"/>
      <c r="G14" s="23"/>
      <c r="H14" s="24"/>
      <c r="I14" s="24"/>
      <c r="J14" s="24"/>
      <c r="K14" s="25"/>
      <c r="L14" s="25"/>
      <c r="M14" s="25"/>
      <c r="N14" s="5"/>
      <c r="O14" s="11"/>
      <c r="P14" s="11"/>
      <c r="Q14" s="7"/>
      <c r="R14" s="8"/>
      <c r="S14" s="9"/>
      <c r="T14" s="9"/>
      <c r="U14" s="9"/>
      <c r="V14" s="9"/>
      <c r="W14" s="9"/>
      <c r="X14" s="9"/>
      <c r="Y14" s="9"/>
      <c r="Z14" s="9"/>
      <c r="AA14" s="5"/>
      <c r="AB14" s="9"/>
    </row>
    <row r="15" spans="1:29">
      <c r="A15" t="s">
        <v>30</v>
      </c>
      <c r="B15" t="e">
        <f>AVERAGE(B7:B14)</f>
        <v>#DIV/0!</v>
      </c>
      <c r="C15" t="e">
        <f t="shared" ref="C15:M15" si="0">AVERAGE(C7:C14)</f>
        <v>#DIV/0!</v>
      </c>
      <c r="D15" t="e">
        <f t="shared" si="0"/>
        <v>#DIV/0!</v>
      </c>
      <c r="E15" t="e">
        <f t="shared" si="0"/>
        <v>#DIV/0!</v>
      </c>
      <c r="F15" t="e">
        <f t="shared" si="0"/>
        <v>#DIV/0!</v>
      </c>
      <c r="G15" t="e">
        <f t="shared" si="0"/>
        <v>#DIV/0!</v>
      </c>
      <c r="H15" t="e">
        <f t="shared" si="0"/>
        <v>#DIV/0!</v>
      </c>
      <c r="I15" t="e">
        <f t="shared" si="0"/>
        <v>#DIV/0!</v>
      </c>
      <c r="J15" t="e">
        <f t="shared" si="0"/>
        <v>#DIV/0!</v>
      </c>
      <c r="K15" t="e">
        <f t="shared" si="0"/>
        <v>#DIV/0!</v>
      </c>
      <c r="L15" t="e">
        <f t="shared" si="0"/>
        <v>#DIV/0!</v>
      </c>
      <c r="M15" t="e">
        <f t="shared" si="0"/>
        <v>#DIV/0!</v>
      </c>
    </row>
    <row r="16" spans="1:29">
      <c r="A16" t="s">
        <v>31</v>
      </c>
      <c r="B16" t="e">
        <f>2*(STDEV(B7:B14))</f>
        <v>#DIV/0!</v>
      </c>
      <c r="C16" t="e">
        <f t="shared" ref="C16:M16" si="1">2*(STDEV(C7:C14))</f>
        <v>#DIV/0!</v>
      </c>
      <c r="D16" t="e">
        <f t="shared" si="1"/>
        <v>#DIV/0!</v>
      </c>
      <c r="E16" t="e">
        <f t="shared" si="1"/>
        <v>#DIV/0!</v>
      </c>
      <c r="F16" t="e">
        <f t="shared" si="1"/>
        <v>#DIV/0!</v>
      </c>
      <c r="G16" t="e">
        <f t="shared" si="1"/>
        <v>#DIV/0!</v>
      </c>
      <c r="H16" t="e">
        <f t="shared" si="1"/>
        <v>#DIV/0!</v>
      </c>
      <c r="I16" t="e">
        <f t="shared" si="1"/>
        <v>#DIV/0!</v>
      </c>
      <c r="J16" t="e">
        <f t="shared" si="1"/>
        <v>#DIV/0!</v>
      </c>
      <c r="K16" t="e">
        <f t="shared" si="1"/>
        <v>#DIV/0!</v>
      </c>
      <c r="L16" t="e">
        <f t="shared" si="1"/>
        <v>#DIV/0!</v>
      </c>
      <c r="M16" t="e">
        <f t="shared" si="1"/>
        <v>#DIV/0!</v>
      </c>
    </row>
    <row r="17" spans="1:29">
      <c r="A17" t="s">
        <v>32</v>
      </c>
      <c r="B17" s="28" t="e">
        <f>B15-B16</f>
        <v>#DIV/0!</v>
      </c>
      <c r="C17" s="28" t="e">
        <f t="shared" ref="C17:M17" si="2">C15-C16</f>
        <v>#DIV/0!</v>
      </c>
      <c r="D17" s="28" t="e">
        <f t="shared" si="2"/>
        <v>#DIV/0!</v>
      </c>
      <c r="E17" s="28" t="e">
        <f t="shared" si="2"/>
        <v>#DIV/0!</v>
      </c>
      <c r="F17" s="28" t="e">
        <f t="shared" si="2"/>
        <v>#DIV/0!</v>
      </c>
      <c r="G17" s="28" t="e">
        <f t="shared" si="2"/>
        <v>#DIV/0!</v>
      </c>
      <c r="H17" s="28" t="e">
        <f t="shared" si="2"/>
        <v>#DIV/0!</v>
      </c>
      <c r="I17" s="28" t="e">
        <f t="shared" si="2"/>
        <v>#DIV/0!</v>
      </c>
      <c r="J17" s="28" t="e">
        <f t="shared" si="2"/>
        <v>#DIV/0!</v>
      </c>
      <c r="K17" s="28" t="e">
        <f t="shared" si="2"/>
        <v>#DIV/0!</v>
      </c>
      <c r="L17" s="28" t="e">
        <f t="shared" si="2"/>
        <v>#DIV/0!</v>
      </c>
      <c r="M17" s="28" t="e">
        <f t="shared" si="2"/>
        <v>#DIV/0!</v>
      </c>
    </row>
    <row r="18" spans="1:29">
      <c r="A18" t="s">
        <v>33</v>
      </c>
      <c r="B18" t="e">
        <f>B15+B16</f>
        <v>#DIV/0!</v>
      </c>
      <c r="C18" t="e">
        <f t="shared" ref="C18:M18" si="3">C15+C16</f>
        <v>#DIV/0!</v>
      </c>
      <c r="D18" t="e">
        <f t="shared" si="3"/>
        <v>#DIV/0!</v>
      </c>
      <c r="E18" t="e">
        <f t="shared" si="3"/>
        <v>#DIV/0!</v>
      </c>
      <c r="F18" t="e">
        <f t="shared" si="3"/>
        <v>#DIV/0!</v>
      </c>
      <c r="G18" t="e">
        <f t="shared" si="3"/>
        <v>#DIV/0!</v>
      </c>
      <c r="H18" t="e">
        <f t="shared" si="3"/>
        <v>#DIV/0!</v>
      </c>
      <c r="I18" t="e">
        <f t="shared" si="3"/>
        <v>#DIV/0!</v>
      </c>
      <c r="J18" t="e">
        <f t="shared" si="3"/>
        <v>#DIV/0!</v>
      </c>
      <c r="K18" t="e">
        <f t="shared" si="3"/>
        <v>#DIV/0!</v>
      </c>
      <c r="L18" t="e">
        <f t="shared" si="3"/>
        <v>#DIV/0!</v>
      </c>
      <c r="M18" t="e">
        <f t="shared" si="3"/>
        <v>#DIV/0!</v>
      </c>
    </row>
    <row r="19" spans="1:29" ht="15.75">
      <c r="A19" s="1"/>
      <c r="B19" s="10"/>
      <c r="C19" s="3"/>
      <c r="D19" s="3"/>
      <c r="E19" s="3"/>
      <c r="F19" s="3"/>
      <c r="G19" s="3"/>
      <c r="H19" s="3"/>
      <c r="I19" s="3"/>
      <c r="J19" s="3"/>
      <c r="K19" s="3"/>
      <c r="L19" s="3"/>
      <c r="M19" s="4"/>
      <c r="N19" s="11"/>
      <c r="O19" s="11"/>
      <c r="P19" s="11"/>
      <c r="Q19" s="7"/>
      <c r="R19" s="12"/>
      <c r="S19" s="9"/>
      <c r="T19" s="9"/>
      <c r="U19" s="9"/>
      <c r="V19" s="9"/>
      <c r="W19" s="9"/>
      <c r="X19" s="9"/>
      <c r="Y19" s="9"/>
      <c r="Z19" s="9"/>
      <c r="AA19" s="5"/>
      <c r="AB19" s="9"/>
    </row>
    <row r="20" spans="1:29" s="1" customFormat="1" ht="15.75">
      <c r="B20" s="5"/>
      <c r="C20" s="5"/>
      <c r="D20" s="5"/>
      <c r="G20" s="3"/>
      <c r="H20" s="3"/>
      <c r="J20" s="3"/>
      <c r="K20" s="3"/>
      <c r="M20" s="4"/>
      <c r="N20" s="13" t="s">
        <v>39</v>
      </c>
      <c r="O20" s="11"/>
      <c r="P20" s="11"/>
      <c r="Q20" s="7"/>
      <c r="R20" s="8"/>
      <c r="S20" s="9"/>
      <c r="T20" s="9"/>
      <c r="U20" s="9" t="s">
        <v>2</v>
      </c>
      <c r="V20" s="9"/>
      <c r="W20" s="9" t="s">
        <v>3</v>
      </c>
      <c r="X20" s="9"/>
      <c r="Y20" s="9"/>
      <c r="Z20" s="9"/>
      <c r="AA20" s="5"/>
      <c r="AB20" s="9"/>
      <c r="AC20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9"/>
  <sheetViews>
    <sheetView zoomScale="130" zoomScaleNormal="130" zoomScalePageLayoutView="130" workbookViewId="0">
      <selection activeCell="R16" sqref="R16"/>
    </sheetView>
  </sheetViews>
  <sheetFormatPr defaultColWidth="8.85546875" defaultRowHeight="15"/>
  <cols>
    <col min="14" max="14" width="9.28515625" customWidth="1"/>
    <col min="16" max="16" width="14.140625" customWidth="1"/>
    <col min="19" max="19" width="13.140625" customWidth="1"/>
    <col min="20" max="20" width="11.140625" customWidth="1"/>
  </cols>
  <sheetData>
    <row r="1" spans="1:24" ht="30">
      <c r="B1" s="2" t="s">
        <v>40</v>
      </c>
    </row>
    <row r="3" spans="1:24" s="1" customFormat="1" ht="15.75">
      <c r="B3" s="5"/>
      <c r="C3" s="5"/>
      <c r="D3" s="5"/>
      <c r="E3" s="11"/>
      <c r="F3" s="3"/>
      <c r="G3" s="3"/>
      <c r="H3" s="3"/>
      <c r="I3" s="3"/>
      <c r="J3" s="3"/>
      <c r="K3" s="3"/>
      <c r="L3" s="3"/>
      <c r="M3" s="4"/>
      <c r="N3" s="11"/>
      <c r="O3" s="11"/>
      <c r="P3" s="7"/>
      <c r="R3" s="9"/>
      <c r="S3" s="9"/>
      <c r="T3" s="9"/>
      <c r="U3" s="9"/>
      <c r="V3" s="9"/>
      <c r="X3" s="9"/>
    </row>
    <row r="4" spans="1:24" s="1" customFormat="1" ht="15.75">
      <c r="B4" s="5"/>
      <c r="C4" s="5"/>
      <c r="D4" s="5"/>
      <c r="E4" s="11"/>
      <c r="F4" s="3"/>
      <c r="G4" s="3"/>
      <c r="H4" s="3"/>
      <c r="I4" s="3"/>
      <c r="J4" s="3"/>
      <c r="K4" s="3"/>
      <c r="L4" s="3"/>
      <c r="M4" s="4"/>
      <c r="O4" s="11"/>
      <c r="P4" s="11"/>
      <c r="Q4" s="7"/>
      <c r="R4" s="8"/>
      <c r="T4" s="9"/>
      <c r="U4" s="9"/>
      <c r="V4" s="9"/>
      <c r="X4" s="9"/>
    </row>
    <row r="5" spans="1:24" s="1" customFormat="1" ht="15.75">
      <c r="B5" s="11" t="s">
        <v>4</v>
      </c>
      <c r="C5" s="11" t="s">
        <v>5</v>
      </c>
      <c r="D5" s="11"/>
      <c r="E5" s="16" t="s">
        <v>6</v>
      </c>
      <c r="F5" s="14" t="s">
        <v>7</v>
      </c>
      <c r="G5" s="11" t="s">
        <v>8</v>
      </c>
      <c r="H5" s="16" t="s">
        <v>6</v>
      </c>
      <c r="I5" s="14" t="s">
        <v>7</v>
      </c>
      <c r="J5" s="29" t="s">
        <v>8</v>
      </c>
      <c r="K5" s="14" t="s">
        <v>6</v>
      </c>
      <c r="L5" s="14" t="s">
        <v>7</v>
      </c>
      <c r="M5" s="11" t="s">
        <v>8</v>
      </c>
      <c r="O5" s="11" t="s">
        <v>9</v>
      </c>
      <c r="P5" s="11" t="s">
        <v>10</v>
      </c>
      <c r="Q5" s="11" t="s">
        <v>11</v>
      </c>
      <c r="R5" s="7" t="s">
        <v>12</v>
      </c>
      <c r="S5" s="8"/>
      <c r="T5" s="9" t="s">
        <v>41</v>
      </c>
      <c r="U5" s="9" t="s">
        <v>41</v>
      </c>
      <c r="V5" s="9" t="s">
        <v>41</v>
      </c>
      <c r="W5" s="9" t="s">
        <v>41</v>
      </c>
      <c r="X5" s="5" t="s">
        <v>19</v>
      </c>
    </row>
    <row r="6" spans="1:24" s="1" customFormat="1" ht="15.75">
      <c r="B6" s="11">
        <v>1</v>
      </c>
      <c r="C6" s="11" t="s">
        <v>20</v>
      </c>
      <c r="D6" s="11"/>
      <c r="E6" s="17"/>
      <c r="F6" s="17"/>
      <c r="G6" s="17"/>
      <c r="H6" s="17"/>
      <c r="I6" s="17"/>
      <c r="J6" s="17"/>
      <c r="K6" s="17"/>
      <c r="L6" s="17"/>
      <c r="M6" s="17"/>
      <c r="O6" s="5"/>
      <c r="P6" s="11"/>
      <c r="Q6" s="11"/>
      <c r="R6" s="7" t="s">
        <v>21</v>
      </c>
      <c r="S6" s="8" t="s">
        <v>22</v>
      </c>
      <c r="T6" s="9" t="s">
        <v>42</v>
      </c>
      <c r="U6" s="9" t="s">
        <v>23</v>
      </c>
      <c r="V6" s="9" t="s">
        <v>43</v>
      </c>
      <c r="W6" s="9" t="s">
        <v>44</v>
      </c>
      <c r="X6" s="5" t="s">
        <v>28</v>
      </c>
    </row>
    <row r="7" spans="1:24" s="1" customFormat="1" ht="15.75">
      <c r="B7" s="10">
        <v>1</v>
      </c>
      <c r="C7" s="10">
        <v>2</v>
      </c>
      <c r="D7" s="10">
        <v>3</v>
      </c>
      <c r="E7" s="19">
        <v>4</v>
      </c>
      <c r="F7" s="10">
        <v>5</v>
      </c>
      <c r="G7" s="10">
        <v>6</v>
      </c>
      <c r="H7" s="19">
        <v>7</v>
      </c>
      <c r="I7" s="10">
        <v>8</v>
      </c>
      <c r="J7" s="30">
        <v>9</v>
      </c>
      <c r="K7" s="18">
        <v>10</v>
      </c>
      <c r="L7" s="10">
        <v>11</v>
      </c>
      <c r="M7" s="10">
        <v>12</v>
      </c>
      <c r="O7" s="5"/>
      <c r="P7" s="11"/>
      <c r="Q7" s="11"/>
      <c r="R7" s="7"/>
      <c r="S7" s="8"/>
      <c r="T7" s="9"/>
      <c r="U7" s="9"/>
      <c r="V7" s="9"/>
      <c r="W7" s="9"/>
      <c r="X7" s="5"/>
    </row>
    <row r="8" spans="1:24" s="1" customFormat="1" ht="15.75">
      <c r="B8" s="20"/>
      <c r="C8" s="21"/>
      <c r="D8" s="22"/>
      <c r="E8" s="23"/>
      <c r="F8" s="23"/>
      <c r="G8" s="23"/>
      <c r="H8" s="24"/>
      <c r="I8" s="24"/>
      <c r="J8" s="24"/>
      <c r="K8" s="25"/>
      <c r="L8" s="25"/>
      <c r="M8" s="25"/>
      <c r="N8" s="13" t="s">
        <v>45</v>
      </c>
      <c r="O8" s="5">
        <v>1</v>
      </c>
      <c r="P8" s="11" t="s">
        <v>20</v>
      </c>
      <c r="Q8" s="11">
        <v>1</v>
      </c>
      <c r="R8" s="7" t="e">
        <f>(W8*100)/(7.9*X8*0.2*(F6*(1-S8)))</f>
        <v>#DIV/0!</v>
      </c>
      <c r="S8" s="8">
        <f>H6</f>
        <v>0</v>
      </c>
      <c r="T8" s="9" t="e">
        <f>AVERAGE(B8:B15)</f>
        <v>#DIV/0!</v>
      </c>
      <c r="U8" s="9" t="e">
        <f>AVERAGE(G8:G15)-T8</f>
        <v>#DIV/0!</v>
      </c>
      <c r="V8" s="9" t="e">
        <f>AVERAGE(F8:F15)-T8</f>
        <v>#DIV/0!</v>
      </c>
      <c r="W8" s="9" t="e">
        <f>IF((U8-V8)&lt;0,0,(U8-V8))</f>
        <v>#DIV/0!</v>
      </c>
      <c r="X8" s="5">
        <v>24</v>
      </c>
    </row>
    <row r="9" spans="1:24" s="1" customFormat="1" ht="15.75">
      <c r="B9" s="20"/>
      <c r="C9" s="21"/>
      <c r="D9" s="22"/>
      <c r="E9" s="23"/>
      <c r="F9" s="23"/>
      <c r="G9" s="23"/>
      <c r="H9" s="24"/>
      <c r="I9" s="24"/>
      <c r="J9" s="24"/>
      <c r="K9" s="25"/>
      <c r="L9" s="25"/>
      <c r="M9" s="25"/>
      <c r="O9" s="5">
        <v>2</v>
      </c>
      <c r="P9" s="11" t="s">
        <v>20</v>
      </c>
      <c r="Q9" s="11">
        <v>1</v>
      </c>
      <c r="R9" s="7" t="e">
        <f>(W9*100)/(7.9*X9*0.2*(I6*(1-S9)))</f>
        <v>#DIV/0!</v>
      </c>
      <c r="S9" s="27">
        <f>K6</f>
        <v>0</v>
      </c>
      <c r="T9" s="9" t="e">
        <f>AVERAGE(B8:B15)</f>
        <v>#DIV/0!</v>
      </c>
      <c r="U9" s="9" t="e">
        <f>AVERAGE(J8:J15)-T9</f>
        <v>#DIV/0!</v>
      </c>
      <c r="V9" s="9" t="e">
        <f>AVERAGE(I8:I15)-T9</f>
        <v>#DIV/0!</v>
      </c>
      <c r="W9" s="9" t="e">
        <f>IF((U9-V9)&lt;0,0,(U9-V9))</f>
        <v>#DIV/0!</v>
      </c>
      <c r="X9" s="5">
        <v>24</v>
      </c>
    </row>
    <row r="10" spans="1:24" s="1" customFormat="1" ht="15.75">
      <c r="B10" s="20"/>
      <c r="C10" s="21"/>
      <c r="D10" s="22"/>
      <c r="E10" s="23"/>
      <c r="F10" s="23"/>
      <c r="G10" s="23"/>
      <c r="H10" s="24"/>
      <c r="I10" s="24"/>
      <c r="J10" s="24"/>
      <c r="K10" s="25"/>
      <c r="L10" s="25"/>
      <c r="M10" s="25"/>
      <c r="O10" s="5">
        <v>3</v>
      </c>
      <c r="P10" s="11" t="s">
        <v>20</v>
      </c>
      <c r="Q10" s="11">
        <v>1</v>
      </c>
      <c r="R10" s="7" t="e">
        <f>(W10*100)/(7.9*X10*0.2*(L6*(1-S10)))</f>
        <v>#DIV/0!</v>
      </c>
      <c r="S10" s="8">
        <f>N6</f>
        <v>0</v>
      </c>
      <c r="T10" s="9" t="e">
        <f>AVERAGE(B8:B15)</f>
        <v>#DIV/0!</v>
      </c>
      <c r="U10" s="9" t="e">
        <f>AVERAGE(M8:M15)-T10</f>
        <v>#DIV/0!</v>
      </c>
      <c r="V10" s="9" t="e">
        <f>AVERAGE(L8:L15)-T10</f>
        <v>#DIV/0!</v>
      </c>
      <c r="W10" s="9" t="e">
        <f>IF((U10-V10)&lt;0,0,(U10-V10))</f>
        <v>#DIV/0!</v>
      </c>
      <c r="X10" s="5">
        <v>24</v>
      </c>
    </row>
    <row r="11" spans="1:24" s="1" customFormat="1" ht="15.75">
      <c r="B11" s="20"/>
      <c r="C11" s="21"/>
      <c r="D11" s="22"/>
      <c r="E11" s="23"/>
      <c r="F11" s="23"/>
      <c r="G11" s="23"/>
      <c r="H11" s="24"/>
      <c r="I11" s="24"/>
      <c r="J11" s="24"/>
      <c r="K11" s="25"/>
      <c r="L11" s="25"/>
      <c r="M11" s="25"/>
      <c r="N11" s="5"/>
      <c r="O11" s="11"/>
      <c r="P11" s="11"/>
      <c r="Q11" s="7"/>
      <c r="R11" s="8"/>
      <c r="T11" s="9"/>
      <c r="U11" s="9"/>
      <c r="V11" s="9"/>
    </row>
    <row r="12" spans="1:24" s="1" customFormat="1" ht="15.75">
      <c r="B12" s="20"/>
      <c r="C12" s="21"/>
      <c r="D12" s="22"/>
      <c r="E12" s="23"/>
      <c r="F12" s="23"/>
      <c r="G12" s="23"/>
      <c r="H12" s="24"/>
      <c r="I12" s="24"/>
      <c r="J12" s="24"/>
      <c r="K12" s="25"/>
      <c r="L12" s="25"/>
      <c r="M12" s="25"/>
      <c r="N12" s="5"/>
      <c r="O12" s="11"/>
      <c r="P12" s="11"/>
      <c r="Q12" s="7"/>
      <c r="R12" s="8"/>
      <c r="T12" s="9"/>
      <c r="U12" s="9"/>
      <c r="V12" s="9"/>
    </row>
    <row r="13" spans="1:24" s="1" customFormat="1" ht="15.75">
      <c r="B13" s="20"/>
      <c r="C13" s="21"/>
      <c r="D13" s="22"/>
      <c r="E13" s="23"/>
      <c r="F13" s="23"/>
      <c r="G13" s="23"/>
      <c r="H13" s="24"/>
      <c r="I13" s="24"/>
      <c r="J13" s="24"/>
      <c r="K13" s="25"/>
      <c r="L13" s="25"/>
      <c r="M13" s="25"/>
      <c r="N13" s="11" t="s">
        <v>46</v>
      </c>
      <c r="O13" s="5">
        <v>1</v>
      </c>
      <c r="P13" s="11" t="str">
        <f>C6</f>
        <v>D1</v>
      </c>
      <c r="Q13" s="11">
        <v>1</v>
      </c>
      <c r="R13" s="7" t="e">
        <f>(W13*100)/(7.9*X13*0.2*(F6*(1-S13)))</f>
        <v>#DIV/0!</v>
      </c>
      <c r="S13" s="8">
        <f>G6</f>
        <v>0</v>
      </c>
      <c r="T13" s="9" t="e">
        <f>AVERAGE(B8:B15)</f>
        <v>#DIV/0!</v>
      </c>
      <c r="U13" s="9" t="e">
        <f>AVERAGE(E8:E15)-T13</f>
        <v>#DIV/0!</v>
      </c>
      <c r="V13" s="9" t="e">
        <f>AVERAGE(F8:F15)-T13</f>
        <v>#DIV/0!</v>
      </c>
      <c r="W13" s="9" t="e">
        <f>IF((U13-V13)&lt;0,0,(U13-V13))</f>
        <v>#DIV/0!</v>
      </c>
      <c r="X13" s="5">
        <v>24</v>
      </c>
    </row>
    <row r="14" spans="1:24" s="1" customFormat="1" ht="15.75">
      <c r="B14" s="20"/>
      <c r="C14" s="21"/>
      <c r="D14" s="22"/>
      <c r="E14" s="23"/>
      <c r="F14" s="23"/>
      <c r="G14" s="23"/>
      <c r="H14" s="24"/>
      <c r="I14" s="24"/>
      <c r="J14" s="24"/>
      <c r="K14" s="25"/>
      <c r="L14" s="25"/>
      <c r="M14" s="25"/>
      <c r="N14" s="5"/>
      <c r="O14" s="5">
        <v>2</v>
      </c>
      <c r="P14" s="11" t="str">
        <f>C6</f>
        <v>D1</v>
      </c>
      <c r="Q14" s="11">
        <v>1</v>
      </c>
      <c r="R14" s="7" t="e">
        <f>(W14*100)/(7.9*X14*0.2*(I6*(1-S14)))</f>
        <v>#DIV/0!</v>
      </c>
      <c r="S14" s="27">
        <f>J6</f>
        <v>0</v>
      </c>
      <c r="T14" s="9" t="e">
        <f>AVERAGE(B8:B15)</f>
        <v>#DIV/0!</v>
      </c>
      <c r="U14" s="9" t="e">
        <f>AVERAGE(H8:H15)-T14</f>
        <v>#DIV/0!</v>
      </c>
      <c r="V14" s="9" t="e">
        <f>AVERAGE(I8:I15)-T14</f>
        <v>#DIV/0!</v>
      </c>
      <c r="W14" s="9" t="e">
        <f>IF((U14-V14)&lt;0,0,(U14-V14))</f>
        <v>#DIV/0!</v>
      </c>
      <c r="X14" s="5">
        <v>24</v>
      </c>
    </row>
    <row r="15" spans="1:24" s="1" customFormat="1" ht="15.75">
      <c r="B15" s="20"/>
      <c r="C15" s="21"/>
      <c r="D15" s="22"/>
      <c r="E15" s="23"/>
      <c r="F15" s="23"/>
      <c r="G15" s="23"/>
      <c r="H15" s="24"/>
      <c r="I15" s="24"/>
      <c r="J15" s="24"/>
      <c r="K15" s="25"/>
      <c r="L15" s="25"/>
      <c r="M15" s="25"/>
      <c r="N15" s="5"/>
      <c r="O15" s="5">
        <v>3</v>
      </c>
      <c r="P15" s="11" t="str">
        <f>C6</f>
        <v>D1</v>
      </c>
      <c r="Q15" s="11">
        <v>1</v>
      </c>
      <c r="R15" s="7" t="e">
        <f>(W15*100)/(7.9*X15*0.2*(L6*(1-S15)))</f>
        <v>#DIV/0!</v>
      </c>
      <c r="S15" s="8">
        <f>M6</f>
        <v>0</v>
      </c>
      <c r="T15" s="9" t="e">
        <f>AVERAGE(B8:B15)</f>
        <v>#DIV/0!</v>
      </c>
      <c r="U15" s="9" t="e">
        <f>AVERAGE(K8:K15)-T15</f>
        <v>#DIV/0!</v>
      </c>
      <c r="V15" s="9" t="e">
        <f>AVERAGE(L8:L15)-T15</f>
        <v>#DIV/0!</v>
      </c>
      <c r="W15" s="9" t="e">
        <f>IF((U15-V15)&lt;0,0,(U15-V15))</f>
        <v>#DIV/0!</v>
      </c>
      <c r="X15" s="5">
        <v>24</v>
      </c>
    </row>
    <row r="16" spans="1:24" ht="15.75">
      <c r="A16" t="s">
        <v>30</v>
      </c>
      <c r="B16" t="e">
        <f t="shared" ref="B16:M16" si="0">AVERAGE(B8:B15)</f>
        <v>#DIV/0!</v>
      </c>
      <c r="C16" t="e">
        <f t="shared" si="0"/>
        <v>#DIV/0!</v>
      </c>
      <c r="D16" t="e">
        <f t="shared" si="0"/>
        <v>#DIV/0!</v>
      </c>
      <c r="E16" t="e">
        <f t="shared" si="0"/>
        <v>#DIV/0!</v>
      </c>
      <c r="F16" t="e">
        <f t="shared" si="0"/>
        <v>#DIV/0!</v>
      </c>
      <c r="G16" t="e">
        <f t="shared" si="0"/>
        <v>#DIV/0!</v>
      </c>
      <c r="H16" t="e">
        <f t="shared" si="0"/>
        <v>#DIV/0!</v>
      </c>
      <c r="I16" t="e">
        <f t="shared" si="0"/>
        <v>#DIV/0!</v>
      </c>
      <c r="J16" t="e">
        <f>AVERAGE(J8:J15)</f>
        <v>#DIV/0!</v>
      </c>
      <c r="K16" t="e">
        <f t="shared" si="0"/>
        <v>#DIV/0!</v>
      </c>
      <c r="L16" t="e">
        <f t="shared" si="0"/>
        <v>#DIV/0!</v>
      </c>
      <c r="M16" t="e">
        <f t="shared" si="0"/>
        <v>#DIV/0!</v>
      </c>
      <c r="T16" s="9"/>
    </row>
    <row r="17" spans="1:13">
      <c r="A17" t="s">
        <v>31</v>
      </c>
      <c r="B17" t="e">
        <f t="shared" ref="B17:M17" si="1">2*(STDEV(B8:B15))</f>
        <v>#DIV/0!</v>
      </c>
      <c r="C17" t="e">
        <f t="shared" si="1"/>
        <v>#DIV/0!</v>
      </c>
      <c r="D17" t="e">
        <f t="shared" si="1"/>
        <v>#DIV/0!</v>
      </c>
      <c r="E17" t="e">
        <f t="shared" si="1"/>
        <v>#DIV/0!</v>
      </c>
      <c r="F17" t="e">
        <f t="shared" si="1"/>
        <v>#DIV/0!</v>
      </c>
      <c r="G17" t="e">
        <f t="shared" si="1"/>
        <v>#DIV/0!</v>
      </c>
      <c r="H17" t="e">
        <f t="shared" si="1"/>
        <v>#DIV/0!</v>
      </c>
      <c r="I17" t="e">
        <f t="shared" si="1"/>
        <v>#DIV/0!</v>
      </c>
      <c r="J17" t="e">
        <f>2*(STDEV(J8:J15))</f>
        <v>#DIV/0!</v>
      </c>
      <c r="K17" t="e">
        <f t="shared" si="1"/>
        <v>#DIV/0!</v>
      </c>
      <c r="L17" t="e">
        <f t="shared" si="1"/>
        <v>#DIV/0!</v>
      </c>
      <c r="M17" t="e">
        <f t="shared" si="1"/>
        <v>#DIV/0!</v>
      </c>
    </row>
    <row r="18" spans="1:13">
      <c r="A18" t="s">
        <v>32</v>
      </c>
      <c r="B18" s="28" t="e">
        <f t="shared" ref="B18:M18" si="2">B16-B17</f>
        <v>#DIV/0!</v>
      </c>
      <c r="C18" s="28" t="e">
        <f t="shared" si="2"/>
        <v>#DIV/0!</v>
      </c>
      <c r="D18" s="28" t="e">
        <f t="shared" si="2"/>
        <v>#DIV/0!</v>
      </c>
      <c r="E18" s="28" t="e">
        <f t="shared" si="2"/>
        <v>#DIV/0!</v>
      </c>
      <c r="F18" s="28" t="e">
        <f t="shared" si="2"/>
        <v>#DIV/0!</v>
      </c>
      <c r="G18" s="28" t="e">
        <f t="shared" si="2"/>
        <v>#DIV/0!</v>
      </c>
      <c r="H18" s="28" t="e">
        <f t="shared" si="2"/>
        <v>#DIV/0!</v>
      </c>
      <c r="I18" s="28" t="e">
        <f t="shared" si="2"/>
        <v>#DIV/0!</v>
      </c>
      <c r="J18" s="28" t="e">
        <f>J16-J17</f>
        <v>#DIV/0!</v>
      </c>
      <c r="K18" s="28" t="e">
        <f>K16-K17</f>
        <v>#DIV/0!</v>
      </c>
      <c r="L18" s="28" t="e">
        <f t="shared" si="2"/>
        <v>#DIV/0!</v>
      </c>
      <c r="M18" s="28" t="e">
        <f t="shared" si="2"/>
        <v>#DIV/0!</v>
      </c>
    </row>
    <row r="19" spans="1:13">
      <c r="A19" t="s">
        <v>33</v>
      </c>
      <c r="B19" t="e">
        <f t="shared" ref="B19:M19" si="3">B16+B17</f>
        <v>#DIV/0!</v>
      </c>
      <c r="C19" t="e">
        <f t="shared" si="3"/>
        <v>#DIV/0!</v>
      </c>
      <c r="D19" t="e">
        <f t="shared" si="3"/>
        <v>#DIV/0!</v>
      </c>
      <c r="E19" t="e">
        <f t="shared" si="3"/>
        <v>#DIV/0!</v>
      </c>
      <c r="F19" t="e">
        <f t="shared" si="3"/>
        <v>#DIV/0!</v>
      </c>
      <c r="G19" t="e">
        <f t="shared" si="3"/>
        <v>#DIV/0!</v>
      </c>
      <c r="H19" t="e">
        <f t="shared" si="3"/>
        <v>#DIV/0!</v>
      </c>
      <c r="I19" t="e">
        <f t="shared" si="3"/>
        <v>#DIV/0!</v>
      </c>
      <c r="J19" t="e">
        <f>J16+J17</f>
        <v>#DIV/0!</v>
      </c>
      <c r="K19" t="e">
        <f t="shared" si="3"/>
        <v>#DIV/0!</v>
      </c>
      <c r="L19" t="e">
        <f t="shared" si="3"/>
        <v>#DIV/0!</v>
      </c>
      <c r="M19" t="e">
        <f t="shared" si="3"/>
        <v>#DIV/0!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0"/>
  <sheetViews>
    <sheetView workbookViewId="0">
      <selection activeCell="A26" sqref="A26:M47"/>
    </sheetView>
  </sheetViews>
  <sheetFormatPr defaultColWidth="11.42578125" defaultRowHeight="15"/>
  <sheetData>
    <row r="1" spans="1:13" ht="25.5">
      <c r="A1" s="38" t="s">
        <v>47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</row>
    <row r="2" spans="1:13" ht="18.7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8.75">
      <c r="A3" s="40"/>
      <c r="B3" s="40">
        <v>1</v>
      </c>
      <c r="C3" s="40">
        <v>2</v>
      </c>
      <c r="D3" s="40">
        <v>3</v>
      </c>
      <c r="E3" s="40">
        <v>4</v>
      </c>
      <c r="F3" s="40">
        <v>5</v>
      </c>
      <c r="G3" s="40">
        <v>6</v>
      </c>
      <c r="H3" s="40">
        <v>7</v>
      </c>
      <c r="I3" s="40">
        <v>8</v>
      </c>
      <c r="J3" s="40">
        <v>9</v>
      </c>
      <c r="K3" s="40">
        <v>10</v>
      </c>
      <c r="L3" s="40">
        <v>11</v>
      </c>
      <c r="M3" s="40">
        <v>12</v>
      </c>
    </row>
    <row r="4" spans="1:13" ht="18.75">
      <c r="A4" s="40"/>
      <c r="B4" s="40" t="s">
        <v>48</v>
      </c>
      <c r="C4" s="40" t="s">
        <v>48</v>
      </c>
      <c r="D4" s="40" t="s">
        <v>49</v>
      </c>
      <c r="E4" s="40" t="s">
        <v>18</v>
      </c>
      <c r="F4" s="40" t="s">
        <v>50</v>
      </c>
      <c r="G4" s="40" t="s">
        <v>23</v>
      </c>
      <c r="H4" s="40" t="s">
        <v>18</v>
      </c>
      <c r="I4" s="40" t="s">
        <v>50</v>
      </c>
      <c r="J4" s="40" t="s">
        <v>23</v>
      </c>
      <c r="K4" s="40" t="s">
        <v>18</v>
      </c>
      <c r="L4" s="40" t="s">
        <v>50</v>
      </c>
      <c r="M4" s="40" t="s">
        <v>23</v>
      </c>
    </row>
    <row r="5" spans="1:13" ht="18.75">
      <c r="A5" s="40" t="s">
        <v>51</v>
      </c>
      <c r="B5" s="41" t="s">
        <v>52</v>
      </c>
      <c r="C5" s="41" t="s">
        <v>52</v>
      </c>
      <c r="D5" s="41" t="s">
        <v>52</v>
      </c>
      <c r="E5" s="42" t="s">
        <v>53</v>
      </c>
      <c r="F5" s="42" t="s">
        <v>53</v>
      </c>
      <c r="G5" s="42" t="s">
        <v>53</v>
      </c>
      <c r="H5" s="43" t="s">
        <v>54</v>
      </c>
      <c r="I5" s="43" t="s">
        <v>54</v>
      </c>
      <c r="J5" s="43" t="s">
        <v>54</v>
      </c>
      <c r="K5" s="44" t="s">
        <v>55</v>
      </c>
      <c r="L5" s="44" t="s">
        <v>55</v>
      </c>
      <c r="M5" s="44" t="s">
        <v>55</v>
      </c>
    </row>
    <row r="6" spans="1:13" ht="18.75">
      <c r="A6" s="40" t="s">
        <v>56</v>
      </c>
      <c r="B6" s="45" t="s">
        <v>57</v>
      </c>
      <c r="C6" s="45" t="s">
        <v>57</v>
      </c>
      <c r="D6" s="46" t="s">
        <v>58</v>
      </c>
      <c r="E6" s="45" t="s">
        <v>57</v>
      </c>
      <c r="F6" s="41" t="s">
        <v>52</v>
      </c>
      <c r="G6" s="46" t="s">
        <v>58</v>
      </c>
      <c r="H6" s="45" t="s">
        <v>57</v>
      </c>
      <c r="I6" s="41" t="s">
        <v>52</v>
      </c>
      <c r="J6" s="46" t="s">
        <v>58</v>
      </c>
      <c r="K6" s="45" t="s">
        <v>57</v>
      </c>
      <c r="L6" s="41" t="s">
        <v>52</v>
      </c>
      <c r="M6" s="46" t="s">
        <v>58</v>
      </c>
    </row>
    <row r="7" spans="1:13" ht="18.75">
      <c r="A7" s="40" t="s">
        <v>59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</row>
    <row r="8" spans="1:13" ht="18.75">
      <c r="A8" s="40" t="s">
        <v>60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</row>
    <row r="9" spans="1:13" ht="18.75">
      <c r="A9" s="40" t="s">
        <v>61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</row>
    <row r="10" spans="1:13" ht="18.75">
      <c r="A10" s="40" t="s">
        <v>62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</row>
    <row r="11" spans="1:13" ht="18.75">
      <c r="A11" s="40" t="s">
        <v>63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18.75">
      <c r="A12" s="40" t="s">
        <v>64</v>
      </c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</row>
    <row r="13" spans="1:13" ht="18.75">
      <c r="A13" s="40" t="s">
        <v>65</v>
      </c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</row>
    <row r="14" spans="1:13" ht="18.75">
      <c r="A14" s="40" t="s">
        <v>66</v>
      </c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</row>
    <row r="15" spans="1:13" ht="18.75">
      <c r="A15" s="60" t="s">
        <v>67</v>
      </c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</row>
    <row r="16" spans="1:13" ht="18.75">
      <c r="A16" s="60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</row>
    <row r="17" spans="1:13" ht="18.75">
      <c r="A17" s="48" t="s">
        <v>68</v>
      </c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39"/>
      <c r="M17" s="39"/>
    </row>
    <row r="18" spans="1:13" ht="18.75">
      <c r="A18" s="49" t="s">
        <v>69</v>
      </c>
      <c r="B18" s="49"/>
      <c r="C18" s="49"/>
      <c r="D18" s="49"/>
      <c r="E18" s="48"/>
      <c r="F18" s="48"/>
      <c r="G18" s="48"/>
      <c r="H18" s="48"/>
      <c r="I18" s="48"/>
      <c r="J18" s="48"/>
      <c r="K18" s="48"/>
      <c r="L18" s="39"/>
      <c r="M18" s="39"/>
    </row>
    <row r="19" spans="1:13" ht="18.75">
      <c r="A19" s="50" t="s">
        <v>70</v>
      </c>
      <c r="B19" s="50"/>
      <c r="C19" s="50"/>
      <c r="D19" s="50"/>
      <c r="E19" s="48"/>
      <c r="F19" s="48"/>
      <c r="G19" s="48"/>
      <c r="H19" s="48"/>
      <c r="I19" s="48"/>
      <c r="J19" s="48"/>
      <c r="K19" s="48"/>
      <c r="L19" s="39"/>
      <c r="M19" s="39"/>
    </row>
    <row r="20" spans="1:13" ht="18.75">
      <c r="A20" s="51" t="s">
        <v>71</v>
      </c>
      <c r="B20" s="52"/>
      <c r="C20" s="52"/>
      <c r="D20" s="52"/>
      <c r="E20" s="48"/>
      <c r="F20" s="48"/>
      <c r="G20" s="48"/>
      <c r="H20" s="48"/>
      <c r="I20" s="48"/>
      <c r="J20" s="48"/>
      <c r="K20" s="48"/>
      <c r="L20" s="39"/>
      <c r="M20" s="39"/>
    </row>
    <row r="21" spans="1:13" ht="18.75">
      <c r="A21" s="60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39"/>
      <c r="M21" s="39"/>
    </row>
    <row r="22" spans="1:13" ht="18.75">
      <c r="A22" s="48" t="s">
        <v>72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39"/>
      <c r="M22" s="39"/>
    </row>
    <row r="23" spans="1:13" ht="18.75">
      <c r="A23" s="48" t="s">
        <v>73</v>
      </c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39"/>
      <c r="M23" s="39"/>
    </row>
    <row r="24" spans="1:13" ht="18.75">
      <c r="A24" s="48" t="s">
        <v>74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39"/>
      <c r="M24" s="39"/>
    </row>
    <row r="25" spans="1:13" ht="18.75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39"/>
      <c r="M25" s="39"/>
    </row>
    <row r="26" spans="1:13" ht="25.5">
      <c r="A26" s="38" t="s">
        <v>75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</row>
    <row r="27" spans="1:13" ht="18.75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</row>
    <row r="28" spans="1:13" ht="18.75">
      <c r="A28" s="40"/>
      <c r="B28" s="40">
        <v>1</v>
      </c>
      <c r="C28" s="40">
        <v>2</v>
      </c>
      <c r="D28" s="40">
        <v>3</v>
      </c>
      <c r="E28" s="40">
        <v>4</v>
      </c>
      <c r="F28" s="40">
        <v>5</v>
      </c>
      <c r="G28" s="40">
        <v>6</v>
      </c>
      <c r="H28" s="40">
        <v>7</v>
      </c>
      <c r="I28" s="40">
        <v>8</v>
      </c>
      <c r="J28" s="40">
        <v>9</v>
      </c>
      <c r="K28" s="40">
        <v>10</v>
      </c>
      <c r="L28" s="40">
        <v>11</v>
      </c>
      <c r="M28" s="40">
        <v>12</v>
      </c>
    </row>
    <row r="29" spans="1:13" ht="18.75">
      <c r="A29" s="40"/>
      <c r="B29" s="40" t="s">
        <v>42</v>
      </c>
      <c r="C29" s="40" t="s">
        <v>76</v>
      </c>
      <c r="D29" s="53" t="s">
        <v>77</v>
      </c>
      <c r="E29" s="40" t="s">
        <v>23</v>
      </c>
      <c r="F29" s="40" t="s">
        <v>78</v>
      </c>
      <c r="G29" s="40" t="s">
        <v>23</v>
      </c>
      <c r="H29" s="40" t="s">
        <v>23</v>
      </c>
      <c r="I29" s="40" t="s">
        <v>79</v>
      </c>
      <c r="J29" s="40" t="s">
        <v>23</v>
      </c>
      <c r="K29" s="40" t="s">
        <v>23</v>
      </c>
      <c r="L29" s="40" t="s">
        <v>80</v>
      </c>
      <c r="M29" s="40" t="s">
        <v>23</v>
      </c>
    </row>
    <row r="30" spans="1:13" ht="18.75">
      <c r="A30" s="40" t="s">
        <v>51</v>
      </c>
      <c r="B30" s="41" t="s">
        <v>52</v>
      </c>
      <c r="C30" s="41" t="s">
        <v>52</v>
      </c>
      <c r="D30" s="41" t="s">
        <v>52</v>
      </c>
      <c r="E30" s="42" t="s">
        <v>53</v>
      </c>
      <c r="F30" s="42" t="s">
        <v>53</v>
      </c>
      <c r="G30" s="42" t="s">
        <v>53</v>
      </c>
      <c r="H30" s="43" t="s">
        <v>54</v>
      </c>
      <c r="I30" s="43" t="s">
        <v>54</v>
      </c>
      <c r="J30" s="43" t="s">
        <v>54</v>
      </c>
      <c r="K30" s="44" t="s">
        <v>55</v>
      </c>
      <c r="L30" s="44" t="s">
        <v>55</v>
      </c>
      <c r="M30" s="44" t="s">
        <v>55</v>
      </c>
    </row>
    <row r="31" spans="1:13" ht="18.75">
      <c r="A31" s="40" t="s">
        <v>56</v>
      </c>
      <c r="B31" s="41" t="s">
        <v>52</v>
      </c>
      <c r="C31" s="46" t="s">
        <v>81</v>
      </c>
      <c r="D31" s="54"/>
      <c r="E31" s="46" t="s">
        <v>81</v>
      </c>
      <c r="F31" s="41" t="s">
        <v>52</v>
      </c>
      <c r="G31" s="46" t="s">
        <v>81</v>
      </c>
      <c r="H31" s="46" t="s">
        <v>81</v>
      </c>
      <c r="I31" s="41" t="s">
        <v>52</v>
      </c>
      <c r="J31" s="46" t="s">
        <v>81</v>
      </c>
      <c r="K31" s="46" t="s">
        <v>81</v>
      </c>
      <c r="L31" s="41" t="s">
        <v>52</v>
      </c>
      <c r="M31" s="46" t="s">
        <v>81</v>
      </c>
    </row>
    <row r="32" spans="1:13" ht="20.25">
      <c r="A32" s="40" t="s">
        <v>82</v>
      </c>
      <c r="B32" s="54"/>
      <c r="C32" s="54"/>
      <c r="D32" s="58" t="s">
        <v>83</v>
      </c>
      <c r="E32" s="59"/>
      <c r="F32" s="59"/>
      <c r="G32" s="58" t="s">
        <v>83</v>
      </c>
      <c r="H32" s="59"/>
      <c r="I32" s="59"/>
      <c r="J32" s="58" t="s">
        <v>83</v>
      </c>
      <c r="K32" s="59"/>
      <c r="L32" s="59"/>
      <c r="M32" s="58" t="s">
        <v>83</v>
      </c>
    </row>
    <row r="33" spans="1:13" ht="18.75">
      <c r="A33" s="40" t="s">
        <v>59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</row>
    <row r="34" spans="1:13" ht="18.75">
      <c r="A34" s="40" t="s">
        <v>60</v>
      </c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</row>
    <row r="35" spans="1:13" ht="18.75">
      <c r="A35" s="40" t="s">
        <v>61</v>
      </c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</row>
    <row r="36" spans="1:13" ht="18.75">
      <c r="A36" s="40" t="s">
        <v>62</v>
      </c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</row>
    <row r="37" spans="1:13" ht="18.75">
      <c r="A37" s="40" t="s">
        <v>63</v>
      </c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</row>
    <row r="38" spans="1:13" ht="18.75">
      <c r="A38" s="40" t="s">
        <v>64</v>
      </c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</row>
    <row r="39" spans="1:13" ht="18.75">
      <c r="A39" s="40" t="s">
        <v>65</v>
      </c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</row>
    <row r="40" spans="1:13" ht="18.75">
      <c r="A40" s="40" t="s">
        <v>66</v>
      </c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</row>
    <row r="41" spans="1:13" ht="18.75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</row>
    <row r="42" spans="1:13" ht="18.75">
      <c r="A42" s="48" t="s">
        <v>68</v>
      </c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39"/>
      <c r="M42" s="39"/>
    </row>
    <row r="43" spans="1:13" ht="18.75">
      <c r="A43" s="49" t="s">
        <v>69</v>
      </c>
      <c r="B43" s="49"/>
      <c r="C43" s="49"/>
      <c r="D43" s="49"/>
      <c r="E43" s="48"/>
      <c r="F43" s="48"/>
      <c r="G43" s="48"/>
      <c r="H43" s="48"/>
      <c r="I43" s="48"/>
      <c r="J43" s="48"/>
      <c r="K43" s="48"/>
      <c r="L43" s="39"/>
      <c r="M43" s="39"/>
    </row>
    <row r="44" spans="1:13" ht="18.75">
      <c r="A44" s="50" t="s">
        <v>84</v>
      </c>
      <c r="B44" s="50"/>
      <c r="C44" s="50"/>
      <c r="D44" s="50"/>
      <c r="E44" s="48"/>
      <c r="F44" s="48"/>
      <c r="G44" s="48"/>
      <c r="H44" s="48"/>
      <c r="I44" s="48"/>
      <c r="J44" s="48"/>
      <c r="K44" s="48"/>
      <c r="L44" s="39"/>
      <c r="M44" s="39"/>
    </row>
    <row r="45" spans="1:13" ht="20.25">
      <c r="A45" s="57" t="s">
        <v>85</v>
      </c>
      <c r="B45" s="56"/>
      <c r="C45" s="56"/>
      <c r="D45" s="56"/>
    </row>
    <row r="47" spans="1:13" ht="18.75">
      <c r="A47" s="55" t="s">
        <v>86</v>
      </c>
    </row>
    <row r="50" spans="1:13" ht="25.5">
      <c r="A50" s="38" t="s">
        <v>87</v>
      </c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</row>
    <row r="51" spans="1:13" ht="18.75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</row>
    <row r="52" spans="1:13" ht="18.75">
      <c r="A52" s="40"/>
      <c r="B52" s="40">
        <v>1</v>
      </c>
      <c r="C52" s="40">
        <v>2</v>
      </c>
      <c r="D52" s="40">
        <v>3</v>
      </c>
      <c r="E52" s="40">
        <v>4</v>
      </c>
      <c r="F52" s="40">
        <v>5</v>
      </c>
      <c r="G52" s="40">
        <v>6</v>
      </c>
      <c r="H52" s="40">
        <v>7</v>
      </c>
      <c r="I52" s="40">
        <v>8</v>
      </c>
      <c r="J52" s="40">
        <v>9</v>
      </c>
      <c r="K52" s="40">
        <v>10</v>
      </c>
      <c r="L52" s="40">
        <v>11</v>
      </c>
      <c r="M52" s="40">
        <v>12</v>
      </c>
    </row>
    <row r="53" spans="1:13" ht="18.75">
      <c r="A53" s="40"/>
      <c r="B53" s="40" t="s">
        <v>42</v>
      </c>
      <c r="C53" s="40" t="s">
        <v>48</v>
      </c>
      <c r="D53" s="53"/>
      <c r="E53" s="40" t="s">
        <v>88</v>
      </c>
      <c r="F53" s="40" t="s">
        <v>23</v>
      </c>
      <c r="G53" s="40" t="s">
        <v>23</v>
      </c>
      <c r="H53" s="40" t="s">
        <v>89</v>
      </c>
      <c r="I53" s="40" t="s">
        <v>23</v>
      </c>
      <c r="J53" s="40" t="s">
        <v>23</v>
      </c>
      <c r="K53" s="40" t="s">
        <v>90</v>
      </c>
      <c r="L53" s="40" t="s">
        <v>23</v>
      </c>
      <c r="M53" s="40" t="s">
        <v>23</v>
      </c>
    </row>
    <row r="54" spans="1:13" ht="18.75">
      <c r="A54" s="40" t="s">
        <v>91</v>
      </c>
      <c r="B54" s="41" t="s">
        <v>52</v>
      </c>
      <c r="C54" s="41" t="s">
        <v>52</v>
      </c>
      <c r="D54" s="54"/>
      <c r="E54" s="41" t="s">
        <v>52</v>
      </c>
      <c r="F54" s="41" t="s">
        <v>52</v>
      </c>
      <c r="G54" s="41" t="s">
        <v>52</v>
      </c>
      <c r="H54" s="41" t="s">
        <v>52</v>
      </c>
      <c r="I54" s="41" t="s">
        <v>52</v>
      </c>
      <c r="J54" s="41" t="s">
        <v>52</v>
      </c>
      <c r="K54" s="41" t="s">
        <v>52</v>
      </c>
      <c r="L54" s="41" t="s">
        <v>52</v>
      </c>
      <c r="M54" s="41" t="s">
        <v>52</v>
      </c>
    </row>
    <row r="55" spans="1:13" ht="18.75">
      <c r="A55" s="40" t="s">
        <v>56</v>
      </c>
      <c r="B55" s="41" t="s">
        <v>52</v>
      </c>
      <c r="C55" s="41" t="s">
        <v>52</v>
      </c>
      <c r="D55" s="54"/>
      <c r="E55" s="41" t="s">
        <v>52</v>
      </c>
      <c r="F55" s="46" t="s">
        <v>92</v>
      </c>
      <c r="G55" s="46" t="s">
        <v>92</v>
      </c>
      <c r="H55" s="41" t="s">
        <v>52</v>
      </c>
      <c r="I55" s="46" t="s">
        <v>92</v>
      </c>
      <c r="J55" s="46" t="s">
        <v>92</v>
      </c>
      <c r="K55" s="41" t="s">
        <v>52</v>
      </c>
      <c r="L55" s="46" t="s">
        <v>92</v>
      </c>
      <c r="M55" s="46" t="s">
        <v>92</v>
      </c>
    </row>
    <row r="56" spans="1:13" ht="18.75">
      <c r="A56" s="40" t="s">
        <v>56</v>
      </c>
      <c r="B56" s="41" t="s">
        <v>52</v>
      </c>
      <c r="C56" s="46" t="s">
        <v>92</v>
      </c>
      <c r="D56" s="54"/>
      <c r="E56" s="42" t="s">
        <v>53</v>
      </c>
      <c r="F56" s="42" t="s">
        <v>53</v>
      </c>
      <c r="G56" s="42" t="s">
        <v>53</v>
      </c>
      <c r="H56" s="43" t="s">
        <v>54</v>
      </c>
      <c r="I56" s="43" t="s">
        <v>54</v>
      </c>
      <c r="J56" s="43" t="s">
        <v>54</v>
      </c>
      <c r="K56" s="44" t="s">
        <v>55</v>
      </c>
      <c r="L56" s="44" t="s">
        <v>55</v>
      </c>
      <c r="M56" s="44" t="s">
        <v>55</v>
      </c>
    </row>
    <row r="57" spans="1:13" ht="18.75">
      <c r="A57" s="40" t="s">
        <v>59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</row>
    <row r="58" spans="1:13" ht="18.75">
      <c r="A58" s="40" t="s">
        <v>60</v>
      </c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</row>
    <row r="59" spans="1:13" ht="18.75">
      <c r="A59" s="40" t="s">
        <v>61</v>
      </c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</row>
    <row r="60" spans="1:13" ht="18.75">
      <c r="A60" s="40" t="s">
        <v>62</v>
      </c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</row>
    <row r="61" spans="1:13" ht="18.75">
      <c r="A61" s="40" t="s">
        <v>63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</row>
    <row r="62" spans="1:13" ht="18.75">
      <c r="A62" s="40" t="s">
        <v>64</v>
      </c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</row>
    <row r="63" spans="1:13" ht="18.75">
      <c r="A63" s="40" t="s">
        <v>65</v>
      </c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</row>
    <row r="64" spans="1:13" ht="18.75">
      <c r="A64" s="40" t="s">
        <v>66</v>
      </c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</row>
    <row r="65" spans="1:13" ht="18.75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</row>
    <row r="66" spans="1:13" ht="18.75">
      <c r="A66" s="48" t="s">
        <v>68</v>
      </c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39"/>
      <c r="M66" s="39"/>
    </row>
    <row r="67" spans="1:13" ht="18.75">
      <c r="A67" s="49" t="s">
        <v>69</v>
      </c>
      <c r="B67" s="49"/>
      <c r="C67" s="49"/>
      <c r="D67" s="49"/>
      <c r="E67" s="48"/>
      <c r="F67" s="48"/>
      <c r="G67" s="48"/>
      <c r="H67" s="48"/>
      <c r="I67" s="48"/>
      <c r="J67" s="48"/>
      <c r="K67" s="48"/>
      <c r="L67" s="39"/>
      <c r="M67" s="39"/>
    </row>
    <row r="68" spans="1:13" ht="18.75">
      <c r="A68" s="50" t="s">
        <v>93</v>
      </c>
      <c r="B68" s="50"/>
      <c r="C68" s="50"/>
      <c r="D68" s="50"/>
      <c r="E68" s="48"/>
      <c r="F68" s="48"/>
      <c r="G68" s="48"/>
      <c r="H68" s="48"/>
      <c r="I68" s="48"/>
      <c r="J68" s="48"/>
      <c r="K68" s="48"/>
      <c r="L68" s="39"/>
      <c r="M68" s="39"/>
    </row>
    <row r="70" spans="1:13" ht="18.75">
      <c r="A70" s="55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F26"/>
  <sheetViews>
    <sheetView workbookViewId="0">
      <selection activeCell="C3" sqref="C3"/>
    </sheetView>
  </sheetViews>
  <sheetFormatPr defaultColWidth="8.85546875" defaultRowHeight="15"/>
  <sheetData>
    <row r="1" spans="2:6">
      <c r="C1" s="31" t="s">
        <v>95</v>
      </c>
      <c r="D1" s="31" t="s">
        <v>96</v>
      </c>
      <c r="E1" s="31" t="s">
        <v>97</v>
      </c>
    </row>
    <row r="2" spans="2:6">
      <c r="B2" s="32" t="s">
        <v>98</v>
      </c>
      <c r="C2" s="32" t="s">
        <v>99</v>
      </c>
      <c r="D2" s="32" t="s">
        <v>99</v>
      </c>
      <c r="E2" s="32" t="s">
        <v>99</v>
      </c>
      <c r="F2" s="33" t="s">
        <v>100</v>
      </c>
    </row>
    <row r="3" spans="2:6" ht="15.75" thickBot="1">
      <c r="B3" s="37"/>
      <c r="C3" s="34"/>
      <c r="D3" s="35"/>
      <c r="E3" s="35"/>
      <c r="F3" s="34" t="e">
        <f>(E3-C3)/D3</f>
        <v>#DIV/0!</v>
      </c>
    </row>
    <row r="4" spans="2:6" ht="15.75" thickBot="1">
      <c r="B4" s="37"/>
      <c r="C4" s="34"/>
      <c r="D4" s="36"/>
      <c r="E4" s="36"/>
      <c r="F4" s="34" t="e">
        <f t="shared" ref="F4:F26" si="0">(E4-C4)/D4</f>
        <v>#DIV/0!</v>
      </c>
    </row>
    <row r="5" spans="2:6" ht="15.75" thickBot="1">
      <c r="B5" s="37"/>
      <c r="C5" s="34"/>
      <c r="D5" s="36"/>
      <c r="E5" s="36"/>
      <c r="F5" s="34" t="e">
        <f t="shared" si="0"/>
        <v>#DIV/0!</v>
      </c>
    </row>
    <row r="6" spans="2:6" ht="15.75" thickBot="1">
      <c r="B6" s="37"/>
      <c r="C6" s="34"/>
      <c r="D6" s="36"/>
      <c r="E6" s="36"/>
      <c r="F6" s="34" t="e">
        <f t="shared" si="0"/>
        <v>#DIV/0!</v>
      </c>
    </row>
    <row r="7" spans="2:6" ht="15.75" thickBot="1">
      <c r="B7" s="37"/>
      <c r="C7" s="34"/>
      <c r="D7" s="36"/>
      <c r="E7" s="36"/>
      <c r="F7" s="34" t="e">
        <f t="shared" si="0"/>
        <v>#DIV/0!</v>
      </c>
    </row>
    <row r="8" spans="2:6" ht="15.75" thickBot="1">
      <c r="B8" s="37"/>
      <c r="C8" s="34"/>
      <c r="D8" s="36"/>
      <c r="E8" s="36"/>
      <c r="F8" s="34" t="e">
        <f t="shared" si="0"/>
        <v>#DIV/0!</v>
      </c>
    </row>
    <row r="9" spans="2:6" ht="15.75" thickBot="1">
      <c r="B9" s="37"/>
      <c r="C9" s="34"/>
      <c r="D9" s="36"/>
      <c r="E9" s="36"/>
      <c r="F9" s="34" t="e">
        <f t="shared" si="0"/>
        <v>#DIV/0!</v>
      </c>
    </row>
    <row r="10" spans="2:6" ht="15.75" thickBot="1">
      <c r="B10" s="37"/>
      <c r="C10" s="34"/>
      <c r="D10" s="36"/>
      <c r="E10" s="36"/>
      <c r="F10" s="34" t="e">
        <f t="shared" si="0"/>
        <v>#DIV/0!</v>
      </c>
    </row>
    <row r="11" spans="2:6" ht="15.75" thickBot="1">
      <c r="B11" s="37"/>
      <c r="C11" s="34"/>
      <c r="D11" s="36"/>
      <c r="E11" s="36"/>
      <c r="F11" s="34" t="e">
        <f t="shared" si="0"/>
        <v>#DIV/0!</v>
      </c>
    </row>
    <row r="12" spans="2:6" ht="15.75" thickBot="1">
      <c r="B12" s="37"/>
      <c r="C12" s="34"/>
      <c r="D12" s="36"/>
      <c r="E12" s="36"/>
      <c r="F12" s="34" t="e">
        <f t="shared" si="0"/>
        <v>#DIV/0!</v>
      </c>
    </row>
    <row r="13" spans="2:6" ht="15.75" thickBot="1">
      <c r="B13" s="37"/>
      <c r="C13" s="34"/>
      <c r="D13" s="36"/>
      <c r="E13" s="36"/>
      <c r="F13" s="34" t="e">
        <f t="shared" si="0"/>
        <v>#DIV/0!</v>
      </c>
    </row>
    <row r="14" spans="2:6" ht="15.75" thickBot="1">
      <c r="B14" s="37"/>
      <c r="C14" s="34"/>
      <c r="D14" s="36"/>
      <c r="E14" s="36"/>
      <c r="F14" s="34" t="e">
        <f t="shared" si="0"/>
        <v>#DIV/0!</v>
      </c>
    </row>
    <row r="15" spans="2:6" ht="15.75" thickBot="1">
      <c r="B15" s="37"/>
      <c r="C15" s="34"/>
      <c r="D15" s="36"/>
      <c r="E15" s="36"/>
      <c r="F15" s="34" t="e">
        <f t="shared" si="0"/>
        <v>#DIV/0!</v>
      </c>
    </row>
    <row r="16" spans="2:6" ht="15.75" thickBot="1">
      <c r="B16" s="37"/>
      <c r="C16" s="34"/>
      <c r="D16" s="36"/>
      <c r="E16" s="36"/>
      <c r="F16" s="34" t="e">
        <f t="shared" si="0"/>
        <v>#DIV/0!</v>
      </c>
    </row>
    <row r="17" spans="2:6" ht="15.75" thickBot="1">
      <c r="B17" s="37"/>
      <c r="C17" s="34"/>
      <c r="D17" s="36"/>
      <c r="E17" s="36"/>
      <c r="F17" s="34" t="e">
        <f t="shared" si="0"/>
        <v>#DIV/0!</v>
      </c>
    </row>
    <row r="18" spans="2:6" ht="15.75" thickBot="1">
      <c r="B18" s="37"/>
      <c r="C18" s="34"/>
      <c r="D18" s="36"/>
      <c r="E18" s="36"/>
      <c r="F18" s="34" t="e">
        <f t="shared" si="0"/>
        <v>#DIV/0!</v>
      </c>
    </row>
    <row r="19" spans="2:6" ht="15.75" thickBot="1">
      <c r="B19" s="37"/>
      <c r="C19" s="34"/>
      <c r="D19" s="36"/>
      <c r="E19" s="36"/>
      <c r="F19" s="34" t="e">
        <f t="shared" si="0"/>
        <v>#DIV/0!</v>
      </c>
    </row>
    <row r="20" spans="2:6" ht="15.75" thickBot="1">
      <c r="B20" s="37"/>
      <c r="C20" s="34"/>
      <c r="D20" s="36"/>
      <c r="E20" s="36"/>
      <c r="F20" s="34" t="e">
        <f t="shared" si="0"/>
        <v>#DIV/0!</v>
      </c>
    </row>
    <row r="21" spans="2:6" ht="15.75" thickBot="1">
      <c r="B21" s="37"/>
      <c r="C21" s="34"/>
      <c r="D21" s="36"/>
      <c r="E21" s="36"/>
      <c r="F21" s="34" t="e">
        <f t="shared" si="0"/>
        <v>#DIV/0!</v>
      </c>
    </row>
    <row r="22" spans="2:6" ht="15.75" thickBot="1">
      <c r="B22" s="37"/>
      <c r="C22" s="34"/>
      <c r="D22" s="36"/>
      <c r="E22" s="36"/>
      <c r="F22" s="34" t="e">
        <f t="shared" si="0"/>
        <v>#DIV/0!</v>
      </c>
    </row>
    <row r="23" spans="2:6" ht="15.75" thickBot="1">
      <c r="B23" s="37"/>
      <c r="C23" s="34"/>
      <c r="D23" s="36"/>
      <c r="E23" s="36"/>
      <c r="F23" s="34" t="e">
        <f t="shared" si="0"/>
        <v>#DIV/0!</v>
      </c>
    </row>
    <row r="24" spans="2:6" ht="15.75" thickBot="1">
      <c r="B24" s="37"/>
      <c r="C24" s="34"/>
      <c r="D24" s="36"/>
      <c r="E24" s="36"/>
      <c r="F24" s="34" t="e">
        <f t="shared" si="0"/>
        <v>#DIV/0!</v>
      </c>
    </row>
    <row r="25" spans="2:6" ht="15.75" thickBot="1">
      <c r="B25" s="37"/>
      <c r="C25" s="34"/>
      <c r="D25" s="36"/>
      <c r="E25" s="36"/>
      <c r="F25" s="34" t="e">
        <f t="shared" si="0"/>
        <v>#DIV/0!</v>
      </c>
    </row>
    <row r="26" spans="2:6" ht="15.75" thickBot="1">
      <c r="B26" s="37"/>
      <c r="C26" s="34"/>
      <c r="D26" s="36"/>
      <c r="E26" s="36"/>
      <c r="F26" s="34" t="e">
        <f t="shared" si="0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Michigan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rimaup</dc:creator>
  <cp:keywords/>
  <dc:description/>
  <cp:lastModifiedBy>Salvador Grover</cp:lastModifiedBy>
  <cp:revision/>
  <dcterms:created xsi:type="dcterms:W3CDTF">2009-08-05T16:31:40Z</dcterms:created>
  <dcterms:modified xsi:type="dcterms:W3CDTF">2022-08-02T14:01:46Z</dcterms:modified>
  <cp:category/>
  <cp:contentStatus/>
</cp:coreProperties>
</file>