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BD5B3A7-E8D8-4A0B-A9D3-9647B1C330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0" i="1" l="1"/>
  <c r="R17" i="1"/>
  <c r="R14" i="1"/>
  <c r="R11" i="1"/>
  <c r="R8" i="1"/>
  <c r="R5" i="1"/>
  <c r="R2" i="1"/>
  <c r="Q20" i="1"/>
  <c r="Q17" i="1"/>
  <c r="Q14" i="1"/>
  <c r="Q11" i="1"/>
  <c r="Q8" i="1"/>
  <c r="Q5" i="1"/>
  <c r="Q2" i="1"/>
  <c r="P20" i="1"/>
  <c r="P17" i="1"/>
  <c r="P14" i="1"/>
  <c r="P11" i="1"/>
  <c r="P8" i="1"/>
  <c r="P5" i="1"/>
  <c r="P2" i="1"/>
  <c r="O20" i="1"/>
  <c r="O17" i="1"/>
  <c r="O14" i="1"/>
  <c r="O11" i="1"/>
  <c r="O8" i="1"/>
  <c r="O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</calcChain>
</file>

<file path=xl/sharedStrings.xml><?xml version="1.0" encoding="utf-8"?>
<sst xmlns="http://schemas.openxmlformats.org/spreadsheetml/2006/main" count="121" uniqueCount="73">
  <si>
    <t>Well ID</t>
  </si>
  <si>
    <t>Name</t>
  </si>
  <si>
    <t>Well</t>
  </si>
  <si>
    <t>Conc/Dil</t>
  </si>
  <si>
    <t>Blank 550</t>
  </si>
  <si>
    <t>Count</t>
  </si>
  <si>
    <t>Mean</t>
  </si>
  <si>
    <t>Std Dev</t>
  </si>
  <si>
    <t>CV (%)</t>
  </si>
  <si>
    <t>SPL1</t>
  </si>
  <si>
    <t>A1</t>
  </si>
  <si>
    <t>A2</t>
  </si>
  <si>
    <t>A3</t>
  </si>
  <si>
    <t>SPL2</t>
  </si>
  <si>
    <t>A4</t>
  </si>
  <si>
    <t>A5</t>
  </si>
  <si>
    <t>B1</t>
  </si>
  <si>
    <t>SPL3</t>
  </si>
  <si>
    <t>B2</t>
  </si>
  <si>
    <t>B3</t>
  </si>
  <si>
    <t>B4</t>
  </si>
  <si>
    <t>SPL4</t>
  </si>
  <si>
    <t>B5</t>
  </si>
  <si>
    <t>C1</t>
  </si>
  <si>
    <t>C2</t>
  </si>
  <si>
    <t>SPL5</t>
  </si>
  <si>
    <t>C3</t>
  </si>
  <si>
    <t>C4</t>
  </si>
  <si>
    <t>C5</t>
  </si>
  <si>
    <t>SPL6</t>
  </si>
  <si>
    <t>D1</t>
  </si>
  <si>
    <t>D2</t>
  </si>
  <si>
    <t>D3</t>
  </si>
  <si>
    <t>SPL7</t>
  </si>
  <si>
    <t>D4</t>
  </si>
  <si>
    <t>D5</t>
  </si>
  <si>
    <t>E1</t>
  </si>
  <si>
    <t>BLK</t>
  </si>
  <si>
    <t>F5</t>
  </si>
  <si>
    <t>?????</t>
  </si>
  <si>
    <t>G5</t>
  </si>
  <si>
    <t>H5</t>
  </si>
  <si>
    <t>SPLC1</t>
  </si>
  <si>
    <t>E2</t>
  </si>
  <si>
    <t>E3</t>
  </si>
  <si>
    <t>E4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</si>
  <si>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</si>
  <si>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</si>
  <si>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</si>
  <si>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</si>
  <si>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</si>
  <si>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</si>
  <si>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</si>
  <si>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</si>
  <si>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</si>
  <si>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</si>
  <si>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</si>
  <si>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</si>
  <si>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</si>
  <si>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</si>
  <si>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</si>
  <si>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</si>
  <si>
    <t>Site</t>
  </si>
  <si>
    <t>Plot</t>
  </si>
  <si>
    <t>weight</t>
  </si>
  <si>
    <t>goshen</t>
  </si>
  <si>
    <t>offsite 1</t>
  </si>
  <si>
    <t>allstar_2</t>
  </si>
  <si>
    <t>poxc</t>
  </si>
  <si>
    <t>average_poxc</t>
  </si>
  <si>
    <t>avg-2stdev</t>
  </si>
  <si>
    <t>2*stdev</t>
  </si>
  <si>
    <t>avg+2stdev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</si>
</sst>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(Sheet1!$H$35,Sheet1!$H$38,Sheet1!$H$41,Sheet1!$H$44)</c:f>
              <c:numCache>
                <c:formatCode>General</c:formatCode>
                <c:ptCount val="4"/>
                <c:pt idx="0">
                  <c:v>8.8999999999999996E-2</c:v>
                </c:pt>
                <c:pt idx="1">
                  <c:v>0.17299999999999999</c:v>
                </c:pt>
                <c:pt idx="2">
                  <c:v>0.247</c:v>
                </c:pt>
                <c:pt idx="3">
                  <c:v>0.30599999999999999</c:v>
                </c:pt>
              </c:numCache>
            </c:numRef>
          </c:xVal>
          <c:yVal>
            <c:numRef>
              <c:f>(Sheet1!$D$35,Sheet1!$D$38,Sheet1!$D$41,Sheet1!$D$44)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8-4489-B8BC-61D7A9511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39119"/>
        <c:axId val="542426639"/>
      </c:scatterChart>
      <c:valAx>
        <c:axId val="54243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26639"/>
        <c:crosses val="autoZero"/>
        <c:crossBetween val="midCat"/>
      </c:valAx>
      <c:valAx>
        <c:axId val="5424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3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24</xdr:row>
      <xdr:rowOff>14287</xdr:rowOff>
    </xdr:from>
    <xdr:to>
      <xdr:col>20</xdr:col>
      <xdr:colOff>590550</xdr:colOff>
      <xdr:row>36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FFE61-29DA-5524-5870-912F9AA3C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workbookViewId="0">
      <selection activeCell="O20" sqref="O20"/>
    </sheetView>
  </sheetViews>
  <sheetFormatPr defaultRowHeight="15" x14ac:dyDescent="0.25"/>
  <cols>
    <col min="13" max="13" width="9.140625" style="8"/>
  </cols>
  <sheetData>
    <row r="1" spans="1:1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550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62</v>
      </c>
      <c r="L1" s="3" t="s">
        <v>63</v>
      </c>
      <c r="M1" s="6" t="s">
        <v>64</v>
      </c>
      <c r="N1" s="3" t="s">
        <v>68</v>
      </c>
      <c r="O1" s="3" t="s">
        <v>69</v>
      </c>
      <c r="P1" s="10" t="s">
        <v>71</v>
      </c>
      <c r="Q1" s="11" t="s">
        <v>70</v>
      </c>
      <c r="R1" s="11" t="s">
        <v>72</v>
      </c>
    </row>
    <row r="2" spans="1:18" x14ac:dyDescent="0.25">
      <c r="A2" s="2" t="s">
        <v>9</v>
      </c>
      <c r="B2" s="2"/>
      <c r="C2" s="2" t="s">
        <v>10</v>
      </c>
      <c r="D2" s="2"/>
      <c r="E2" s="2">
        <v>0.214</v>
      </c>
      <c r="F2" s="2">
        <v>0.106</v>
      </c>
      <c r="G2" s="2">
        <v>3</v>
      </c>
      <c r="H2" s="2">
        <v>0.11</v>
      </c>
      <c r="I2" s="2">
        <v>7.0000000000000001E-3</v>
      </c>
      <c r="J2" s="2">
        <v>6.03</v>
      </c>
      <c r="K2" t="s">
        <v>65</v>
      </c>
      <c r="L2" s="4">
        <v>22</v>
      </c>
      <c r="M2" s="7">
        <v>2.5499999999999998</v>
      </c>
      <c r="N2">
        <f>(0.02-(0.0015+(0.0686*F2)))*9000*(0.02/(M2/1000))</f>
        <v>792.59294117647073</v>
      </c>
      <c r="O2">
        <f>AVERAGE(N2:N4)</f>
        <v>777.53976989346938</v>
      </c>
      <c r="P2">
        <f>2*STDEV(N2:N4)</f>
        <v>49.161098578311794</v>
      </c>
      <c r="Q2">
        <f>O2-P2</f>
        <v>728.37867131515759</v>
      </c>
      <c r="R2">
        <f>O2+P2</f>
        <v>826.70086847178118</v>
      </c>
    </row>
    <row r="3" spans="1:18" x14ac:dyDescent="0.25">
      <c r="A3" s="2"/>
      <c r="B3" s="2"/>
      <c r="C3" s="2" t="s">
        <v>11</v>
      </c>
      <c r="D3" s="2"/>
      <c r="E3" s="2">
        <v>0.215</v>
      </c>
      <c r="F3" s="2">
        <v>0.107</v>
      </c>
      <c r="G3" s="2"/>
      <c r="H3" s="2"/>
      <c r="I3" s="2"/>
      <c r="J3" s="2"/>
      <c r="K3" t="s">
        <v>65</v>
      </c>
      <c r="L3" s="4">
        <v>22</v>
      </c>
      <c r="M3" s="8">
        <v>2.54</v>
      </c>
      <c r="N3">
        <f t="shared" ref="N3:N22" si="0">(0.02-(0.0015+(0.0686*F3)))*9000*(0.02/(M3/1000))</f>
        <v>790.85196850393697</v>
      </c>
    </row>
    <row r="4" spans="1:18" x14ac:dyDescent="0.25">
      <c r="A4" s="2"/>
      <c r="B4" s="2"/>
      <c r="C4" s="2" t="s">
        <v>12</v>
      </c>
      <c r="D4" s="2"/>
      <c r="E4" s="2">
        <v>0.22600000000000001</v>
      </c>
      <c r="F4" s="2">
        <v>0.11799999999999999</v>
      </c>
      <c r="G4" s="2"/>
      <c r="H4" s="2"/>
      <c r="I4" s="2"/>
      <c r="J4" s="2"/>
      <c r="K4" t="s">
        <v>65</v>
      </c>
      <c r="L4" s="4">
        <v>22</v>
      </c>
      <c r="M4" s="8">
        <v>2.5</v>
      </c>
      <c r="N4">
        <f t="shared" si="0"/>
        <v>749.17440000000011</v>
      </c>
    </row>
    <row r="5" spans="1:18" x14ac:dyDescent="0.25">
      <c r="A5" s="2" t="s">
        <v>13</v>
      </c>
      <c r="B5" s="2"/>
      <c r="C5" s="2" t="s">
        <v>14</v>
      </c>
      <c r="D5" s="2"/>
      <c r="E5" s="2">
        <v>0.23100000000000001</v>
      </c>
      <c r="F5" s="2">
        <v>0.123</v>
      </c>
      <c r="G5" s="2">
        <v>3</v>
      </c>
      <c r="H5" s="2">
        <v>0.106</v>
      </c>
      <c r="I5" s="2">
        <v>1.4999999999999999E-2</v>
      </c>
      <c r="J5" s="2">
        <v>13.9</v>
      </c>
      <c r="K5" t="s">
        <v>65</v>
      </c>
      <c r="L5" t="s">
        <v>66</v>
      </c>
      <c r="M5" s="9">
        <v>2.4700000000000002</v>
      </c>
      <c r="N5">
        <f t="shared" si="0"/>
        <v>733.27773279352232</v>
      </c>
      <c r="O5">
        <f>AVERAGE(N5:N7)</f>
        <v>802.98602342238576</v>
      </c>
      <c r="P5">
        <f>2*STDEV(N5:N7)</f>
        <v>121.79873827723124</v>
      </c>
      <c r="Q5">
        <f>O5-P5</f>
        <v>681.18728514515453</v>
      </c>
      <c r="R5">
        <f>O5+P5</f>
        <v>924.78476169961698</v>
      </c>
    </row>
    <row r="6" spans="1:18" x14ac:dyDescent="0.25">
      <c r="A6" s="2"/>
      <c r="B6" s="2"/>
      <c r="C6" s="2" t="s">
        <v>15</v>
      </c>
      <c r="D6" s="2"/>
      <c r="E6" s="2">
        <v>0.20899999999999999</v>
      </c>
      <c r="F6" s="2">
        <v>0.10100000000000001</v>
      </c>
      <c r="G6" s="2"/>
      <c r="H6" s="2"/>
      <c r="I6" s="2"/>
      <c r="J6" s="2"/>
      <c r="K6" t="s">
        <v>65</v>
      </c>
      <c r="L6" t="s">
        <v>66</v>
      </c>
      <c r="M6" s="8">
        <v>2.5099999999999998</v>
      </c>
      <c r="N6">
        <f t="shared" si="0"/>
        <v>829.82151394422317</v>
      </c>
    </row>
    <row r="7" spans="1:18" x14ac:dyDescent="0.25">
      <c r="A7" s="2"/>
      <c r="B7" s="2"/>
      <c r="C7" s="2" t="s">
        <v>16</v>
      </c>
      <c r="D7" s="2"/>
      <c r="E7" s="2">
        <v>0.20300000000000001</v>
      </c>
      <c r="F7" s="2">
        <v>9.5000000000000001E-2</v>
      </c>
      <c r="G7" s="2"/>
      <c r="H7" s="2"/>
      <c r="I7" s="2"/>
      <c r="J7" s="2"/>
      <c r="K7" t="s">
        <v>65</v>
      </c>
      <c r="L7" t="s">
        <v>66</v>
      </c>
      <c r="M7" s="8">
        <v>2.5499999999999998</v>
      </c>
      <c r="N7">
        <f t="shared" si="0"/>
        <v>845.85882352941189</v>
      </c>
    </row>
    <row r="8" spans="1:18" x14ac:dyDescent="0.25">
      <c r="A8" s="2" t="s">
        <v>17</v>
      </c>
      <c r="B8" s="2"/>
      <c r="C8" s="2" t="s">
        <v>18</v>
      </c>
      <c r="D8" s="2"/>
      <c r="E8" s="2">
        <v>0.24</v>
      </c>
      <c r="F8" s="2">
        <v>0.13200000000000001</v>
      </c>
      <c r="G8" s="2">
        <v>3</v>
      </c>
      <c r="H8" s="2">
        <v>9.9000000000000005E-2</v>
      </c>
      <c r="I8" s="2">
        <v>2.8000000000000001E-2</v>
      </c>
      <c r="J8" s="2">
        <v>28.5</v>
      </c>
      <c r="K8" t="s">
        <v>65</v>
      </c>
      <c r="L8" s="4">
        <v>21</v>
      </c>
      <c r="M8" s="7">
        <v>2.4700000000000002</v>
      </c>
      <c r="N8">
        <f t="shared" si="0"/>
        <v>688.28502024291492</v>
      </c>
      <c r="O8">
        <f>AVERAGE(N8:N10)</f>
        <v>846.64436795553604</v>
      </c>
      <c r="P8">
        <f>2*STDEV(N8:N10)</f>
        <v>274.56617496877129</v>
      </c>
      <c r="Q8">
        <f>O8-P8</f>
        <v>572.07819298676475</v>
      </c>
      <c r="R8">
        <f>O8+P8</f>
        <v>1121.2105429243074</v>
      </c>
    </row>
    <row r="9" spans="1:18" x14ac:dyDescent="0.25">
      <c r="A9" s="2"/>
      <c r="B9" s="2"/>
      <c r="C9" s="2" t="s">
        <v>19</v>
      </c>
      <c r="D9" s="2"/>
      <c r="E9" s="2">
        <v>0.192</v>
      </c>
      <c r="F9" s="2">
        <v>8.4000000000000005E-2</v>
      </c>
      <c r="G9" s="2"/>
      <c r="H9" s="2"/>
      <c r="I9" s="2"/>
      <c r="J9" s="2"/>
      <c r="K9" t="s">
        <v>65</v>
      </c>
      <c r="L9" s="4">
        <v>21</v>
      </c>
      <c r="M9" s="8">
        <v>2.46</v>
      </c>
      <c r="N9">
        <f t="shared" si="0"/>
        <v>932.01951219512205</v>
      </c>
    </row>
    <row r="10" spans="1:18" x14ac:dyDescent="0.25">
      <c r="A10" s="2"/>
      <c r="B10" s="2"/>
      <c r="C10" s="2" t="s">
        <v>20</v>
      </c>
      <c r="D10" s="2"/>
      <c r="E10" s="2">
        <v>0.19</v>
      </c>
      <c r="F10" s="2">
        <v>8.2000000000000003E-2</v>
      </c>
      <c r="G10" s="2"/>
      <c r="H10" s="2"/>
      <c r="I10" s="2"/>
      <c r="J10" s="2"/>
      <c r="K10" t="s">
        <v>65</v>
      </c>
      <c r="L10" s="4">
        <v>21</v>
      </c>
      <c r="M10" s="8">
        <v>2.52</v>
      </c>
      <c r="N10">
        <f t="shared" si="0"/>
        <v>919.62857142857149</v>
      </c>
    </row>
    <row r="11" spans="1:18" x14ac:dyDescent="0.25">
      <c r="A11" s="2" t="s">
        <v>21</v>
      </c>
      <c r="B11" s="2"/>
      <c r="C11" s="2" t="s">
        <v>22</v>
      </c>
      <c r="D11" s="2"/>
      <c r="E11" s="2">
        <v>0.29399999999999998</v>
      </c>
      <c r="F11" s="2">
        <v>0.186</v>
      </c>
      <c r="G11" s="2">
        <v>3</v>
      </c>
      <c r="H11" s="2">
        <v>0.20100000000000001</v>
      </c>
      <c r="I11" s="2">
        <v>1.2999999999999999E-2</v>
      </c>
      <c r="J11" s="2">
        <v>6.51</v>
      </c>
      <c r="K11" t="s">
        <v>65</v>
      </c>
      <c r="L11" s="5">
        <v>14</v>
      </c>
      <c r="M11" s="9">
        <v>2.48</v>
      </c>
      <c r="N11">
        <f t="shared" si="0"/>
        <v>416.64193548387107</v>
      </c>
      <c r="O11">
        <f>AVERAGE(N11:N13)</f>
        <v>339.51283563748092</v>
      </c>
      <c r="P11">
        <f>2*STDEV(N11:N13)</f>
        <v>134.16213271778335</v>
      </c>
      <c r="Q11">
        <f>O11-P11</f>
        <v>205.35070291969757</v>
      </c>
      <c r="R11">
        <f>O11+P11</f>
        <v>473.67496835526424</v>
      </c>
    </row>
    <row r="12" spans="1:18" x14ac:dyDescent="0.25">
      <c r="A12" s="2"/>
      <c r="B12" s="2"/>
      <c r="C12" s="2" t="s">
        <v>23</v>
      </c>
      <c r="D12" s="2"/>
      <c r="E12" s="2">
        <v>0.318</v>
      </c>
      <c r="F12" s="2">
        <v>0.21</v>
      </c>
      <c r="G12" s="2"/>
      <c r="H12" s="2"/>
      <c r="I12" s="2"/>
      <c r="J12" s="2"/>
      <c r="K12" t="s">
        <v>65</v>
      </c>
      <c r="L12" s="5">
        <v>14</v>
      </c>
      <c r="M12" s="8">
        <v>2.5</v>
      </c>
      <c r="N12">
        <f t="shared" si="0"/>
        <v>294.76800000000003</v>
      </c>
    </row>
    <row r="13" spans="1:18" x14ac:dyDescent="0.25">
      <c r="A13" s="2"/>
      <c r="B13" s="2"/>
      <c r="C13" s="2" t="s">
        <v>24</v>
      </c>
      <c r="D13" s="2"/>
      <c r="E13" s="2">
        <v>0.315</v>
      </c>
      <c r="F13" s="2">
        <v>0.20699999999999999</v>
      </c>
      <c r="G13" s="2"/>
      <c r="H13" s="2"/>
      <c r="I13" s="2"/>
      <c r="J13" s="2"/>
      <c r="K13" t="s">
        <v>65</v>
      </c>
      <c r="L13" s="5">
        <v>14</v>
      </c>
      <c r="M13" s="8">
        <v>2.52</v>
      </c>
      <c r="N13">
        <f t="shared" si="0"/>
        <v>307.12857142857166</v>
      </c>
    </row>
    <row r="14" spans="1:18" x14ac:dyDescent="0.25">
      <c r="A14" s="2" t="s">
        <v>25</v>
      </c>
      <c r="B14" s="2"/>
      <c r="C14" s="2" t="s">
        <v>26</v>
      </c>
      <c r="D14" s="2"/>
      <c r="E14" s="2">
        <v>0.25600000000000001</v>
      </c>
      <c r="F14" s="2">
        <v>0.14799999999999999</v>
      </c>
      <c r="G14" s="2">
        <v>3</v>
      </c>
      <c r="H14" s="2">
        <v>0.154</v>
      </c>
      <c r="I14" s="2">
        <v>8.0000000000000002E-3</v>
      </c>
      <c r="J14" s="2">
        <v>5.03</v>
      </c>
      <c r="K14" t="s">
        <v>65</v>
      </c>
      <c r="L14" s="5">
        <v>7</v>
      </c>
      <c r="M14" s="9">
        <v>2.54</v>
      </c>
      <c r="N14">
        <f t="shared" si="0"/>
        <v>591.53385826771671</v>
      </c>
      <c r="O14">
        <f>AVERAGE(N14:N16)</f>
        <v>566.4954202353855</v>
      </c>
      <c r="P14">
        <f>2*STDEV(N14:N16)</f>
        <v>66.111415796478568</v>
      </c>
      <c r="Q14">
        <f>O14-P14</f>
        <v>500.38400443890691</v>
      </c>
      <c r="R14">
        <f>O14+P14</f>
        <v>632.60683603186408</v>
      </c>
    </row>
    <row r="15" spans="1:18" x14ac:dyDescent="0.25">
      <c r="A15" s="2"/>
      <c r="B15" s="2"/>
      <c r="C15" s="2" t="s">
        <v>27</v>
      </c>
      <c r="D15" s="2"/>
      <c r="E15" s="2">
        <v>0.26</v>
      </c>
      <c r="F15" s="2">
        <v>0.152</v>
      </c>
      <c r="G15" s="2"/>
      <c r="H15" s="2"/>
      <c r="I15" s="2"/>
      <c r="J15" s="2"/>
      <c r="K15" t="s">
        <v>65</v>
      </c>
      <c r="L15" s="5">
        <v>7</v>
      </c>
      <c r="M15" s="8">
        <v>2.5099999999999998</v>
      </c>
      <c r="N15">
        <f t="shared" si="0"/>
        <v>578.92589641434279</v>
      </c>
    </row>
    <row r="16" spans="1:18" x14ac:dyDescent="0.25">
      <c r="A16" s="2"/>
      <c r="B16" s="2"/>
      <c r="C16" s="2" t="s">
        <v>28</v>
      </c>
      <c r="D16" s="2"/>
      <c r="E16" s="2">
        <v>0.27100000000000002</v>
      </c>
      <c r="F16" s="2">
        <v>0.16300000000000001</v>
      </c>
      <c r="G16" s="2"/>
      <c r="H16" s="2"/>
      <c r="I16" s="2"/>
      <c r="J16" s="2"/>
      <c r="K16" t="s">
        <v>65</v>
      </c>
      <c r="L16" s="5">
        <v>7</v>
      </c>
      <c r="M16" s="8">
        <v>2.4900000000000002</v>
      </c>
      <c r="N16">
        <f t="shared" si="0"/>
        <v>529.02650602409665</v>
      </c>
    </row>
    <row r="17" spans="1:18" x14ac:dyDescent="0.25">
      <c r="A17" s="2" t="s">
        <v>29</v>
      </c>
      <c r="B17" s="2"/>
      <c r="C17" s="2" t="s">
        <v>30</v>
      </c>
      <c r="D17" s="2"/>
      <c r="E17" s="2">
        <v>0.317</v>
      </c>
      <c r="F17" s="2">
        <v>0.20899999999999999</v>
      </c>
      <c r="G17" s="2">
        <v>3</v>
      </c>
      <c r="H17" s="2">
        <v>0.20399999999999999</v>
      </c>
      <c r="I17" s="2">
        <v>7.0000000000000001E-3</v>
      </c>
      <c r="J17" s="2">
        <v>3.54</v>
      </c>
      <c r="K17" t="s">
        <v>65</v>
      </c>
      <c r="L17" s="5">
        <v>10</v>
      </c>
      <c r="M17" s="9">
        <v>2.5</v>
      </c>
      <c r="N17">
        <f t="shared" si="0"/>
        <v>299.70720000000017</v>
      </c>
      <c r="O17">
        <f>AVERAGE(N17:N19)</f>
        <v>324.34593524676808</v>
      </c>
      <c r="P17">
        <f>2*STDEV(N17:N19)</f>
        <v>66.963408982955144</v>
      </c>
      <c r="Q17">
        <f>O17-P17</f>
        <v>257.38252626381291</v>
      </c>
      <c r="R17">
        <f>O17+P17</f>
        <v>391.30934422972325</v>
      </c>
    </row>
    <row r="18" spans="1:18" x14ac:dyDescent="0.25">
      <c r="A18" s="2"/>
      <c r="B18" s="2"/>
      <c r="C18" s="2" t="s">
        <v>31</v>
      </c>
      <c r="D18" s="2"/>
      <c r="E18" s="2">
        <v>0.30399999999999999</v>
      </c>
      <c r="F18" s="2">
        <v>0.19600000000000001</v>
      </c>
      <c r="G18" s="2"/>
      <c r="H18" s="2"/>
      <c r="I18" s="2"/>
      <c r="J18" s="2"/>
      <c r="K18" t="s">
        <v>65</v>
      </c>
      <c r="L18" s="5">
        <v>10</v>
      </c>
      <c r="M18" s="8">
        <v>2.5099999999999998</v>
      </c>
      <c r="N18">
        <f t="shared" si="0"/>
        <v>362.4669322709164</v>
      </c>
    </row>
    <row r="19" spans="1:18" x14ac:dyDescent="0.25">
      <c r="A19" s="2"/>
      <c r="B19" s="2"/>
      <c r="C19" s="2" t="s">
        <v>32</v>
      </c>
      <c r="D19" s="2"/>
      <c r="E19" s="2">
        <v>0.316</v>
      </c>
      <c r="F19" s="2">
        <v>0.20799999999999999</v>
      </c>
      <c r="G19" s="2"/>
      <c r="H19" s="2"/>
      <c r="I19" s="2"/>
      <c r="J19" s="2"/>
      <c r="K19" t="s">
        <v>65</v>
      </c>
      <c r="L19" s="5">
        <v>10</v>
      </c>
      <c r="M19" s="8">
        <v>2.4500000000000002</v>
      </c>
      <c r="N19">
        <f t="shared" si="0"/>
        <v>310.86367346938778</v>
      </c>
    </row>
    <row r="20" spans="1:18" x14ac:dyDescent="0.25">
      <c r="A20" s="2" t="s">
        <v>33</v>
      </c>
      <c r="B20" s="2"/>
      <c r="C20" s="2" t="s">
        <v>34</v>
      </c>
      <c r="D20" s="2"/>
      <c r="E20" s="2">
        <v>0.2</v>
      </c>
      <c r="F20" s="2">
        <v>9.1999999999999998E-2</v>
      </c>
      <c r="G20" s="2">
        <v>3</v>
      </c>
      <c r="H20" s="2">
        <v>0.09</v>
      </c>
      <c r="I20" s="2">
        <v>1.0999999999999999E-2</v>
      </c>
      <c r="J20" s="2">
        <v>11.9</v>
      </c>
      <c r="K20" t="s">
        <v>67</v>
      </c>
      <c r="L20" s="5">
        <v>9</v>
      </c>
      <c r="M20" s="9">
        <v>2.4900000000000002</v>
      </c>
      <c r="N20">
        <f t="shared" si="0"/>
        <v>881.11807228915677</v>
      </c>
      <c r="O20">
        <f>AVERAGE(N20:N22)</f>
        <v>887.78861457257608</v>
      </c>
      <c r="P20">
        <f>2*STDEV(N20:N22)</f>
        <v>96.900627210279055</v>
      </c>
      <c r="Q20">
        <f>O20-P20</f>
        <v>790.88798736229705</v>
      </c>
      <c r="R20">
        <f>O20+P20</f>
        <v>984.68924178285511</v>
      </c>
    </row>
    <row r="21" spans="1:18" x14ac:dyDescent="0.25">
      <c r="A21" s="2"/>
      <c r="B21" s="2"/>
      <c r="C21" s="2" t="s">
        <v>35</v>
      </c>
      <c r="D21" s="2"/>
      <c r="E21" s="2">
        <v>0.186</v>
      </c>
      <c r="F21" s="2">
        <v>7.8E-2</v>
      </c>
      <c r="G21" s="2"/>
      <c r="H21" s="2"/>
      <c r="I21" s="2"/>
      <c r="J21" s="2"/>
      <c r="K21" t="s">
        <v>67</v>
      </c>
      <c r="L21" s="5">
        <v>9</v>
      </c>
      <c r="M21" s="8">
        <v>2.52</v>
      </c>
      <c r="N21">
        <f t="shared" si="0"/>
        <v>939.22857142857151</v>
      </c>
    </row>
    <row r="22" spans="1:18" x14ac:dyDescent="0.25">
      <c r="A22" s="2"/>
      <c r="B22" s="2"/>
      <c r="C22" s="2" t="s">
        <v>36</v>
      </c>
      <c r="D22" s="2"/>
      <c r="E22" s="2">
        <v>0.20699999999999999</v>
      </c>
      <c r="F22" s="2">
        <v>9.9000000000000005E-2</v>
      </c>
      <c r="G22" s="2"/>
      <c r="H22" s="2"/>
      <c r="I22" s="2"/>
      <c r="J22" s="2"/>
      <c r="K22" t="s">
        <v>67</v>
      </c>
      <c r="L22" s="5">
        <v>9</v>
      </c>
      <c r="M22" s="8">
        <v>2.5</v>
      </c>
      <c r="N22">
        <f t="shared" si="0"/>
        <v>843.01920000000007</v>
      </c>
    </row>
    <row r="24" spans="1:18" ht="30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>
        <v>550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</row>
    <row r="25" spans="1:18" x14ac:dyDescent="0.25">
      <c r="A25" s="2" t="s">
        <v>37</v>
      </c>
      <c r="B25" s="2"/>
      <c r="C25" s="2" t="s">
        <v>38</v>
      </c>
      <c r="D25" s="2"/>
      <c r="E25" s="2">
        <v>0.106</v>
      </c>
      <c r="F25" s="2">
        <v>-2E-3</v>
      </c>
      <c r="G25" s="2">
        <v>3</v>
      </c>
      <c r="H25" s="2">
        <v>0</v>
      </c>
      <c r="I25" s="2">
        <v>3.0000000000000001E-3</v>
      </c>
      <c r="J25" s="2" t="s">
        <v>39</v>
      </c>
    </row>
    <row r="26" spans="1:18" x14ac:dyDescent="0.25">
      <c r="A26" s="2"/>
      <c r="B26" s="2"/>
      <c r="C26" s="2" t="s">
        <v>40</v>
      </c>
      <c r="D26" s="2"/>
      <c r="E26" s="2">
        <v>0.106</v>
      </c>
      <c r="F26" s="2">
        <v>-2E-3</v>
      </c>
      <c r="G26" s="2"/>
      <c r="H26" s="2"/>
      <c r="I26" s="2"/>
      <c r="J26" s="2"/>
    </row>
    <row r="27" spans="1:18" x14ac:dyDescent="0.25">
      <c r="A27" s="2"/>
      <c r="B27" s="2"/>
      <c r="C27" s="2" t="s">
        <v>41</v>
      </c>
      <c r="D27" s="2"/>
      <c r="E27" s="2">
        <v>0.112</v>
      </c>
      <c r="F27" s="2">
        <v>4.0000000000000001E-3</v>
      </c>
      <c r="G27" s="2"/>
      <c r="H27" s="2"/>
      <c r="I27" s="2"/>
      <c r="J27" s="2"/>
    </row>
    <row r="29" spans="1:18" ht="30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>
        <v>550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</row>
    <row r="30" spans="1:18" x14ac:dyDescent="0.25">
      <c r="A30" s="2" t="s">
        <v>42</v>
      </c>
      <c r="B30" s="2"/>
      <c r="C30" s="2" t="s">
        <v>43</v>
      </c>
      <c r="D30" s="2"/>
      <c r="E30" s="2">
        <v>0.42299999999999999</v>
      </c>
      <c r="F30" s="2">
        <v>0.315</v>
      </c>
      <c r="G30" s="2">
        <v>3</v>
      </c>
      <c r="H30" s="2">
        <v>0.28799999999999998</v>
      </c>
      <c r="I30" s="2">
        <v>3.4000000000000002E-2</v>
      </c>
      <c r="J30" s="2">
        <v>12</v>
      </c>
    </row>
    <row r="31" spans="1:18" x14ac:dyDescent="0.25">
      <c r="A31" s="2"/>
      <c r="B31" s="2"/>
      <c r="C31" s="2" t="s">
        <v>44</v>
      </c>
      <c r="D31" s="2"/>
      <c r="E31" s="2">
        <v>0.35699999999999998</v>
      </c>
      <c r="F31" s="2">
        <v>0.249</v>
      </c>
      <c r="G31" s="2"/>
      <c r="H31" s="2"/>
      <c r="I31" s="2"/>
      <c r="J31" s="2"/>
    </row>
    <row r="32" spans="1:18" x14ac:dyDescent="0.25">
      <c r="A32" s="2"/>
      <c r="B32" s="2"/>
      <c r="C32" s="2" t="s">
        <v>45</v>
      </c>
      <c r="D32" s="2"/>
      <c r="E32" s="2">
        <v>0.40699999999999997</v>
      </c>
      <c r="F32" s="2">
        <v>0.29899999999999999</v>
      </c>
      <c r="G32" s="2"/>
      <c r="H32" s="2"/>
      <c r="I32" s="2"/>
      <c r="J32" s="2"/>
    </row>
    <row r="34" spans="1:10" ht="30" x14ac:dyDescent="0.25">
      <c r="A34" s="1" t="s">
        <v>0</v>
      </c>
      <c r="B34" s="1" t="s">
        <v>1</v>
      </c>
      <c r="C34" s="1" t="s">
        <v>2</v>
      </c>
      <c r="D34" s="1" t="s">
        <v>3</v>
      </c>
      <c r="E34" s="1">
        <v>550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</row>
    <row r="35" spans="1:10" x14ac:dyDescent="0.25">
      <c r="A35" s="2" t="s">
        <v>46</v>
      </c>
      <c r="B35" s="2"/>
      <c r="C35" s="2" t="s">
        <v>47</v>
      </c>
      <c r="D35" s="2">
        <v>5.0000000000000001E-3</v>
      </c>
      <c r="E35" s="2">
        <v>0.19400000000000001</v>
      </c>
      <c r="F35" s="2">
        <v>8.5999999999999993E-2</v>
      </c>
      <c r="G35" s="2">
        <v>3</v>
      </c>
      <c r="H35" s="2">
        <v>8.8999999999999996E-2</v>
      </c>
      <c r="I35" s="2">
        <v>3.0000000000000001E-3</v>
      </c>
      <c r="J35" s="2">
        <v>3.42</v>
      </c>
    </row>
    <row r="36" spans="1:10" x14ac:dyDescent="0.25">
      <c r="A36" s="2"/>
      <c r="B36" s="2"/>
      <c r="C36" s="2" t="s">
        <v>48</v>
      </c>
      <c r="D36" s="2">
        <v>5.0000000000000001E-3</v>
      </c>
      <c r="E36" s="2">
        <v>0.19800000000000001</v>
      </c>
      <c r="F36" s="2">
        <v>0.09</v>
      </c>
      <c r="G36" s="2"/>
      <c r="H36" s="2"/>
      <c r="I36" s="2"/>
      <c r="J36" s="2"/>
    </row>
    <row r="37" spans="1:10" x14ac:dyDescent="0.25">
      <c r="A37" s="2"/>
      <c r="B37" s="2"/>
      <c r="C37" s="2" t="s">
        <v>49</v>
      </c>
      <c r="D37" s="2">
        <v>5.0000000000000001E-3</v>
      </c>
      <c r="E37" s="2">
        <v>0.2</v>
      </c>
      <c r="F37" s="2">
        <v>9.1999999999999998E-2</v>
      </c>
      <c r="G37" s="2"/>
      <c r="H37" s="2"/>
      <c r="I37" s="2"/>
      <c r="J37" s="2"/>
    </row>
    <row r="38" spans="1:10" x14ac:dyDescent="0.25">
      <c r="A38" s="2" t="s">
        <v>50</v>
      </c>
      <c r="B38" s="2"/>
      <c r="C38" s="2" t="s">
        <v>51</v>
      </c>
      <c r="D38" s="2">
        <v>0.01</v>
      </c>
      <c r="E38" s="2">
        <v>0.27900000000000003</v>
      </c>
      <c r="F38" s="2">
        <v>0.17100000000000001</v>
      </c>
      <c r="G38" s="2">
        <v>3</v>
      </c>
      <c r="H38" s="2">
        <v>0.17299999999999999</v>
      </c>
      <c r="I38" s="2">
        <v>3.0000000000000001E-3</v>
      </c>
      <c r="J38" s="2">
        <v>2</v>
      </c>
    </row>
    <row r="39" spans="1:10" x14ac:dyDescent="0.25">
      <c r="A39" s="2"/>
      <c r="B39" s="2"/>
      <c r="C39" s="2" t="s">
        <v>52</v>
      </c>
      <c r="D39" s="2">
        <v>0.01</v>
      </c>
      <c r="E39" s="2">
        <v>0.27900000000000003</v>
      </c>
      <c r="F39" s="2">
        <v>0.17100000000000001</v>
      </c>
      <c r="G39" s="2"/>
      <c r="H39" s="2"/>
      <c r="I39" s="2"/>
      <c r="J39" s="2"/>
    </row>
    <row r="40" spans="1:10" x14ac:dyDescent="0.25">
      <c r="A40" s="2"/>
      <c r="B40" s="2"/>
      <c r="C40" s="2" t="s">
        <v>53</v>
      </c>
      <c r="D40" s="2">
        <v>0.01</v>
      </c>
      <c r="E40" s="2">
        <v>0.28499999999999998</v>
      </c>
      <c r="F40" s="2">
        <v>0.17699999999999999</v>
      </c>
      <c r="G40" s="2"/>
      <c r="H40" s="2"/>
      <c r="I40" s="2"/>
      <c r="J40" s="2"/>
    </row>
    <row r="41" spans="1:10" x14ac:dyDescent="0.25">
      <c r="A41" s="2" t="s">
        <v>54</v>
      </c>
      <c r="B41" s="2"/>
      <c r="C41" s="2" t="s">
        <v>55</v>
      </c>
      <c r="D41" s="2">
        <v>1.4999999999999999E-2</v>
      </c>
      <c r="E41" s="2">
        <v>0.35399999999999998</v>
      </c>
      <c r="F41" s="2">
        <v>0.246</v>
      </c>
      <c r="G41" s="2">
        <v>3</v>
      </c>
      <c r="H41" s="2">
        <v>0.247</v>
      </c>
      <c r="I41" s="2">
        <v>2E-3</v>
      </c>
      <c r="J41" s="2">
        <v>0.70099999999999996</v>
      </c>
    </row>
    <row r="42" spans="1:10" x14ac:dyDescent="0.25">
      <c r="A42" s="2"/>
      <c r="B42" s="2"/>
      <c r="C42" s="2" t="s">
        <v>56</v>
      </c>
      <c r="D42" s="2">
        <v>1.4999999999999999E-2</v>
      </c>
      <c r="E42" s="2">
        <v>0.35399999999999998</v>
      </c>
      <c r="F42" s="2">
        <v>0.246</v>
      </c>
      <c r="G42" s="2"/>
      <c r="H42" s="2"/>
      <c r="I42" s="2"/>
      <c r="J42" s="2"/>
    </row>
    <row r="43" spans="1:10" x14ac:dyDescent="0.25">
      <c r="A43" s="2"/>
      <c r="B43" s="2"/>
      <c r="C43" s="2" t="s">
        <v>57</v>
      </c>
      <c r="D43" s="2">
        <v>1.4999999999999999E-2</v>
      </c>
      <c r="E43" s="2">
        <v>0.35699999999999998</v>
      </c>
      <c r="F43" s="2">
        <v>0.249</v>
      </c>
      <c r="G43" s="2"/>
      <c r="H43" s="2"/>
      <c r="I43" s="2"/>
      <c r="J43" s="2"/>
    </row>
    <row r="44" spans="1:10" x14ac:dyDescent="0.25">
      <c r="A44" s="2" t="s">
        <v>58</v>
      </c>
      <c r="B44" s="2"/>
      <c r="C44" s="2" t="s">
        <v>59</v>
      </c>
      <c r="D44" s="2">
        <v>0.02</v>
      </c>
      <c r="E44" s="2">
        <v>0.41199999999999998</v>
      </c>
      <c r="F44" s="2">
        <v>0.30399999999999999</v>
      </c>
      <c r="G44" s="2">
        <v>3</v>
      </c>
      <c r="H44" s="2">
        <v>0.30599999999999999</v>
      </c>
      <c r="I44" s="2">
        <v>4.0000000000000001E-3</v>
      </c>
      <c r="J44" s="2">
        <v>1.32</v>
      </c>
    </row>
    <row r="45" spans="1:10" x14ac:dyDescent="0.25">
      <c r="A45" s="2"/>
      <c r="B45" s="2"/>
      <c r="C45" s="2" t="s">
        <v>60</v>
      </c>
      <c r="D45" s="2">
        <v>0.02</v>
      </c>
      <c r="E45" s="2">
        <v>0.41199999999999998</v>
      </c>
      <c r="F45" s="2">
        <v>0.30399999999999999</v>
      </c>
      <c r="G45" s="2"/>
      <c r="H45" s="2"/>
      <c r="I45" s="2"/>
      <c r="J45" s="2"/>
    </row>
    <row r="46" spans="1:10" x14ac:dyDescent="0.25">
      <c r="A46" s="2"/>
      <c r="B46" s="2"/>
      <c r="C46" s="2" t="s">
        <v>61</v>
      </c>
      <c r="D46" s="2">
        <v>0.02</v>
      </c>
      <c r="E46" s="2">
        <v>0.41899999999999998</v>
      </c>
      <c r="F46" s="2">
        <v>0.311</v>
      </c>
      <c r="G46" s="2"/>
      <c r="H46" s="2"/>
      <c r="I46" s="2"/>
      <c r="J46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Platey</dc:creator>
  <cp:lastModifiedBy>Z-4 user</cp:lastModifiedBy>
  <dcterms:created xsi:type="dcterms:W3CDTF">2022-06-21T17:53:36Z</dcterms:created>
  <dcterms:modified xsi:type="dcterms:W3CDTF">2022-06-21T19:20:06Z</dcterms:modified>
</cp:coreProperties>
</file>