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B8BAAB88-DF0D-47C4-8011-C17DA06929A7}" xr6:coauthVersionLast="47" xr6:coauthVersionMax="47" xr10:uidLastSave="{00000000-0000-0000-0000-000000000000}"/>
  <bookViews>
    <workbookView xWindow="28680" yWindow="-120" windowWidth="21840" windowHeight="13140" activeTab="1" xr2:uid="{00000000-000D-0000-FFFF-FFFF00000000}"/>
  </bookViews>
  <sheets>
    <sheet name="Monitoreo de peso" sheetId="1" r:id="rId1"/>
    <sheet name="Dieta" sheetId="4" r:id="rId2"/>
    <sheet name="Frecuencia Cardiaca" sheetId="2" r:id="rId3"/>
    <sheet name="Gasto energetico total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F11" i="4"/>
  <c r="F28" i="4" s="1"/>
  <c r="H28" i="4"/>
  <c r="G28" i="4"/>
  <c r="H8" i="4"/>
  <c r="G8" i="4"/>
  <c r="F8" i="4"/>
  <c r="I25" i="4"/>
  <c r="I27" i="4"/>
  <c r="I24" i="4"/>
  <c r="I22" i="4"/>
  <c r="I20" i="4"/>
  <c r="I19" i="4"/>
  <c r="I18" i="4"/>
  <c r="I17" i="4"/>
  <c r="I16" i="4"/>
  <c r="I15" i="4"/>
  <c r="I14" i="4"/>
  <c r="I13" i="4"/>
  <c r="I12" i="4"/>
  <c r="I11" i="4"/>
  <c r="P238" i="1"/>
  <c r="O238" i="1"/>
  <c r="N238" i="1"/>
  <c r="L238" i="1"/>
  <c r="B239" i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H238" i="1"/>
  <c r="U238" i="1"/>
  <c r="U239" i="1"/>
  <c r="U240" i="1"/>
  <c r="U241" i="1"/>
  <c r="U242" i="1"/>
  <c r="U243" i="1"/>
  <c r="U244" i="1"/>
  <c r="E13" i="2"/>
  <c r="E12" i="2"/>
  <c r="D13" i="2"/>
  <c r="D12" i="2"/>
  <c r="C13" i="2"/>
  <c r="C12" i="2"/>
  <c r="H237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37" i="1"/>
  <c r="F233" i="1"/>
  <c r="U233" i="1" s="1"/>
  <c r="F232" i="1"/>
  <c r="U232" i="1" s="1"/>
  <c r="F231" i="1"/>
  <c r="U231" i="1" s="1"/>
  <c r="F230" i="1"/>
  <c r="U230" i="1" s="1"/>
  <c r="F229" i="1"/>
  <c r="U229" i="1" s="1"/>
  <c r="F228" i="1"/>
  <c r="U228" i="1" s="1"/>
  <c r="F227" i="1"/>
  <c r="U227" i="1" s="1"/>
  <c r="F226" i="1"/>
  <c r="U226" i="1" s="1"/>
  <c r="M226" i="1"/>
  <c r="K226" i="1"/>
  <c r="I226" i="1"/>
  <c r="G226" i="1"/>
  <c r="F225" i="1"/>
  <c r="U225" i="1" s="1"/>
  <c r="I28" i="4" l="1"/>
  <c r="C227" i="1"/>
  <c r="O226" i="1"/>
  <c r="P226" i="1" s="1"/>
  <c r="D226" i="1"/>
  <c r="G227" i="1"/>
  <c r="H226" i="1"/>
  <c r="I227" i="1"/>
  <c r="J226" i="1"/>
  <c r="K227" i="1"/>
  <c r="L226" i="1"/>
  <c r="M227" i="1"/>
  <c r="N226" i="1"/>
  <c r="D225" i="1"/>
  <c r="H225" i="1"/>
  <c r="J225" i="1"/>
  <c r="L225" i="1"/>
  <c r="N225" i="1"/>
  <c r="O225" i="1"/>
  <c r="P225" i="1" s="1"/>
  <c r="F224" i="1"/>
  <c r="U224" i="1" s="1"/>
  <c r="F223" i="1"/>
  <c r="U223" i="1" s="1"/>
  <c r="F222" i="1"/>
  <c r="U222" i="1" s="1"/>
  <c r="F221" i="1"/>
  <c r="U221" i="1" s="1"/>
  <c r="F220" i="1"/>
  <c r="U220" i="1" s="1"/>
  <c r="F219" i="1"/>
  <c r="U219" i="1" s="1"/>
  <c r="F218" i="1"/>
  <c r="U218" i="1" s="1"/>
  <c r="F217" i="1"/>
  <c r="U217" i="1" s="1"/>
  <c r="F216" i="1"/>
  <c r="U216" i="1" s="1"/>
  <c r="F215" i="1"/>
  <c r="U215" i="1" s="1"/>
  <c r="C215" i="1"/>
  <c r="C216" i="1" s="1"/>
  <c r="D216" i="1" s="1"/>
  <c r="F214" i="1"/>
  <c r="U214" i="1" s="1"/>
  <c r="D214" i="1"/>
  <c r="F213" i="1"/>
  <c r="U213" i="1" s="1"/>
  <c r="F212" i="1"/>
  <c r="U212" i="1" s="1"/>
  <c r="F211" i="1"/>
  <c r="U211" i="1" s="1"/>
  <c r="F210" i="1"/>
  <c r="U210" i="1" s="1"/>
  <c r="F209" i="1"/>
  <c r="U209" i="1" s="1"/>
  <c r="F208" i="1"/>
  <c r="U208" i="1" s="1"/>
  <c r="F207" i="1"/>
  <c r="U207" i="1" s="1"/>
  <c r="F206" i="1"/>
  <c r="U206" i="1" s="1"/>
  <c r="C206" i="1"/>
  <c r="D206" i="1" s="1"/>
  <c r="F205" i="1"/>
  <c r="U205" i="1" s="1"/>
  <c r="D205" i="1"/>
  <c r="F204" i="1"/>
  <c r="U204" i="1" s="1"/>
  <c r="F203" i="1"/>
  <c r="U203" i="1" s="1"/>
  <c r="F202" i="1"/>
  <c r="U202" i="1" s="1"/>
  <c r="C202" i="1"/>
  <c r="C203" i="1" s="1"/>
  <c r="D203" i="1" s="1"/>
  <c r="G201" i="1"/>
  <c r="H201" i="1" s="1"/>
  <c r="F201" i="1"/>
  <c r="U201" i="1" s="1"/>
  <c r="D201" i="1"/>
  <c r="H200" i="1"/>
  <c r="F200" i="1"/>
  <c r="U200" i="1" s="1"/>
  <c r="D200" i="1"/>
  <c r="F199" i="1"/>
  <c r="U199" i="1" s="1"/>
  <c r="D199" i="1"/>
  <c r="G198" i="1"/>
  <c r="G199" i="1" s="1"/>
  <c r="F198" i="1"/>
  <c r="U198" i="1" s="1"/>
  <c r="D198" i="1"/>
  <c r="M197" i="1"/>
  <c r="M198" i="1" s="1"/>
  <c r="M199" i="1" s="1"/>
  <c r="K197" i="1"/>
  <c r="K198" i="1" s="1"/>
  <c r="K199" i="1" s="1"/>
  <c r="K200" i="1" s="1"/>
  <c r="I197" i="1"/>
  <c r="I198" i="1" s="1"/>
  <c r="I199" i="1" s="1"/>
  <c r="H197" i="1"/>
  <c r="F197" i="1"/>
  <c r="U197" i="1" s="1"/>
  <c r="D197" i="1"/>
  <c r="O196" i="1"/>
  <c r="P196" i="1" s="1"/>
  <c r="N196" i="1"/>
  <c r="L196" i="1"/>
  <c r="J196" i="1"/>
  <c r="H196" i="1"/>
  <c r="G196" i="1"/>
  <c r="F196" i="1"/>
  <c r="U196" i="1" s="1"/>
  <c r="D196" i="1"/>
  <c r="O195" i="1"/>
  <c r="P195" i="1" s="1"/>
  <c r="N195" i="1"/>
  <c r="L195" i="1"/>
  <c r="J195" i="1"/>
  <c r="H195" i="1"/>
  <c r="F195" i="1"/>
  <c r="U195" i="1" s="1"/>
  <c r="D195" i="1"/>
  <c r="O194" i="1"/>
  <c r="P194" i="1" s="1"/>
  <c r="N194" i="1"/>
  <c r="L194" i="1"/>
  <c r="J194" i="1"/>
  <c r="H194" i="1"/>
  <c r="F194" i="1"/>
  <c r="U194" i="1" s="1"/>
  <c r="D194" i="1"/>
  <c r="O193" i="1"/>
  <c r="P193" i="1" s="1"/>
  <c r="N193" i="1"/>
  <c r="L193" i="1"/>
  <c r="J193" i="1"/>
  <c r="H193" i="1"/>
  <c r="F193" i="1"/>
  <c r="U193" i="1" s="1"/>
  <c r="D193" i="1"/>
  <c r="N192" i="1"/>
  <c r="L192" i="1"/>
  <c r="J192" i="1"/>
  <c r="H192" i="1"/>
  <c r="F192" i="1"/>
  <c r="U192" i="1" s="1"/>
  <c r="C192" i="1"/>
  <c r="O191" i="1"/>
  <c r="P191" i="1" s="1"/>
  <c r="N191" i="1"/>
  <c r="L191" i="1"/>
  <c r="J191" i="1"/>
  <c r="H191" i="1"/>
  <c r="F191" i="1"/>
  <c r="U191" i="1" s="1"/>
  <c r="D191" i="1"/>
  <c r="O190" i="1"/>
  <c r="P190" i="1" s="1"/>
  <c r="N190" i="1"/>
  <c r="L190" i="1"/>
  <c r="J190" i="1"/>
  <c r="H190" i="1"/>
  <c r="F190" i="1"/>
  <c r="U190" i="1" s="1"/>
  <c r="D190" i="1"/>
  <c r="N189" i="1"/>
  <c r="K189" i="1"/>
  <c r="L189" i="1" s="1"/>
  <c r="J189" i="1"/>
  <c r="H189" i="1"/>
  <c r="F189" i="1"/>
  <c r="U189" i="1" s="1"/>
  <c r="D189" i="1"/>
  <c r="N188" i="1"/>
  <c r="L188" i="1"/>
  <c r="J188" i="1"/>
  <c r="H188" i="1"/>
  <c r="F188" i="1"/>
  <c r="U188" i="1" s="1"/>
  <c r="C188" i="1"/>
  <c r="D188" i="1" s="1"/>
  <c r="O187" i="1"/>
  <c r="P187" i="1" s="1"/>
  <c r="N187" i="1"/>
  <c r="L187" i="1"/>
  <c r="J187" i="1"/>
  <c r="H187" i="1"/>
  <c r="F187" i="1"/>
  <c r="U187" i="1" s="1"/>
  <c r="D187" i="1"/>
  <c r="F186" i="1"/>
  <c r="U186" i="1" s="1"/>
  <c r="D186" i="1"/>
  <c r="F185" i="1"/>
  <c r="U185" i="1" s="1"/>
  <c r="D185" i="1"/>
  <c r="M184" i="1"/>
  <c r="N184" i="1" s="1"/>
  <c r="F184" i="1"/>
  <c r="U184" i="1" s="1"/>
  <c r="D184" i="1"/>
  <c r="N183" i="1"/>
  <c r="F183" i="1"/>
  <c r="U183" i="1" s="1"/>
  <c r="D183" i="1"/>
  <c r="M182" i="1"/>
  <c r="N182" i="1" s="1"/>
  <c r="K182" i="1"/>
  <c r="O182" i="1" s="1"/>
  <c r="P182" i="1" s="1"/>
  <c r="I182" i="1"/>
  <c r="J182" i="1" s="1"/>
  <c r="F182" i="1"/>
  <c r="U182" i="1" s="1"/>
  <c r="D182" i="1"/>
  <c r="O181" i="1"/>
  <c r="P181" i="1" s="1"/>
  <c r="N181" i="1"/>
  <c r="L181" i="1"/>
  <c r="J181" i="1"/>
  <c r="H181" i="1"/>
  <c r="F181" i="1"/>
  <c r="U181" i="1" s="1"/>
  <c r="D181" i="1"/>
  <c r="N180" i="1"/>
  <c r="K180" i="1"/>
  <c r="L180" i="1" s="1"/>
  <c r="J180" i="1"/>
  <c r="H180" i="1"/>
  <c r="F180" i="1"/>
  <c r="U180" i="1" s="1"/>
  <c r="M179" i="1"/>
  <c r="N179" i="1" s="1"/>
  <c r="K179" i="1"/>
  <c r="L179" i="1" s="1"/>
  <c r="I179" i="1"/>
  <c r="J179" i="1" s="1"/>
  <c r="G179" i="1"/>
  <c r="H179" i="1" s="1"/>
  <c r="F179" i="1"/>
  <c r="U179" i="1" s="1"/>
  <c r="C179" i="1"/>
  <c r="D179" i="1" s="1"/>
  <c r="O178" i="1"/>
  <c r="P178" i="1" s="1"/>
  <c r="N178" i="1"/>
  <c r="L178" i="1"/>
  <c r="J178" i="1"/>
  <c r="H178" i="1"/>
  <c r="F178" i="1"/>
  <c r="U178" i="1" s="1"/>
  <c r="D178" i="1"/>
  <c r="N177" i="1"/>
  <c r="O177" i="1"/>
  <c r="P177" i="1" s="1"/>
  <c r="J177" i="1"/>
  <c r="H177" i="1"/>
  <c r="F177" i="1"/>
  <c r="U177" i="1" s="1"/>
  <c r="D177" i="1"/>
  <c r="O176" i="1"/>
  <c r="P176" i="1" s="1"/>
  <c r="N176" i="1"/>
  <c r="L176" i="1"/>
  <c r="J176" i="1"/>
  <c r="H176" i="1"/>
  <c r="F176" i="1"/>
  <c r="U176" i="1" s="1"/>
  <c r="D176" i="1"/>
  <c r="O175" i="1"/>
  <c r="P175" i="1" s="1"/>
  <c r="N175" i="1"/>
  <c r="L175" i="1"/>
  <c r="J175" i="1"/>
  <c r="H175" i="1"/>
  <c r="F175" i="1"/>
  <c r="U175" i="1" s="1"/>
  <c r="D175" i="1"/>
  <c r="O174" i="1"/>
  <c r="P174" i="1" s="1"/>
  <c r="N174" i="1"/>
  <c r="L174" i="1"/>
  <c r="J174" i="1"/>
  <c r="H174" i="1"/>
  <c r="F174" i="1"/>
  <c r="U174" i="1" s="1"/>
  <c r="D174" i="1"/>
  <c r="O173" i="1"/>
  <c r="P173" i="1" s="1"/>
  <c r="N173" i="1"/>
  <c r="L173" i="1"/>
  <c r="J173" i="1"/>
  <c r="H173" i="1"/>
  <c r="F173" i="1"/>
  <c r="U173" i="1" s="1"/>
  <c r="D173" i="1"/>
  <c r="O172" i="1"/>
  <c r="P172" i="1" s="1"/>
  <c r="N172" i="1"/>
  <c r="L172" i="1"/>
  <c r="J172" i="1"/>
  <c r="H172" i="1"/>
  <c r="F172" i="1"/>
  <c r="U172" i="1" s="1"/>
  <c r="D172" i="1"/>
  <c r="B172" i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O171" i="1"/>
  <c r="P171" i="1" s="1"/>
  <c r="N171" i="1"/>
  <c r="L171" i="1"/>
  <c r="J171" i="1"/>
  <c r="H171" i="1"/>
  <c r="F171" i="1"/>
  <c r="U171" i="1" s="1"/>
  <c r="D171" i="1"/>
  <c r="G202" i="1" l="1"/>
  <c r="H202" i="1" s="1"/>
  <c r="D202" i="1"/>
  <c r="O188" i="1"/>
  <c r="P188" i="1" s="1"/>
  <c r="N197" i="1"/>
  <c r="H198" i="1"/>
  <c r="L199" i="1"/>
  <c r="D215" i="1"/>
  <c r="I183" i="1"/>
  <c r="J183" i="1" s="1"/>
  <c r="M185" i="1"/>
  <c r="M186" i="1" s="1"/>
  <c r="N186" i="1" s="1"/>
  <c r="J197" i="1"/>
  <c r="C180" i="1"/>
  <c r="D180" i="1" s="1"/>
  <c r="O189" i="1"/>
  <c r="P189" i="1" s="1"/>
  <c r="L198" i="1"/>
  <c r="M228" i="1"/>
  <c r="N227" i="1"/>
  <c r="K228" i="1"/>
  <c r="L227" i="1"/>
  <c r="I228" i="1"/>
  <c r="J227" i="1"/>
  <c r="G228" i="1"/>
  <c r="H227" i="1"/>
  <c r="C228" i="1"/>
  <c r="O227" i="1"/>
  <c r="P227" i="1" s="1"/>
  <c r="D227" i="1"/>
  <c r="L177" i="1"/>
  <c r="O192" i="1"/>
  <c r="P192" i="1" s="1"/>
  <c r="D192" i="1"/>
  <c r="O198" i="1"/>
  <c r="P198" i="1" s="1"/>
  <c r="M200" i="1"/>
  <c r="N199" i="1"/>
  <c r="O199" i="1"/>
  <c r="P199" i="1" s="1"/>
  <c r="H199" i="1"/>
  <c r="O179" i="1"/>
  <c r="P179" i="1" s="1"/>
  <c r="K183" i="1"/>
  <c r="L182" i="1"/>
  <c r="I184" i="1"/>
  <c r="Q176" i="1"/>
  <c r="G183" i="1"/>
  <c r="H182" i="1"/>
  <c r="K201" i="1"/>
  <c r="L200" i="1"/>
  <c r="I200" i="1"/>
  <c r="J199" i="1"/>
  <c r="C204" i="1"/>
  <c r="L197" i="1"/>
  <c r="J198" i="1"/>
  <c r="N198" i="1"/>
  <c r="C207" i="1"/>
  <c r="O197" i="1"/>
  <c r="P197" i="1" s="1"/>
  <c r="G203" i="1"/>
  <c r="C217" i="1"/>
  <c r="I125" i="1"/>
  <c r="O180" i="1" l="1"/>
  <c r="P180" i="1" s="1"/>
  <c r="N185" i="1"/>
  <c r="C229" i="1"/>
  <c r="O228" i="1"/>
  <c r="P228" i="1" s="1"/>
  <c r="D228" i="1"/>
  <c r="G229" i="1"/>
  <c r="H228" i="1"/>
  <c r="I229" i="1"/>
  <c r="J228" i="1"/>
  <c r="K229" i="1"/>
  <c r="L228" i="1"/>
  <c r="M229" i="1"/>
  <c r="N228" i="1"/>
  <c r="C208" i="1"/>
  <c r="D207" i="1"/>
  <c r="G204" i="1"/>
  <c r="H203" i="1"/>
  <c r="L201" i="1"/>
  <c r="K202" i="1"/>
  <c r="J184" i="1"/>
  <c r="I185" i="1"/>
  <c r="N200" i="1"/>
  <c r="M201" i="1"/>
  <c r="D204" i="1"/>
  <c r="K184" i="1"/>
  <c r="L183" i="1"/>
  <c r="D217" i="1"/>
  <c r="C218" i="1"/>
  <c r="I201" i="1"/>
  <c r="J200" i="1"/>
  <c r="O200" i="1"/>
  <c r="P200" i="1" s="1"/>
  <c r="O183" i="1"/>
  <c r="P183" i="1" s="1"/>
  <c r="G184" i="1"/>
  <c r="H183" i="1"/>
  <c r="K123" i="1"/>
  <c r="M230" i="1" l="1"/>
  <c r="N229" i="1"/>
  <c r="K230" i="1"/>
  <c r="L229" i="1"/>
  <c r="I230" i="1"/>
  <c r="J229" i="1"/>
  <c r="G230" i="1"/>
  <c r="H229" i="1"/>
  <c r="C230" i="1"/>
  <c r="O229" i="1"/>
  <c r="P229" i="1" s="1"/>
  <c r="D229" i="1"/>
  <c r="G205" i="1"/>
  <c r="H204" i="1"/>
  <c r="G185" i="1"/>
  <c r="O184" i="1"/>
  <c r="P184" i="1" s="1"/>
  <c r="H184" i="1"/>
  <c r="I202" i="1"/>
  <c r="J201" i="1"/>
  <c r="O201" i="1"/>
  <c r="P201" i="1" s="1"/>
  <c r="M202" i="1"/>
  <c r="N201" i="1"/>
  <c r="L202" i="1"/>
  <c r="K203" i="1"/>
  <c r="C219" i="1"/>
  <c r="D218" i="1"/>
  <c r="K185" i="1"/>
  <c r="L184" i="1"/>
  <c r="I186" i="1"/>
  <c r="J186" i="1" s="1"/>
  <c r="J185" i="1"/>
  <c r="C209" i="1"/>
  <c r="D208" i="1"/>
  <c r="O115" i="1"/>
  <c r="P115" i="1" s="1"/>
  <c r="O114" i="1"/>
  <c r="P114" i="1" s="1"/>
  <c r="C231" i="1" l="1"/>
  <c r="O230" i="1"/>
  <c r="P230" i="1" s="1"/>
  <c r="D230" i="1"/>
  <c r="G231" i="1"/>
  <c r="H230" i="1"/>
  <c r="I231" i="1"/>
  <c r="J230" i="1"/>
  <c r="K231" i="1"/>
  <c r="L230" i="1"/>
  <c r="M231" i="1"/>
  <c r="N230" i="1"/>
  <c r="H185" i="1"/>
  <c r="O185" i="1"/>
  <c r="P185" i="1" s="1"/>
  <c r="G186" i="1"/>
  <c r="D209" i="1"/>
  <c r="C210" i="1"/>
  <c r="I203" i="1"/>
  <c r="J202" i="1"/>
  <c r="O202" i="1"/>
  <c r="P202" i="1" s="1"/>
  <c r="L185" i="1"/>
  <c r="K186" i="1"/>
  <c r="L186" i="1" s="1"/>
  <c r="K204" i="1"/>
  <c r="L203" i="1"/>
  <c r="C220" i="1"/>
  <c r="D219" i="1"/>
  <c r="M203" i="1"/>
  <c r="N202" i="1"/>
  <c r="H205" i="1"/>
  <c r="G206" i="1"/>
  <c r="F116" i="1"/>
  <c r="U116" i="1" s="1"/>
  <c r="F115" i="1"/>
  <c r="U115" i="1" s="1"/>
  <c r="D115" i="1"/>
  <c r="G144" i="1"/>
  <c r="H144" i="1" s="1"/>
  <c r="H143" i="1"/>
  <c r="G141" i="1"/>
  <c r="G142" i="1" s="1"/>
  <c r="H142" i="1" s="1"/>
  <c r="M140" i="1"/>
  <c r="M141" i="1" s="1"/>
  <c r="K140" i="1"/>
  <c r="L140" i="1" s="1"/>
  <c r="I140" i="1"/>
  <c r="J140" i="1" s="1"/>
  <c r="H140" i="1"/>
  <c r="N139" i="1"/>
  <c r="L139" i="1"/>
  <c r="J139" i="1"/>
  <c r="G139" i="1"/>
  <c r="N138" i="1"/>
  <c r="L138" i="1"/>
  <c r="J138" i="1"/>
  <c r="H138" i="1"/>
  <c r="N137" i="1"/>
  <c r="L137" i="1"/>
  <c r="J137" i="1"/>
  <c r="H137" i="1"/>
  <c r="N136" i="1"/>
  <c r="L136" i="1"/>
  <c r="J136" i="1"/>
  <c r="H136" i="1"/>
  <c r="N135" i="1"/>
  <c r="L135" i="1"/>
  <c r="J135" i="1"/>
  <c r="H135" i="1"/>
  <c r="N134" i="1"/>
  <c r="L134" i="1"/>
  <c r="J134" i="1"/>
  <c r="H134" i="1"/>
  <c r="N133" i="1"/>
  <c r="L133" i="1"/>
  <c r="J133" i="1"/>
  <c r="H133" i="1"/>
  <c r="N132" i="1"/>
  <c r="K132" i="1"/>
  <c r="L132" i="1" s="1"/>
  <c r="J132" i="1"/>
  <c r="H132" i="1"/>
  <c r="N131" i="1"/>
  <c r="L131" i="1"/>
  <c r="J131" i="1"/>
  <c r="H131" i="1"/>
  <c r="N130" i="1"/>
  <c r="L130" i="1"/>
  <c r="J130" i="1"/>
  <c r="H130" i="1"/>
  <c r="M120" i="1"/>
  <c r="K120" i="1"/>
  <c r="L120" i="1" s="1"/>
  <c r="J121" i="1"/>
  <c r="H120" i="1"/>
  <c r="N118" i="1"/>
  <c r="L118" i="1"/>
  <c r="J118" i="1"/>
  <c r="H118" i="1"/>
  <c r="N117" i="1"/>
  <c r="L117" i="1"/>
  <c r="J117" i="1"/>
  <c r="H117" i="1"/>
  <c r="N116" i="1"/>
  <c r="L116" i="1"/>
  <c r="J116" i="1"/>
  <c r="H116" i="1"/>
  <c r="N115" i="1"/>
  <c r="L115" i="1"/>
  <c r="J115" i="1"/>
  <c r="H115" i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N114" i="1"/>
  <c r="L114" i="1"/>
  <c r="J114" i="1"/>
  <c r="H114" i="1"/>
  <c r="F114" i="1"/>
  <c r="U114" i="1" s="1"/>
  <c r="D114" i="1"/>
  <c r="M232" i="1" l="1"/>
  <c r="N231" i="1"/>
  <c r="K232" i="1"/>
  <c r="L231" i="1"/>
  <c r="I232" i="1"/>
  <c r="J231" i="1"/>
  <c r="G232" i="1"/>
  <c r="H231" i="1"/>
  <c r="C232" i="1"/>
  <c r="O231" i="1"/>
  <c r="P231" i="1" s="1"/>
  <c r="D231" i="1"/>
  <c r="J203" i="1"/>
  <c r="I204" i="1"/>
  <c r="O203" i="1"/>
  <c r="P203" i="1" s="1"/>
  <c r="H186" i="1"/>
  <c r="O186" i="1"/>
  <c r="P186" i="1" s="1"/>
  <c r="D220" i="1"/>
  <c r="C221" i="1"/>
  <c r="K205" i="1"/>
  <c r="L204" i="1"/>
  <c r="G207" i="1"/>
  <c r="H206" i="1"/>
  <c r="N203" i="1"/>
  <c r="M204" i="1"/>
  <c r="D210" i="1"/>
  <c r="C211" i="1"/>
  <c r="M142" i="1"/>
  <c r="M143" i="1" s="1"/>
  <c r="N141" i="1"/>
  <c r="H119" i="1"/>
  <c r="L119" i="1"/>
  <c r="H141" i="1"/>
  <c r="I141" i="1"/>
  <c r="J119" i="1"/>
  <c r="N119" i="1"/>
  <c r="N140" i="1"/>
  <c r="J120" i="1"/>
  <c r="I122" i="1"/>
  <c r="N120" i="1"/>
  <c r="K141" i="1"/>
  <c r="G145" i="1"/>
  <c r="H139" i="1"/>
  <c r="N142" i="1" l="1"/>
  <c r="C233" i="1"/>
  <c r="O232" i="1"/>
  <c r="P232" i="1" s="1"/>
  <c r="D232" i="1"/>
  <c r="G233" i="1"/>
  <c r="H233" i="1" s="1"/>
  <c r="H232" i="1"/>
  <c r="I233" i="1"/>
  <c r="J233" i="1" s="1"/>
  <c r="J232" i="1"/>
  <c r="K233" i="1"/>
  <c r="L233" i="1" s="1"/>
  <c r="L232" i="1"/>
  <c r="M233" i="1"/>
  <c r="N233" i="1" s="1"/>
  <c r="N232" i="1"/>
  <c r="M205" i="1"/>
  <c r="N204" i="1"/>
  <c r="D221" i="1"/>
  <c r="C222" i="1"/>
  <c r="G208" i="1"/>
  <c r="H207" i="1"/>
  <c r="I205" i="1"/>
  <c r="J204" i="1"/>
  <c r="O204" i="1"/>
  <c r="P204" i="1" s="1"/>
  <c r="C212" i="1"/>
  <c r="D211" i="1"/>
  <c r="L205" i="1"/>
  <c r="K206" i="1"/>
  <c r="O117" i="1"/>
  <c r="P117" i="1" s="1"/>
  <c r="O116" i="1"/>
  <c r="P116" i="1" s="1"/>
  <c r="I142" i="1"/>
  <c r="J141" i="1"/>
  <c r="F117" i="1"/>
  <c r="D116" i="1"/>
  <c r="O118" i="1"/>
  <c r="P118" i="1" s="1"/>
  <c r="K122" i="1"/>
  <c r="L121" i="1"/>
  <c r="G146" i="1"/>
  <c r="H145" i="1"/>
  <c r="G122" i="1"/>
  <c r="H121" i="1"/>
  <c r="K142" i="1"/>
  <c r="L141" i="1"/>
  <c r="N143" i="1"/>
  <c r="M144" i="1"/>
  <c r="J122" i="1"/>
  <c r="N121" i="1"/>
  <c r="M122" i="1"/>
  <c r="W105" i="1"/>
  <c r="W101" i="1"/>
  <c r="W102" i="1" s="1"/>
  <c r="W99" i="1"/>
  <c r="W97" i="1"/>
  <c r="O233" i="1" l="1"/>
  <c r="P233" i="1" s="1"/>
  <c r="D233" i="1"/>
  <c r="K207" i="1"/>
  <c r="L206" i="1"/>
  <c r="C213" i="1"/>
  <c r="D212" i="1"/>
  <c r="H208" i="1"/>
  <c r="G209" i="1"/>
  <c r="I206" i="1"/>
  <c r="J205" i="1"/>
  <c r="O205" i="1"/>
  <c r="P205" i="1" s="1"/>
  <c r="C223" i="1"/>
  <c r="D222" i="1"/>
  <c r="M206" i="1"/>
  <c r="N205" i="1"/>
  <c r="D117" i="1"/>
  <c r="U117" i="1"/>
  <c r="J142" i="1"/>
  <c r="I143" i="1"/>
  <c r="F118" i="1"/>
  <c r="O119" i="1"/>
  <c r="D118" i="1"/>
  <c r="N144" i="1"/>
  <c r="M145" i="1"/>
  <c r="K143" i="1"/>
  <c r="L142" i="1"/>
  <c r="G147" i="1"/>
  <c r="H146" i="1"/>
  <c r="L122" i="1"/>
  <c r="N122" i="1"/>
  <c r="J123" i="1"/>
  <c r="H122" i="1"/>
  <c r="N106" i="1"/>
  <c r="C224" i="1" l="1"/>
  <c r="D223" i="1"/>
  <c r="N206" i="1"/>
  <c r="M207" i="1"/>
  <c r="H209" i="1"/>
  <c r="G210" i="1"/>
  <c r="D213" i="1"/>
  <c r="J206" i="1"/>
  <c r="I207" i="1"/>
  <c r="O206" i="1"/>
  <c r="P206" i="1" s="1"/>
  <c r="K208" i="1"/>
  <c r="L207" i="1"/>
  <c r="P119" i="1"/>
  <c r="Q119" i="1"/>
  <c r="U118" i="1"/>
  <c r="I144" i="1"/>
  <c r="J143" i="1"/>
  <c r="F119" i="1"/>
  <c r="O120" i="1"/>
  <c r="P120" i="1" s="1"/>
  <c r="D119" i="1"/>
  <c r="L123" i="1"/>
  <c r="H123" i="1"/>
  <c r="N123" i="1"/>
  <c r="N145" i="1"/>
  <c r="M146" i="1"/>
  <c r="K144" i="1"/>
  <c r="L143" i="1"/>
  <c r="J124" i="1"/>
  <c r="H147" i="1"/>
  <c r="G148" i="1"/>
  <c r="O92" i="1"/>
  <c r="O91" i="1"/>
  <c r="O90" i="1"/>
  <c r="M95" i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K95" i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8" i="1" s="1"/>
  <c r="I95" i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G95" i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E97" i="1"/>
  <c r="E99" i="1" s="1"/>
  <c r="E101" i="1" s="1"/>
  <c r="E102" i="1" s="1"/>
  <c r="E105" i="1" s="1"/>
  <c r="C93" i="1"/>
  <c r="C94" i="1" s="1"/>
  <c r="O94" i="1" s="1"/>
  <c r="J207" i="1" l="1"/>
  <c r="I208" i="1"/>
  <c r="O207" i="1"/>
  <c r="P207" i="1" s="1"/>
  <c r="G211" i="1"/>
  <c r="H210" i="1"/>
  <c r="L208" i="1"/>
  <c r="K209" i="1"/>
  <c r="N207" i="1"/>
  <c r="M208" i="1"/>
  <c r="D224" i="1"/>
  <c r="U119" i="1"/>
  <c r="O93" i="1"/>
  <c r="J144" i="1"/>
  <c r="I145" i="1"/>
  <c r="F120" i="1"/>
  <c r="O121" i="1"/>
  <c r="P121" i="1" s="1"/>
  <c r="D120" i="1"/>
  <c r="H148" i="1"/>
  <c r="G149" i="1"/>
  <c r="G125" i="1"/>
  <c r="H124" i="1"/>
  <c r="I126" i="1"/>
  <c r="J125" i="1"/>
  <c r="K145" i="1"/>
  <c r="L144" i="1"/>
  <c r="N146" i="1"/>
  <c r="M147" i="1"/>
  <c r="N124" i="1"/>
  <c r="M125" i="1"/>
  <c r="K125" i="1"/>
  <c r="L124" i="1"/>
  <c r="O95" i="1"/>
  <c r="C96" i="1"/>
  <c r="C97" i="1" s="1"/>
  <c r="C98" i="1" s="1"/>
  <c r="C99" i="1" s="1"/>
  <c r="C100" i="1" s="1"/>
  <c r="C101" i="1" s="1"/>
  <c r="C102" i="1" s="1"/>
  <c r="C103" i="1" s="1"/>
  <c r="C104" i="1" s="1"/>
  <c r="C105" i="1" s="1"/>
  <c r="N110" i="1"/>
  <c r="L110" i="1"/>
  <c r="J110" i="1"/>
  <c r="H110" i="1"/>
  <c r="F110" i="1"/>
  <c r="T110" i="1" s="1"/>
  <c r="N109" i="1"/>
  <c r="L109" i="1"/>
  <c r="J109" i="1"/>
  <c r="H109" i="1"/>
  <c r="F109" i="1"/>
  <c r="T109" i="1" s="1"/>
  <c r="N108" i="1"/>
  <c r="L108" i="1"/>
  <c r="J108" i="1"/>
  <c r="H108" i="1"/>
  <c r="F108" i="1"/>
  <c r="T108" i="1" s="1"/>
  <c r="N107" i="1"/>
  <c r="L107" i="1"/>
  <c r="J107" i="1"/>
  <c r="H107" i="1"/>
  <c r="F107" i="1"/>
  <c r="T107" i="1" s="1"/>
  <c r="L106" i="1"/>
  <c r="J106" i="1"/>
  <c r="H106" i="1"/>
  <c r="F106" i="1"/>
  <c r="T106" i="1" s="1"/>
  <c r="N105" i="1"/>
  <c r="L105" i="1"/>
  <c r="J105" i="1"/>
  <c r="H105" i="1"/>
  <c r="F105" i="1"/>
  <c r="T105" i="1" s="1"/>
  <c r="N104" i="1"/>
  <c r="L104" i="1"/>
  <c r="J104" i="1"/>
  <c r="H104" i="1"/>
  <c r="F104" i="1"/>
  <c r="T104" i="1" s="1"/>
  <c r="N103" i="1"/>
  <c r="L103" i="1"/>
  <c r="J103" i="1"/>
  <c r="H103" i="1"/>
  <c r="F103" i="1"/>
  <c r="T103" i="1" s="1"/>
  <c r="N102" i="1"/>
  <c r="L102" i="1"/>
  <c r="J102" i="1"/>
  <c r="H102" i="1"/>
  <c r="F102" i="1"/>
  <c r="T102" i="1" s="1"/>
  <c r="N101" i="1"/>
  <c r="L101" i="1"/>
  <c r="J101" i="1"/>
  <c r="H101" i="1"/>
  <c r="F101" i="1"/>
  <c r="T101" i="1" s="1"/>
  <c r="N100" i="1"/>
  <c r="L100" i="1"/>
  <c r="J100" i="1"/>
  <c r="H100" i="1"/>
  <c r="F100" i="1"/>
  <c r="T100" i="1" s="1"/>
  <c r="N99" i="1"/>
  <c r="L99" i="1"/>
  <c r="J99" i="1"/>
  <c r="H99" i="1"/>
  <c r="F99" i="1"/>
  <c r="T99" i="1" s="1"/>
  <c r="N95" i="1"/>
  <c r="L95" i="1"/>
  <c r="J95" i="1"/>
  <c r="H95" i="1"/>
  <c r="F95" i="1"/>
  <c r="T95" i="1" s="1"/>
  <c r="N94" i="1"/>
  <c r="L94" i="1"/>
  <c r="J94" i="1"/>
  <c r="H94" i="1"/>
  <c r="F94" i="1"/>
  <c r="T94" i="1" s="1"/>
  <c r="D94" i="1"/>
  <c r="N93" i="1"/>
  <c r="L93" i="1"/>
  <c r="J93" i="1"/>
  <c r="H93" i="1"/>
  <c r="F93" i="1"/>
  <c r="T93" i="1" s="1"/>
  <c r="D93" i="1"/>
  <c r="N97" i="1"/>
  <c r="L97" i="1"/>
  <c r="J97" i="1"/>
  <c r="H97" i="1"/>
  <c r="F97" i="1"/>
  <c r="T97" i="1" s="1"/>
  <c r="N92" i="1"/>
  <c r="L92" i="1"/>
  <c r="J92" i="1"/>
  <c r="H92" i="1"/>
  <c r="F92" i="1"/>
  <c r="T92" i="1" s="1"/>
  <c r="D92" i="1"/>
  <c r="N98" i="1"/>
  <c r="L98" i="1"/>
  <c r="J98" i="1"/>
  <c r="H98" i="1"/>
  <c r="F98" i="1"/>
  <c r="T98" i="1" s="1"/>
  <c r="N96" i="1"/>
  <c r="L96" i="1"/>
  <c r="J96" i="1"/>
  <c r="H96" i="1"/>
  <c r="F96" i="1"/>
  <c r="T96" i="1" s="1"/>
  <c r="N91" i="1"/>
  <c r="L91" i="1"/>
  <c r="J91" i="1"/>
  <c r="H91" i="1"/>
  <c r="F91" i="1"/>
  <c r="T91" i="1" s="1"/>
  <c r="D91" i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N90" i="1"/>
  <c r="L90" i="1"/>
  <c r="J90" i="1"/>
  <c r="H90" i="1"/>
  <c r="F90" i="1"/>
  <c r="T90" i="1" s="1"/>
  <c r="D90" i="1"/>
  <c r="L209" i="1" l="1"/>
  <c r="K210" i="1"/>
  <c r="G212" i="1"/>
  <c r="H211" i="1"/>
  <c r="M209" i="1"/>
  <c r="N208" i="1"/>
  <c r="I209" i="1"/>
  <c r="J208" i="1"/>
  <c r="O208" i="1"/>
  <c r="P208" i="1" s="1"/>
  <c r="U120" i="1"/>
  <c r="I146" i="1"/>
  <c r="J145" i="1"/>
  <c r="F121" i="1"/>
  <c r="C122" i="1"/>
  <c r="O122" i="1" s="1"/>
  <c r="P122" i="1" s="1"/>
  <c r="D121" i="1"/>
  <c r="M148" i="1"/>
  <c r="N147" i="1"/>
  <c r="G150" i="1"/>
  <c r="H149" i="1"/>
  <c r="N125" i="1"/>
  <c r="K146" i="1"/>
  <c r="L145" i="1"/>
  <c r="L125" i="1"/>
  <c r="K126" i="1"/>
  <c r="I127" i="1"/>
  <c r="J126" i="1"/>
  <c r="H125" i="1"/>
  <c r="G126" i="1"/>
  <c r="O99" i="1"/>
  <c r="O102" i="1"/>
  <c r="O105" i="1"/>
  <c r="O108" i="1"/>
  <c r="O98" i="1"/>
  <c r="O101" i="1"/>
  <c r="O104" i="1"/>
  <c r="O107" i="1"/>
  <c r="O110" i="1"/>
  <c r="O97" i="1"/>
  <c r="O100" i="1"/>
  <c r="O103" i="1"/>
  <c r="O106" i="1"/>
  <c r="O109" i="1"/>
  <c r="O96" i="1"/>
  <c r="D95" i="1"/>
  <c r="B85" i="1"/>
  <c r="B86" i="1" s="1"/>
  <c r="B87" i="1" s="1"/>
  <c r="N87" i="1"/>
  <c r="L87" i="1"/>
  <c r="J87" i="1"/>
  <c r="H87" i="1"/>
  <c r="F87" i="1"/>
  <c r="D87" i="1"/>
  <c r="N86" i="1"/>
  <c r="L86" i="1"/>
  <c r="J86" i="1"/>
  <c r="H86" i="1"/>
  <c r="F86" i="1"/>
  <c r="D86" i="1"/>
  <c r="N85" i="1"/>
  <c r="L85" i="1"/>
  <c r="J85" i="1"/>
  <c r="H85" i="1"/>
  <c r="F85" i="1"/>
  <c r="D85" i="1"/>
  <c r="N84" i="1"/>
  <c r="L84" i="1"/>
  <c r="J84" i="1"/>
  <c r="H84" i="1"/>
  <c r="F84" i="1"/>
  <c r="D84" i="1"/>
  <c r="K211" i="1" l="1"/>
  <c r="L210" i="1"/>
  <c r="I210" i="1"/>
  <c r="J209" i="1"/>
  <c r="O209" i="1"/>
  <c r="P209" i="1" s="1"/>
  <c r="H212" i="1"/>
  <c r="G213" i="1"/>
  <c r="M210" i="1"/>
  <c r="N209" i="1"/>
  <c r="U121" i="1"/>
  <c r="J146" i="1"/>
  <c r="I147" i="1"/>
  <c r="F122" i="1"/>
  <c r="C123" i="1"/>
  <c r="O123" i="1" s="1"/>
  <c r="P123" i="1" s="1"/>
  <c r="D122" i="1"/>
  <c r="M127" i="1"/>
  <c r="N126" i="1"/>
  <c r="K147" i="1"/>
  <c r="L146" i="1"/>
  <c r="G151" i="1"/>
  <c r="H150" i="1"/>
  <c r="I128" i="1"/>
  <c r="J127" i="1"/>
  <c r="G127" i="1"/>
  <c r="H126" i="1"/>
  <c r="K127" i="1"/>
  <c r="L126" i="1"/>
  <c r="M149" i="1"/>
  <c r="N148" i="1"/>
  <c r="D96" i="1"/>
  <c r="N81" i="1"/>
  <c r="L81" i="1"/>
  <c r="J81" i="1"/>
  <c r="H81" i="1"/>
  <c r="F81" i="1"/>
  <c r="D81" i="1"/>
  <c r="G214" i="1" l="1"/>
  <c r="H213" i="1"/>
  <c r="J210" i="1"/>
  <c r="I211" i="1"/>
  <c r="O210" i="1"/>
  <c r="P210" i="1" s="1"/>
  <c r="N210" i="1"/>
  <c r="M211" i="1"/>
  <c r="K212" i="1"/>
  <c r="L211" i="1"/>
  <c r="U122" i="1"/>
  <c r="J147" i="1"/>
  <c r="I148" i="1"/>
  <c r="F123" i="1"/>
  <c r="O124" i="1"/>
  <c r="P124" i="1" s="1"/>
  <c r="D123" i="1"/>
  <c r="L147" i="1"/>
  <c r="K148" i="1"/>
  <c r="N149" i="1"/>
  <c r="M150" i="1"/>
  <c r="K128" i="1"/>
  <c r="L127" i="1"/>
  <c r="H151" i="1"/>
  <c r="G152" i="1"/>
  <c r="G128" i="1"/>
  <c r="H127" i="1"/>
  <c r="I129" i="1"/>
  <c r="J129" i="1" s="1"/>
  <c r="J128" i="1"/>
  <c r="M128" i="1"/>
  <c r="N127" i="1"/>
  <c r="D97" i="1"/>
  <c r="N80" i="1"/>
  <c r="L80" i="1"/>
  <c r="J80" i="1"/>
  <c r="H80" i="1"/>
  <c r="F80" i="1"/>
  <c r="D80" i="1"/>
  <c r="N79" i="1"/>
  <c r="L79" i="1"/>
  <c r="J79" i="1"/>
  <c r="H79" i="1"/>
  <c r="F79" i="1"/>
  <c r="D79" i="1"/>
  <c r="N211" i="1" l="1"/>
  <c r="M212" i="1"/>
  <c r="L212" i="1"/>
  <c r="K213" i="1"/>
  <c r="J211" i="1"/>
  <c r="I212" i="1"/>
  <c r="O211" i="1"/>
  <c r="P211" i="1" s="1"/>
  <c r="G215" i="1"/>
  <c r="H214" i="1"/>
  <c r="U123" i="1"/>
  <c r="I149" i="1"/>
  <c r="J148" i="1"/>
  <c r="F124" i="1"/>
  <c r="O125" i="1"/>
  <c r="P125" i="1" s="1"/>
  <c r="D124" i="1"/>
  <c r="M129" i="1"/>
  <c r="N128" i="1"/>
  <c r="H128" i="1"/>
  <c r="G129" i="1"/>
  <c r="H129" i="1" s="1"/>
  <c r="N150" i="1"/>
  <c r="M151" i="1"/>
  <c r="H152" i="1"/>
  <c r="G153" i="1"/>
  <c r="L148" i="1"/>
  <c r="K149" i="1"/>
  <c r="L128" i="1"/>
  <c r="K129" i="1"/>
  <c r="L129" i="1" s="1"/>
  <c r="D98" i="1"/>
  <c r="N78" i="1"/>
  <c r="L78" i="1"/>
  <c r="J78" i="1"/>
  <c r="H78" i="1"/>
  <c r="F78" i="1"/>
  <c r="D78" i="1"/>
  <c r="K214" i="1" l="1"/>
  <c r="L213" i="1"/>
  <c r="I213" i="1"/>
  <c r="J212" i="1"/>
  <c r="O212" i="1"/>
  <c r="P212" i="1" s="1"/>
  <c r="M213" i="1"/>
  <c r="N212" i="1"/>
  <c r="H215" i="1"/>
  <c r="G216" i="1"/>
  <c r="U124" i="1"/>
  <c r="J149" i="1"/>
  <c r="I150" i="1"/>
  <c r="F125" i="1"/>
  <c r="O126" i="1"/>
  <c r="P126" i="1" s="1"/>
  <c r="D125" i="1"/>
  <c r="K150" i="1"/>
  <c r="L149" i="1"/>
  <c r="M152" i="1"/>
  <c r="N151" i="1"/>
  <c r="N129" i="1"/>
  <c r="G154" i="1"/>
  <c r="H153" i="1"/>
  <c r="D99" i="1"/>
  <c r="N75" i="1"/>
  <c r="L75" i="1"/>
  <c r="J75" i="1"/>
  <c r="H75" i="1"/>
  <c r="F75" i="1"/>
  <c r="D75" i="1"/>
  <c r="H216" i="1" l="1"/>
  <c r="G217" i="1"/>
  <c r="I214" i="1"/>
  <c r="J213" i="1"/>
  <c r="O213" i="1"/>
  <c r="P213" i="1" s="1"/>
  <c r="M214" i="1"/>
  <c r="N213" i="1"/>
  <c r="K215" i="1"/>
  <c r="L214" i="1"/>
  <c r="U125" i="1"/>
  <c r="I151" i="1"/>
  <c r="J150" i="1"/>
  <c r="F126" i="1"/>
  <c r="O127" i="1"/>
  <c r="P127" i="1" s="1"/>
  <c r="D126" i="1"/>
  <c r="G155" i="1"/>
  <c r="H154" i="1"/>
  <c r="K151" i="1"/>
  <c r="L150" i="1"/>
  <c r="M153" i="1"/>
  <c r="N152" i="1"/>
  <c r="D100" i="1"/>
  <c r="F57" i="1"/>
  <c r="D57" i="1"/>
  <c r="N214" i="1" l="1"/>
  <c r="M215" i="1"/>
  <c r="G218" i="1"/>
  <c r="H217" i="1"/>
  <c r="L215" i="1"/>
  <c r="K216" i="1"/>
  <c r="J214" i="1"/>
  <c r="I215" i="1"/>
  <c r="O214" i="1"/>
  <c r="P214" i="1" s="1"/>
  <c r="U126" i="1"/>
  <c r="J151" i="1"/>
  <c r="I152" i="1"/>
  <c r="F127" i="1"/>
  <c r="O128" i="1"/>
  <c r="P128" i="1" s="1"/>
  <c r="D127" i="1"/>
  <c r="N153" i="1"/>
  <c r="M154" i="1"/>
  <c r="L151" i="1"/>
  <c r="K152" i="1"/>
  <c r="H155" i="1"/>
  <c r="G156" i="1"/>
  <c r="D101" i="1"/>
  <c r="N56" i="1"/>
  <c r="J56" i="1"/>
  <c r="H56" i="1"/>
  <c r="F56" i="1"/>
  <c r="D56" i="1"/>
  <c r="L216" i="1" l="1"/>
  <c r="K217" i="1"/>
  <c r="G219" i="1"/>
  <c r="H218" i="1"/>
  <c r="M216" i="1"/>
  <c r="N215" i="1"/>
  <c r="I216" i="1"/>
  <c r="J215" i="1"/>
  <c r="O215" i="1"/>
  <c r="P215" i="1" s="1"/>
  <c r="U127" i="1"/>
  <c r="J152" i="1"/>
  <c r="I153" i="1"/>
  <c r="F128" i="1"/>
  <c r="O129" i="1"/>
  <c r="P129" i="1" s="1"/>
  <c r="D128" i="1"/>
  <c r="L152" i="1"/>
  <c r="K153" i="1"/>
  <c r="H156" i="1"/>
  <c r="G157" i="1"/>
  <c r="N154" i="1"/>
  <c r="M155" i="1"/>
  <c r="D102" i="1"/>
  <c r="N54" i="1"/>
  <c r="D55" i="1"/>
  <c r="F54" i="1"/>
  <c r="D54" i="1"/>
  <c r="J53" i="1"/>
  <c r="N53" i="1"/>
  <c r="H219" i="1" l="1"/>
  <c r="G220" i="1"/>
  <c r="M217" i="1"/>
  <c r="N216" i="1"/>
  <c r="I217" i="1"/>
  <c r="J216" i="1"/>
  <c r="O216" i="1"/>
  <c r="P216" i="1" s="1"/>
  <c r="K218" i="1"/>
  <c r="L217" i="1"/>
  <c r="U128" i="1"/>
  <c r="I154" i="1"/>
  <c r="J153" i="1"/>
  <c r="F129" i="1"/>
  <c r="O130" i="1"/>
  <c r="P130" i="1" s="1"/>
  <c r="D129" i="1"/>
  <c r="G158" i="1"/>
  <c r="H157" i="1"/>
  <c r="M156" i="1"/>
  <c r="N155" i="1"/>
  <c r="K154" i="1"/>
  <c r="L153" i="1"/>
  <c r="D103" i="1"/>
  <c r="N52" i="1"/>
  <c r="H53" i="1"/>
  <c r="F53" i="1"/>
  <c r="D53" i="1"/>
  <c r="H52" i="1"/>
  <c r="F52" i="1"/>
  <c r="D52" i="1"/>
  <c r="H51" i="1"/>
  <c r="N50" i="1"/>
  <c r="F51" i="1"/>
  <c r="D51" i="1"/>
  <c r="L72" i="1"/>
  <c r="J72" i="1"/>
  <c r="L71" i="1"/>
  <c r="J71" i="1"/>
  <c r="L70" i="1"/>
  <c r="J70" i="1"/>
  <c r="L69" i="1"/>
  <c r="J69" i="1"/>
  <c r="L68" i="1"/>
  <c r="J68" i="1"/>
  <c r="L64" i="1"/>
  <c r="J64" i="1"/>
  <c r="L63" i="1"/>
  <c r="J63" i="1"/>
  <c r="L62" i="1"/>
  <c r="J62" i="1"/>
  <c r="L61" i="1"/>
  <c r="J61" i="1"/>
  <c r="L60" i="1"/>
  <c r="J60" i="1"/>
  <c r="L59" i="1"/>
  <c r="J59" i="1"/>
  <c r="L50" i="1"/>
  <c r="J50" i="1"/>
  <c r="L49" i="1"/>
  <c r="J49" i="1"/>
  <c r="L48" i="1"/>
  <c r="J48" i="1"/>
  <c r="L47" i="1"/>
  <c r="J47" i="1"/>
  <c r="L46" i="1"/>
  <c r="J46" i="1"/>
  <c r="L45" i="1"/>
  <c r="J45" i="1"/>
  <c r="H50" i="1"/>
  <c r="F50" i="1"/>
  <c r="D50" i="1"/>
  <c r="H49" i="1"/>
  <c r="F49" i="1"/>
  <c r="D49" i="1"/>
  <c r="N217" i="1" l="1"/>
  <c r="M218" i="1"/>
  <c r="J217" i="1"/>
  <c r="I218" i="1"/>
  <c r="O217" i="1"/>
  <c r="P217" i="1" s="1"/>
  <c r="H220" i="1"/>
  <c r="G221" i="1"/>
  <c r="K219" i="1"/>
  <c r="L218" i="1"/>
  <c r="U129" i="1"/>
  <c r="I155" i="1"/>
  <c r="J154" i="1"/>
  <c r="F130" i="1"/>
  <c r="C131" i="1"/>
  <c r="O131" i="1" s="1"/>
  <c r="P131" i="1" s="1"/>
  <c r="D130" i="1"/>
  <c r="K155" i="1"/>
  <c r="L154" i="1"/>
  <c r="M157" i="1"/>
  <c r="N156" i="1"/>
  <c r="G159" i="1"/>
  <c r="H158" i="1"/>
  <c r="D104" i="1"/>
  <c r="H48" i="1"/>
  <c r="H47" i="1"/>
  <c r="F48" i="1"/>
  <c r="D48" i="1"/>
  <c r="G222" i="1" l="1"/>
  <c r="H221" i="1"/>
  <c r="L219" i="1"/>
  <c r="K220" i="1"/>
  <c r="J218" i="1"/>
  <c r="I219" i="1"/>
  <c r="O218" i="1"/>
  <c r="P218" i="1" s="1"/>
  <c r="N218" i="1"/>
  <c r="M219" i="1"/>
  <c r="U130" i="1"/>
  <c r="J155" i="1"/>
  <c r="I156" i="1"/>
  <c r="F131" i="1"/>
  <c r="O132" i="1"/>
  <c r="P132" i="1" s="1"/>
  <c r="D131" i="1"/>
  <c r="N157" i="1"/>
  <c r="M158" i="1"/>
  <c r="H159" i="1"/>
  <c r="G160" i="1"/>
  <c r="L155" i="1"/>
  <c r="K156" i="1"/>
  <c r="D105" i="1"/>
  <c r="F47" i="1"/>
  <c r="F72" i="1"/>
  <c r="F71" i="1"/>
  <c r="F70" i="1"/>
  <c r="F69" i="1"/>
  <c r="F68" i="1"/>
  <c r="F64" i="1"/>
  <c r="F63" i="1"/>
  <c r="F62" i="1"/>
  <c r="F61" i="1"/>
  <c r="F60" i="1"/>
  <c r="F59" i="1"/>
  <c r="F46" i="1"/>
  <c r="F45" i="1"/>
  <c r="D47" i="1"/>
  <c r="H46" i="1"/>
  <c r="D46" i="1"/>
  <c r="I220" i="1" l="1"/>
  <c r="J219" i="1"/>
  <c r="O219" i="1"/>
  <c r="P219" i="1" s="1"/>
  <c r="M220" i="1"/>
  <c r="N219" i="1"/>
  <c r="L220" i="1"/>
  <c r="K221" i="1"/>
  <c r="G223" i="1"/>
  <c r="H222" i="1"/>
  <c r="U131" i="1"/>
  <c r="I157" i="1"/>
  <c r="J156" i="1"/>
  <c r="F132" i="1"/>
  <c r="D132" i="1"/>
  <c r="O133" i="1"/>
  <c r="P133" i="1" s="1"/>
  <c r="L156" i="1"/>
  <c r="K157" i="1"/>
  <c r="N158" i="1"/>
  <c r="M159" i="1"/>
  <c r="H160" i="1"/>
  <c r="G161" i="1"/>
  <c r="D106" i="1"/>
  <c r="N72" i="1"/>
  <c r="H72" i="1"/>
  <c r="D72" i="1"/>
  <c r="N71" i="1"/>
  <c r="H71" i="1"/>
  <c r="D71" i="1"/>
  <c r="N70" i="1"/>
  <c r="H70" i="1"/>
  <c r="D70" i="1"/>
  <c r="N69" i="1"/>
  <c r="H69" i="1"/>
  <c r="D69" i="1"/>
  <c r="N68" i="1"/>
  <c r="H68" i="1"/>
  <c r="D68" i="1"/>
  <c r="H64" i="1"/>
  <c r="N63" i="1"/>
  <c r="H63" i="1"/>
  <c r="D63" i="1"/>
  <c r="H62" i="1"/>
  <c r="D62" i="1"/>
  <c r="N61" i="1"/>
  <c r="H61" i="1"/>
  <c r="D61" i="1"/>
  <c r="N60" i="1"/>
  <c r="H60" i="1"/>
  <c r="D60" i="1"/>
  <c r="N59" i="1"/>
  <c r="H59" i="1"/>
  <c r="D59" i="1"/>
  <c r="N45" i="1"/>
  <c r="H45" i="1"/>
  <c r="D45" i="1"/>
  <c r="K222" i="1" l="1"/>
  <c r="L221" i="1"/>
  <c r="H223" i="1"/>
  <c r="G224" i="1"/>
  <c r="M221" i="1"/>
  <c r="N220" i="1"/>
  <c r="I221" i="1"/>
  <c r="J220" i="1"/>
  <c r="O220" i="1"/>
  <c r="P220" i="1" s="1"/>
  <c r="U132" i="1"/>
  <c r="I158" i="1"/>
  <c r="J157" i="1"/>
  <c r="F133" i="1"/>
  <c r="D133" i="1"/>
  <c r="O134" i="1"/>
  <c r="P134" i="1" s="1"/>
  <c r="G162" i="1"/>
  <c r="H161" i="1"/>
  <c r="M160" i="1"/>
  <c r="N159" i="1"/>
  <c r="K158" i="1"/>
  <c r="L157" i="1"/>
  <c r="D107" i="1"/>
  <c r="H41" i="1"/>
  <c r="N221" i="1" l="1"/>
  <c r="M222" i="1"/>
  <c r="J221" i="1"/>
  <c r="I222" i="1"/>
  <c r="O221" i="1"/>
  <c r="P221" i="1" s="1"/>
  <c r="H224" i="1"/>
  <c r="K223" i="1"/>
  <c r="L222" i="1"/>
  <c r="U133" i="1"/>
  <c r="I159" i="1"/>
  <c r="J158" i="1"/>
  <c r="F134" i="1"/>
  <c r="C135" i="1"/>
  <c r="O135" i="1" s="1"/>
  <c r="P135" i="1" s="1"/>
  <c r="D134" i="1"/>
  <c r="M161" i="1"/>
  <c r="N160" i="1"/>
  <c r="G163" i="1"/>
  <c r="H162" i="1"/>
  <c r="K159" i="1"/>
  <c r="L158" i="1"/>
  <c r="D108" i="1"/>
  <c r="H42" i="1"/>
  <c r="F42" i="1"/>
  <c r="D42" i="1"/>
  <c r="F41" i="1"/>
  <c r="D41" i="1"/>
  <c r="H40" i="1"/>
  <c r="F40" i="1"/>
  <c r="D40" i="1"/>
  <c r="H39" i="1"/>
  <c r="F39" i="1"/>
  <c r="D39" i="1"/>
  <c r="H38" i="1"/>
  <c r="F38" i="1"/>
  <c r="D38" i="1"/>
  <c r="H37" i="1"/>
  <c r="F37" i="1"/>
  <c r="D37" i="1"/>
  <c r="L223" i="1" l="1"/>
  <c r="K224" i="1"/>
  <c r="L224" i="1" s="1"/>
  <c r="J222" i="1"/>
  <c r="I223" i="1"/>
  <c r="O222" i="1"/>
  <c r="P222" i="1" s="1"/>
  <c r="N222" i="1"/>
  <c r="M223" i="1"/>
  <c r="U134" i="1"/>
  <c r="J159" i="1"/>
  <c r="I160" i="1"/>
  <c r="F135" i="1"/>
  <c r="D135" i="1"/>
  <c r="O136" i="1"/>
  <c r="P136" i="1" s="1"/>
  <c r="N161" i="1"/>
  <c r="M162" i="1"/>
  <c r="L159" i="1"/>
  <c r="K160" i="1"/>
  <c r="H163" i="1"/>
  <c r="G164" i="1"/>
  <c r="D109" i="1"/>
  <c r="F33" i="1"/>
  <c r="H32" i="1"/>
  <c r="I224" i="1" l="1"/>
  <c r="J223" i="1"/>
  <c r="O223" i="1"/>
  <c r="P223" i="1" s="1"/>
  <c r="M224" i="1"/>
  <c r="N224" i="1" s="1"/>
  <c r="N223" i="1"/>
  <c r="U135" i="1"/>
  <c r="I161" i="1"/>
  <c r="J160" i="1"/>
  <c r="F136" i="1"/>
  <c r="D136" i="1"/>
  <c r="O137" i="1"/>
  <c r="P137" i="1" s="1"/>
  <c r="L160" i="1"/>
  <c r="K161" i="1"/>
  <c r="H164" i="1"/>
  <c r="G165" i="1"/>
  <c r="N162" i="1"/>
  <c r="M163" i="1"/>
  <c r="D110" i="1"/>
  <c r="F32" i="1"/>
  <c r="D32" i="1"/>
  <c r="J224" i="1" l="1"/>
  <c r="O224" i="1"/>
  <c r="P224" i="1" s="1"/>
  <c r="U136" i="1"/>
  <c r="I162" i="1"/>
  <c r="J161" i="1"/>
  <c r="F137" i="1"/>
  <c r="O138" i="1"/>
  <c r="P138" i="1" s="1"/>
  <c r="D137" i="1"/>
  <c r="M164" i="1"/>
  <c r="N163" i="1"/>
  <c r="K162" i="1"/>
  <c r="L161" i="1"/>
  <c r="G166" i="1"/>
  <c r="H165" i="1"/>
  <c r="F31" i="1"/>
  <c r="D31" i="1"/>
  <c r="U137" i="1" l="1"/>
  <c r="J162" i="1"/>
  <c r="I163" i="1"/>
  <c r="F138" i="1"/>
  <c r="O139" i="1"/>
  <c r="P139" i="1" s="1"/>
  <c r="D138" i="1"/>
  <c r="M165" i="1"/>
  <c r="N164" i="1"/>
  <c r="K163" i="1"/>
  <c r="L162" i="1"/>
  <c r="G167" i="1"/>
  <c r="H167" i="1" s="1"/>
  <c r="H166" i="1"/>
  <c r="H30" i="1"/>
  <c r="F30" i="1"/>
  <c r="D30" i="1"/>
  <c r="H29" i="1"/>
  <c r="U138" i="1" l="1"/>
  <c r="I164" i="1"/>
  <c r="J163" i="1"/>
  <c r="F139" i="1"/>
  <c r="D139" i="1"/>
  <c r="O140" i="1"/>
  <c r="P140" i="1" s="1"/>
  <c r="N165" i="1"/>
  <c r="M166" i="1"/>
  <c r="L163" i="1"/>
  <c r="K164" i="1"/>
  <c r="F29" i="1"/>
  <c r="D29" i="1"/>
  <c r="H28" i="1"/>
  <c r="F28" i="1"/>
  <c r="D28" i="1"/>
  <c r="H23" i="1"/>
  <c r="F23" i="1"/>
  <c r="D23" i="1"/>
  <c r="U139" i="1" l="1"/>
  <c r="J164" i="1"/>
  <c r="I165" i="1"/>
  <c r="F140" i="1"/>
  <c r="D140" i="1"/>
  <c r="O141" i="1"/>
  <c r="P141" i="1" s="1"/>
  <c r="N166" i="1"/>
  <c r="M167" i="1"/>
  <c r="L164" i="1"/>
  <c r="K165" i="1"/>
  <c r="H27" i="1"/>
  <c r="H22" i="1"/>
  <c r="H21" i="1"/>
  <c r="H20" i="1"/>
  <c r="H19" i="1"/>
  <c r="H18" i="1"/>
  <c r="H17" i="1"/>
  <c r="H16" i="1"/>
  <c r="H15" i="1"/>
  <c r="H14" i="1"/>
  <c r="F27" i="1"/>
  <c r="F22" i="1"/>
  <c r="F21" i="1"/>
  <c r="F20" i="1"/>
  <c r="F19" i="1"/>
  <c r="F18" i="1"/>
  <c r="F17" i="1"/>
  <c r="F16" i="1"/>
  <c r="F15" i="1"/>
  <c r="F14" i="1"/>
  <c r="D27" i="1"/>
  <c r="D22" i="1"/>
  <c r="D21" i="1"/>
  <c r="D20" i="1"/>
  <c r="D19" i="1"/>
  <c r="D18" i="1"/>
  <c r="D17" i="1"/>
  <c r="D16" i="1"/>
  <c r="D15" i="1"/>
  <c r="D14" i="1"/>
  <c r="U140" i="1" l="1"/>
  <c r="I166" i="1"/>
  <c r="J165" i="1"/>
  <c r="F141" i="1"/>
  <c r="D141" i="1"/>
  <c r="O142" i="1"/>
  <c r="P142" i="1" s="1"/>
  <c r="K166" i="1"/>
  <c r="L165" i="1"/>
  <c r="N167" i="1"/>
  <c r="H11" i="1"/>
  <c r="F11" i="1"/>
  <c r="D11" i="1"/>
  <c r="U141" i="1" l="1"/>
  <c r="I167" i="1"/>
  <c r="J167" i="1" s="1"/>
  <c r="J166" i="1"/>
  <c r="F142" i="1"/>
  <c r="O143" i="1"/>
  <c r="P143" i="1" s="1"/>
  <c r="D142" i="1"/>
  <c r="K167" i="1"/>
  <c r="L166" i="1"/>
  <c r="H10" i="1"/>
  <c r="F10" i="1"/>
  <c r="D10" i="1"/>
  <c r="U142" i="1" l="1"/>
  <c r="F143" i="1"/>
  <c r="D143" i="1"/>
  <c r="O144" i="1"/>
  <c r="P144" i="1" s="1"/>
  <c r="L167" i="1"/>
  <c r="H9" i="1"/>
  <c r="F9" i="1"/>
  <c r="D9" i="1"/>
  <c r="U143" i="1" l="1"/>
  <c r="F144" i="1"/>
  <c r="D144" i="1"/>
  <c r="C145" i="1"/>
  <c r="O145" i="1" s="1"/>
  <c r="P145" i="1" s="1"/>
  <c r="H8" i="1"/>
  <c r="F8" i="1"/>
  <c r="D8" i="1"/>
  <c r="U144" i="1" l="1"/>
  <c r="F145" i="1"/>
  <c r="C146" i="1"/>
  <c r="O146" i="1" s="1"/>
  <c r="P146" i="1" s="1"/>
  <c r="D145" i="1"/>
  <c r="H7" i="1"/>
  <c r="F7" i="1"/>
  <c r="D7" i="1"/>
  <c r="U145" i="1" l="1"/>
  <c r="F146" i="1"/>
  <c r="C147" i="1"/>
  <c r="O147" i="1" s="1"/>
  <c r="P147" i="1" s="1"/>
  <c r="D146" i="1"/>
  <c r="H6" i="1"/>
  <c r="H5" i="1"/>
  <c r="H4" i="1"/>
  <c r="H3" i="1"/>
  <c r="F6" i="1"/>
  <c r="D6" i="1"/>
  <c r="F5" i="1"/>
  <c r="D5" i="1"/>
  <c r="U146" i="1" l="1"/>
  <c r="F147" i="1"/>
  <c r="O148" i="1"/>
  <c r="P148" i="1" s="1"/>
  <c r="D147" i="1"/>
  <c r="D4" i="1"/>
  <c r="D3" i="1"/>
  <c r="F4" i="1"/>
  <c r="F3" i="1"/>
  <c r="U147" i="1" l="1"/>
  <c r="F148" i="1"/>
  <c r="C149" i="1"/>
  <c r="O149" i="1" s="1"/>
  <c r="P149" i="1" s="1"/>
  <c r="D148" i="1"/>
  <c r="U148" i="1" l="1"/>
  <c r="F149" i="1"/>
  <c r="C150" i="1"/>
  <c r="O150" i="1" s="1"/>
  <c r="P150" i="1" s="1"/>
  <c r="D149" i="1"/>
  <c r="U149" i="1" l="1"/>
  <c r="F150" i="1"/>
  <c r="C151" i="1"/>
  <c r="O151" i="1" s="1"/>
  <c r="P151" i="1" s="1"/>
  <c r="D150" i="1"/>
  <c r="U150" i="1" l="1"/>
  <c r="F151" i="1"/>
  <c r="C152" i="1"/>
  <c r="O152" i="1" s="1"/>
  <c r="P152" i="1" s="1"/>
  <c r="D151" i="1"/>
  <c r="U151" i="1" l="1"/>
  <c r="F152" i="1"/>
  <c r="C153" i="1"/>
  <c r="O153" i="1" s="1"/>
  <c r="P153" i="1" s="1"/>
  <c r="D152" i="1"/>
  <c r="U152" i="1" l="1"/>
  <c r="F153" i="1"/>
  <c r="C154" i="1"/>
  <c r="O154" i="1" s="1"/>
  <c r="P154" i="1" s="1"/>
  <c r="D153" i="1"/>
  <c r="U153" i="1" l="1"/>
  <c r="F154" i="1"/>
  <c r="C155" i="1"/>
  <c r="O155" i="1" s="1"/>
  <c r="P155" i="1" s="1"/>
  <c r="D154" i="1"/>
  <c r="U154" i="1" l="1"/>
  <c r="F155" i="1"/>
  <c r="C156" i="1"/>
  <c r="O156" i="1" s="1"/>
  <c r="P156" i="1" s="1"/>
  <c r="D155" i="1"/>
  <c r="U155" i="1" l="1"/>
  <c r="F156" i="1"/>
  <c r="O157" i="1"/>
  <c r="P157" i="1" s="1"/>
  <c r="D156" i="1"/>
  <c r="U156" i="1" l="1"/>
  <c r="F157" i="1"/>
  <c r="C158" i="1"/>
  <c r="O158" i="1" s="1"/>
  <c r="P158" i="1" s="1"/>
  <c r="D157" i="1"/>
  <c r="U157" i="1" l="1"/>
  <c r="F158" i="1"/>
  <c r="C159" i="1"/>
  <c r="O159" i="1" s="1"/>
  <c r="P159" i="1" s="1"/>
  <c r="D158" i="1"/>
  <c r="U158" i="1" l="1"/>
  <c r="F159" i="1"/>
  <c r="C160" i="1"/>
  <c r="O160" i="1" s="1"/>
  <c r="P160" i="1" s="1"/>
  <c r="D159" i="1"/>
  <c r="U159" i="1" l="1"/>
  <c r="F160" i="1"/>
  <c r="C161" i="1"/>
  <c r="O161" i="1" s="1"/>
  <c r="P161" i="1" s="1"/>
  <c r="D160" i="1"/>
  <c r="U160" i="1" l="1"/>
  <c r="F161" i="1"/>
  <c r="C162" i="1"/>
  <c r="O162" i="1" s="1"/>
  <c r="P162" i="1" s="1"/>
  <c r="D161" i="1"/>
  <c r="U161" i="1" l="1"/>
  <c r="F162" i="1"/>
  <c r="C163" i="1"/>
  <c r="O163" i="1" s="1"/>
  <c r="P163" i="1" s="1"/>
  <c r="D162" i="1"/>
  <c r="U162" i="1" l="1"/>
  <c r="F163" i="1"/>
  <c r="C164" i="1"/>
  <c r="O164" i="1" s="1"/>
  <c r="P164" i="1" s="1"/>
  <c r="D163" i="1"/>
  <c r="U163" i="1" l="1"/>
  <c r="F164" i="1"/>
  <c r="C165" i="1"/>
  <c r="O165" i="1" s="1"/>
  <c r="P165" i="1" s="1"/>
  <c r="D164" i="1"/>
  <c r="U164" i="1" l="1"/>
  <c r="F165" i="1"/>
  <c r="C166" i="1"/>
  <c r="O166" i="1" s="1"/>
  <c r="P166" i="1" s="1"/>
  <c r="D165" i="1"/>
  <c r="U165" i="1" l="1"/>
  <c r="F167" i="1"/>
  <c r="F166" i="1"/>
  <c r="C167" i="1"/>
  <c r="O167" i="1" s="1"/>
  <c r="P167" i="1" s="1"/>
  <c r="D166" i="1"/>
  <c r="U167" i="1" l="1"/>
  <c r="U166" i="1"/>
  <c r="D167" i="1"/>
</calcChain>
</file>

<file path=xl/sharedStrings.xml><?xml version="1.0" encoding="utf-8"?>
<sst xmlns="http://schemas.openxmlformats.org/spreadsheetml/2006/main" count="326" uniqueCount="108">
  <si>
    <t>Fecha</t>
  </si>
  <si>
    <t>Peso al anochecer</t>
  </si>
  <si>
    <t>IMC_a</t>
  </si>
  <si>
    <t>Peso por la mañana</t>
  </si>
  <si>
    <t>IMC_m</t>
  </si>
  <si>
    <t>Peso al amanecer</t>
  </si>
  <si>
    <t>IMC_am</t>
  </si>
  <si>
    <t>Comentario</t>
  </si>
  <si>
    <t>Dos horas de Caminata.</t>
  </si>
  <si>
    <t xml:space="preserve"> Hora y media de Caminata.</t>
  </si>
  <si>
    <t>Sin Ejercicio.</t>
  </si>
  <si>
    <t>Cintura_Suave</t>
  </si>
  <si>
    <t>Cintura_Ajustada</t>
  </si>
  <si>
    <t>Cintura_Apretada</t>
  </si>
  <si>
    <t xml:space="preserve"> Hora y media de Caminata. Y una hora de ejercicio.</t>
  </si>
  <si>
    <t xml:space="preserve"> Hora y media de Caminata. Y media hora de ejercicio.</t>
  </si>
  <si>
    <t>Zyan pesa 24.2</t>
  </si>
  <si>
    <t>Despues de dias seguidos de Hora y media de Caminata. Y media hora de ejercicio.</t>
  </si>
  <si>
    <t>10 minutos de ejercicio en la noche y comida moderada</t>
  </si>
  <si>
    <t>Sin ejercicio por la mañana</t>
  </si>
  <si>
    <t>1 h de Basquetbol + 10 min de ejercicio en la noche y comida basada en verduras.</t>
  </si>
  <si>
    <t>1 h de ejercicio + Comida a base de ensalada + Un dia de trabajo por colocar una puerta.</t>
  </si>
  <si>
    <t>1 h de basquetbol + Comida a base de ensalada.</t>
  </si>
  <si>
    <t>Inicio, nuevamente de ejercicio y verduras.</t>
  </si>
  <si>
    <t>Peso por la mañana, 10:00 am</t>
  </si>
  <si>
    <t>Peso después de desayunar, 11:00 am</t>
  </si>
  <si>
    <t>Peso por la tarde, 5:00 pm</t>
  </si>
  <si>
    <t>Peso después de comer, 6:00 pm</t>
  </si>
  <si>
    <t>Martes, 17 de Enero de 2017</t>
  </si>
  <si>
    <t>Inicio, nuevamente de ejercicio.</t>
  </si>
  <si>
    <t>Durante el dia Gaste 1 k y otro durante la Noche, me recomiendo no comer mas de 1.6 k al dia para bajar de peso.</t>
  </si>
  <si>
    <t>Cintura Suave</t>
  </si>
  <si>
    <t>Cintura Ajustada</t>
  </si>
  <si>
    <t>Cintura Apretada</t>
  </si>
  <si>
    <t>En el desayuno ingeri 1600 grs de los cuales 800 fueron liquido.</t>
  </si>
  <si>
    <t xml:space="preserve">Una hora de ejercicio + una hora de trabajo en el patio. </t>
  </si>
  <si>
    <t>% grasa corporal = 1.2 (IMC) + 0.23 (edad) − 10.8 (sexo) − 5.4</t>
  </si>
  <si>
    <t>edad</t>
  </si>
  <si>
    <t xml:space="preserve">Una hora de ejercicio + una hora de caminata en la central. </t>
  </si>
  <si>
    <t>Una hora de ejercicio, pero en la tarde hubo fiesta con carnitas</t>
  </si>
  <si>
    <t>Peso Promedio</t>
  </si>
  <si>
    <t>sin ejercicio y sin dieta</t>
  </si>
  <si>
    <t>Una hora de ejercicio + una hora de trabajo en el patio, + una buene cena.</t>
  </si>
  <si>
    <t>Una hora de ejercicio + una hora de trabajo en el patio, con un desayuno ligero de 800 grs.</t>
  </si>
  <si>
    <t>IMC Promedio</t>
  </si>
  <si>
    <t>Dia normal con dieta normal,ingiriendo 2.1 k de donde 1.3 son agua. Al anochecer pesaba 85.5, hice ejercicio moderado y baje a 85.1,  tome 400 ml de agua + una naranja subiendo a 85.6</t>
  </si>
  <si>
    <t>Intento 14: 26 de Mayo 2020; área de oportunidad detectada, Resiliencia enfocada &lt; a 15 dias.  Mejor Peso detectado 78.1 con un IMC=30.51 en 6 años, y en el 2019 81.5 con un IMC=31.84,, Normalmente me siento cansado por las tardes y con una sensación de pesadez todo el dia.</t>
  </si>
  <si>
    <t>Dia normal con dieta normal,ingiriendo 2.1 k de donde 1.3 son agua. Con 15 minutos de ejercicio por la mañana.</t>
  </si>
  <si>
    <t>Por la mañana 15 min de ejercicio y una comida de 300 g + 900 ml de agua. Luego una comida de 600 g + 700 ml de agua. Con ejercicio por la noche.</t>
  </si>
  <si>
    <r>
      <rPr>
        <b/>
        <sz val="11"/>
        <color rgb="FFFF0000"/>
        <rFont val="Calibri"/>
        <family val="2"/>
        <scheme val="minor"/>
      </rPr>
      <t>Mejor peso en Mayo 82.9 kg</t>
    </r>
    <r>
      <rPr>
        <sz val="11"/>
        <color theme="1"/>
        <rFont val="Calibri"/>
        <family val="2"/>
        <scheme val="minor"/>
      </rPr>
      <t>, Con el estomago suelto por a mañana, una hora de ejercicio, desayuno de 400g y 600ml.</t>
    </r>
  </si>
  <si>
    <t>sin ejercicio</t>
  </si>
  <si>
    <t>sin dieta</t>
  </si>
  <si>
    <t>Intento 15: 23 de Agosto 2020; área de oportunidad detectada, Resiliencia enfocada &lt; a 15 dias.  Mejor Peso detectado 78.1 con un IMC=30.51 en 6 años, y en el 2019 81.5 con un IMC=31.84,, Normalmente me siento cansado por las tardes y con una sensación de pesadez todo el dia. Ahora comenzare con apoyo de la pag. http://www.imss.gob.mx/salud-en-linea/apps-sano/calculadora-calorias#tmb para el nivel de kilocalorias requeridas que para 84.4 son 2198.63</t>
  </si>
  <si>
    <t xml:space="preserve">Una colacion de 200kcal a las 9 am despues un desalluno de 460 kcal a la 1, y una comida a las 7 con 570 kcal. Hacen un total de 1230 kcal. </t>
  </si>
  <si>
    <t xml:space="preserve">Desayuno 800 kcal 10 am. </t>
  </si>
  <si>
    <r>
      <rPr>
        <b/>
        <sz val="11"/>
        <color rgb="FFFF0000"/>
        <rFont val="Calibri"/>
        <family val="2"/>
        <scheme val="minor"/>
      </rPr>
      <t>Mejor peso en agosto 82.6 kg</t>
    </r>
    <r>
      <rPr>
        <sz val="11"/>
        <color theme="1"/>
        <rFont val="Calibri"/>
        <family val="2"/>
        <scheme val="minor"/>
      </rPr>
      <t xml:space="preserve">, </t>
    </r>
  </si>
  <si>
    <t>Comida de fiesta me subio 200 gramos a pesar de haber hecho ejercicio, sin el hubieran sido 800 gramos.</t>
  </si>
  <si>
    <t>Intento 17: 16 de Octubre 2021; área de oportunidad detectada, Resiliencia enfocada &lt; a 15 dias.  Mejor Peso detectado 78.1 con un IMC=30.51 en 6 años, y en el 2019 81.5 con un IMC=31.84,, Normalmente me siento cansado por las tardes y con una sensación de pesadez todo el dia. Ahora comenzare con apoyo de la pag. http://www.imss.gob.mx/salud-en-linea/apps-sano/calculadora-calorias#tmb para el nivel de kilocalorias requeridas que para 84.4 son 2198.63</t>
  </si>
  <si>
    <t>Tengo la sensacion de tener muy poca movilidad y pesadez corporar para realizar actividad fisica, mi cansancio por las tardes ha disminuido, pero aún es sostenida.</t>
  </si>
  <si>
    <t>Frecuecia cardiaca recomendable de acuerdo con la  NOM-015-SSA2-2010</t>
  </si>
  <si>
    <t xml:space="preserve">Edad </t>
  </si>
  <si>
    <t>Nombre</t>
  </si>
  <si>
    <t>Salvador</t>
  </si>
  <si>
    <t>Frecuencia cardiaca en reposo</t>
  </si>
  <si>
    <t>Ritmo cardiaco recomendable al 50 %</t>
  </si>
  <si>
    <t>Ritmo cardiaco recomendable al 75 %</t>
  </si>
  <si>
    <t xml:space="preserve">Recomendaciones:
Hacer un total de 150 minutos de ejercicio moderado-intenso cada semana dividido en días no consecutivos
Efectuar ejercicio de resistencia 3 veces a la semana
Cómo empezar:
FRECUENCIA: 3 a 5 veces por semana
DURACION: Comenzando de 20-30 minutos, e ir aumentando progresivamente, hasta alcanzar 60 minutos.
INTENSIDAD: Objetivo, alcanzar beneficios cardiovasculares y mejorar el metabolismo energético. La intensidad del ejercicio deberá estar entre el 50 a 74% de la frecuencia cardiaca máxima, con la finalidad de evitar riesgos.
 </t>
  </si>
  <si>
    <t>Para que el ejercicio sea benéfico, su pulso deberá estar entre 120 y 145 pulsaciones por minuto, durante la fase de actividad principal, del ejercicio</t>
  </si>
  <si>
    <t>Recomendación de la NOM-015-SSA2-2010  es bajar el 10 %  del peso corporal anual lo que iplica bajar 8.4 kilos en un año o  700 g mensuales o 350 g quincenales o  159 g semanales o 24 g diarios</t>
  </si>
  <si>
    <t>Hasta alcanzar el peso normal.</t>
  </si>
  <si>
    <t>Es decir entre 20 y 24 pulsaciones c/10s   o entre 10 y 12 pulsaciones cada 5 s</t>
  </si>
  <si>
    <t>Poco o ningun ejercicio</t>
  </si>
  <si>
    <t xml:space="preserve"> http://www.imss.gob.mx/salud-en-linea/apps-sano/calculadora-calorias#tmb</t>
  </si>
  <si>
    <t xml:space="preserve">Deacuerdo al portal </t>
  </si>
  <si>
    <t>Ejercicio ligero (1-3 días a la semana)</t>
  </si>
  <si>
    <t>kcal</t>
  </si>
  <si>
    <t>Ejercicio moderado (3-5 días a la semana)</t>
  </si>
  <si>
    <t>Ejercicio fuerte (6-7 días a la semana)</t>
  </si>
  <si>
    <t>Ejercicio muy fuerte (dos veces al día, entrenamientos muy duros)</t>
  </si>
  <si>
    <t>Di</t>
  </si>
  <si>
    <t>Distribución de equivalentes en un plan de alimentacion</t>
  </si>
  <si>
    <t>Grupos de Alimentos</t>
  </si>
  <si>
    <t>Dieta de 1800 kcal</t>
  </si>
  <si>
    <t>HCO = 50%</t>
  </si>
  <si>
    <t xml:space="preserve">Proteinas </t>
  </si>
  <si>
    <t>Lipidos</t>
  </si>
  <si>
    <t>POA</t>
  </si>
  <si>
    <t>Lacteos</t>
  </si>
  <si>
    <t>Leguminosas</t>
  </si>
  <si>
    <t>Verduras</t>
  </si>
  <si>
    <t>Cereales y tuberculos</t>
  </si>
  <si>
    <t>Aceites y grasas</t>
  </si>
  <si>
    <t>Frutas</t>
  </si>
  <si>
    <t>Energia</t>
  </si>
  <si>
    <t>Muy bajo en grasa</t>
  </si>
  <si>
    <t>Bajo en grasa</t>
  </si>
  <si>
    <t>Moderada en Grasa</t>
  </si>
  <si>
    <t>Alto en Grasa</t>
  </si>
  <si>
    <t>descremada</t>
  </si>
  <si>
    <t>Semidescremada</t>
  </si>
  <si>
    <t>Entera</t>
  </si>
  <si>
    <t>Con azucar</t>
  </si>
  <si>
    <t>Sin grasa</t>
  </si>
  <si>
    <t>Co grasa</t>
  </si>
  <si>
    <t>Sin proteina</t>
  </si>
  <si>
    <t>Con proteina</t>
  </si>
  <si>
    <t>Azucares</t>
  </si>
  <si>
    <t>Con grasa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</si>
</sst>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E2E2E"/>
      <name val="Georgia"/>
      <family val="1"/>
    </font>
    <font>
      <sz val="20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4"/>
      <color rgb="FFC00000"/>
      <name val="Arial"/>
      <family val="2"/>
    </font>
    <font>
      <b/>
      <sz val="12"/>
      <color rgb="FFC00000"/>
      <name val="Arial"/>
      <family val="2"/>
    </font>
    <font>
      <sz val="10"/>
      <color rgb="FF404041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8F81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7" borderId="0" applyNumberFormat="0" applyBorder="0" applyAlignment="0" applyProtection="0"/>
  </cellStyleXfs>
  <cellXfs count="10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5" xfId="0" applyNumberFormat="1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4" fontId="0" fillId="0" borderId="8" xfId="0" applyNumberFormat="1" applyBorder="1"/>
    <xf numFmtId="2" fontId="0" fillId="0" borderId="9" xfId="0" applyNumberForma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 vertical="center"/>
    </xf>
    <xf numFmtId="0" fontId="0" fillId="0" borderId="10" xfId="0" applyBorder="1"/>
    <xf numFmtId="2" fontId="0" fillId="4" borderId="9" xfId="0" applyNumberForma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5" xfId="0" applyNumberFormat="1" applyBorder="1"/>
    <xf numFmtId="2" fontId="0" fillId="0" borderId="1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4" fontId="0" fillId="5" borderId="5" xfId="0" applyNumberFormat="1" applyFill="1" applyBorder="1"/>
    <xf numFmtId="0" fontId="0" fillId="5" borderId="6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right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6" borderId="6" xfId="0" applyNumberFormat="1" applyFill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/>
    </xf>
    <xf numFmtId="2" fontId="0" fillId="4" borderId="14" xfId="0" applyNumberFormat="1" applyFill="1" applyBorder="1" applyAlignment="1">
      <alignment horizontal="center" vertical="center"/>
    </xf>
    <xf numFmtId="0" fontId="0" fillId="4" borderId="15" xfId="0" applyFill="1" applyBorder="1"/>
    <xf numFmtId="0" fontId="0" fillId="3" borderId="4" xfId="0" applyFill="1" applyBorder="1" applyAlignment="1">
      <alignment horizontal="center" vertical="center" wrapText="1"/>
    </xf>
    <xf numFmtId="2" fontId="0" fillId="4" borderId="15" xfId="0" applyNumberFormat="1" applyFill="1" applyBorder="1" applyAlignment="1">
      <alignment horizontal="center" vertical="center"/>
    </xf>
    <xf numFmtId="164" fontId="3" fillId="7" borderId="5" xfId="1" applyNumberFormat="1" applyBorder="1"/>
    <xf numFmtId="0" fontId="3" fillId="7" borderId="1" xfId="1" applyBorder="1" applyAlignment="1">
      <alignment horizontal="center" vertical="center"/>
    </xf>
    <xf numFmtId="2" fontId="3" fillId="7" borderId="1" xfId="1" applyNumberFormat="1" applyBorder="1" applyAlignment="1">
      <alignment horizontal="center" vertical="center"/>
    </xf>
    <xf numFmtId="2" fontId="3" fillId="7" borderId="14" xfId="1" applyNumberFormat="1" applyBorder="1" applyAlignment="1">
      <alignment horizontal="center" vertical="center"/>
    </xf>
    <xf numFmtId="0" fontId="0" fillId="3" borderId="19" xfId="0" applyFill="1" applyBorder="1" applyAlignment="1">
      <alignment horizontal="center" vertical="center" wrapText="1"/>
    </xf>
    <xf numFmtId="2" fontId="3" fillId="7" borderId="18" xfId="1" applyNumberFormat="1" applyBorder="1" applyAlignment="1">
      <alignment horizontal="center" vertical="center"/>
    </xf>
    <xf numFmtId="0" fontId="4" fillId="0" borderId="0" xfId="0" applyFont="1" applyAlignment="1">
      <alignment wrapText="1"/>
    </xf>
    <xf numFmtId="2" fontId="3" fillId="7" borderId="15" xfId="1" applyNumberFormat="1" applyBorder="1" applyAlignment="1">
      <alignment horizontal="center" vertical="center"/>
    </xf>
    <xf numFmtId="164" fontId="3" fillId="7" borderId="2" xfId="1" applyNumberFormat="1" applyBorder="1"/>
    <xf numFmtId="0" fontId="3" fillId="7" borderId="20" xfId="1" applyBorder="1" applyAlignment="1">
      <alignment horizontal="center" vertical="center"/>
    </xf>
    <xf numFmtId="2" fontId="3" fillId="7" borderId="20" xfId="1" applyNumberFormat="1" applyBorder="1" applyAlignment="1">
      <alignment horizontal="center" vertical="center"/>
    </xf>
    <xf numFmtId="164" fontId="3" fillId="7" borderId="21" xfId="1" applyNumberFormat="1" applyBorder="1"/>
    <xf numFmtId="0" fontId="3" fillId="7" borderId="22" xfId="1" applyBorder="1" applyAlignment="1">
      <alignment horizontal="center" vertical="center"/>
    </xf>
    <xf numFmtId="2" fontId="3" fillId="7" borderId="22" xfId="1" applyNumberFormat="1" applyBorder="1" applyAlignment="1">
      <alignment horizontal="center" vertical="center"/>
    </xf>
    <xf numFmtId="0" fontId="1" fillId="8" borderId="16" xfId="0" applyFont="1" applyFill="1" applyBorder="1"/>
    <xf numFmtId="164" fontId="3" fillId="8" borderId="23" xfId="1" applyNumberFormat="1" applyFill="1" applyBorder="1"/>
    <xf numFmtId="0" fontId="3" fillId="7" borderId="24" xfId="1" applyBorder="1" applyAlignment="1">
      <alignment horizontal="center" vertical="center"/>
    </xf>
    <xf numFmtId="2" fontId="3" fillId="7" borderId="24" xfId="1" applyNumberForma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3" fillId="7" borderId="10" xfId="1" applyNumberFormat="1" applyBorder="1" applyAlignment="1">
      <alignment horizontal="center" vertical="center"/>
    </xf>
    <xf numFmtId="2" fontId="3" fillId="7" borderId="26" xfId="1" applyNumberFormat="1" applyBorder="1" applyAlignment="1">
      <alignment horizontal="center" vertical="center"/>
    </xf>
    <xf numFmtId="2" fontId="3" fillId="7" borderId="25" xfId="1" applyNumberFormat="1" applyBorder="1" applyAlignment="1">
      <alignment horizontal="center" vertical="center"/>
    </xf>
    <xf numFmtId="2" fontId="3" fillId="7" borderId="12" xfId="1" applyNumberFormat="1" applyBorder="1" applyAlignment="1">
      <alignment horizontal="center" vertical="center"/>
    </xf>
    <xf numFmtId="165" fontId="3" fillId="7" borderId="27" xfId="1" applyNumberFormat="1" applyBorder="1" applyAlignment="1">
      <alignment horizontal="center" vertical="center"/>
    </xf>
    <xf numFmtId="165" fontId="3" fillId="7" borderId="28" xfId="1" applyNumberFormat="1" applyBorder="1" applyAlignment="1">
      <alignment horizontal="center" vertical="center"/>
    </xf>
    <xf numFmtId="1" fontId="3" fillId="7" borderId="15" xfId="1" applyNumberFormat="1" applyBorder="1" applyAlignment="1">
      <alignment horizontal="center" vertical="center"/>
    </xf>
    <xf numFmtId="1" fontId="3" fillId="7" borderId="14" xfId="1" applyNumberFormat="1" applyBorder="1" applyAlignment="1">
      <alignment horizontal="center" vertical="center"/>
    </xf>
    <xf numFmtId="164" fontId="3" fillId="8" borderId="5" xfId="1" applyNumberFormat="1" applyFill="1" applyBorder="1"/>
    <xf numFmtId="0" fontId="1" fillId="8" borderId="0" xfId="0" applyFont="1" applyFill="1"/>
    <xf numFmtId="2" fontId="3" fillId="9" borderId="15" xfId="1" applyNumberFormat="1" applyFill="1" applyBorder="1" applyAlignment="1">
      <alignment horizontal="center" vertical="center"/>
    </xf>
    <xf numFmtId="2" fontId="3" fillId="9" borderId="14" xfId="1" applyNumberFormat="1" applyFill="1" applyBorder="1" applyAlignment="1">
      <alignment horizontal="center" vertical="center"/>
    </xf>
    <xf numFmtId="0" fontId="1" fillId="9" borderId="0" xfId="0" applyFont="1" applyFill="1"/>
    <xf numFmtId="2" fontId="6" fillId="4" borderId="15" xfId="1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9" fillId="7" borderId="1" xfId="1" applyFont="1" applyBorder="1" applyAlignment="1">
      <alignment horizontal="center" vertical="center"/>
    </xf>
    <xf numFmtId="2" fontId="9" fillId="7" borderId="1" xfId="1" applyNumberFormat="1" applyFont="1" applyBorder="1" applyAlignment="1">
      <alignment horizontal="center" vertical="center"/>
    </xf>
    <xf numFmtId="2" fontId="9" fillId="10" borderId="15" xfId="1" applyNumberFormat="1" applyFont="1" applyFill="1" applyBorder="1" applyAlignment="1">
      <alignment horizontal="center" vertical="center"/>
    </xf>
    <xf numFmtId="0" fontId="1" fillId="4" borderId="0" xfId="0" applyFont="1" applyFill="1"/>
    <xf numFmtId="0" fontId="1" fillId="6" borderId="0" xfId="0" applyFont="1" applyFill="1"/>
    <xf numFmtId="0" fontId="10" fillId="4" borderId="0" xfId="0" applyFont="1" applyFill="1"/>
    <xf numFmtId="0" fontId="1" fillId="11" borderId="0" xfId="0" applyFont="1" applyFill="1"/>
    <xf numFmtId="164" fontId="2" fillId="7" borderId="5" xfId="1" applyNumberFormat="1" applyFont="1" applyBorder="1"/>
    <xf numFmtId="164" fontId="2" fillId="7" borderId="2" xfId="1" applyNumberFormat="1" applyFont="1" applyBorder="1"/>
    <xf numFmtId="164" fontId="2" fillId="8" borderId="23" xfId="1" applyNumberFormat="1" applyFont="1" applyFill="1" applyBorder="1"/>
    <xf numFmtId="164" fontId="2" fillId="7" borderId="21" xfId="1" applyNumberFormat="1" applyFont="1" applyBorder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12" fillId="0" borderId="0" xfId="0" applyFont="1"/>
    <xf numFmtId="2" fontId="0" fillId="4" borderId="16" xfId="0" applyNumberFormat="1" applyFill="1" applyBorder="1" applyAlignment="1">
      <alignment horizontal="center" vertical="center"/>
    </xf>
    <xf numFmtId="0" fontId="0" fillId="0" borderId="17" xfId="0" applyBorder="1" applyAlignment="1"/>
    <xf numFmtId="0" fontId="0" fillId="0" borderId="15" xfId="0" applyBorder="1" applyAlignment="1"/>
    <xf numFmtId="0" fontId="5" fillId="2" borderId="0" xfId="0" applyFont="1" applyFill="1" applyBorder="1" applyAlignment="1"/>
    <xf numFmtId="0" fontId="0" fillId="0" borderId="0" xfId="0" applyBorder="1" applyAlignment="1"/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</cellXfs>
  <cellStyles count="2">
    <cellStyle name="60% - Énfasis1" xfId="1" builtinId="32"/>
    <cellStyle name="Normal" xfId="0" builtinId="0"/>
  </cellStyles>
  <dxfs count="0"/>
  <tableStyles count="0" defaultTableStyle="TableStyleMedium2" defaultPivotStyle="PivotStyleMedium9"/>
  <colors>
    <mruColors>
      <color rgb="FF08F813"/>
      <color rgb="FFD8A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Peso Minimo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'Monitoreo de peso'!$E$106:$E$110</c:f>
              <c:numCache>
                <c:formatCode>General</c:formatCode>
                <c:ptCount val="5"/>
                <c:pt idx="0">
                  <c:v>82</c:v>
                </c:pt>
                <c:pt idx="1">
                  <c:v>81.2</c:v>
                </c:pt>
                <c:pt idx="2">
                  <c:v>81.099999999999994</c:v>
                </c:pt>
                <c:pt idx="3">
                  <c:v>81.099999999999994</c:v>
                </c:pt>
                <c:pt idx="4">
                  <c:v>81.400000000000006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5-4321-9710-84339A3CD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26528"/>
        <c:axId val="86740992"/>
      </c:lineChart>
      <c:catAx>
        <c:axId val="8672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740992"/>
        <c:crosses val="autoZero"/>
        <c:auto val="1"/>
        <c:lblAlgn val="ctr"/>
        <c:lblOffset val="100"/>
        <c:noMultiLvlLbl val="0"/>
      </c:catAx>
      <c:valAx>
        <c:axId val="867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72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Peso Maximo</a:t>
            </a:r>
          </a:p>
        </c:rich>
      </c:tx>
      <c:layout>
        <c:manualLayout>
          <c:xMode val="edge"/>
          <c:yMode val="edge"/>
          <c:x val="0.343013779527559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'Monitoreo de peso'!$M$106:$M$110</c:f>
              <c:numCache>
                <c:formatCode>General</c:formatCode>
                <c:ptCount val="5"/>
                <c:pt idx="0">
                  <c:v>83.6</c:v>
                </c:pt>
                <c:pt idx="1">
                  <c:v>83.6</c:v>
                </c:pt>
                <c:pt idx="2">
                  <c:v>83.1</c:v>
                </c:pt>
                <c:pt idx="3">
                  <c:v>83.2</c:v>
                </c:pt>
                <c:pt idx="4">
                  <c:v>82.7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1-4C10-9D56-4726FE903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60832"/>
        <c:axId val="87229952"/>
      </c:scatterChart>
      <c:valAx>
        <c:axId val="8676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229952"/>
        <c:crosses val="autoZero"/>
        <c:crossBetween val="midCat"/>
      </c:valAx>
      <c:valAx>
        <c:axId val="872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76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Peso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'Monitoreo de peso'!$O$106:$O$110</c:f>
              <c:numCache>
                <c:formatCode>0.0</c:formatCode>
                <c:ptCount val="5"/>
                <c:pt idx="0">
                  <c:v>83.05</c:v>
                </c:pt>
                <c:pt idx="1">
                  <c:v>82.633333333333326</c:v>
                </c:pt>
                <c:pt idx="2">
                  <c:v>82.36666666666666</c:v>
                </c:pt>
                <c:pt idx="3">
                  <c:v>82.466666666666669</c:v>
                </c:pt>
                <c:pt idx="4">
                  <c:v>81.966666666666669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7-4BF4-B8C2-FC0399074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5008"/>
        <c:axId val="87276928"/>
      </c:scatterChart>
      <c:valAx>
        <c:axId val="8727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276928"/>
        <c:crosses val="autoZero"/>
        <c:crossBetween val="midCat"/>
      </c:valAx>
      <c:valAx>
        <c:axId val="872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27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glow rad="101600">
                  <a:srgbClr val="C00000">
                    <a:alpha val="40000"/>
                  </a:srgbClr>
                </a:glo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'Monitoreo de peso'!$C$113</c:f>
              <c:strCache>
                <c:ptCount val="1"/>
                <c:pt idx="0">
                  <c:v>Peso al amanecer</c:v>
                </c:pt>
              </c:strCache>
            </c:strRef>
          </c:tx>
          <c:spPr>
            <a:ln w="9525" cap="rnd">
              <a:solidFill>
                <a:srgbClr val="FFFF00"/>
              </a:solidFill>
              <a:round/>
            </a:ln>
            <a:effectLst>
              <a:glow rad="63500">
                <a:srgbClr val="FFFF00">
                  <a:alpha val="40000"/>
                </a:srgbClr>
              </a:glow>
            </a:effectLst>
          </c:spPr>
          <c:marker>
            <c:symbol val="none"/>
          </c:marker>
          <c:yVal>
            <c:numRef>
              <c:f>'Monitoreo de peso'!$C$114:$C$120</c:f>
              <c:numCache>
                <c:formatCode>General</c:formatCode>
                <c:ptCount val="7"/>
                <c:pt idx="0">
                  <c:v>84.7</c:v>
                </c:pt>
                <c:pt idx="1">
                  <c:v>84.2</c:v>
                </c:pt>
                <c:pt idx="2">
                  <c:v>84.2</c:v>
                </c:pt>
                <c:pt idx="3">
                  <c:v>84.1</c:v>
                </c:pt>
                <c:pt idx="4">
                  <c:v>83.5</c:v>
                </c:pt>
                <c:pt idx="5">
                  <c:v>84.1</c:v>
                </c:pt>
                <c:pt idx="6">
                  <c:v>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26-4F9F-B44A-62FC8E8A4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85120"/>
        <c:axId val="87319680"/>
      </c:scatterChart>
      <c:valAx>
        <c:axId val="8728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effectLst>
                  <a:glow rad="101600">
                    <a:srgbClr val="C00000">
                      <a:alpha val="40000"/>
                    </a:srgbClr>
                  </a:glo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319680"/>
        <c:crosses val="autoZero"/>
        <c:crossBetween val="midCat"/>
      </c:valAx>
      <c:valAx>
        <c:axId val="873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effectLst>
                  <a:glow rad="101600">
                    <a:srgbClr val="C00000">
                      <a:alpha val="40000"/>
                    </a:srgbClr>
                  </a:glo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2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>
      <a:solidFill>
        <a:srgbClr val="FF0000"/>
      </a:solidFill>
    </a:ln>
    <a:effectLst/>
  </c:spPr>
  <c:txPr>
    <a:bodyPr/>
    <a:lstStyle/>
    <a:p>
      <a:pPr>
        <a:defRPr>
          <a:solidFill>
            <a:srgbClr val="FFFF00"/>
          </a:solidFill>
          <a:effectLst>
            <a:glow rad="101600">
              <a:srgbClr val="C00000">
                <a:alpha val="40000"/>
              </a:srgbClr>
            </a:glow>
          </a:effectLst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glow rad="101600">
                  <a:srgbClr val="C00000">
                    <a:alpha val="40000"/>
                  </a:srgbClr>
                </a:glo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'Monitoreo de peso'!$C$113</c:f>
              <c:strCache>
                <c:ptCount val="1"/>
                <c:pt idx="0">
                  <c:v>Peso al amanecer</c:v>
                </c:pt>
              </c:strCache>
            </c:strRef>
          </c:tx>
          <c:spPr>
            <a:ln w="9525" cap="rnd">
              <a:solidFill>
                <a:srgbClr val="FFFF00"/>
              </a:solidFill>
              <a:round/>
            </a:ln>
            <a:effectLst>
              <a:glow rad="63500">
                <a:srgbClr val="FFFF00">
                  <a:alpha val="40000"/>
                </a:srgbClr>
              </a:glow>
            </a:effectLst>
          </c:spPr>
          <c:marker>
            <c:symbol val="none"/>
          </c:marker>
          <c:yVal>
            <c:numRef>
              <c:f>'Monitoreo de peso'!$C$114:$C$120</c:f>
              <c:numCache>
                <c:formatCode>General</c:formatCode>
                <c:ptCount val="7"/>
                <c:pt idx="0">
                  <c:v>84.7</c:v>
                </c:pt>
                <c:pt idx="1">
                  <c:v>84.2</c:v>
                </c:pt>
                <c:pt idx="2">
                  <c:v>84.2</c:v>
                </c:pt>
                <c:pt idx="3">
                  <c:v>84.1</c:v>
                </c:pt>
                <c:pt idx="4">
                  <c:v>83.5</c:v>
                </c:pt>
                <c:pt idx="5">
                  <c:v>84.1</c:v>
                </c:pt>
                <c:pt idx="6">
                  <c:v>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93-4E66-B788-1AFF2C746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37984"/>
        <c:axId val="87343872"/>
      </c:scatterChart>
      <c:valAx>
        <c:axId val="8733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effectLst>
                  <a:glow rad="101600">
                    <a:srgbClr val="C00000">
                      <a:alpha val="40000"/>
                    </a:srgbClr>
                  </a:glo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343872"/>
        <c:crosses val="autoZero"/>
        <c:crossBetween val="midCat"/>
      </c:valAx>
      <c:valAx>
        <c:axId val="873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effectLst>
                  <a:glow rad="101600">
                    <a:srgbClr val="C00000">
                      <a:alpha val="40000"/>
                    </a:srgbClr>
                  </a:glo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33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>
      <a:solidFill>
        <a:srgbClr val="FF0000"/>
      </a:solidFill>
    </a:ln>
    <a:effectLst/>
  </c:spPr>
  <c:txPr>
    <a:bodyPr/>
    <a:lstStyle/>
    <a:p>
      <a:pPr>
        <a:defRPr>
          <a:solidFill>
            <a:srgbClr val="FFFF00"/>
          </a:solidFill>
          <a:effectLst>
            <a:glow rad="101600">
              <a:srgbClr val="C00000">
                <a:alpha val="40000"/>
              </a:srgbClr>
            </a:glow>
          </a:effectLst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glow rad="101600">
                  <a:srgbClr val="C00000">
                    <a:alpha val="40000"/>
                  </a:srgbClr>
                </a:glo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'Monitoreo de peso'!$C$113</c:f>
              <c:strCache>
                <c:ptCount val="1"/>
                <c:pt idx="0">
                  <c:v>Peso al amanecer</c:v>
                </c:pt>
              </c:strCache>
            </c:strRef>
          </c:tx>
          <c:spPr>
            <a:ln w="9525" cap="rnd">
              <a:solidFill>
                <a:srgbClr val="FFFF00"/>
              </a:solidFill>
              <a:round/>
            </a:ln>
            <a:effectLst>
              <a:glow rad="63500">
                <a:srgbClr val="FFFF00">
                  <a:alpha val="40000"/>
                </a:srgbClr>
              </a:glow>
            </a:effectLst>
          </c:spPr>
          <c:marker>
            <c:symbol val="none"/>
          </c:marker>
          <c:yVal>
            <c:numRef>
              <c:f>'Monitoreo de peso'!$C$114:$C$120</c:f>
              <c:numCache>
                <c:formatCode>General</c:formatCode>
                <c:ptCount val="7"/>
                <c:pt idx="0">
                  <c:v>84.7</c:v>
                </c:pt>
                <c:pt idx="1">
                  <c:v>84.2</c:v>
                </c:pt>
                <c:pt idx="2">
                  <c:v>84.2</c:v>
                </c:pt>
                <c:pt idx="3">
                  <c:v>84.1</c:v>
                </c:pt>
                <c:pt idx="4">
                  <c:v>83.5</c:v>
                </c:pt>
                <c:pt idx="5">
                  <c:v>84.1</c:v>
                </c:pt>
                <c:pt idx="6">
                  <c:v>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72-4729-8B9B-ACB62387E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37984"/>
        <c:axId val="87343872"/>
      </c:scatterChart>
      <c:valAx>
        <c:axId val="8733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effectLst>
                  <a:glow rad="101600">
                    <a:srgbClr val="C00000">
                      <a:alpha val="40000"/>
                    </a:srgbClr>
                  </a:glo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343872"/>
        <c:crosses val="autoZero"/>
        <c:crossBetween val="midCat"/>
      </c:valAx>
      <c:valAx>
        <c:axId val="873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effectLst>
                  <a:glow rad="101600">
                    <a:srgbClr val="C00000">
                      <a:alpha val="40000"/>
                    </a:srgbClr>
                  </a:glo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33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>
      <a:solidFill>
        <a:srgbClr val="FF0000"/>
      </a:solidFill>
    </a:ln>
    <a:effectLst/>
  </c:spPr>
  <c:txPr>
    <a:bodyPr/>
    <a:lstStyle/>
    <a:p>
      <a:pPr>
        <a:defRPr>
          <a:solidFill>
            <a:srgbClr val="FFFF00"/>
          </a:solidFill>
          <a:effectLst>
            <a:glow rad="101600">
              <a:srgbClr val="C00000">
                <a:alpha val="40000"/>
              </a:srgbClr>
            </a:glow>
          </a:effectLst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495300</xdr:colOff>
      <xdr:row>89</xdr:row>
      <xdr:rowOff>4762</xdr:rowOff>
    </xdr:from>
    <xdr:to>
      <xdr:col>45</xdr:col>
      <xdr:colOff>542925</xdr:colOff>
      <xdr:row>102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27CD33-6A42-41B6-81DD-295889FFB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457199</xdr:colOff>
      <xdr:row>88</xdr:row>
      <xdr:rowOff>938212</xdr:rowOff>
    </xdr:from>
    <xdr:to>
      <xdr:col>31</xdr:col>
      <xdr:colOff>238124</xdr:colOff>
      <xdr:row>102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DE002E8-C60D-4197-B2A7-0D7194F78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504825</xdr:colOff>
      <xdr:row>89</xdr:row>
      <xdr:rowOff>14287</xdr:rowOff>
    </xdr:from>
    <xdr:to>
      <xdr:col>38</xdr:col>
      <xdr:colOff>209550</xdr:colOff>
      <xdr:row>102</xdr:row>
      <xdr:rowOff>157162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0B2A8F-4B3C-44E3-AA2D-772C5ED2E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542925</xdr:colOff>
      <xdr:row>112</xdr:row>
      <xdr:rowOff>504825</xdr:rowOff>
    </xdr:from>
    <xdr:to>
      <xdr:col>25</xdr:col>
      <xdr:colOff>428625</xdr:colOff>
      <xdr:row>126</xdr:row>
      <xdr:rowOff>138112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FD4CCE7-8475-45F7-88DD-1E08EA92E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542925</xdr:colOff>
      <xdr:row>169</xdr:row>
      <xdr:rowOff>504825</xdr:rowOff>
    </xdr:from>
    <xdr:to>
      <xdr:col>25</xdr:col>
      <xdr:colOff>428625</xdr:colOff>
      <xdr:row>183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4F67E1F-4946-45AE-965A-DA68FADC4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542925</xdr:colOff>
      <xdr:row>235</xdr:row>
      <xdr:rowOff>504825</xdr:rowOff>
    </xdr:from>
    <xdr:to>
      <xdr:col>25</xdr:col>
      <xdr:colOff>428625</xdr:colOff>
      <xdr:row>237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2EA9172-39D6-4E9A-BDA0-B9C799BE8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8"/>
  <sheetViews>
    <sheetView topLeftCell="B229" zoomScaleNormal="100" workbookViewId="0">
      <selection activeCell="B235" sqref="B235:Z235"/>
    </sheetView>
  </sheetViews>
  <sheetFormatPr baseColWidth="10" defaultColWidth="9.109375" defaultRowHeight="14.4" x14ac:dyDescent="0.3"/>
  <cols>
    <col min="1" max="1" width="1.44140625" customWidth="1"/>
    <col min="2" max="2" width="32.109375" customWidth="1"/>
    <col min="3" max="3" width="9.6640625" customWidth="1"/>
    <col min="4" max="4" width="8.6640625" customWidth="1"/>
    <col min="5" max="5" width="11.33203125" customWidth="1"/>
    <col min="6" max="6" width="9.33203125" customWidth="1"/>
    <col min="7" max="7" width="13.109375" customWidth="1"/>
    <col min="8" max="8" width="7.88671875" customWidth="1"/>
    <col min="9" max="9" width="9.109375" customWidth="1"/>
    <col min="10" max="10" width="7" customWidth="1"/>
    <col min="11" max="11" width="9.5546875" customWidth="1"/>
    <col min="12" max="12" width="7.109375" customWidth="1"/>
    <col min="13" max="13" width="8.109375" customWidth="1"/>
    <col min="14" max="14" width="7.109375" customWidth="1"/>
    <col min="15" max="15" width="8.33203125" customWidth="1"/>
    <col min="16" max="16" width="8.44140625" customWidth="1"/>
    <col min="17" max="17" width="7.44140625" customWidth="1"/>
    <col min="18" max="18" width="7.88671875" customWidth="1"/>
    <col min="19" max="19" width="8.109375" customWidth="1"/>
    <col min="20" max="20" width="171.33203125" customWidth="1"/>
    <col min="24" max="24" width="57.44140625" customWidth="1"/>
    <col min="26" max="26" width="206.6640625" customWidth="1"/>
  </cols>
  <sheetData>
    <row r="1" spans="1:29" ht="5.25" customHeight="1" thickBot="1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" thickBot="1" x14ac:dyDescent="0.35">
      <c r="A2" s="1"/>
      <c r="B2" s="5" t="s">
        <v>0</v>
      </c>
      <c r="C2" s="6" t="s">
        <v>5</v>
      </c>
      <c r="D2" s="7" t="s">
        <v>6</v>
      </c>
      <c r="E2" s="6" t="s">
        <v>3</v>
      </c>
      <c r="F2" s="7" t="s">
        <v>4</v>
      </c>
      <c r="G2" s="6" t="s">
        <v>1</v>
      </c>
      <c r="H2" s="8" t="s">
        <v>2</v>
      </c>
      <c r="I2" s="8" t="s">
        <v>11</v>
      </c>
      <c r="J2" s="8" t="s">
        <v>12</v>
      </c>
      <c r="K2" s="8" t="s">
        <v>13</v>
      </c>
      <c r="L2" s="8" t="s">
        <v>7</v>
      </c>
    </row>
    <row r="3" spans="1:29" ht="15" thickBot="1" x14ac:dyDescent="0.35">
      <c r="A3" s="1"/>
      <c r="B3" s="11">
        <v>41879</v>
      </c>
      <c r="C3" s="12"/>
      <c r="D3" s="13">
        <f t="shared" ref="D3:D9" si="0">C3/(1.6*1.6)</f>
        <v>0</v>
      </c>
      <c r="E3" s="19">
        <v>80.7</v>
      </c>
      <c r="F3" s="20">
        <f t="shared" ref="F3:F9" si="1">E3/(1.6*1.6)</f>
        <v>31.523437499999996</v>
      </c>
      <c r="G3" s="13">
        <v>82.4</v>
      </c>
      <c r="H3" s="14">
        <f>G3/(1.6*1.6)</f>
        <v>32.187499999999993</v>
      </c>
      <c r="I3" s="14"/>
      <c r="J3" s="14"/>
      <c r="K3" s="14"/>
      <c r="L3" s="14"/>
    </row>
    <row r="4" spans="1:29" ht="15" thickBot="1" x14ac:dyDescent="0.35">
      <c r="A4" s="1"/>
      <c r="B4" s="15">
        <v>41886</v>
      </c>
      <c r="C4" s="3"/>
      <c r="D4" s="9">
        <f t="shared" si="0"/>
        <v>0</v>
      </c>
      <c r="E4" s="10">
        <v>80.7</v>
      </c>
      <c r="F4" s="9">
        <f t="shared" si="1"/>
        <v>31.523437499999996</v>
      </c>
      <c r="G4" s="4">
        <v>81.8</v>
      </c>
      <c r="H4" s="14">
        <f t="shared" ref="H4:H6" si="2">G4/(1.6*1.6)</f>
        <v>31.953124999999993</v>
      </c>
      <c r="I4" s="23"/>
      <c r="J4" s="23"/>
      <c r="K4" s="23"/>
      <c r="L4" s="16"/>
    </row>
    <row r="5" spans="1:29" ht="15" thickBot="1" x14ac:dyDescent="0.35">
      <c r="A5" s="1"/>
      <c r="B5" s="15">
        <v>41898</v>
      </c>
      <c r="C5" s="4">
        <v>81</v>
      </c>
      <c r="D5" s="9">
        <f t="shared" si="0"/>
        <v>31.640624999999993</v>
      </c>
      <c r="E5" s="10">
        <v>80.900000000000006</v>
      </c>
      <c r="F5" s="9">
        <f t="shared" si="1"/>
        <v>31.601562499999996</v>
      </c>
      <c r="G5" s="10">
        <v>82.6</v>
      </c>
      <c r="H5" s="14">
        <f t="shared" si="2"/>
        <v>32.265624999999993</v>
      </c>
      <c r="I5" s="23"/>
      <c r="J5" s="23"/>
      <c r="K5" s="23"/>
      <c r="L5" s="24" t="s">
        <v>16</v>
      </c>
    </row>
    <row r="6" spans="1:29" ht="15" thickBot="1" x14ac:dyDescent="0.35">
      <c r="A6" s="1"/>
      <c r="B6" s="15">
        <v>41899</v>
      </c>
      <c r="C6" s="4">
        <v>81</v>
      </c>
      <c r="D6" s="9">
        <f t="shared" si="0"/>
        <v>31.640624999999993</v>
      </c>
      <c r="E6" s="10">
        <v>80.400000000000006</v>
      </c>
      <c r="F6" s="9">
        <f t="shared" si="1"/>
        <v>31.406249999999996</v>
      </c>
      <c r="G6" s="10">
        <v>81.900000000000006</v>
      </c>
      <c r="H6" s="14">
        <f t="shared" si="2"/>
        <v>31.992187499999996</v>
      </c>
      <c r="I6" s="23"/>
      <c r="J6" s="23"/>
      <c r="K6" s="23"/>
      <c r="L6" s="22" t="s">
        <v>8</v>
      </c>
    </row>
    <row r="7" spans="1:29" ht="15" thickBot="1" x14ac:dyDescent="0.35">
      <c r="A7" s="1"/>
      <c r="B7" s="15">
        <v>41900</v>
      </c>
      <c r="C7" s="4">
        <v>80.8</v>
      </c>
      <c r="D7" s="9">
        <f t="shared" si="0"/>
        <v>31.562499999999993</v>
      </c>
      <c r="E7" s="10">
        <v>80.2</v>
      </c>
      <c r="F7" s="9">
        <f t="shared" si="1"/>
        <v>31.328124999999996</v>
      </c>
      <c r="G7" s="10">
        <v>81.599999999999994</v>
      </c>
      <c r="H7" s="14">
        <f t="shared" ref="H7" si="3">G7/(1.6*1.6)</f>
        <v>31.874999999999993</v>
      </c>
      <c r="I7" s="23"/>
      <c r="J7" s="23"/>
      <c r="K7" s="23"/>
      <c r="L7" s="22" t="s">
        <v>9</v>
      </c>
    </row>
    <row r="8" spans="1:29" ht="15" thickBot="1" x14ac:dyDescent="0.35">
      <c r="A8" s="1"/>
      <c r="B8" s="15">
        <v>41901</v>
      </c>
      <c r="C8" s="4">
        <v>80.5</v>
      </c>
      <c r="D8" s="9">
        <f t="shared" si="0"/>
        <v>31.445312499999993</v>
      </c>
      <c r="E8" s="10">
        <v>80</v>
      </c>
      <c r="F8" s="9">
        <f t="shared" si="1"/>
        <v>31.249999999999993</v>
      </c>
      <c r="G8" s="10">
        <v>81.599999999999994</v>
      </c>
      <c r="H8" s="14">
        <f t="shared" ref="H8" si="4">G8/(1.6*1.6)</f>
        <v>31.874999999999993</v>
      </c>
      <c r="I8" s="23">
        <v>102</v>
      </c>
      <c r="J8" s="23">
        <v>97</v>
      </c>
      <c r="K8" s="23">
        <v>90</v>
      </c>
      <c r="L8" s="22" t="s">
        <v>10</v>
      </c>
    </row>
    <row r="9" spans="1:29" ht="15" thickBot="1" x14ac:dyDescent="0.35">
      <c r="A9" s="1"/>
      <c r="B9" s="15">
        <v>41911</v>
      </c>
      <c r="C9" s="4">
        <v>80.5</v>
      </c>
      <c r="D9" s="9">
        <f t="shared" si="0"/>
        <v>31.445312499999993</v>
      </c>
      <c r="E9" s="10">
        <v>79.599999999999994</v>
      </c>
      <c r="F9" s="9">
        <f t="shared" si="1"/>
        <v>31.093749999999993</v>
      </c>
      <c r="G9" s="10">
        <v>81.5</v>
      </c>
      <c r="H9" s="14">
        <f t="shared" ref="H9" si="5">G9/(1.6*1.6)</f>
        <v>31.835937499999993</v>
      </c>
      <c r="I9" s="23">
        <v>102</v>
      </c>
      <c r="J9" s="23">
        <v>97</v>
      </c>
      <c r="K9" s="23">
        <v>90</v>
      </c>
      <c r="L9" s="22" t="s">
        <v>14</v>
      </c>
    </row>
    <row r="10" spans="1:29" ht="15" thickBot="1" x14ac:dyDescent="0.35">
      <c r="A10" s="1"/>
      <c r="B10" s="15">
        <v>41912</v>
      </c>
      <c r="C10" s="4">
        <v>80.3</v>
      </c>
      <c r="D10" s="9">
        <f t="shared" ref="D10" si="6">C10/(1.6*1.6)</f>
        <v>31.367187499999993</v>
      </c>
      <c r="E10" s="10">
        <v>79.8</v>
      </c>
      <c r="F10" s="9">
        <f t="shared" ref="F10" si="7">E10/(1.6*1.6)</f>
        <v>31.171874999999993</v>
      </c>
      <c r="G10" s="10">
        <v>80.900000000000006</v>
      </c>
      <c r="H10" s="14">
        <f t="shared" ref="H10" si="8">G10/(1.6*1.6)</f>
        <v>31.601562499999996</v>
      </c>
      <c r="I10" s="23">
        <v>102</v>
      </c>
      <c r="J10" s="23">
        <v>97</v>
      </c>
      <c r="K10" s="23">
        <v>90</v>
      </c>
      <c r="L10" s="22" t="s">
        <v>15</v>
      </c>
    </row>
    <row r="11" spans="1:29" x14ac:dyDescent="0.3">
      <c r="A11" s="1"/>
      <c r="B11" s="15">
        <v>41916</v>
      </c>
      <c r="C11" s="4">
        <v>79.3</v>
      </c>
      <c r="D11" s="9">
        <f t="shared" ref="D11" si="9">C11/(1.6*1.6)</f>
        <v>30.976562499999993</v>
      </c>
      <c r="E11" s="10">
        <v>78.599999999999994</v>
      </c>
      <c r="F11" s="9">
        <f t="shared" ref="F11" si="10">E11/(1.6*1.6)</f>
        <v>30.703124999999993</v>
      </c>
      <c r="G11" s="10">
        <v>80.400000000000006</v>
      </c>
      <c r="H11" s="14">
        <f t="shared" ref="H11" si="11">G11/(1.6*1.6)</f>
        <v>31.406249999999996</v>
      </c>
      <c r="I11" s="23">
        <v>101</v>
      </c>
      <c r="J11" s="23">
        <v>96</v>
      </c>
      <c r="K11" s="23">
        <v>89</v>
      </c>
      <c r="L11" s="22" t="s">
        <v>17</v>
      </c>
    </row>
    <row r="12" spans="1:29" x14ac:dyDescent="0.3">
      <c r="A12" s="1"/>
      <c r="B12" s="17"/>
      <c r="C12" s="3"/>
      <c r="D12" s="3"/>
      <c r="E12" s="3"/>
      <c r="F12" s="3"/>
      <c r="G12" s="3"/>
      <c r="H12" s="21"/>
      <c r="I12" s="21"/>
      <c r="J12" s="21"/>
      <c r="K12" s="21"/>
      <c r="L12" s="18"/>
    </row>
    <row r="13" spans="1:29" ht="15" thickBot="1" x14ac:dyDescent="0.35">
      <c r="A13" s="1"/>
      <c r="B13" s="17"/>
      <c r="C13" s="3"/>
      <c r="D13" s="3"/>
      <c r="E13" s="3"/>
      <c r="F13" s="3"/>
      <c r="G13" s="3"/>
      <c r="H13" s="21"/>
      <c r="I13" s="21"/>
      <c r="J13" s="21"/>
      <c r="K13" s="21"/>
      <c r="L13" s="18"/>
    </row>
    <row r="14" spans="1:29" ht="15" thickBot="1" x14ac:dyDescent="0.35">
      <c r="A14" s="1"/>
      <c r="B14" s="28">
        <v>42422</v>
      </c>
      <c r="C14" s="13">
        <v>81.3</v>
      </c>
      <c r="D14" s="9">
        <f t="shared" ref="D14:D27" si="12">C14/(1.6*1.6)</f>
        <v>31.757812499999993</v>
      </c>
      <c r="E14" s="13">
        <v>81.2</v>
      </c>
      <c r="F14" s="20">
        <f t="shared" ref="F14:F27" si="13">E14/(1.6*1.6)</f>
        <v>31.718749999999996</v>
      </c>
      <c r="G14" s="13">
        <v>81.7</v>
      </c>
      <c r="H14" s="14">
        <f t="shared" ref="H14:H27" si="14">G14/(1.6*1.6)</f>
        <v>31.914062499999996</v>
      </c>
      <c r="I14" s="14">
        <v>102</v>
      </c>
      <c r="J14" s="14">
        <v>97</v>
      </c>
      <c r="K14" s="14">
        <v>90</v>
      </c>
      <c r="L14" s="25" t="s">
        <v>18</v>
      </c>
    </row>
    <row r="15" spans="1:29" ht="15" thickBot="1" x14ac:dyDescent="0.35">
      <c r="A15" s="1"/>
      <c r="B15" s="28">
        <v>42423</v>
      </c>
      <c r="C15" s="4">
        <v>80.7</v>
      </c>
      <c r="D15" s="9">
        <f t="shared" si="12"/>
        <v>31.523437499999996</v>
      </c>
      <c r="E15" s="4">
        <v>80.400000000000006</v>
      </c>
      <c r="F15" s="20">
        <f t="shared" si="13"/>
        <v>31.406249999999996</v>
      </c>
      <c r="G15" s="4">
        <v>82</v>
      </c>
      <c r="H15" s="14">
        <f t="shared" si="14"/>
        <v>32.031249999999993</v>
      </c>
      <c r="I15" s="23"/>
      <c r="J15" s="23"/>
      <c r="K15" s="23"/>
      <c r="L15" s="22" t="s">
        <v>19</v>
      </c>
    </row>
    <row r="16" spans="1:29" ht="15" thickBot="1" x14ac:dyDescent="0.35">
      <c r="A16" s="1"/>
      <c r="B16" s="28">
        <v>42424</v>
      </c>
      <c r="C16" s="4">
        <v>80.8</v>
      </c>
      <c r="D16" s="9">
        <f t="shared" si="12"/>
        <v>31.562499999999993</v>
      </c>
      <c r="E16" s="4">
        <v>80</v>
      </c>
      <c r="F16" s="20">
        <f t="shared" si="13"/>
        <v>31.249999999999993</v>
      </c>
      <c r="G16" s="4">
        <v>81.5</v>
      </c>
      <c r="H16" s="14">
        <f t="shared" si="14"/>
        <v>31.835937499999993</v>
      </c>
      <c r="I16" s="23"/>
      <c r="J16" s="23"/>
      <c r="K16" s="23"/>
      <c r="L16" s="24"/>
    </row>
    <row r="17" spans="1:12" ht="15" thickBot="1" x14ac:dyDescent="0.35">
      <c r="A17" s="1"/>
      <c r="B17" s="28">
        <v>42425</v>
      </c>
      <c r="C17" s="4">
        <v>80.3</v>
      </c>
      <c r="D17" s="9">
        <f t="shared" si="12"/>
        <v>31.367187499999993</v>
      </c>
      <c r="E17" s="4">
        <v>79.900000000000006</v>
      </c>
      <c r="F17" s="20">
        <f t="shared" si="13"/>
        <v>31.210937499999996</v>
      </c>
      <c r="G17" s="4">
        <v>81.2</v>
      </c>
      <c r="H17" s="14">
        <f t="shared" si="14"/>
        <v>31.718749999999996</v>
      </c>
      <c r="I17" s="23"/>
      <c r="J17" s="23"/>
      <c r="K17" s="23"/>
      <c r="L17" s="22"/>
    </row>
    <row r="18" spans="1:12" ht="15" thickBot="1" x14ac:dyDescent="0.35">
      <c r="A18" s="1"/>
      <c r="B18" s="28">
        <v>42426</v>
      </c>
      <c r="C18" s="4">
        <v>80.099999999999994</v>
      </c>
      <c r="D18" s="9">
        <f t="shared" si="12"/>
        <v>31.289062499999993</v>
      </c>
      <c r="E18" s="4">
        <v>79.5</v>
      </c>
      <c r="F18" s="20">
        <f t="shared" si="13"/>
        <v>31.054687499999993</v>
      </c>
      <c r="G18" s="4">
        <v>81</v>
      </c>
      <c r="H18" s="14">
        <f t="shared" si="14"/>
        <v>31.640624999999993</v>
      </c>
      <c r="I18" s="23"/>
      <c r="J18" s="23"/>
      <c r="K18" s="23"/>
      <c r="L18" s="22"/>
    </row>
    <row r="19" spans="1:12" ht="15" thickBot="1" x14ac:dyDescent="0.35">
      <c r="A19" s="1"/>
      <c r="B19" s="28">
        <v>42427</v>
      </c>
      <c r="C19" s="4">
        <v>80.099999999999994</v>
      </c>
      <c r="D19" s="9">
        <f t="shared" si="12"/>
        <v>31.289062499999993</v>
      </c>
      <c r="E19" s="4">
        <v>79.400000000000006</v>
      </c>
      <c r="F19" s="20">
        <f t="shared" si="13"/>
        <v>31.015624999999996</v>
      </c>
      <c r="G19" s="4">
        <v>81</v>
      </c>
      <c r="H19" s="14">
        <f t="shared" si="14"/>
        <v>31.640624999999993</v>
      </c>
      <c r="I19" s="23"/>
      <c r="J19" s="23"/>
      <c r="K19" s="23"/>
      <c r="L19" s="22"/>
    </row>
    <row r="20" spans="1:12" ht="15" thickBot="1" x14ac:dyDescent="0.35">
      <c r="A20" s="1"/>
      <c r="B20" s="28">
        <v>42428</v>
      </c>
      <c r="C20" s="4">
        <v>79.8</v>
      </c>
      <c r="D20" s="9">
        <f t="shared" si="12"/>
        <v>31.171874999999993</v>
      </c>
      <c r="E20" s="4">
        <v>79.599999999999994</v>
      </c>
      <c r="F20" s="20">
        <f t="shared" si="13"/>
        <v>31.093749999999993</v>
      </c>
      <c r="G20" s="4">
        <v>81.5</v>
      </c>
      <c r="H20" s="14">
        <f t="shared" si="14"/>
        <v>31.835937499999993</v>
      </c>
      <c r="I20" s="23"/>
      <c r="J20" s="23"/>
      <c r="K20" s="23"/>
      <c r="L20" s="22" t="s">
        <v>19</v>
      </c>
    </row>
    <row r="21" spans="1:12" ht="15" thickBot="1" x14ac:dyDescent="0.35">
      <c r="A21" s="1"/>
      <c r="B21" s="28">
        <v>42429</v>
      </c>
      <c r="C21" s="4">
        <v>80.3</v>
      </c>
      <c r="D21" s="9">
        <f t="shared" si="12"/>
        <v>31.367187499999993</v>
      </c>
      <c r="E21" s="4"/>
      <c r="F21" s="20">
        <f t="shared" si="13"/>
        <v>0</v>
      </c>
      <c r="G21" s="4"/>
      <c r="H21" s="14">
        <f t="shared" si="14"/>
        <v>0</v>
      </c>
      <c r="I21" s="23"/>
      <c r="J21" s="23"/>
      <c r="K21" s="23"/>
      <c r="L21" s="22"/>
    </row>
    <row r="22" spans="1:12" ht="15" thickBot="1" x14ac:dyDescent="0.35">
      <c r="A22" s="1"/>
      <c r="B22" s="28">
        <v>42430</v>
      </c>
      <c r="C22" s="4">
        <v>80</v>
      </c>
      <c r="D22" s="9">
        <f t="shared" si="12"/>
        <v>31.249999999999993</v>
      </c>
      <c r="E22" s="4">
        <v>79.5</v>
      </c>
      <c r="F22" s="20">
        <f t="shared" si="13"/>
        <v>31.054687499999993</v>
      </c>
      <c r="G22" s="4">
        <v>80.599999999999994</v>
      </c>
      <c r="H22" s="14">
        <f t="shared" si="14"/>
        <v>31.484374999999993</v>
      </c>
      <c r="I22" s="23"/>
      <c r="J22" s="23"/>
      <c r="K22" s="23"/>
      <c r="L22" s="22"/>
    </row>
    <row r="23" spans="1:12" ht="15" thickBot="1" x14ac:dyDescent="0.35">
      <c r="A23" s="1"/>
      <c r="B23" s="28">
        <v>42431</v>
      </c>
      <c r="C23" s="4">
        <v>79.599999999999994</v>
      </c>
      <c r="D23" s="9">
        <f t="shared" ref="D23" si="15">C23/(1.6*1.6)</f>
        <v>31.093749999999993</v>
      </c>
      <c r="E23" s="4"/>
      <c r="F23" s="20">
        <f t="shared" ref="F23" si="16">E23/(1.6*1.6)</f>
        <v>0</v>
      </c>
      <c r="G23" s="4"/>
      <c r="H23" s="14">
        <f t="shared" ref="H23" si="17">G23/(1.6*1.6)</f>
        <v>0</v>
      </c>
      <c r="I23" s="29"/>
      <c r="J23" s="29"/>
      <c r="K23" s="29"/>
      <c r="L23" s="22"/>
    </row>
    <row r="24" spans="1:12" ht="15" thickBot="1" x14ac:dyDescent="0.35">
      <c r="A24" s="1"/>
      <c r="B24" s="28">
        <v>42432</v>
      </c>
      <c r="C24" s="4"/>
      <c r="D24" s="9"/>
      <c r="E24" s="4"/>
      <c r="F24" s="20"/>
      <c r="G24" s="4"/>
      <c r="H24" s="14"/>
      <c r="I24" s="29"/>
      <c r="J24" s="29"/>
      <c r="K24" s="29"/>
      <c r="L24" s="22"/>
    </row>
    <row r="25" spans="1:12" ht="15" thickBot="1" x14ac:dyDescent="0.35">
      <c r="A25" s="1"/>
      <c r="B25" s="28">
        <v>42433</v>
      </c>
      <c r="C25" s="4"/>
      <c r="D25" s="9"/>
      <c r="E25" s="4"/>
      <c r="F25" s="20"/>
      <c r="G25" s="4"/>
      <c r="H25" s="14"/>
      <c r="I25" s="29"/>
      <c r="J25" s="29"/>
      <c r="K25" s="29"/>
      <c r="L25" s="22"/>
    </row>
    <row r="26" spans="1:12" ht="15" thickBot="1" x14ac:dyDescent="0.35">
      <c r="A26" s="1"/>
      <c r="B26" s="28">
        <v>42434</v>
      </c>
      <c r="C26" s="4"/>
      <c r="D26" s="9"/>
      <c r="E26" s="4"/>
      <c r="F26" s="20"/>
      <c r="G26" s="4"/>
      <c r="H26" s="14"/>
      <c r="I26" s="29"/>
      <c r="J26" s="29"/>
      <c r="K26" s="29"/>
      <c r="L26" s="22"/>
    </row>
    <row r="27" spans="1:12" ht="15" thickBot="1" x14ac:dyDescent="0.35">
      <c r="A27" s="1"/>
      <c r="B27" s="28">
        <v>42435</v>
      </c>
      <c r="C27" s="4"/>
      <c r="D27" s="9">
        <f t="shared" si="12"/>
        <v>0</v>
      </c>
      <c r="E27" s="4"/>
      <c r="F27" s="20">
        <f t="shared" si="13"/>
        <v>0</v>
      </c>
      <c r="G27" s="4">
        <v>81</v>
      </c>
      <c r="H27" s="14">
        <f t="shared" si="14"/>
        <v>31.640624999999993</v>
      </c>
      <c r="I27" s="26"/>
      <c r="J27" s="26"/>
      <c r="K27" s="26"/>
      <c r="L27" s="27"/>
    </row>
    <row r="28" spans="1:12" ht="15" thickBot="1" x14ac:dyDescent="0.35">
      <c r="A28" s="1"/>
      <c r="B28" s="28">
        <v>42436</v>
      </c>
      <c r="C28" s="13">
        <v>79.900000000000006</v>
      </c>
      <c r="D28" s="9">
        <f t="shared" ref="D28:D29" si="18">C28/(1.6*1.6)</f>
        <v>31.210937499999996</v>
      </c>
      <c r="E28" s="13">
        <v>79.099999999999994</v>
      </c>
      <c r="F28" s="20">
        <f t="shared" ref="F28:F29" si="19">E28/(1.6*1.6)</f>
        <v>30.898437499999993</v>
      </c>
      <c r="G28" s="13">
        <v>80.5</v>
      </c>
      <c r="H28" s="14">
        <f t="shared" ref="H28:H29" si="20">G28/(1.6*1.6)</f>
        <v>31.445312499999993</v>
      </c>
      <c r="I28" s="14"/>
      <c r="J28" s="14"/>
      <c r="K28" s="14"/>
      <c r="L28" s="25" t="s">
        <v>20</v>
      </c>
    </row>
    <row r="29" spans="1:12" ht="15" thickBot="1" x14ac:dyDescent="0.35">
      <c r="A29" s="1"/>
      <c r="B29" s="28">
        <v>42437</v>
      </c>
      <c r="C29" s="4">
        <v>79.5</v>
      </c>
      <c r="D29" s="9">
        <f t="shared" si="18"/>
        <v>31.054687499999993</v>
      </c>
      <c r="E29" s="4">
        <v>78.900000000000006</v>
      </c>
      <c r="F29" s="20">
        <f t="shared" si="19"/>
        <v>30.820312499999996</v>
      </c>
      <c r="G29" s="4">
        <v>80.3</v>
      </c>
      <c r="H29" s="14">
        <f t="shared" si="20"/>
        <v>31.367187499999993</v>
      </c>
      <c r="I29" s="23"/>
      <c r="J29" s="23"/>
      <c r="K29" s="23"/>
      <c r="L29" s="22"/>
    </row>
    <row r="30" spans="1:12" ht="15" thickBot="1" x14ac:dyDescent="0.35">
      <c r="A30" s="1"/>
      <c r="B30" s="28">
        <v>42438</v>
      </c>
      <c r="C30" s="4">
        <v>79.5</v>
      </c>
      <c r="D30" s="9">
        <f t="shared" ref="D30:D32" si="21">C30/(1.6*1.6)</f>
        <v>31.054687499999993</v>
      </c>
      <c r="E30" s="4">
        <v>78.8</v>
      </c>
      <c r="F30" s="20">
        <f t="shared" ref="F30:F33" si="22">E30/(1.6*1.6)</f>
        <v>30.781249999999993</v>
      </c>
      <c r="G30" s="4">
        <v>80.7</v>
      </c>
      <c r="H30" s="14">
        <f t="shared" ref="H30:H32" si="23">G30/(1.6*1.6)</f>
        <v>31.523437499999996</v>
      </c>
      <c r="I30" s="23"/>
      <c r="J30" s="23"/>
      <c r="K30" s="23"/>
      <c r="L30" s="24"/>
    </row>
    <row r="31" spans="1:12" ht="15" thickBot="1" x14ac:dyDescent="0.35">
      <c r="A31" s="1"/>
      <c r="B31" s="28">
        <v>42439</v>
      </c>
      <c r="C31" s="4">
        <v>79.5</v>
      </c>
      <c r="D31" s="9">
        <f t="shared" si="21"/>
        <v>31.054687499999993</v>
      </c>
      <c r="E31" s="4">
        <v>78.900000000000006</v>
      </c>
      <c r="F31" s="20">
        <f t="shared" si="22"/>
        <v>30.820312499999996</v>
      </c>
      <c r="G31" s="4"/>
      <c r="H31" s="14"/>
      <c r="I31" s="23"/>
      <c r="J31" s="23"/>
      <c r="K31" s="23"/>
      <c r="L31" s="22"/>
    </row>
    <row r="32" spans="1:12" ht="15" thickBot="1" x14ac:dyDescent="0.35">
      <c r="A32" s="1"/>
      <c r="B32" s="28">
        <v>42440</v>
      </c>
      <c r="C32" s="4">
        <v>79.7</v>
      </c>
      <c r="D32" s="9">
        <f t="shared" si="21"/>
        <v>31.132812499999996</v>
      </c>
      <c r="E32" s="4">
        <v>78.900000000000006</v>
      </c>
      <c r="F32" s="20">
        <f t="shared" si="22"/>
        <v>30.820312499999996</v>
      </c>
      <c r="G32" s="4">
        <v>80.7</v>
      </c>
      <c r="H32" s="14">
        <f t="shared" si="23"/>
        <v>31.523437499999996</v>
      </c>
      <c r="I32" s="23"/>
      <c r="J32" s="23"/>
      <c r="K32" s="23"/>
      <c r="L32" s="22"/>
    </row>
    <row r="33" spans="1:18" ht="15" thickBot="1" x14ac:dyDescent="0.35">
      <c r="A33" s="1"/>
      <c r="B33" s="28">
        <v>42441</v>
      </c>
      <c r="C33" s="4"/>
      <c r="D33" s="9"/>
      <c r="E33" s="4">
        <v>78.7</v>
      </c>
      <c r="F33" s="20">
        <f t="shared" si="22"/>
        <v>30.742187499999996</v>
      </c>
      <c r="G33" s="4"/>
      <c r="H33" s="14"/>
      <c r="I33" s="23"/>
      <c r="J33" s="23"/>
      <c r="K33" s="23"/>
      <c r="L33" s="22"/>
    </row>
    <row r="34" spans="1:18" ht="15" thickBot="1" x14ac:dyDescent="0.35">
      <c r="A34" s="1"/>
      <c r="B34" s="28">
        <v>42442</v>
      </c>
      <c r="C34" s="4"/>
      <c r="D34" s="9"/>
      <c r="E34" s="4"/>
      <c r="F34" s="20"/>
      <c r="G34" s="4"/>
      <c r="H34" s="14"/>
      <c r="I34" s="23"/>
      <c r="J34" s="23"/>
      <c r="K34" s="23"/>
      <c r="L34" s="22"/>
    </row>
    <row r="35" spans="1:18" ht="15" thickBot="1" x14ac:dyDescent="0.35">
      <c r="A35" s="1"/>
      <c r="B35" s="28">
        <v>42443</v>
      </c>
      <c r="C35" s="13"/>
      <c r="D35" s="9"/>
      <c r="E35" s="13"/>
      <c r="F35" s="20"/>
      <c r="G35" s="13"/>
      <c r="H35" s="14"/>
      <c r="I35" s="23"/>
      <c r="J35" s="23"/>
      <c r="K35" s="23"/>
      <c r="L35" s="22"/>
    </row>
    <row r="36" spans="1:18" ht="15" thickBot="1" x14ac:dyDescent="0.35">
      <c r="A36" s="1"/>
      <c r="B36" s="28">
        <v>42444</v>
      </c>
      <c r="C36" s="4"/>
      <c r="D36" s="9"/>
      <c r="E36" s="4"/>
      <c r="F36" s="20"/>
      <c r="G36" s="4"/>
      <c r="H36" s="14"/>
      <c r="I36" s="23"/>
      <c r="J36" s="23"/>
      <c r="K36" s="23"/>
      <c r="L36" s="22"/>
    </row>
    <row r="37" spans="1:18" ht="15" thickBot="1" x14ac:dyDescent="0.35">
      <c r="A37" s="1"/>
      <c r="B37" s="28">
        <v>42445</v>
      </c>
      <c r="C37" s="4">
        <v>79.400000000000006</v>
      </c>
      <c r="D37" s="9">
        <f t="shared" ref="D37:D42" si="24">C37/(1.6*1.6)</f>
        <v>31.015624999999996</v>
      </c>
      <c r="E37" s="4">
        <v>78.8</v>
      </c>
      <c r="F37" s="20">
        <f t="shared" ref="F37:F42" si="25">E37/(1.6*1.6)</f>
        <v>30.781249999999993</v>
      </c>
      <c r="G37" s="4">
        <v>79.3</v>
      </c>
      <c r="H37" s="14">
        <f t="shared" ref="H37:H41" si="26">G37/(1.6*1.6)</f>
        <v>30.976562499999993</v>
      </c>
      <c r="I37" s="29"/>
      <c r="J37" s="29"/>
      <c r="K37" s="29"/>
      <c r="L37" s="22" t="s">
        <v>21</v>
      </c>
    </row>
    <row r="38" spans="1:18" ht="15" thickBot="1" x14ac:dyDescent="0.35">
      <c r="A38" s="1"/>
      <c r="B38" s="28">
        <v>42446</v>
      </c>
      <c r="C38" s="13">
        <v>78.8</v>
      </c>
      <c r="D38" s="9">
        <f t="shared" si="24"/>
        <v>30.781249999999993</v>
      </c>
      <c r="E38" s="13">
        <v>78.400000000000006</v>
      </c>
      <c r="F38" s="20">
        <f t="shared" si="25"/>
        <v>30.624999999999996</v>
      </c>
      <c r="G38" s="13">
        <v>79.3</v>
      </c>
      <c r="H38" s="14">
        <f t="shared" si="26"/>
        <v>30.976562499999993</v>
      </c>
      <c r="I38" s="14"/>
      <c r="J38" s="14"/>
      <c r="K38" s="14"/>
      <c r="L38" s="25"/>
    </row>
    <row r="39" spans="1:18" ht="15" thickBot="1" x14ac:dyDescent="0.35">
      <c r="A39" s="1"/>
      <c r="B39" s="28">
        <v>42447</v>
      </c>
      <c r="C39" s="4">
        <v>79.099999999999994</v>
      </c>
      <c r="D39" s="9">
        <f t="shared" si="24"/>
        <v>30.898437499999993</v>
      </c>
      <c r="E39" s="4">
        <v>77.900000000000006</v>
      </c>
      <c r="F39" s="20">
        <f t="shared" si="25"/>
        <v>30.429687499999996</v>
      </c>
      <c r="G39" s="4">
        <v>79.3</v>
      </c>
      <c r="H39" s="14">
        <f t="shared" si="26"/>
        <v>30.976562499999993</v>
      </c>
      <c r="I39" s="23"/>
      <c r="J39" s="23"/>
      <c r="K39" s="23"/>
      <c r="L39" s="22" t="s">
        <v>22</v>
      </c>
    </row>
    <row r="40" spans="1:18" ht="15" thickBot="1" x14ac:dyDescent="0.35">
      <c r="A40" s="1"/>
      <c r="B40" s="28">
        <v>42448</v>
      </c>
      <c r="C40" s="4">
        <v>78.099999999999994</v>
      </c>
      <c r="D40" s="9">
        <f t="shared" si="24"/>
        <v>30.507812499999993</v>
      </c>
      <c r="E40" s="4">
        <v>77.7</v>
      </c>
      <c r="F40" s="20">
        <f t="shared" si="25"/>
        <v>30.351562499999996</v>
      </c>
      <c r="G40" s="4"/>
      <c r="H40" s="14">
        <f t="shared" si="26"/>
        <v>0</v>
      </c>
      <c r="I40" s="23"/>
      <c r="J40" s="23"/>
      <c r="K40" s="23"/>
      <c r="L40" s="24"/>
    </row>
    <row r="41" spans="1:18" ht="15" thickBot="1" x14ac:dyDescent="0.35">
      <c r="A41" s="1"/>
      <c r="B41" s="28">
        <v>42460</v>
      </c>
      <c r="C41" s="4">
        <v>79.2</v>
      </c>
      <c r="D41" s="9">
        <f t="shared" si="24"/>
        <v>30.937499999999996</v>
      </c>
      <c r="E41" s="4">
        <v>78.599999999999994</v>
      </c>
      <c r="F41" s="20">
        <f t="shared" si="25"/>
        <v>30.703124999999993</v>
      </c>
      <c r="G41" s="4">
        <v>80.3</v>
      </c>
      <c r="H41" s="14">
        <f t="shared" si="26"/>
        <v>31.367187499999993</v>
      </c>
      <c r="I41" s="23"/>
      <c r="J41" s="23"/>
      <c r="K41" s="23"/>
      <c r="L41" s="22" t="s">
        <v>23</v>
      </c>
    </row>
    <row r="42" spans="1:18" x14ac:dyDescent="0.3">
      <c r="A42" s="1"/>
      <c r="B42" s="28"/>
      <c r="C42" s="4"/>
      <c r="D42" s="9">
        <f t="shared" si="24"/>
        <v>0</v>
      </c>
      <c r="E42" s="4"/>
      <c r="F42" s="20">
        <f t="shared" si="25"/>
        <v>0</v>
      </c>
      <c r="G42" s="4"/>
      <c r="H42" s="14">
        <f t="shared" ref="H42" si="27">G42/(1.6*1.6)</f>
        <v>0</v>
      </c>
      <c r="I42" s="23"/>
      <c r="J42" s="23"/>
      <c r="K42" s="23"/>
      <c r="L42" s="22"/>
    </row>
    <row r="43" spans="1:18" ht="10.5" customHeight="1" thickBot="1" x14ac:dyDescent="0.3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58.2" thickBot="1" x14ac:dyDescent="0.35">
      <c r="A44" s="1"/>
      <c r="B44" s="30" t="s">
        <v>0</v>
      </c>
      <c r="C44" s="31" t="s">
        <v>5</v>
      </c>
      <c r="D44" s="7" t="s">
        <v>6</v>
      </c>
      <c r="E44" s="31" t="s">
        <v>24</v>
      </c>
      <c r="F44" s="7" t="s">
        <v>4</v>
      </c>
      <c r="G44" s="31" t="s">
        <v>25</v>
      </c>
      <c r="H44" s="7" t="s">
        <v>4</v>
      </c>
      <c r="I44" s="31" t="s">
        <v>26</v>
      </c>
      <c r="J44" s="7" t="s">
        <v>4</v>
      </c>
      <c r="K44" s="31" t="s">
        <v>27</v>
      </c>
      <c r="L44" s="7" t="s">
        <v>4</v>
      </c>
      <c r="M44" s="32" t="s">
        <v>1</v>
      </c>
      <c r="N44" s="8" t="s">
        <v>2</v>
      </c>
      <c r="O44" s="8" t="s">
        <v>11</v>
      </c>
      <c r="P44" s="8" t="s">
        <v>12</v>
      </c>
      <c r="Q44" s="8" t="s">
        <v>13</v>
      </c>
      <c r="R44" s="8" t="s">
        <v>7</v>
      </c>
    </row>
    <row r="45" spans="1:18" ht="15" thickBot="1" x14ac:dyDescent="0.35">
      <c r="A45" s="1"/>
      <c r="B45" s="33">
        <v>42639</v>
      </c>
      <c r="C45" s="34">
        <v>81.5</v>
      </c>
      <c r="D45" s="35">
        <f t="shared" ref="D45:D53" si="28">C45/(1.6*1.6)</f>
        <v>31.835937499999993</v>
      </c>
      <c r="E45" s="34">
        <v>81</v>
      </c>
      <c r="F45" s="36">
        <f t="shared" ref="F45:H52" si="29">E45/(1.6*1.6)</f>
        <v>31.640624999999993</v>
      </c>
      <c r="G45" s="34">
        <v>82.1</v>
      </c>
      <c r="H45" s="36">
        <f t="shared" si="29"/>
        <v>32.070312499999993</v>
      </c>
      <c r="I45" s="34">
        <v>0</v>
      </c>
      <c r="J45" s="36">
        <f t="shared" ref="J45:J50" si="30">I45/(1.6*1.6)</f>
        <v>0</v>
      </c>
      <c r="K45" s="34">
        <v>0</v>
      </c>
      <c r="L45" s="36">
        <f t="shared" ref="L45:L50" si="31">K45/(1.6*1.6)</f>
        <v>0</v>
      </c>
      <c r="M45" s="13">
        <v>0</v>
      </c>
      <c r="N45" s="14">
        <f t="shared" ref="N45" si="32">M45/(1.6*1.6)</f>
        <v>0</v>
      </c>
      <c r="O45" s="14">
        <v>102</v>
      </c>
      <c r="P45" s="14">
        <v>97</v>
      </c>
      <c r="Q45" s="14">
        <v>90</v>
      </c>
      <c r="R45" s="25" t="s">
        <v>18</v>
      </c>
    </row>
    <row r="46" spans="1:18" ht="15" thickBot="1" x14ac:dyDescent="0.35">
      <c r="A46" s="1"/>
      <c r="B46" s="33">
        <v>42640</v>
      </c>
      <c r="C46" s="37">
        <v>81.3</v>
      </c>
      <c r="D46" s="35">
        <f t="shared" si="28"/>
        <v>31.757812499999993</v>
      </c>
      <c r="E46" s="37">
        <v>81</v>
      </c>
      <c r="F46" s="36">
        <f t="shared" si="29"/>
        <v>31.640624999999993</v>
      </c>
      <c r="G46" s="37">
        <v>81.400000000000006</v>
      </c>
      <c r="H46" s="36">
        <f t="shared" si="29"/>
        <v>31.796874999999996</v>
      </c>
      <c r="I46" s="37">
        <v>0</v>
      </c>
      <c r="J46" s="36">
        <f t="shared" si="30"/>
        <v>0</v>
      </c>
      <c r="K46" s="37">
        <v>0</v>
      </c>
      <c r="L46" s="36">
        <f t="shared" si="31"/>
        <v>0</v>
      </c>
      <c r="M46" s="4"/>
      <c r="N46" s="14"/>
      <c r="O46" s="23"/>
      <c r="P46" s="23"/>
      <c r="Q46" s="23"/>
      <c r="R46" s="22" t="s">
        <v>19</v>
      </c>
    </row>
    <row r="47" spans="1:18" ht="15" thickBot="1" x14ac:dyDescent="0.35">
      <c r="A47" s="1"/>
      <c r="B47" s="33">
        <v>42641</v>
      </c>
      <c r="C47" s="37">
        <v>80.8</v>
      </c>
      <c r="D47" s="35">
        <f t="shared" si="28"/>
        <v>31.562499999999993</v>
      </c>
      <c r="E47" s="37">
        <v>80.2</v>
      </c>
      <c r="F47" s="36">
        <f t="shared" si="29"/>
        <v>31.328124999999996</v>
      </c>
      <c r="G47" s="37">
        <v>81.400000000000006</v>
      </c>
      <c r="H47" s="36">
        <f t="shared" ref="H47:H52" si="33">G47/(1.6*1.6)</f>
        <v>31.796874999999996</v>
      </c>
      <c r="I47" s="37">
        <v>0</v>
      </c>
      <c r="J47" s="36">
        <f t="shared" si="30"/>
        <v>0</v>
      </c>
      <c r="K47" s="37">
        <v>0</v>
      </c>
      <c r="L47" s="36">
        <f t="shared" si="31"/>
        <v>0</v>
      </c>
      <c r="M47" s="4"/>
      <c r="N47" s="14"/>
      <c r="O47" s="23"/>
      <c r="P47" s="23"/>
      <c r="Q47" s="23"/>
      <c r="R47" s="24"/>
    </row>
    <row r="48" spans="1:18" ht="15" thickBot="1" x14ac:dyDescent="0.35">
      <c r="A48" s="1"/>
      <c r="B48" s="33">
        <v>42644</v>
      </c>
      <c r="C48" s="37">
        <v>80.7</v>
      </c>
      <c r="D48" s="35">
        <f t="shared" si="28"/>
        <v>31.523437499999996</v>
      </c>
      <c r="E48" s="37">
        <v>80</v>
      </c>
      <c r="F48" s="36">
        <f t="shared" si="29"/>
        <v>31.249999999999993</v>
      </c>
      <c r="G48" s="37">
        <v>81.400000000000006</v>
      </c>
      <c r="H48" s="36">
        <f t="shared" si="33"/>
        <v>31.796874999999996</v>
      </c>
      <c r="I48" s="37">
        <v>0</v>
      </c>
      <c r="J48" s="36">
        <f t="shared" si="30"/>
        <v>0</v>
      </c>
      <c r="K48" s="37">
        <v>0</v>
      </c>
      <c r="L48" s="36">
        <f t="shared" si="31"/>
        <v>0</v>
      </c>
      <c r="M48" s="4"/>
      <c r="N48" s="14"/>
      <c r="O48" s="23"/>
      <c r="P48" s="23"/>
      <c r="Q48" s="23"/>
      <c r="R48" s="22"/>
    </row>
    <row r="49" spans="1:18" ht="15" thickBot="1" x14ac:dyDescent="0.35">
      <c r="A49" s="1"/>
      <c r="B49" s="33">
        <v>42645</v>
      </c>
      <c r="C49" s="37">
        <v>80.400000000000006</v>
      </c>
      <c r="D49" s="35">
        <f t="shared" si="28"/>
        <v>31.406249999999996</v>
      </c>
      <c r="E49" s="37">
        <v>79.599999999999994</v>
      </c>
      <c r="F49" s="36">
        <f t="shared" si="29"/>
        <v>31.093749999999993</v>
      </c>
      <c r="G49" s="37">
        <v>81.099999999999994</v>
      </c>
      <c r="H49" s="36">
        <f t="shared" si="33"/>
        <v>31.679687499999993</v>
      </c>
      <c r="I49" s="37">
        <v>0</v>
      </c>
      <c r="J49" s="36">
        <f t="shared" si="30"/>
        <v>0</v>
      </c>
      <c r="K49" s="37">
        <v>0</v>
      </c>
      <c r="L49" s="36">
        <f t="shared" si="31"/>
        <v>0</v>
      </c>
      <c r="M49" s="4"/>
      <c r="N49" s="14"/>
      <c r="O49" s="23"/>
      <c r="P49" s="23"/>
      <c r="Q49" s="23"/>
      <c r="R49" s="22"/>
    </row>
    <row r="50" spans="1:18" ht="15" thickBot="1" x14ac:dyDescent="0.35">
      <c r="A50" s="1"/>
      <c r="B50" s="28">
        <v>42646</v>
      </c>
      <c r="C50" s="4">
        <v>80.7</v>
      </c>
      <c r="D50" s="9">
        <f t="shared" si="28"/>
        <v>31.523437499999996</v>
      </c>
      <c r="E50" s="4">
        <v>80.099999999999994</v>
      </c>
      <c r="F50" s="20">
        <f t="shared" si="29"/>
        <v>31.289062499999993</v>
      </c>
      <c r="G50" s="4">
        <v>81.400000000000006</v>
      </c>
      <c r="H50" s="20">
        <f t="shared" si="33"/>
        <v>31.796874999999996</v>
      </c>
      <c r="I50" s="4">
        <v>80.599999999999994</v>
      </c>
      <c r="J50" s="20">
        <f t="shared" si="30"/>
        <v>31.484374999999993</v>
      </c>
      <c r="K50" s="4">
        <v>81.8</v>
      </c>
      <c r="L50" s="20">
        <f t="shared" si="31"/>
        <v>31.953124999999993</v>
      </c>
      <c r="M50" s="4">
        <v>81</v>
      </c>
      <c r="N50" s="14">
        <f t="shared" ref="N50" si="34">M50/(1.6*1.6)</f>
        <v>31.640624999999993</v>
      </c>
      <c r="O50" s="23"/>
      <c r="P50" s="23"/>
      <c r="Q50" s="23"/>
      <c r="R50" s="22"/>
    </row>
    <row r="51" spans="1:18" ht="15" thickBot="1" x14ac:dyDescent="0.35">
      <c r="A51" s="1"/>
      <c r="B51" s="28">
        <v>42647</v>
      </c>
      <c r="C51" s="4">
        <v>79.7</v>
      </c>
      <c r="D51" s="9">
        <f t="shared" si="28"/>
        <v>31.132812499999996</v>
      </c>
      <c r="E51" s="4">
        <v>79.3</v>
      </c>
      <c r="F51" s="20">
        <f t="shared" si="29"/>
        <v>30.976562499999993</v>
      </c>
      <c r="G51" s="4">
        <v>80.099999999999994</v>
      </c>
      <c r="H51" s="20">
        <f t="shared" si="33"/>
        <v>31.289062499999993</v>
      </c>
      <c r="I51" s="4"/>
      <c r="J51" s="20"/>
      <c r="K51" s="4"/>
      <c r="L51" s="20"/>
      <c r="M51" s="4"/>
      <c r="N51" s="14"/>
      <c r="O51" s="23"/>
      <c r="P51" s="23"/>
      <c r="Q51" s="23"/>
      <c r="R51" s="22" t="s">
        <v>19</v>
      </c>
    </row>
    <row r="52" spans="1:18" ht="15" thickBot="1" x14ac:dyDescent="0.35">
      <c r="A52" s="1"/>
      <c r="B52" s="28">
        <v>42653</v>
      </c>
      <c r="C52" s="4">
        <v>79.8</v>
      </c>
      <c r="D52" s="9">
        <f t="shared" si="28"/>
        <v>31.171874999999993</v>
      </c>
      <c r="E52" s="4">
        <v>79.099999999999994</v>
      </c>
      <c r="F52" s="20">
        <f t="shared" si="29"/>
        <v>30.898437499999993</v>
      </c>
      <c r="G52" s="4">
        <v>79.7</v>
      </c>
      <c r="H52" s="20">
        <f t="shared" si="33"/>
        <v>31.132812499999996</v>
      </c>
      <c r="I52" s="4"/>
      <c r="J52" s="20"/>
      <c r="K52" s="4"/>
      <c r="L52" s="20"/>
      <c r="M52" s="4">
        <v>80.5</v>
      </c>
      <c r="N52" s="14">
        <f t="shared" ref="N52" si="35">M52/(1.6*1.6)</f>
        <v>31.445312499999993</v>
      </c>
      <c r="O52" s="23"/>
      <c r="P52" s="23"/>
      <c r="Q52" s="23"/>
      <c r="R52" s="22"/>
    </row>
    <row r="53" spans="1:18" ht="15" thickBot="1" x14ac:dyDescent="0.35">
      <c r="A53" s="1"/>
      <c r="B53" s="28">
        <v>42654</v>
      </c>
      <c r="C53" s="4">
        <v>79.7</v>
      </c>
      <c r="D53" s="9">
        <f t="shared" si="28"/>
        <v>31.132812499999996</v>
      </c>
      <c r="E53" s="4">
        <v>78.900000000000006</v>
      </c>
      <c r="F53" s="20">
        <f t="shared" ref="F53" si="36">E53/(1.6*1.6)</f>
        <v>30.820312499999996</v>
      </c>
      <c r="G53" s="4">
        <v>79.3</v>
      </c>
      <c r="H53" s="20">
        <f t="shared" ref="H53" si="37">G53/(1.6*1.6)</f>
        <v>30.976562499999993</v>
      </c>
      <c r="I53" s="4">
        <v>79.3</v>
      </c>
      <c r="J53" s="20">
        <f t="shared" ref="J53" si="38">I53/(1.6*1.6)</f>
        <v>30.976562499999993</v>
      </c>
      <c r="K53" s="4"/>
      <c r="L53" s="20"/>
      <c r="M53" s="4">
        <v>79.8</v>
      </c>
      <c r="N53" s="14">
        <f t="shared" ref="N53" si="39">M53/(1.6*1.6)</f>
        <v>31.171874999999993</v>
      </c>
      <c r="O53" s="23"/>
      <c r="P53" s="23"/>
      <c r="Q53" s="23"/>
      <c r="R53" s="22"/>
    </row>
    <row r="54" spans="1:18" ht="15" thickBot="1" x14ac:dyDescent="0.35">
      <c r="A54" s="1"/>
      <c r="B54" s="28">
        <v>42655</v>
      </c>
      <c r="C54" s="4">
        <v>79.2</v>
      </c>
      <c r="D54" s="9">
        <f t="shared" ref="D54" si="40">C54/(1.6*1.6)</f>
        <v>30.937499999999996</v>
      </c>
      <c r="E54" s="4">
        <v>78.7</v>
      </c>
      <c r="F54" s="20">
        <f t="shared" ref="F54" si="41">E54/(1.6*1.6)</f>
        <v>30.742187499999996</v>
      </c>
      <c r="G54" s="4"/>
      <c r="H54" s="20"/>
      <c r="I54" s="4"/>
      <c r="J54" s="20"/>
      <c r="K54" s="4"/>
      <c r="L54" s="20"/>
      <c r="M54" s="4">
        <v>80.5</v>
      </c>
      <c r="N54" s="14">
        <f t="shared" ref="N54" si="42">M54/(1.6*1.6)</f>
        <v>31.445312499999993</v>
      </c>
      <c r="O54" s="29"/>
      <c r="P54" s="29"/>
      <c r="Q54" s="29"/>
      <c r="R54" s="22"/>
    </row>
    <row r="55" spans="1:18" ht="15" thickBot="1" x14ac:dyDescent="0.35">
      <c r="A55" s="1"/>
      <c r="B55" s="28">
        <v>42656</v>
      </c>
      <c r="C55" s="4">
        <v>79.5</v>
      </c>
      <c r="D55" s="9">
        <f t="shared" ref="D55:D57" si="43">C55/(1.6*1.6)</f>
        <v>31.054687499999993</v>
      </c>
      <c r="E55" s="4"/>
      <c r="F55" s="20"/>
      <c r="G55" s="4"/>
      <c r="H55" s="20"/>
      <c r="I55" s="4"/>
      <c r="J55" s="20"/>
      <c r="K55" s="4"/>
      <c r="L55" s="20"/>
      <c r="M55" s="4"/>
      <c r="N55" s="14"/>
      <c r="O55" s="29"/>
      <c r="P55" s="29"/>
      <c r="Q55" s="29"/>
      <c r="R55" s="22"/>
    </row>
    <row r="56" spans="1:18" ht="15" thickBot="1" x14ac:dyDescent="0.35">
      <c r="A56" s="1"/>
      <c r="B56" s="28">
        <v>42677</v>
      </c>
      <c r="C56" s="4">
        <v>81.3</v>
      </c>
      <c r="D56" s="9">
        <f t="shared" si="43"/>
        <v>31.757812499999993</v>
      </c>
      <c r="E56" s="4">
        <v>80.900000000000006</v>
      </c>
      <c r="F56" s="20">
        <f t="shared" ref="F56:F57" si="44">E56/(1.6*1.6)</f>
        <v>31.601562499999996</v>
      </c>
      <c r="G56" s="4">
        <v>81.7</v>
      </c>
      <c r="H56" s="20">
        <f t="shared" ref="H56" si="45">G56/(1.6*1.6)</f>
        <v>31.914062499999996</v>
      </c>
      <c r="I56" s="4">
        <v>0</v>
      </c>
      <c r="J56" s="20">
        <f t="shared" ref="J56" si="46">I56/(1.6*1.6)</f>
        <v>0</v>
      </c>
      <c r="K56" s="4"/>
      <c r="L56" s="20"/>
      <c r="M56" s="4">
        <v>0</v>
      </c>
      <c r="N56" s="14">
        <f t="shared" ref="N56" si="47">M56/(1.6*1.6)</f>
        <v>0</v>
      </c>
      <c r="O56" s="29"/>
      <c r="P56" s="29"/>
      <c r="Q56" s="29"/>
      <c r="R56" s="22"/>
    </row>
    <row r="57" spans="1:18" ht="15" thickBot="1" x14ac:dyDescent="0.35">
      <c r="A57" s="1"/>
      <c r="B57" s="38" t="s">
        <v>28</v>
      </c>
      <c r="C57" s="39">
        <v>81.7</v>
      </c>
      <c r="D57" s="40">
        <f t="shared" si="43"/>
        <v>31.914062499999996</v>
      </c>
      <c r="E57" s="39">
        <v>81.400000000000006</v>
      </c>
      <c r="F57" s="41">
        <f t="shared" si="44"/>
        <v>31.796874999999996</v>
      </c>
      <c r="G57" s="4"/>
      <c r="H57" s="20"/>
      <c r="I57" s="4"/>
      <c r="J57" s="20"/>
      <c r="K57" s="4"/>
      <c r="L57" s="20"/>
      <c r="M57" s="4"/>
      <c r="N57" s="14"/>
      <c r="O57" s="29"/>
      <c r="P57" s="29"/>
      <c r="Q57" s="29"/>
      <c r="R57" s="22"/>
    </row>
    <row r="58" spans="1:18" ht="15" thickBot="1" x14ac:dyDescent="0.35">
      <c r="A58" s="1"/>
      <c r="B58" s="28"/>
      <c r="C58" s="4"/>
      <c r="D58" s="9"/>
      <c r="E58" s="4"/>
      <c r="F58" s="20"/>
      <c r="G58" s="4"/>
      <c r="H58" s="20"/>
      <c r="I58" s="4"/>
      <c r="J58" s="20"/>
      <c r="K58" s="4"/>
      <c r="L58" s="20"/>
      <c r="M58" s="4"/>
      <c r="N58" s="14"/>
      <c r="O58" s="26"/>
      <c r="P58" s="26"/>
      <c r="Q58" s="26"/>
      <c r="R58" s="27"/>
    </row>
    <row r="59" spans="1:18" ht="15" thickBot="1" x14ac:dyDescent="0.35">
      <c r="A59" s="1"/>
      <c r="B59" s="28">
        <v>42436</v>
      </c>
      <c r="C59" s="13">
        <v>79.900000000000006</v>
      </c>
      <c r="D59" s="9">
        <f t="shared" ref="D59:D63" si="48">C59/(1.6*1.6)</f>
        <v>31.210937499999996</v>
      </c>
      <c r="E59" s="13">
        <v>79.099999999999994</v>
      </c>
      <c r="F59" s="20">
        <f t="shared" ref="F59:H64" si="49">E59/(1.6*1.6)</f>
        <v>30.898437499999993</v>
      </c>
      <c r="G59" s="13">
        <v>79.099999999999994</v>
      </c>
      <c r="H59" s="20">
        <f t="shared" si="49"/>
        <v>30.898437499999993</v>
      </c>
      <c r="I59" s="13">
        <v>79.099999999999994</v>
      </c>
      <c r="J59" s="20">
        <f t="shared" ref="J59:J64" si="50">I59/(1.6*1.6)</f>
        <v>30.898437499999993</v>
      </c>
      <c r="K59" s="13">
        <v>79.099999999999994</v>
      </c>
      <c r="L59" s="20">
        <f t="shared" ref="L59:L64" si="51">K59/(1.6*1.6)</f>
        <v>30.898437499999993</v>
      </c>
      <c r="M59" s="13">
        <v>80.5</v>
      </c>
      <c r="N59" s="14">
        <f t="shared" ref="N59:N61" si="52">M59/(1.6*1.6)</f>
        <v>31.445312499999993</v>
      </c>
      <c r="O59" s="14"/>
      <c r="P59" s="14"/>
      <c r="Q59" s="14"/>
      <c r="R59" s="25" t="s">
        <v>20</v>
      </c>
    </row>
    <row r="60" spans="1:18" ht="15" thickBot="1" x14ac:dyDescent="0.35">
      <c r="A60" s="1"/>
      <c r="B60" s="28">
        <v>42437</v>
      </c>
      <c r="C60" s="4">
        <v>79.5</v>
      </c>
      <c r="D60" s="9">
        <f t="shared" si="48"/>
        <v>31.054687499999993</v>
      </c>
      <c r="E60" s="4">
        <v>78.900000000000006</v>
      </c>
      <c r="F60" s="20">
        <f t="shared" si="49"/>
        <v>30.820312499999996</v>
      </c>
      <c r="G60" s="4">
        <v>78.900000000000006</v>
      </c>
      <c r="H60" s="20">
        <f t="shared" si="49"/>
        <v>30.820312499999996</v>
      </c>
      <c r="I60" s="4">
        <v>78.900000000000006</v>
      </c>
      <c r="J60" s="20">
        <f t="shared" si="50"/>
        <v>30.820312499999996</v>
      </c>
      <c r="K60" s="4">
        <v>78.900000000000006</v>
      </c>
      <c r="L60" s="20">
        <f t="shared" si="51"/>
        <v>30.820312499999996</v>
      </c>
      <c r="M60" s="4">
        <v>80.3</v>
      </c>
      <c r="N60" s="14">
        <f t="shared" si="52"/>
        <v>31.367187499999993</v>
      </c>
      <c r="O60" s="23"/>
      <c r="P60" s="23"/>
      <c r="Q60" s="23"/>
      <c r="R60" s="22"/>
    </row>
    <row r="61" spans="1:18" ht="15" thickBot="1" x14ac:dyDescent="0.35">
      <c r="A61" s="1"/>
      <c r="B61" s="28">
        <v>42438</v>
      </c>
      <c r="C61" s="4">
        <v>79.5</v>
      </c>
      <c r="D61" s="9">
        <f t="shared" si="48"/>
        <v>31.054687499999993</v>
      </c>
      <c r="E61" s="4">
        <v>78.8</v>
      </c>
      <c r="F61" s="20">
        <f t="shared" si="49"/>
        <v>30.781249999999993</v>
      </c>
      <c r="G61" s="4">
        <v>78.8</v>
      </c>
      <c r="H61" s="20">
        <f t="shared" si="49"/>
        <v>30.781249999999993</v>
      </c>
      <c r="I61" s="4">
        <v>78.8</v>
      </c>
      <c r="J61" s="20">
        <f t="shared" si="50"/>
        <v>30.781249999999993</v>
      </c>
      <c r="K61" s="4">
        <v>78.8</v>
      </c>
      <c r="L61" s="20">
        <f t="shared" si="51"/>
        <v>30.781249999999993</v>
      </c>
      <c r="M61" s="4">
        <v>80.7</v>
      </c>
      <c r="N61" s="14">
        <f t="shared" si="52"/>
        <v>31.523437499999996</v>
      </c>
      <c r="O61" s="23"/>
      <c r="P61" s="23"/>
      <c r="Q61" s="23"/>
      <c r="R61" s="24"/>
    </row>
    <row r="62" spans="1:18" ht="15" thickBot="1" x14ac:dyDescent="0.35">
      <c r="A62" s="1"/>
      <c r="B62" s="28">
        <v>42439</v>
      </c>
      <c r="C62" s="4">
        <v>79.5</v>
      </c>
      <c r="D62" s="9">
        <f t="shared" si="48"/>
        <v>31.054687499999993</v>
      </c>
      <c r="E62" s="4">
        <v>78.900000000000006</v>
      </c>
      <c r="F62" s="20">
        <f t="shared" si="49"/>
        <v>30.820312499999996</v>
      </c>
      <c r="G62" s="4">
        <v>78.900000000000006</v>
      </c>
      <c r="H62" s="20">
        <f t="shared" si="49"/>
        <v>30.820312499999996</v>
      </c>
      <c r="I62" s="4">
        <v>78.900000000000006</v>
      </c>
      <c r="J62" s="20">
        <f t="shared" si="50"/>
        <v>30.820312499999996</v>
      </c>
      <c r="K62" s="4">
        <v>78.900000000000006</v>
      </c>
      <c r="L62" s="20">
        <f t="shared" si="51"/>
        <v>30.820312499999996</v>
      </c>
      <c r="M62" s="4"/>
      <c r="N62" s="14"/>
      <c r="O62" s="23"/>
      <c r="P62" s="23"/>
      <c r="Q62" s="23"/>
      <c r="R62" s="22"/>
    </row>
    <row r="63" spans="1:18" ht="15" thickBot="1" x14ac:dyDescent="0.35">
      <c r="A63" s="1"/>
      <c r="B63" s="28">
        <v>42440</v>
      </c>
      <c r="C63" s="4">
        <v>79.7</v>
      </c>
      <c r="D63" s="9">
        <f t="shared" si="48"/>
        <v>31.132812499999996</v>
      </c>
      <c r="E63" s="4">
        <v>78.900000000000006</v>
      </c>
      <c r="F63" s="20">
        <f t="shared" si="49"/>
        <v>30.820312499999996</v>
      </c>
      <c r="G63" s="4">
        <v>78.900000000000006</v>
      </c>
      <c r="H63" s="20">
        <f t="shared" si="49"/>
        <v>30.820312499999996</v>
      </c>
      <c r="I63" s="4">
        <v>78.900000000000006</v>
      </c>
      <c r="J63" s="20">
        <f t="shared" si="50"/>
        <v>30.820312499999996</v>
      </c>
      <c r="K63" s="4">
        <v>78.900000000000006</v>
      </c>
      <c r="L63" s="20">
        <f t="shared" si="51"/>
        <v>30.820312499999996</v>
      </c>
      <c r="M63" s="4">
        <v>80.7</v>
      </c>
      <c r="N63" s="14">
        <f t="shared" ref="N63" si="53">M63/(1.6*1.6)</f>
        <v>31.523437499999996</v>
      </c>
      <c r="O63" s="23"/>
      <c r="P63" s="23"/>
      <c r="Q63" s="23"/>
      <c r="R63" s="22"/>
    </row>
    <row r="64" spans="1:18" ht="15" thickBot="1" x14ac:dyDescent="0.35">
      <c r="A64" s="1"/>
      <c r="B64" s="28">
        <v>42441</v>
      </c>
      <c r="C64" s="4"/>
      <c r="D64" s="9"/>
      <c r="E64" s="4">
        <v>78.7</v>
      </c>
      <c r="F64" s="20">
        <f t="shared" si="49"/>
        <v>30.742187499999996</v>
      </c>
      <c r="G64" s="4">
        <v>78.7</v>
      </c>
      <c r="H64" s="20">
        <f t="shared" si="49"/>
        <v>30.742187499999996</v>
      </c>
      <c r="I64" s="4">
        <v>78.7</v>
      </c>
      <c r="J64" s="20">
        <f t="shared" si="50"/>
        <v>30.742187499999996</v>
      </c>
      <c r="K64" s="4">
        <v>78.7</v>
      </c>
      <c r="L64" s="20">
        <f t="shared" si="51"/>
        <v>30.742187499999996</v>
      </c>
      <c r="M64" s="4"/>
      <c r="N64" s="14"/>
      <c r="O64" s="23"/>
      <c r="P64" s="23"/>
      <c r="Q64" s="23"/>
      <c r="R64" s="22"/>
    </row>
    <row r="65" spans="1:19" ht="15" thickBot="1" x14ac:dyDescent="0.35">
      <c r="A65" s="1"/>
      <c r="B65" s="28">
        <v>42442</v>
      </c>
      <c r="C65" s="4"/>
      <c r="D65" s="9"/>
      <c r="E65" s="4"/>
      <c r="F65" s="20"/>
      <c r="G65" s="4"/>
      <c r="H65" s="20"/>
      <c r="I65" s="4"/>
      <c r="J65" s="20"/>
      <c r="K65" s="4"/>
      <c r="L65" s="20"/>
      <c r="M65" s="4"/>
      <c r="N65" s="14"/>
      <c r="O65" s="23"/>
      <c r="P65" s="23"/>
      <c r="Q65" s="23"/>
      <c r="R65" s="22"/>
    </row>
    <row r="66" spans="1:19" ht="15" thickBot="1" x14ac:dyDescent="0.35">
      <c r="A66" s="1"/>
      <c r="B66" s="28">
        <v>42443</v>
      </c>
      <c r="C66" s="13"/>
      <c r="D66" s="9"/>
      <c r="E66" s="13"/>
      <c r="F66" s="20"/>
      <c r="G66" s="13"/>
      <c r="H66" s="20"/>
      <c r="I66" s="13"/>
      <c r="J66" s="20"/>
      <c r="K66" s="13"/>
      <c r="L66" s="20"/>
      <c r="M66" s="13"/>
      <c r="N66" s="14"/>
      <c r="O66" s="23"/>
      <c r="P66" s="23"/>
      <c r="Q66" s="23"/>
      <c r="R66" s="22"/>
    </row>
    <row r="67" spans="1:19" ht="15" thickBot="1" x14ac:dyDescent="0.35">
      <c r="A67" s="1"/>
      <c r="B67" s="28">
        <v>42444</v>
      </c>
      <c r="C67" s="4"/>
      <c r="D67" s="9"/>
      <c r="E67" s="4"/>
      <c r="F67" s="20"/>
      <c r="G67" s="4"/>
      <c r="H67" s="20"/>
      <c r="I67" s="4"/>
      <c r="J67" s="20"/>
      <c r="K67" s="4"/>
      <c r="L67" s="20"/>
      <c r="M67" s="4"/>
      <c r="N67" s="14"/>
      <c r="O67" s="23"/>
      <c r="P67" s="23"/>
      <c r="Q67" s="23"/>
      <c r="R67" s="22"/>
    </row>
    <row r="68" spans="1:19" ht="15" thickBot="1" x14ac:dyDescent="0.35">
      <c r="A68" s="1"/>
      <c r="B68" s="28">
        <v>42445</v>
      </c>
      <c r="C68" s="4">
        <v>79.400000000000006</v>
      </c>
      <c r="D68" s="9">
        <f t="shared" ref="D68:D72" si="54">C68/(1.6*1.6)</f>
        <v>31.015624999999996</v>
      </c>
      <c r="E68" s="4">
        <v>78.8</v>
      </c>
      <c r="F68" s="20">
        <f t="shared" ref="F68:H72" si="55">E68/(1.6*1.6)</f>
        <v>30.781249999999993</v>
      </c>
      <c r="G68" s="4">
        <v>78.8</v>
      </c>
      <c r="H68" s="20">
        <f t="shared" si="55"/>
        <v>30.781249999999993</v>
      </c>
      <c r="I68" s="4">
        <v>78.8</v>
      </c>
      <c r="J68" s="20">
        <f t="shared" ref="J68:J72" si="56">I68/(1.6*1.6)</f>
        <v>30.781249999999993</v>
      </c>
      <c r="K68" s="4">
        <v>78.8</v>
      </c>
      <c r="L68" s="20">
        <f t="shared" ref="L68:L72" si="57">K68/(1.6*1.6)</f>
        <v>30.781249999999993</v>
      </c>
      <c r="M68" s="4">
        <v>79.3</v>
      </c>
      <c r="N68" s="14">
        <f t="shared" ref="N68:N72" si="58">M68/(1.6*1.6)</f>
        <v>30.976562499999993</v>
      </c>
      <c r="O68" s="29"/>
      <c r="P68" s="29"/>
      <c r="Q68" s="29"/>
      <c r="R68" s="22" t="s">
        <v>21</v>
      </c>
    </row>
    <row r="69" spans="1:19" ht="15" thickBot="1" x14ac:dyDescent="0.35">
      <c r="A69" s="1"/>
      <c r="B69" s="28">
        <v>42446</v>
      </c>
      <c r="C69" s="13">
        <v>78.8</v>
      </c>
      <c r="D69" s="9">
        <f t="shared" si="54"/>
        <v>30.781249999999993</v>
      </c>
      <c r="E69" s="13">
        <v>78.400000000000006</v>
      </c>
      <c r="F69" s="20">
        <f t="shared" si="55"/>
        <v>30.624999999999996</v>
      </c>
      <c r="G69" s="13">
        <v>78.400000000000006</v>
      </c>
      <c r="H69" s="20">
        <f t="shared" si="55"/>
        <v>30.624999999999996</v>
      </c>
      <c r="I69" s="13">
        <v>78.400000000000006</v>
      </c>
      <c r="J69" s="20">
        <f t="shared" si="56"/>
        <v>30.624999999999996</v>
      </c>
      <c r="K69" s="13">
        <v>78.400000000000006</v>
      </c>
      <c r="L69" s="20">
        <f t="shared" si="57"/>
        <v>30.624999999999996</v>
      </c>
      <c r="M69" s="13">
        <v>79.3</v>
      </c>
      <c r="N69" s="14">
        <f t="shared" si="58"/>
        <v>30.976562499999993</v>
      </c>
      <c r="O69" s="14"/>
      <c r="P69" s="14"/>
      <c r="Q69" s="14"/>
      <c r="R69" s="25"/>
    </row>
    <row r="70" spans="1:19" ht="15" thickBot="1" x14ac:dyDescent="0.35">
      <c r="A70" s="1"/>
      <c r="B70" s="28">
        <v>42447</v>
      </c>
      <c r="C70" s="4">
        <v>79.099999999999994</v>
      </c>
      <c r="D70" s="9">
        <f t="shared" si="54"/>
        <v>30.898437499999993</v>
      </c>
      <c r="E70" s="4">
        <v>77.900000000000006</v>
      </c>
      <c r="F70" s="20">
        <f t="shared" si="55"/>
        <v>30.429687499999996</v>
      </c>
      <c r="G70" s="4">
        <v>77.900000000000006</v>
      </c>
      <c r="H70" s="20">
        <f t="shared" si="55"/>
        <v>30.429687499999996</v>
      </c>
      <c r="I70" s="4">
        <v>77.900000000000006</v>
      </c>
      <c r="J70" s="20">
        <f t="shared" si="56"/>
        <v>30.429687499999996</v>
      </c>
      <c r="K70" s="4">
        <v>77.900000000000006</v>
      </c>
      <c r="L70" s="20">
        <f t="shared" si="57"/>
        <v>30.429687499999996</v>
      </c>
      <c r="M70" s="4">
        <v>79.3</v>
      </c>
      <c r="N70" s="14">
        <f t="shared" si="58"/>
        <v>30.976562499999993</v>
      </c>
      <c r="O70" s="23"/>
      <c r="P70" s="23"/>
      <c r="Q70" s="23"/>
      <c r="R70" s="22" t="s">
        <v>22</v>
      </c>
    </row>
    <row r="71" spans="1:19" ht="15" thickBot="1" x14ac:dyDescent="0.35">
      <c r="A71" s="1"/>
      <c r="B71" s="28">
        <v>42448</v>
      </c>
      <c r="C71" s="4">
        <v>78.099999999999994</v>
      </c>
      <c r="D71" s="9">
        <f t="shared" si="54"/>
        <v>30.507812499999993</v>
      </c>
      <c r="E71" s="4">
        <v>77.7</v>
      </c>
      <c r="F71" s="20">
        <f t="shared" si="55"/>
        <v>30.351562499999996</v>
      </c>
      <c r="G71" s="4">
        <v>77.7</v>
      </c>
      <c r="H71" s="20">
        <f t="shared" si="55"/>
        <v>30.351562499999996</v>
      </c>
      <c r="I71" s="4">
        <v>77.7</v>
      </c>
      <c r="J71" s="20">
        <f t="shared" si="56"/>
        <v>30.351562499999996</v>
      </c>
      <c r="K71" s="4">
        <v>77.7</v>
      </c>
      <c r="L71" s="20">
        <f t="shared" si="57"/>
        <v>30.351562499999996</v>
      </c>
      <c r="M71" s="4"/>
      <c r="N71" s="14">
        <f t="shared" si="58"/>
        <v>0</v>
      </c>
      <c r="O71" s="23"/>
      <c r="P71" s="23"/>
      <c r="Q71" s="23"/>
      <c r="R71" s="24"/>
    </row>
    <row r="72" spans="1:19" x14ac:dyDescent="0.3">
      <c r="A72" s="1"/>
      <c r="B72" s="28">
        <v>42460</v>
      </c>
      <c r="C72" s="4">
        <v>79.2</v>
      </c>
      <c r="D72" s="9">
        <f t="shared" si="54"/>
        <v>30.937499999999996</v>
      </c>
      <c r="E72" s="4">
        <v>78.599999999999994</v>
      </c>
      <c r="F72" s="20">
        <f t="shared" si="55"/>
        <v>30.703124999999993</v>
      </c>
      <c r="G72" s="4">
        <v>78.599999999999994</v>
      </c>
      <c r="H72" s="20">
        <f t="shared" si="55"/>
        <v>30.703124999999993</v>
      </c>
      <c r="I72" s="4">
        <v>78.599999999999994</v>
      </c>
      <c r="J72" s="20">
        <f t="shared" si="56"/>
        <v>30.703124999999993</v>
      </c>
      <c r="K72" s="4">
        <v>78.599999999999994</v>
      </c>
      <c r="L72" s="20">
        <f t="shared" si="57"/>
        <v>30.703124999999993</v>
      </c>
      <c r="M72" s="4">
        <v>80.3</v>
      </c>
      <c r="N72" s="14">
        <f t="shared" si="58"/>
        <v>31.367187499999993</v>
      </c>
      <c r="O72" s="23"/>
      <c r="P72" s="23"/>
      <c r="Q72" s="23"/>
      <c r="R72" s="22" t="s">
        <v>23</v>
      </c>
    </row>
    <row r="73" spans="1:19" ht="15" thickBot="1" x14ac:dyDescent="0.3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9" ht="58.2" thickBot="1" x14ac:dyDescent="0.35">
      <c r="A74" s="1"/>
      <c r="B74" s="30" t="s">
        <v>0</v>
      </c>
      <c r="C74" s="31" t="s">
        <v>5</v>
      </c>
      <c r="D74" s="7" t="s">
        <v>6</v>
      </c>
      <c r="E74" s="31" t="s">
        <v>24</v>
      </c>
      <c r="F74" s="7" t="s">
        <v>4</v>
      </c>
      <c r="G74" s="31" t="s">
        <v>25</v>
      </c>
      <c r="H74" s="7" t="s">
        <v>4</v>
      </c>
      <c r="I74" s="31" t="s">
        <v>26</v>
      </c>
      <c r="J74" s="7" t="s">
        <v>4</v>
      </c>
      <c r="K74" s="31" t="s">
        <v>27</v>
      </c>
      <c r="L74" s="7" t="s">
        <v>4</v>
      </c>
      <c r="M74" s="32" t="s">
        <v>1</v>
      </c>
      <c r="N74" s="8" t="s">
        <v>2</v>
      </c>
      <c r="O74" s="8" t="s">
        <v>11</v>
      </c>
      <c r="P74" s="8" t="s">
        <v>12</v>
      </c>
      <c r="Q74" s="8" t="s">
        <v>13</v>
      </c>
      <c r="R74" s="8" t="s">
        <v>7</v>
      </c>
    </row>
    <row r="75" spans="1:19" x14ac:dyDescent="0.3">
      <c r="A75" s="1"/>
      <c r="B75" s="28">
        <v>42814</v>
      </c>
      <c r="C75" s="4">
        <v>82.3</v>
      </c>
      <c r="D75" s="9">
        <f t="shared" ref="D75" si="59">C75/(1.6*1.6)</f>
        <v>32.148437499999993</v>
      </c>
      <c r="E75" s="4">
        <v>81.8</v>
      </c>
      <c r="F75" s="20">
        <f t="shared" ref="F75" si="60">E75/(1.6*1.6)</f>
        <v>31.953124999999993</v>
      </c>
      <c r="G75" s="4">
        <v>0</v>
      </c>
      <c r="H75" s="20">
        <f t="shared" ref="H75" si="61">G75/(1.6*1.6)</f>
        <v>0</v>
      </c>
      <c r="I75" s="4">
        <v>0</v>
      </c>
      <c r="J75" s="20">
        <f t="shared" ref="J75" si="62">I75/(1.6*1.6)</f>
        <v>0</v>
      </c>
      <c r="K75" s="4">
        <v>0</v>
      </c>
      <c r="L75" s="20">
        <f t="shared" ref="L75" si="63">K75/(1.6*1.6)</f>
        <v>0</v>
      </c>
      <c r="M75" s="4">
        <v>0</v>
      </c>
      <c r="N75" s="14">
        <f t="shared" ref="N75" si="64">M75/(1.6*1.6)</f>
        <v>0</v>
      </c>
      <c r="O75" s="23"/>
      <c r="P75" s="23"/>
      <c r="Q75" s="23"/>
      <c r="R75" s="22" t="s">
        <v>29</v>
      </c>
    </row>
    <row r="76" spans="1:19" ht="15" thickBot="1" x14ac:dyDescent="0.3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9" ht="58.2" thickBot="1" x14ac:dyDescent="0.35">
      <c r="A77" s="1"/>
      <c r="B77" s="30" t="s">
        <v>0</v>
      </c>
      <c r="C77" s="31" t="s">
        <v>5</v>
      </c>
      <c r="D77" s="7" t="s">
        <v>6</v>
      </c>
      <c r="E77" s="31" t="s">
        <v>24</v>
      </c>
      <c r="F77" s="7" t="s">
        <v>4</v>
      </c>
      <c r="G77" s="31" t="s">
        <v>25</v>
      </c>
      <c r="H77" s="7" t="s">
        <v>4</v>
      </c>
      <c r="I77" s="31" t="s">
        <v>26</v>
      </c>
      <c r="J77" s="7" t="s">
        <v>4</v>
      </c>
      <c r="K77" s="31" t="s">
        <v>27</v>
      </c>
      <c r="L77" s="7" t="s">
        <v>4</v>
      </c>
      <c r="M77" s="32" t="s">
        <v>1</v>
      </c>
      <c r="N77" s="8" t="s">
        <v>2</v>
      </c>
      <c r="O77" s="8" t="s">
        <v>11</v>
      </c>
      <c r="P77" s="8" t="s">
        <v>12</v>
      </c>
      <c r="Q77" s="8" t="s">
        <v>13</v>
      </c>
      <c r="R77" s="8" t="s">
        <v>7</v>
      </c>
    </row>
    <row r="78" spans="1:19" ht="15" thickBot="1" x14ac:dyDescent="0.35">
      <c r="A78" s="1"/>
      <c r="B78" s="28">
        <v>42988</v>
      </c>
      <c r="C78" s="4">
        <v>81.400000000000006</v>
      </c>
      <c r="D78" s="9">
        <f t="shared" ref="D78" si="65">C78/(1.6*1.6)</f>
        <v>31.796874999999996</v>
      </c>
      <c r="E78" s="4">
        <v>80.400000000000006</v>
      </c>
      <c r="F78" s="20">
        <f t="shared" ref="F78" si="66">E78/(1.6*1.6)</f>
        <v>31.406249999999996</v>
      </c>
      <c r="G78" s="4">
        <v>82.1</v>
      </c>
      <c r="H78" s="20">
        <f t="shared" ref="H78" si="67">G78/(1.6*1.6)</f>
        <v>32.070312499999993</v>
      </c>
      <c r="I78" s="4">
        <v>0</v>
      </c>
      <c r="J78" s="20">
        <f t="shared" ref="J78" si="68">I78/(1.6*1.6)</f>
        <v>0</v>
      </c>
      <c r="K78" s="4">
        <v>0</v>
      </c>
      <c r="L78" s="20">
        <f t="shared" ref="L78" si="69">K78/(1.6*1.6)</f>
        <v>0</v>
      </c>
      <c r="M78" s="4">
        <v>82.4</v>
      </c>
      <c r="N78" s="14">
        <f t="shared" ref="N78" si="70">M78/(1.6*1.6)</f>
        <v>32.187499999999993</v>
      </c>
      <c r="O78" s="42"/>
      <c r="P78" s="43"/>
      <c r="Q78" s="43"/>
      <c r="R78" s="43" t="s">
        <v>29</v>
      </c>
      <c r="S78" s="44"/>
    </row>
    <row r="79" spans="1:19" ht="15" thickBot="1" x14ac:dyDescent="0.35">
      <c r="A79" s="1"/>
      <c r="B79" s="28">
        <v>42994</v>
      </c>
      <c r="C79" s="4">
        <v>80.7</v>
      </c>
      <c r="D79" s="9">
        <f t="shared" ref="D79" si="71">C79/(1.6*1.6)</f>
        <v>31.523437499999996</v>
      </c>
      <c r="E79" s="4">
        <v>79.8</v>
      </c>
      <c r="F79" s="20">
        <f t="shared" ref="F79" si="72">E79/(1.6*1.6)</f>
        <v>31.171874999999993</v>
      </c>
      <c r="G79" s="4">
        <v>80.099999999999994</v>
      </c>
      <c r="H79" s="20">
        <f t="shared" ref="H79" si="73">G79/(1.6*1.6)</f>
        <v>31.289062499999993</v>
      </c>
      <c r="I79" s="4">
        <v>0</v>
      </c>
      <c r="J79" s="20">
        <f t="shared" ref="J79" si="74">I79/(1.6*1.6)</f>
        <v>0</v>
      </c>
      <c r="K79" s="4">
        <v>0</v>
      </c>
      <c r="L79" s="20">
        <f t="shared" ref="L79" si="75">K79/(1.6*1.6)</f>
        <v>0</v>
      </c>
      <c r="M79" s="4">
        <v>79.8</v>
      </c>
      <c r="N79" s="14">
        <f t="shared" ref="N79" si="76">M79/(1.6*1.6)</f>
        <v>31.171874999999993</v>
      </c>
      <c r="O79" s="42"/>
      <c r="P79" s="96" t="s">
        <v>30</v>
      </c>
      <c r="Q79" s="97"/>
      <c r="R79" s="97"/>
      <c r="S79" s="98"/>
    </row>
    <row r="80" spans="1:19" ht="15" thickBot="1" x14ac:dyDescent="0.35">
      <c r="A80" s="1"/>
      <c r="B80" s="28">
        <v>42995</v>
      </c>
      <c r="C80" s="4">
        <v>80.099999999999994</v>
      </c>
      <c r="D80" s="9">
        <f t="shared" ref="D80" si="77">C80/(1.6*1.6)</f>
        <v>31.289062499999993</v>
      </c>
      <c r="E80" s="4">
        <v>79</v>
      </c>
      <c r="F80" s="20">
        <f t="shared" ref="F80" si="78">E80/(1.6*1.6)</f>
        <v>30.859374999999993</v>
      </c>
      <c r="G80" s="4">
        <v>81.099999999999994</v>
      </c>
      <c r="H80" s="20">
        <f t="shared" ref="H80" si="79">G80/(1.6*1.6)</f>
        <v>31.679687499999993</v>
      </c>
      <c r="I80" s="4">
        <v>0</v>
      </c>
      <c r="J80" s="20">
        <f t="shared" ref="J80" si="80">I80/(1.6*1.6)</f>
        <v>0</v>
      </c>
      <c r="K80" s="4">
        <v>0</v>
      </c>
      <c r="L80" s="20">
        <f t="shared" ref="L80" si="81">K80/(1.6*1.6)</f>
        <v>0</v>
      </c>
      <c r="M80" s="4"/>
      <c r="N80" s="14">
        <f t="shared" ref="N80" si="82">M80/(1.6*1.6)</f>
        <v>0</v>
      </c>
      <c r="O80" s="42"/>
      <c r="P80" s="43"/>
      <c r="Q80" s="43"/>
      <c r="R80" s="43" t="s">
        <v>29</v>
      </c>
      <c r="S80" s="44"/>
    </row>
    <row r="81" spans="1:24" ht="15" thickBot="1" x14ac:dyDescent="0.35">
      <c r="A81" s="1"/>
      <c r="B81" s="28">
        <v>42998</v>
      </c>
      <c r="C81" s="4">
        <v>80.3</v>
      </c>
      <c r="D81" s="9">
        <f t="shared" ref="D81" si="83">C81/(1.6*1.6)</f>
        <v>31.367187499999993</v>
      </c>
      <c r="E81" s="4">
        <v>80</v>
      </c>
      <c r="F81" s="20">
        <f t="shared" ref="F81" si="84">E81/(1.6*1.6)</f>
        <v>31.249999999999993</v>
      </c>
      <c r="G81" s="4">
        <v>81.400000000000006</v>
      </c>
      <c r="H81" s="20">
        <f t="shared" ref="H81" si="85">G81/(1.6*1.6)</f>
        <v>31.796874999999996</v>
      </c>
      <c r="I81" s="4">
        <v>0</v>
      </c>
      <c r="J81" s="20">
        <f t="shared" ref="J81" si="86">I81/(1.6*1.6)</f>
        <v>0</v>
      </c>
      <c r="K81" s="4">
        <v>0</v>
      </c>
      <c r="L81" s="20">
        <f t="shared" ref="L81" si="87">K81/(1.6*1.6)</f>
        <v>0</v>
      </c>
      <c r="M81" s="4"/>
      <c r="N81" s="14">
        <f t="shared" ref="N81" si="88">M81/(1.6*1.6)</f>
        <v>0</v>
      </c>
      <c r="O81" s="42"/>
      <c r="P81" s="43"/>
      <c r="Q81" s="43"/>
      <c r="R81" s="43" t="s">
        <v>29</v>
      </c>
      <c r="S81" s="44"/>
    </row>
    <row r="82" spans="1:24" ht="15" thickBot="1" x14ac:dyDescent="0.3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24" ht="58.2" thickBot="1" x14ac:dyDescent="0.35">
      <c r="A83" s="1"/>
      <c r="B83" s="30" t="s">
        <v>0</v>
      </c>
      <c r="C83" s="31" t="s">
        <v>5</v>
      </c>
      <c r="D83" s="7" t="s">
        <v>6</v>
      </c>
      <c r="E83" s="31" t="s">
        <v>24</v>
      </c>
      <c r="F83" s="7" t="s">
        <v>4</v>
      </c>
      <c r="G83" s="31" t="s">
        <v>25</v>
      </c>
      <c r="H83" s="7" t="s">
        <v>4</v>
      </c>
      <c r="I83" s="31" t="s">
        <v>26</v>
      </c>
      <c r="J83" s="7" t="s">
        <v>4</v>
      </c>
      <c r="K83" s="31" t="s">
        <v>27</v>
      </c>
      <c r="L83" s="7" t="s">
        <v>4</v>
      </c>
      <c r="M83" s="32" t="s">
        <v>1</v>
      </c>
      <c r="N83" s="8" t="s">
        <v>2</v>
      </c>
      <c r="O83" s="8" t="s">
        <v>11</v>
      </c>
      <c r="P83" s="8" t="s">
        <v>12</v>
      </c>
      <c r="Q83" s="8" t="s">
        <v>13</v>
      </c>
      <c r="R83" s="8" t="s">
        <v>7</v>
      </c>
    </row>
    <row r="84" spans="1:24" ht="15" thickBot="1" x14ac:dyDescent="0.35">
      <c r="A84" s="1"/>
      <c r="B84" s="28">
        <v>43741</v>
      </c>
      <c r="C84" s="4"/>
      <c r="D84" s="9">
        <f t="shared" ref="D84:D87" si="89">C84/(1.6*1.6)</f>
        <v>0</v>
      </c>
      <c r="E84" s="4"/>
      <c r="F84" s="20">
        <f t="shared" ref="F84:F87" si="90">E84/(1.6*1.6)</f>
        <v>0</v>
      </c>
      <c r="G84" s="4"/>
      <c r="H84" s="20">
        <f t="shared" ref="H84:H87" si="91">G84/(1.6*1.6)</f>
        <v>0</v>
      </c>
      <c r="I84" s="4">
        <v>0</v>
      </c>
      <c r="J84" s="20">
        <f t="shared" ref="J84:J87" si="92">I84/(1.6*1.6)</f>
        <v>0</v>
      </c>
      <c r="K84" s="4">
        <v>0</v>
      </c>
      <c r="L84" s="20">
        <f t="shared" ref="L84:L87" si="93">K84/(1.6*1.6)</f>
        <v>0</v>
      </c>
      <c r="M84" s="4">
        <v>83.9</v>
      </c>
      <c r="N84" s="14">
        <f t="shared" ref="N84:N87" si="94">M84/(1.6*1.6)</f>
        <v>32.773437499999993</v>
      </c>
      <c r="O84" s="42"/>
      <c r="P84" s="43"/>
      <c r="Q84" s="43"/>
      <c r="R84" s="43" t="s">
        <v>29</v>
      </c>
      <c r="S84" s="44"/>
    </row>
    <row r="85" spans="1:24" ht="15" thickBot="1" x14ac:dyDescent="0.35">
      <c r="A85" s="1"/>
      <c r="B85" s="28">
        <f>B84+1</f>
        <v>43742</v>
      </c>
      <c r="C85" s="4">
        <v>82.9</v>
      </c>
      <c r="D85" s="9">
        <f t="shared" si="89"/>
        <v>32.382812499999993</v>
      </c>
      <c r="E85" s="4"/>
      <c r="F85" s="20">
        <f t="shared" si="90"/>
        <v>0</v>
      </c>
      <c r="G85" s="4"/>
      <c r="H85" s="20">
        <f t="shared" si="91"/>
        <v>0</v>
      </c>
      <c r="I85" s="4">
        <v>0</v>
      </c>
      <c r="J85" s="20">
        <f t="shared" si="92"/>
        <v>0</v>
      </c>
      <c r="K85" s="4">
        <v>0</v>
      </c>
      <c r="L85" s="20">
        <f t="shared" si="93"/>
        <v>0</v>
      </c>
      <c r="M85" s="4"/>
      <c r="N85" s="14">
        <f t="shared" si="94"/>
        <v>0</v>
      </c>
      <c r="O85" s="42"/>
      <c r="P85" s="96"/>
      <c r="Q85" s="97"/>
      <c r="R85" s="97"/>
      <c r="S85" s="98"/>
    </row>
    <row r="86" spans="1:24" ht="15" thickBot="1" x14ac:dyDescent="0.35">
      <c r="A86" s="1"/>
      <c r="B86" s="28">
        <f t="shared" ref="B86:B87" si="95">B85+1</f>
        <v>43743</v>
      </c>
      <c r="C86" s="4"/>
      <c r="D86" s="9">
        <f t="shared" si="89"/>
        <v>0</v>
      </c>
      <c r="E86" s="4"/>
      <c r="F86" s="20">
        <f t="shared" si="90"/>
        <v>0</v>
      </c>
      <c r="G86" s="4"/>
      <c r="H86" s="20">
        <f t="shared" si="91"/>
        <v>0</v>
      </c>
      <c r="I86" s="4">
        <v>0</v>
      </c>
      <c r="J86" s="20">
        <f t="shared" si="92"/>
        <v>0</v>
      </c>
      <c r="K86" s="4">
        <v>0</v>
      </c>
      <c r="L86" s="20">
        <f t="shared" si="93"/>
        <v>0</v>
      </c>
      <c r="M86" s="4"/>
      <c r="N86" s="14">
        <f t="shared" si="94"/>
        <v>0</v>
      </c>
      <c r="O86" s="42"/>
      <c r="P86" s="43"/>
      <c r="Q86" s="43"/>
      <c r="R86" s="43"/>
      <c r="S86" s="44"/>
    </row>
    <row r="87" spans="1:24" ht="15" thickBot="1" x14ac:dyDescent="0.35">
      <c r="A87" s="1"/>
      <c r="B87" s="28">
        <f t="shared" si="95"/>
        <v>43744</v>
      </c>
      <c r="C87" s="4"/>
      <c r="D87" s="9">
        <f t="shared" si="89"/>
        <v>0</v>
      </c>
      <c r="E87" s="4"/>
      <c r="F87" s="20">
        <f t="shared" si="90"/>
        <v>0</v>
      </c>
      <c r="G87" s="4"/>
      <c r="H87" s="20">
        <f t="shared" si="91"/>
        <v>0</v>
      </c>
      <c r="I87" s="4">
        <v>0</v>
      </c>
      <c r="J87" s="20">
        <f t="shared" si="92"/>
        <v>0</v>
      </c>
      <c r="K87" s="4">
        <v>0</v>
      </c>
      <c r="L87" s="20">
        <f t="shared" si="93"/>
        <v>0</v>
      </c>
      <c r="M87" s="4"/>
      <c r="N87" s="14">
        <f t="shared" si="94"/>
        <v>0</v>
      </c>
      <c r="O87" s="42"/>
      <c r="P87" s="43"/>
      <c r="Q87" s="43"/>
      <c r="R87" s="43"/>
      <c r="S87" s="44"/>
    </row>
    <row r="88" spans="1:24" ht="15" thickBot="1" x14ac:dyDescent="0.3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24" ht="75" customHeight="1" thickBot="1" x14ac:dyDescent="0.35">
      <c r="A89" s="1"/>
      <c r="B89" s="30" t="s">
        <v>0</v>
      </c>
      <c r="C89" s="31" t="s">
        <v>5</v>
      </c>
      <c r="D89" s="7" t="s">
        <v>6</v>
      </c>
      <c r="E89" s="31" t="s">
        <v>24</v>
      </c>
      <c r="F89" s="7" t="s">
        <v>4</v>
      </c>
      <c r="G89" s="31" t="s">
        <v>25</v>
      </c>
      <c r="H89" s="7" t="s">
        <v>4</v>
      </c>
      <c r="I89" s="31" t="s">
        <v>26</v>
      </c>
      <c r="J89" s="7" t="s">
        <v>4</v>
      </c>
      <c r="K89" s="31" t="s">
        <v>27</v>
      </c>
      <c r="L89" s="7" t="s">
        <v>4</v>
      </c>
      <c r="M89" s="32" t="s">
        <v>1</v>
      </c>
      <c r="N89" s="8" t="s">
        <v>2</v>
      </c>
      <c r="O89" s="65" t="s">
        <v>40</v>
      </c>
      <c r="P89" s="45" t="s">
        <v>31</v>
      </c>
      <c r="Q89" s="45" t="s">
        <v>32</v>
      </c>
      <c r="R89" s="45" t="s">
        <v>33</v>
      </c>
      <c r="S89" s="45" t="s">
        <v>7</v>
      </c>
      <c r="T89" s="53" t="s">
        <v>36</v>
      </c>
      <c r="U89" s="51" t="s">
        <v>37</v>
      </c>
      <c r="W89" s="31" t="s">
        <v>24</v>
      </c>
      <c r="X89" s="45" t="s">
        <v>7</v>
      </c>
    </row>
    <row r="90" spans="1:24" ht="15" thickBot="1" x14ac:dyDescent="0.35">
      <c r="A90" s="1"/>
      <c r="B90" s="47">
        <v>43796</v>
      </c>
      <c r="C90" s="48">
        <v>83.2</v>
      </c>
      <c r="D90" s="49">
        <f t="shared" ref="D90:D101" si="96">C90/(1.6*1.6)</f>
        <v>32.499999999999993</v>
      </c>
      <c r="E90" s="48">
        <v>82.7</v>
      </c>
      <c r="F90" s="49">
        <f t="shared" ref="F90:F101" si="97">E90/(1.6*1.6)</f>
        <v>32.304687499999993</v>
      </c>
      <c r="G90" s="48">
        <v>84.3</v>
      </c>
      <c r="H90" s="49">
        <f t="shared" ref="H90:H101" si="98">G90/(1.6*1.6)</f>
        <v>32.929687499999993</v>
      </c>
      <c r="I90" s="48">
        <v>83.9</v>
      </c>
      <c r="J90" s="49">
        <f t="shared" ref="J90:J101" si="99">I90/(1.6*1.6)</f>
        <v>32.773437499999993</v>
      </c>
      <c r="K90" s="48">
        <v>84.3</v>
      </c>
      <c r="L90" s="49">
        <f t="shared" ref="L90:L101" si="100">K90/(1.6*1.6)</f>
        <v>32.929687499999993</v>
      </c>
      <c r="M90" s="48">
        <v>84.5</v>
      </c>
      <c r="N90" s="66">
        <f t="shared" ref="N90:N110" si="101">M90/(1.6*1.6)</f>
        <v>33.007812499999993</v>
      </c>
      <c r="O90" s="70">
        <f>(M90+K90+I90+G90+E90+C90)/6</f>
        <v>83.816666666666663</v>
      </c>
      <c r="P90" s="54">
        <v>104</v>
      </c>
      <c r="Q90" s="50">
        <v>102</v>
      </c>
      <c r="R90" s="50">
        <v>98</v>
      </c>
      <c r="S90" s="43" t="s">
        <v>34</v>
      </c>
      <c r="T90" s="46">
        <f>1.2*F90+0.23*48-10.8-5.4</f>
        <v>33.605624999999996</v>
      </c>
      <c r="U90" s="52">
        <v>48</v>
      </c>
      <c r="W90" s="48">
        <v>82.7</v>
      </c>
      <c r="X90" s="43" t="s">
        <v>34</v>
      </c>
    </row>
    <row r="91" spans="1:24" ht="15" thickBot="1" x14ac:dyDescent="0.35">
      <c r="A91" s="1"/>
      <c r="B91" s="47">
        <f>B90+1</f>
        <v>43797</v>
      </c>
      <c r="C91" s="48">
        <v>83.1</v>
      </c>
      <c r="D91" s="49">
        <f t="shared" si="96"/>
        <v>32.460937499999993</v>
      </c>
      <c r="E91" s="48">
        <v>82.5</v>
      </c>
      <c r="F91" s="49">
        <f t="shared" si="97"/>
        <v>32.226562499999993</v>
      </c>
      <c r="G91" s="48">
        <v>83.6</v>
      </c>
      <c r="H91" s="49">
        <f t="shared" si="98"/>
        <v>32.656249999999993</v>
      </c>
      <c r="I91" s="48">
        <v>83.6</v>
      </c>
      <c r="J91" s="49">
        <f t="shared" si="99"/>
        <v>32.656249999999993</v>
      </c>
      <c r="K91" s="48">
        <v>84.2</v>
      </c>
      <c r="L91" s="49">
        <f t="shared" si="100"/>
        <v>32.890624999999993</v>
      </c>
      <c r="M91" s="48">
        <v>84.2</v>
      </c>
      <c r="N91" s="66">
        <f t="shared" si="101"/>
        <v>32.890624999999993</v>
      </c>
      <c r="O91" s="71">
        <f t="shared" ref="O91:O110" si="102">(M91+K91+I91+G91+E91+C91)/6</f>
        <v>83.533333333333346</v>
      </c>
      <c r="P91" s="54">
        <v>98</v>
      </c>
      <c r="Q91" s="50">
        <v>96</v>
      </c>
      <c r="R91" s="50">
        <v>92</v>
      </c>
      <c r="S91" s="43" t="s">
        <v>38</v>
      </c>
      <c r="T91" s="46">
        <f>1.2*F91+0.23*48-10.8-5.4</f>
        <v>33.511874999999996</v>
      </c>
      <c r="W91" s="48">
        <v>82.5</v>
      </c>
      <c r="X91" s="43" t="s">
        <v>38</v>
      </c>
    </row>
    <row r="92" spans="1:24" ht="15" thickBot="1" x14ac:dyDescent="0.35">
      <c r="A92" s="75"/>
      <c r="B92" s="74">
        <f>B91+1</f>
        <v>43798</v>
      </c>
      <c r="C92" s="48">
        <v>83</v>
      </c>
      <c r="D92" s="49">
        <f t="shared" ref="D92:D95" si="103">C92/(1.6*1.6)</f>
        <v>32.421874999999993</v>
      </c>
      <c r="E92" s="48">
        <v>82</v>
      </c>
      <c r="F92" s="49">
        <f t="shared" ref="F92:F95" si="104">E92/(1.6*1.6)</f>
        <v>32.031249999999993</v>
      </c>
      <c r="G92" s="48">
        <v>83.2</v>
      </c>
      <c r="H92" s="49">
        <f t="shared" ref="H92:H95" si="105">G92/(1.6*1.6)</f>
        <v>32.499999999999993</v>
      </c>
      <c r="I92" s="48">
        <v>82.9</v>
      </c>
      <c r="J92" s="49">
        <f t="shared" ref="J92:J95" si="106">I92/(1.6*1.6)</f>
        <v>32.382812499999993</v>
      </c>
      <c r="K92" s="48">
        <v>83.7</v>
      </c>
      <c r="L92" s="49">
        <f t="shared" ref="L92:L95" si="107">K92/(1.6*1.6)</f>
        <v>32.695312499999993</v>
      </c>
      <c r="M92" s="48">
        <v>83.5</v>
      </c>
      <c r="N92" s="66">
        <f t="shared" si="101"/>
        <v>32.617187499999993</v>
      </c>
      <c r="O92" s="71">
        <f t="shared" si="102"/>
        <v>83.05</v>
      </c>
      <c r="P92" s="54">
        <v>93</v>
      </c>
      <c r="Q92" s="50">
        <v>91</v>
      </c>
      <c r="R92" s="50">
        <v>87</v>
      </c>
      <c r="S92" s="43" t="s">
        <v>35</v>
      </c>
      <c r="T92" s="46">
        <f>1.2*F92+0.23*48-10.8-5.4</f>
        <v>33.277499999999996</v>
      </c>
      <c r="W92" s="48">
        <v>82</v>
      </c>
      <c r="X92" s="43" t="s">
        <v>35</v>
      </c>
    </row>
    <row r="93" spans="1:24" ht="15" thickBot="1" x14ac:dyDescent="0.35">
      <c r="A93" s="1"/>
      <c r="B93" s="47">
        <f t="shared" ref="B93:B110" si="108">B92+1</f>
        <v>43799</v>
      </c>
      <c r="C93" s="48">
        <f>C92-0.5</f>
        <v>82.5</v>
      </c>
      <c r="D93" s="49">
        <f t="shared" si="103"/>
        <v>32.226562499999993</v>
      </c>
      <c r="E93" s="48">
        <v>82</v>
      </c>
      <c r="F93" s="49">
        <f t="shared" si="104"/>
        <v>32.031249999999993</v>
      </c>
      <c r="G93" s="48">
        <v>83.3</v>
      </c>
      <c r="H93" s="49">
        <f t="shared" si="105"/>
        <v>32.539062499999993</v>
      </c>
      <c r="I93" s="48">
        <v>82.9</v>
      </c>
      <c r="J93" s="49">
        <f t="shared" si="106"/>
        <v>32.382812499999993</v>
      </c>
      <c r="K93" s="48">
        <v>83.9</v>
      </c>
      <c r="L93" s="49">
        <f t="shared" si="107"/>
        <v>32.773437499999993</v>
      </c>
      <c r="M93" s="48">
        <v>83.7</v>
      </c>
      <c r="N93" s="66">
        <f t="shared" si="101"/>
        <v>32.695312499999993</v>
      </c>
      <c r="O93" s="71">
        <f t="shared" si="102"/>
        <v>83.05</v>
      </c>
      <c r="P93" s="54">
        <v>93</v>
      </c>
      <c r="Q93" s="50">
        <v>91</v>
      </c>
      <c r="R93" s="50">
        <v>87</v>
      </c>
      <c r="S93" s="43" t="s">
        <v>39</v>
      </c>
      <c r="T93" s="46">
        <f t="shared" ref="T93:T110" si="109">1.2*F93+0.23*48-10.8-5.4</f>
        <v>33.277499999999996</v>
      </c>
      <c r="W93" s="48">
        <v>82</v>
      </c>
      <c r="X93" s="43" t="s">
        <v>39</v>
      </c>
    </row>
    <row r="94" spans="1:24" ht="15" thickBot="1" x14ac:dyDescent="0.35">
      <c r="A94" s="1"/>
      <c r="B94" s="47">
        <f t="shared" si="108"/>
        <v>43800</v>
      </c>
      <c r="C94" s="48">
        <f>C93+0.2</f>
        <v>82.7</v>
      </c>
      <c r="D94" s="49">
        <f t="shared" si="103"/>
        <v>32.304687499999993</v>
      </c>
      <c r="E94" s="48">
        <v>81.7</v>
      </c>
      <c r="F94" s="49">
        <f t="shared" si="104"/>
        <v>31.914062499999996</v>
      </c>
      <c r="G94" s="48">
        <v>83.4</v>
      </c>
      <c r="H94" s="49">
        <f t="shared" si="105"/>
        <v>32.578124999999993</v>
      </c>
      <c r="I94" s="48">
        <v>83.1</v>
      </c>
      <c r="J94" s="49">
        <f t="shared" si="106"/>
        <v>32.460937499999993</v>
      </c>
      <c r="K94" s="48">
        <v>83.1</v>
      </c>
      <c r="L94" s="49">
        <f t="shared" si="107"/>
        <v>32.460937499999993</v>
      </c>
      <c r="M94" s="48">
        <v>83.1</v>
      </c>
      <c r="N94" s="66">
        <f t="shared" si="101"/>
        <v>32.460937499999993</v>
      </c>
      <c r="O94" s="71">
        <f t="shared" si="102"/>
        <v>82.85</v>
      </c>
      <c r="P94" s="54"/>
      <c r="Q94" s="50"/>
      <c r="R94" s="50"/>
      <c r="S94" s="43" t="s">
        <v>35</v>
      </c>
      <c r="T94" s="46">
        <f t="shared" si="109"/>
        <v>33.136874999999996</v>
      </c>
      <c r="W94" s="48">
        <v>81.7</v>
      </c>
      <c r="X94" s="43" t="s">
        <v>35</v>
      </c>
    </row>
    <row r="95" spans="1:24" ht="15" thickBot="1" x14ac:dyDescent="0.35">
      <c r="A95" s="1"/>
      <c r="B95" s="47">
        <f t="shared" si="108"/>
        <v>43801</v>
      </c>
      <c r="C95" s="48">
        <v>82.3</v>
      </c>
      <c r="D95" s="49">
        <f t="shared" si="103"/>
        <v>32.148437499999993</v>
      </c>
      <c r="E95" s="48">
        <v>82</v>
      </c>
      <c r="F95" s="49">
        <f t="shared" si="104"/>
        <v>32.031249999999993</v>
      </c>
      <c r="G95" s="48">
        <f>G94-0.3</f>
        <v>83.100000000000009</v>
      </c>
      <c r="H95" s="49">
        <f t="shared" si="105"/>
        <v>32.4609375</v>
      </c>
      <c r="I95" s="48">
        <f t="shared" ref="I95:I105" si="110">I94-0.3</f>
        <v>82.8</v>
      </c>
      <c r="J95" s="49">
        <f t="shared" si="106"/>
        <v>32.343749999999993</v>
      </c>
      <c r="K95" s="48">
        <f t="shared" ref="K95:K108" si="111">K94-0.3</f>
        <v>82.8</v>
      </c>
      <c r="L95" s="49">
        <f t="shared" si="107"/>
        <v>32.343749999999993</v>
      </c>
      <c r="M95" s="48">
        <f t="shared" ref="M95:M105" si="112">M94-0.3</f>
        <v>82.8</v>
      </c>
      <c r="N95" s="66">
        <f t="shared" si="101"/>
        <v>32.343749999999993</v>
      </c>
      <c r="O95" s="71">
        <f t="shared" si="102"/>
        <v>82.63333333333334</v>
      </c>
      <c r="P95" s="54"/>
      <c r="Q95" s="50"/>
      <c r="R95" s="50"/>
      <c r="S95" s="43" t="s">
        <v>41</v>
      </c>
      <c r="T95" s="46">
        <f t="shared" si="109"/>
        <v>33.277499999999996</v>
      </c>
      <c r="W95" s="48">
        <v>82</v>
      </c>
      <c r="X95" s="43" t="s">
        <v>41</v>
      </c>
    </row>
    <row r="96" spans="1:24" ht="15" thickBot="1" x14ac:dyDescent="0.35">
      <c r="A96" s="1"/>
      <c r="B96" s="47">
        <f t="shared" si="108"/>
        <v>43802</v>
      </c>
      <c r="C96" s="48">
        <f t="shared" ref="C96:C105" si="113">C95-0.3</f>
        <v>82</v>
      </c>
      <c r="D96" s="49">
        <f t="shared" si="96"/>
        <v>32.031249999999993</v>
      </c>
      <c r="E96" s="48">
        <v>82.3</v>
      </c>
      <c r="F96" s="49">
        <f t="shared" si="97"/>
        <v>32.148437499999993</v>
      </c>
      <c r="G96" s="48">
        <f t="shared" ref="G96:G105" si="114">G95-0.3</f>
        <v>82.800000000000011</v>
      </c>
      <c r="H96" s="49">
        <f t="shared" si="98"/>
        <v>32.34375</v>
      </c>
      <c r="I96" s="48">
        <f t="shared" si="110"/>
        <v>82.5</v>
      </c>
      <c r="J96" s="49">
        <f t="shared" si="99"/>
        <v>32.226562499999993</v>
      </c>
      <c r="K96" s="48">
        <f t="shared" si="111"/>
        <v>82.5</v>
      </c>
      <c r="L96" s="49">
        <f t="shared" si="100"/>
        <v>32.226562499999993</v>
      </c>
      <c r="M96" s="48">
        <f t="shared" si="112"/>
        <v>82.5</v>
      </c>
      <c r="N96" s="66">
        <f t="shared" si="101"/>
        <v>32.226562499999993</v>
      </c>
      <c r="O96" s="71">
        <f t="shared" si="102"/>
        <v>82.433333333333337</v>
      </c>
      <c r="P96" s="54"/>
      <c r="Q96" s="50"/>
      <c r="R96" s="50"/>
      <c r="S96" s="43" t="s">
        <v>41</v>
      </c>
      <c r="T96" s="46">
        <f t="shared" si="109"/>
        <v>33.418124999999996</v>
      </c>
      <c r="W96" s="48">
        <v>82.3</v>
      </c>
      <c r="X96" s="43" t="s">
        <v>41</v>
      </c>
    </row>
    <row r="97" spans="1:26" ht="15" thickBot="1" x14ac:dyDescent="0.35">
      <c r="A97" s="1"/>
      <c r="B97" s="47">
        <f t="shared" si="108"/>
        <v>43803</v>
      </c>
      <c r="C97" s="48">
        <f t="shared" si="113"/>
        <v>81.7</v>
      </c>
      <c r="D97" s="49">
        <f t="shared" ref="D97" si="115">C97/(1.6*1.6)</f>
        <v>31.914062499999996</v>
      </c>
      <c r="E97" s="48">
        <f t="shared" ref="E97:E105" si="116">E96-0.3</f>
        <v>82</v>
      </c>
      <c r="F97" s="49">
        <f t="shared" ref="F97" si="117">E97/(1.6*1.6)</f>
        <v>32.031249999999993</v>
      </c>
      <c r="G97" s="48">
        <f t="shared" si="114"/>
        <v>82.500000000000014</v>
      </c>
      <c r="H97" s="49">
        <f t="shared" ref="H97" si="118">G97/(1.6*1.6)</f>
        <v>32.2265625</v>
      </c>
      <c r="I97" s="48">
        <f t="shared" si="110"/>
        <v>82.2</v>
      </c>
      <c r="J97" s="49">
        <f t="shared" ref="J97" si="119">I97/(1.6*1.6)</f>
        <v>32.109374999999993</v>
      </c>
      <c r="K97" s="48">
        <f t="shared" si="111"/>
        <v>82.2</v>
      </c>
      <c r="L97" s="49">
        <f t="shared" ref="L97" si="120">K97/(1.6*1.6)</f>
        <v>32.109374999999993</v>
      </c>
      <c r="M97" s="48">
        <f t="shared" si="112"/>
        <v>82.2</v>
      </c>
      <c r="N97" s="66">
        <f t="shared" si="101"/>
        <v>32.109374999999993</v>
      </c>
      <c r="O97" s="71">
        <f t="shared" si="102"/>
        <v>82.13333333333334</v>
      </c>
      <c r="P97" s="54"/>
      <c r="Q97" s="50"/>
      <c r="R97" s="50"/>
      <c r="S97" s="43" t="s">
        <v>41</v>
      </c>
      <c r="T97" s="46">
        <f t="shared" si="109"/>
        <v>33.277499999999996</v>
      </c>
      <c r="W97" s="48">
        <f t="shared" ref="W97:W105" si="121">W96-0.3</f>
        <v>82</v>
      </c>
      <c r="X97" s="43" t="s">
        <v>41</v>
      </c>
    </row>
    <row r="98" spans="1:26" ht="15" thickBot="1" x14ac:dyDescent="0.35">
      <c r="A98" s="1"/>
      <c r="B98" s="47">
        <f t="shared" si="108"/>
        <v>43804</v>
      </c>
      <c r="C98" s="48">
        <f t="shared" si="113"/>
        <v>81.400000000000006</v>
      </c>
      <c r="D98" s="49">
        <f t="shared" si="96"/>
        <v>31.796874999999996</v>
      </c>
      <c r="E98" s="48">
        <v>82.3</v>
      </c>
      <c r="F98" s="49">
        <f t="shared" si="97"/>
        <v>32.148437499999993</v>
      </c>
      <c r="G98" s="48">
        <f t="shared" si="114"/>
        <v>82.200000000000017</v>
      </c>
      <c r="H98" s="49">
        <f t="shared" si="98"/>
        <v>32.109375</v>
      </c>
      <c r="I98" s="48">
        <f t="shared" si="110"/>
        <v>81.900000000000006</v>
      </c>
      <c r="J98" s="49">
        <f t="shared" si="99"/>
        <v>31.992187499999996</v>
      </c>
      <c r="K98" s="48">
        <f t="shared" si="111"/>
        <v>81.900000000000006</v>
      </c>
      <c r="L98" s="49">
        <f t="shared" si="100"/>
        <v>31.992187499999996</v>
      </c>
      <c r="M98" s="48">
        <f t="shared" si="112"/>
        <v>81.900000000000006</v>
      </c>
      <c r="N98" s="66">
        <f t="shared" si="101"/>
        <v>31.992187499999996</v>
      </c>
      <c r="O98" s="71">
        <f t="shared" si="102"/>
        <v>81.933333333333337</v>
      </c>
      <c r="P98" s="54"/>
      <c r="Q98" s="50"/>
      <c r="R98" s="50"/>
      <c r="S98" s="43" t="s">
        <v>41</v>
      </c>
      <c r="T98" s="46">
        <f t="shared" si="109"/>
        <v>33.418124999999996</v>
      </c>
      <c r="W98" s="48">
        <v>82.3</v>
      </c>
      <c r="X98" s="43" t="s">
        <v>41</v>
      </c>
    </row>
    <row r="99" spans="1:26" ht="15" thickBot="1" x14ac:dyDescent="0.35">
      <c r="A99" s="1"/>
      <c r="B99" s="47">
        <f t="shared" si="108"/>
        <v>43805</v>
      </c>
      <c r="C99" s="48">
        <f t="shared" si="113"/>
        <v>81.100000000000009</v>
      </c>
      <c r="D99" s="49">
        <f t="shared" si="96"/>
        <v>31.679687499999996</v>
      </c>
      <c r="E99" s="48">
        <f t="shared" si="116"/>
        <v>82</v>
      </c>
      <c r="F99" s="49">
        <f t="shared" si="97"/>
        <v>32.031249999999993</v>
      </c>
      <c r="G99" s="48">
        <f t="shared" si="114"/>
        <v>81.90000000000002</v>
      </c>
      <c r="H99" s="49">
        <f t="shared" si="98"/>
        <v>31.9921875</v>
      </c>
      <c r="I99" s="48">
        <f t="shared" si="110"/>
        <v>81.600000000000009</v>
      </c>
      <c r="J99" s="49">
        <f t="shared" si="99"/>
        <v>31.874999999999996</v>
      </c>
      <c r="K99" s="48">
        <f t="shared" si="111"/>
        <v>81.600000000000009</v>
      </c>
      <c r="L99" s="49">
        <f t="shared" si="100"/>
        <v>31.874999999999996</v>
      </c>
      <c r="M99" s="48">
        <f t="shared" si="112"/>
        <v>81.600000000000009</v>
      </c>
      <c r="N99" s="66">
        <f t="shared" si="101"/>
        <v>31.874999999999996</v>
      </c>
      <c r="O99" s="71">
        <f t="shared" si="102"/>
        <v>81.63333333333334</v>
      </c>
      <c r="P99" s="54"/>
      <c r="Q99" s="50"/>
      <c r="R99" s="50"/>
      <c r="S99" s="43" t="s">
        <v>41</v>
      </c>
      <c r="T99" s="46">
        <f t="shared" si="109"/>
        <v>33.277499999999996</v>
      </c>
      <c r="W99" s="48">
        <f t="shared" si="121"/>
        <v>82</v>
      </c>
      <c r="X99" s="43" t="s">
        <v>41</v>
      </c>
    </row>
    <row r="100" spans="1:26" ht="15" thickBot="1" x14ac:dyDescent="0.35">
      <c r="A100" s="1"/>
      <c r="B100" s="47">
        <f t="shared" si="108"/>
        <v>43806</v>
      </c>
      <c r="C100" s="48">
        <f t="shared" si="113"/>
        <v>80.800000000000011</v>
      </c>
      <c r="D100" s="49">
        <f t="shared" si="96"/>
        <v>31.5625</v>
      </c>
      <c r="E100" s="48">
        <v>82.3</v>
      </c>
      <c r="F100" s="49">
        <f t="shared" si="97"/>
        <v>32.148437499999993</v>
      </c>
      <c r="G100" s="48">
        <f t="shared" si="114"/>
        <v>81.600000000000023</v>
      </c>
      <c r="H100" s="49">
        <f t="shared" si="98"/>
        <v>31.875000000000004</v>
      </c>
      <c r="I100" s="48">
        <f t="shared" si="110"/>
        <v>81.300000000000011</v>
      </c>
      <c r="J100" s="49">
        <f t="shared" si="99"/>
        <v>31.7578125</v>
      </c>
      <c r="K100" s="48">
        <f t="shared" si="111"/>
        <v>81.300000000000011</v>
      </c>
      <c r="L100" s="49">
        <f t="shared" si="100"/>
        <v>31.7578125</v>
      </c>
      <c r="M100" s="48">
        <f t="shared" si="112"/>
        <v>81.300000000000011</v>
      </c>
      <c r="N100" s="66">
        <f t="shared" si="101"/>
        <v>31.7578125</v>
      </c>
      <c r="O100" s="71">
        <f t="shared" si="102"/>
        <v>81.433333333333351</v>
      </c>
      <c r="P100" s="54"/>
      <c r="Q100" s="50"/>
      <c r="R100" s="50"/>
      <c r="S100" s="43" t="s">
        <v>41</v>
      </c>
      <c r="T100" s="46">
        <f t="shared" si="109"/>
        <v>33.418124999999996</v>
      </c>
      <c r="W100" s="48">
        <v>82.3</v>
      </c>
      <c r="X100" s="43" t="s">
        <v>41</v>
      </c>
    </row>
    <row r="101" spans="1:26" ht="15" thickBot="1" x14ac:dyDescent="0.35">
      <c r="A101" s="1"/>
      <c r="B101" s="47">
        <f t="shared" si="108"/>
        <v>43807</v>
      </c>
      <c r="C101" s="48">
        <f t="shared" si="113"/>
        <v>80.500000000000014</v>
      </c>
      <c r="D101" s="49">
        <f t="shared" si="96"/>
        <v>31.4453125</v>
      </c>
      <c r="E101" s="48">
        <f t="shared" si="116"/>
        <v>82</v>
      </c>
      <c r="F101" s="49">
        <f t="shared" si="97"/>
        <v>32.031249999999993</v>
      </c>
      <c r="G101" s="48">
        <f t="shared" si="114"/>
        <v>81.300000000000026</v>
      </c>
      <c r="H101" s="49">
        <f t="shared" si="98"/>
        <v>31.757812500000004</v>
      </c>
      <c r="I101" s="48">
        <f t="shared" si="110"/>
        <v>81.000000000000014</v>
      </c>
      <c r="J101" s="49">
        <f t="shared" si="99"/>
        <v>31.640625</v>
      </c>
      <c r="K101" s="48">
        <f t="shared" si="111"/>
        <v>81.000000000000014</v>
      </c>
      <c r="L101" s="49">
        <f t="shared" si="100"/>
        <v>31.640625</v>
      </c>
      <c r="M101" s="48">
        <f t="shared" si="112"/>
        <v>81.000000000000014</v>
      </c>
      <c r="N101" s="66">
        <f t="shared" si="101"/>
        <v>31.640625</v>
      </c>
      <c r="O101" s="71">
        <f t="shared" si="102"/>
        <v>81.13333333333334</v>
      </c>
      <c r="P101" s="54"/>
      <c r="Q101" s="50"/>
      <c r="R101" s="50"/>
      <c r="S101" s="43" t="s">
        <v>41</v>
      </c>
      <c r="T101" s="46">
        <f t="shared" si="109"/>
        <v>33.277499999999996</v>
      </c>
      <c r="W101" s="48">
        <f t="shared" si="121"/>
        <v>82</v>
      </c>
      <c r="X101" s="43" t="s">
        <v>41</v>
      </c>
    </row>
    <row r="102" spans="1:26" ht="15" thickBot="1" x14ac:dyDescent="0.35">
      <c r="A102" s="1"/>
      <c r="B102" s="47">
        <f t="shared" si="108"/>
        <v>43808</v>
      </c>
      <c r="C102" s="48">
        <f t="shared" si="113"/>
        <v>80.200000000000017</v>
      </c>
      <c r="D102" s="49">
        <f t="shared" ref="D102:D110" si="122">C102/(1.6*1.6)</f>
        <v>31.328125</v>
      </c>
      <c r="E102" s="48">
        <f t="shared" si="116"/>
        <v>81.7</v>
      </c>
      <c r="F102" s="49">
        <f t="shared" ref="F102:F110" si="123">E102/(1.6*1.6)</f>
        <v>31.914062499999996</v>
      </c>
      <c r="G102" s="48">
        <f t="shared" si="114"/>
        <v>81.000000000000028</v>
      </c>
      <c r="H102" s="49">
        <f t="shared" ref="H102:H110" si="124">G102/(1.6*1.6)</f>
        <v>31.640625000000004</v>
      </c>
      <c r="I102" s="48">
        <f t="shared" si="110"/>
        <v>80.700000000000017</v>
      </c>
      <c r="J102" s="49">
        <f t="shared" ref="J102:J110" si="125">I102/(1.6*1.6)</f>
        <v>31.5234375</v>
      </c>
      <c r="K102" s="48">
        <f t="shared" si="111"/>
        <v>80.700000000000017</v>
      </c>
      <c r="L102" s="49">
        <f t="shared" ref="L102:L110" si="126">K102/(1.6*1.6)</f>
        <v>31.5234375</v>
      </c>
      <c r="M102" s="48">
        <f t="shared" si="112"/>
        <v>80.700000000000017</v>
      </c>
      <c r="N102" s="66">
        <f t="shared" si="101"/>
        <v>31.5234375</v>
      </c>
      <c r="O102" s="71">
        <f t="shared" si="102"/>
        <v>80.833333333333357</v>
      </c>
      <c r="P102" s="54"/>
      <c r="Q102" s="50"/>
      <c r="R102" s="50"/>
      <c r="S102" s="43" t="s">
        <v>41</v>
      </c>
      <c r="T102" s="46">
        <f t="shared" si="109"/>
        <v>33.136874999999996</v>
      </c>
      <c r="W102" s="48">
        <f t="shared" si="121"/>
        <v>81.7</v>
      </c>
      <c r="X102" s="43" t="s">
        <v>41</v>
      </c>
    </row>
    <row r="103" spans="1:26" ht="15" thickBot="1" x14ac:dyDescent="0.35">
      <c r="A103" s="1"/>
      <c r="B103" s="47">
        <f t="shared" si="108"/>
        <v>43809</v>
      </c>
      <c r="C103" s="48">
        <f t="shared" si="113"/>
        <v>79.90000000000002</v>
      </c>
      <c r="D103" s="49">
        <f t="shared" si="122"/>
        <v>31.2109375</v>
      </c>
      <c r="E103" s="48">
        <v>82</v>
      </c>
      <c r="F103" s="49">
        <f t="shared" si="123"/>
        <v>32.031249999999993</v>
      </c>
      <c r="G103" s="48">
        <f t="shared" si="114"/>
        <v>80.700000000000031</v>
      </c>
      <c r="H103" s="49">
        <f t="shared" si="124"/>
        <v>31.523437500000007</v>
      </c>
      <c r="I103" s="48">
        <f t="shared" si="110"/>
        <v>80.40000000000002</v>
      </c>
      <c r="J103" s="49">
        <f t="shared" si="125"/>
        <v>31.40625</v>
      </c>
      <c r="K103" s="48">
        <f t="shared" si="111"/>
        <v>80.40000000000002</v>
      </c>
      <c r="L103" s="49">
        <f t="shared" si="126"/>
        <v>31.40625</v>
      </c>
      <c r="M103" s="48">
        <f t="shared" si="112"/>
        <v>80.40000000000002</v>
      </c>
      <c r="N103" s="66">
        <f t="shared" si="101"/>
        <v>31.40625</v>
      </c>
      <c r="O103" s="71">
        <f t="shared" si="102"/>
        <v>80.633333333333354</v>
      </c>
      <c r="P103" s="54"/>
      <c r="Q103" s="50"/>
      <c r="R103" s="50"/>
      <c r="S103" s="43" t="s">
        <v>41</v>
      </c>
      <c r="T103" s="46">
        <f t="shared" si="109"/>
        <v>33.277499999999996</v>
      </c>
      <c r="W103" s="48">
        <v>82</v>
      </c>
      <c r="X103" s="43" t="s">
        <v>41</v>
      </c>
    </row>
    <row r="104" spans="1:26" ht="15" thickBot="1" x14ac:dyDescent="0.35">
      <c r="A104" s="1"/>
      <c r="B104" s="47">
        <f t="shared" si="108"/>
        <v>43810</v>
      </c>
      <c r="C104" s="48">
        <f t="shared" si="113"/>
        <v>79.600000000000023</v>
      </c>
      <c r="D104" s="49">
        <f t="shared" si="122"/>
        <v>31.093750000000004</v>
      </c>
      <c r="E104" s="48">
        <v>82.3</v>
      </c>
      <c r="F104" s="49">
        <f t="shared" si="123"/>
        <v>32.148437499999993</v>
      </c>
      <c r="G104" s="48">
        <f t="shared" si="114"/>
        <v>80.400000000000034</v>
      </c>
      <c r="H104" s="49">
        <f t="shared" si="124"/>
        <v>31.406250000000007</v>
      </c>
      <c r="I104" s="48">
        <f t="shared" si="110"/>
        <v>80.100000000000023</v>
      </c>
      <c r="J104" s="49">
        <f t="shared" si="125"/>
        <v>31.289062500000004</v>
      </c>
      <c r="K104" s="48">
        <f t="shared" si="111"/>
        <v>80.100000000000023</v>
      </c>
      <c r="L104" s="49">
        <f t="shared" si="126"/>
        <v>31.289062500000004</v>
      </c>
      <c r="M104" s="48">
        <f t="shared" si="112"/>
        <v>80.100000000000023</v>
      </c>
      <c r="N104" s="66">
        <f t="shared" si="101"/>
        <v>31.289062500000004</v>
      </c>
      <c r="O104" s="71">
        <f t="shared" si="102"/>
        <v>80.433333333333351</v>
      </c>
      <c r="P104" s="54"/>
      <c r="Q104" s="50"/>
      <c r="R104" s="50"/>
      <c r="S104" s="43" t="s">
        <v>41</v>
      </c>
      <c r="T104" s="46">
        <f t="shared" si="109"/>
        <v>33.418124999999996</v>
      </c>
      <c r="W104" s="48">
        <v>82.3</v>
      </c>
      <c r="X104" s="43" t="s">
        <v>41</v>
      </c>
    </row>
    <row r="105" spans="1:26" ht="15" thickBot="1" x14ac:dyDescent="0.35">
      <c r="A105" s="1"/>
      <c r="B105" s="47">
        <f t="shared" si="108"/>
        <v>43811</v>
      </c>
      <c r="C105" s="48">
        <f t="shared" si="113"/>
        <v>79.300000000000026</v>
      </c>
      <c r="D105" s="49">
        <f t="shared" si="122"/>
        <v>30.976562500000004</v>
      </c>
      <c r="E105" s="48">
        <f t="shared" si="116"/>
        <v>82</v>
      </c>
      <c r="F105" s="49">
        <f t="shared" si="123"/>
        <v>32.031249999999993</v>
      </c>
      <c r="G105" s="48">
        <f t="shared" si="114"/>
        <v>80.100000000000037</v>
      </c>
      <c r="H105" s="49">
        <f t="shared" si="124"/>
        <v>31.289062500000007</v>
      </c>
      <c r="I105" s="48">
        <f t="shared" si="110"/>
        <v>79.800000000000026</v>
      </c>
      <c r="J105" s="49">
        <f t="shared" si="125"/>
        <v>31.171875000000004</v>
      </c>
      <c r="K105" s="48">
        <f t="shared" si="111"/>
        <v>79.800000000000026</v>
      </c>
      <c r="L105" s="49">
        <f t="shared" si="126"/>
        <v>31.171875000000004</v>
      </c>
      <c r="M105" s="48">
        <f t="shared" si="112"/>
        <v>79.800000000000026</v>
      </c>
      <c r="N105" s="66">
        <f t="shared" si="101"/>
        <v>31.171875000000004</v>
      </c>
      <c r="O105" s="71">
        <f t="shared" si="102"/>
        <v>80.133333333333354</v>
      </c>
      <c r="P105" s="54"/>
      <c r="Q105" s="50"/>
      <c r="R105" s="50"/>
      <c r="S105" s="43" t="s">
        <v>41</v>
      </c>
      <c r="T105" s="46">
        <f t="shared" si="109"/>
        <v>33.277499999999996</v>
      </c>
      <c r="W105" s="48">
        <f t="shared" si="121"/>
        <v>82</v>
      </c>
      <c r="X105" s="43" t="s">
        <v>41</v>
      </c>
    </row>
    <row r="106" spans="1:26" ht="15" thickBot="1" x14ac:dyDescent="0.35">
      <c r="A106" s="1"/>
      <c r="B106" s="47">
        <f t="shared" si="108"/>
        <v>43812</v>
      </c>
      <c r="C106" s="48">
        <v>83.2</v>
      </c>
      <c r="D106" s="49">
        <f t="shared" si="122"/>
        <v>32.499999999999993</v>
      </c>
      <c r="E106" s="48">
        <v>82</v>
      </c>
      <c r="F106" s="49">
        <f t="shared" si="123"/>
        <v>32.031249999999993</v>
      </c>
      <c r="G106" s="48">
        <v>83.3</v>
      </c>
      <c r="H106" s="49">
        <f t="shared" si="124"/>
        <v>32.539062499999993</v>
      </c>
      <c r="I106" s="48">
        <v>82.8</v>
      </c>
      <c r="J106" s="49">
        <f t="shared" si="125"/>
        <v>32.343749999999993</v>
      </c>
      <c r="K106" s="48">
        <v>83.4</v>
      </c>
      <c r="L106" s="49">
        <f t="shared" si="126"/>
        <v>32.578124999999993</v>
      </c>
      <c r="M106" s="48">
        <v>83.6</v>
      </c>
      <c r="N106" s="66">
        <f t="shared" si="101"/>
        <v>32.656249999999993</v>
      </c>
      <c r="O106" s="71">
        <f t="shared" si="102"/>
        <v>83.05</v>
      </c>
      <c r="P106" s="54"/>
      <c r="Q106" s="50"/>
      <c r="R106" s="50"/>
      <c r="S106" s="43" t="s">
        <v>35</v>
      </c>
      <c r="T106" s="46">
        <f t="shared" si="109"/>
        <v>33.277499999999996</v>
      </c>
      <c r="W106" s="48">
        <v>82</v>
      </c>
      <c r="X106" s="43" t="s">
        <v>35</v>
      </c>
    </row>
    <row r="107" spans="1:26" ht="15" thickBot="1" x14ac:dyDescent="0.35">
      <c r="A107" s="1"/>
      <c r="B107" s="47">
        <f t="shared" si="108"/>
        <v>43813</v>
      </c>
      <c r="C107" s="48">
        <v>82.4</v>
      </c>
      <c r="D107" s="49">
        <f t="shared" si="122"/>
        <v>32.187499999999993</v>
      </c>
      <c r="E107" s="48">
        <v>81.2</v>
      </c>
      <c r="F107" s="49">
        <f t="shared" si="123"/>
        <v>31.718749999999996</v>
      </c>
      <c r="G107" s="48">
        <v>83.3</v>
      </c>
      <c r="H107" s="49">
        <f t="shared" si="124"/>
        <v>32.539062499999993</v>
      </c>
      <c r="I107" s="48">
        <v>82.7</v>
      </c>
      <c r="J107" s="49">
        <f t="shared" si="125"/>
        <v>32.304687499999993</v>
      </c>
      <c r="K107" s="48">
        <v>82.6</v>
      </c>
      <c r="L107" s="49">
        <f t="shared" si="126"/>
        <v>32.265624999999993</v>
      </c>
      <c r="M107" s="48">
        <v>83.6</v>
      </c>
      <c r="N107" s="66">
        <f t="shared" si="101"/>
        <v>32.656249999999993</v>
      </c>
      <c r="O107" s="71">
        <f t="shared" si="102"/>
        <v>82.633333333333326</v>
      </c>
      <c r="P107" s="72">
        <v>103</v>
      </c>
      <c r="Q107" s="73">
        <v>101</v>
      </c>
      <c r="R107" s="73">
        <v>97</v>
      </c>
      <c r="S107" s="43" t="s">
        <v>35</v>
      </c>
      <c r="T107" s="46">
        <f t="shared" si="109"/>
        <v>32.902499999999996</v>
      </c>
      <c r="W107" s="48">
        <v>81.2</v>
      </c>
      <c r="X107" s="43" t="s">
        <v>35</v>
      </c>
    </row>
    <row r="108" spans="1:26" ht="15" thickBot="1" x14ac:dyDescent="0.35">
      <c r="A108" s="1"/>
      <c r="B108" s="47">
        <f t="shared" si="108"/>
        <v>43814</v>
      </c>
      <c r="C108" s="48">
        <v>82.8</v>
      </c>
      <c r="D108" s="49">
        <f t="shared" si="122"/>
        <v>32.343749999999993</v>
      </c>
      <c r="E108" s="48">
        <v>81.099999999999994</v>
      </c>
      <c r="F108" s="49">
        <f t="shared" si="123"/>
        <v>31.679687499999993</v>
      </c>
      <c r="G108" s="48">
        <v>82.6</v>
      </c>
      <c r="H108" s="49">
        <f t="shared" si="124"/>
        <v>32.265624999999993</v>
      </c>
      <c r="I108" s="48">
        <v>82.3</v>
      </c>
      <c r="J108" s="49">
        <f t="shared" si="125"/>
        <v>32.148437499999993</v>
      </c>
      <c r="K108" s="48">
        <f t="shared" si="111"/>
        <v>82.3</v>
      </c>
      <c r="L108" s="49">
        <f t="shared" si="126"/>
        <v>32.148437499999993</v>
      </c>
      <c r="M108" s="48">
        <v>83.1</v>
      </c>
      <c r="N108" s="66">
        <f t="shared" si="101"/>
        <v>32.460937499999993</v>
      </c>
      <c r="O108" s="71">
        <f t="shared" si="102"/>
        <v>82.36666666666666</v>
      </c>
      <c r="P108" s="54"/>
      <c r="Q108" s="50"/>
      <c r="R108" s="50"/>
      <c r="S108" s="43" t="s">
        <v>42</v>
      </c>
      <c r="T108" s="46">
        <f t="shared" si="109"/>
        <v>32.855624999999996</v>
      </c>
      <c r="W108" s="48">
        <v>81.099999999999994</v>
      </c>
      <c r="X108" s="43" t="s">
        <v>42</v>
      </c>
    </row>
    <row r="109" spans="1:26" ht="15" thickBot="1" x14ac:dyDescent="0.35">
      <c r="A109" s="1"/>
      <c r="B109" s="47">
        <f t="shared" si="108"/>
        <v>43815</v>
      </c>
      <c r="C109" s="48">
        <v>82.3</v>
      </c>
      <c r="D109" s="49">
        <f t="shared" si="122"/>
        <v>32.148437499999993</v>
      </c>
      <c r="E109" s="48">
        <v>81.099999999999994</v>
      </c>
      <c r="F109" s="49">
        <f t="shared" si="123"/>
        <v>31.679687499999993</v>
      </c>
      <c r="G109" s="48">
        <v>82.9</v>
      </c>
      <c r="H109" s="49">
        <f t="shared" si="124"/>
        <v>32.382812499999993</v>
      </c>
      <c r="I109" s="48">
        <v>82.9</v>
      </c>
      <c r="J109" s="49">
        <f t="shared" si="125"/>
        <v>32.382812499999993</v>
      </c>
      <c r="K109" s="48">
        <v>82.4</v>
      </c>
      <c r="L109" s="49">
        <f t="shared" si="126"/>
        <v>32.187499999999993</v>
      </c>
      <c r="M109" s="48">
        <v>83.2</v>
      </c>
      <c r="N109" s="66">
        <f t="shared" si="101"/>
        <v>32.499999999999993</v>
      </c>
      <c r="O109" s="71">
        <f t="shared" si="102"/>
        <v>82.466666666666669</v>
      </c>
      <c r="P109" s="54"/>
      <c r="Q109" s="50"/>
      <c r="R109" s="50"/>
      <c r="S109" s="43" t="s">
        <v>35</v>
      </c>
      <c r="T109" s="46">
        <f t="shared" si="109"/>
        <v>32.855624999999996</v>
      </c>
      <c r="W109" s="48">
        <v>81.099999999999994</v>
      </c>
      <c r="X109" s="43" t="s">
        <v>35</v>
      </c>
    </row>
    <row r="110" spans="1:26" ht="15" thickBot="1" x14ac:dyDescent="0.35">
      <c r="A110" s="75"/>
      <c r="B110" s="47">
        <f t="shared" si="108"/>
        <v>43816</v>
      </c>
      <c r="C110" s="48">
        <v>82.2</v>
      </c>
      <c r="D110" s="49">
        <f t="shared" si="122"/>
        <v>32.109374999999993</v>
      </c>
      <c r="E110" s="48">
        <v>81.400000000000006</v>
      </c>
      <c r="F110" s="49">
        <f t="shared" si="123"/>
        <v>31.796874999999996</v>
      </c>
      <c r="G110" s="48">
        <v>82.1</v>
      </c>
      <c r="H110" s="49">
        <f t="shared" si="124"/>
        <v>32.070312499999993</v>
      </c>
      <c r="I110" s="48">
        <v>81.7</v>
      </c>
      <c r="J110" s="49">
        <f t="shared" si="125"/>
        <v>31.914062499999996</v>
      </c>
      <c r="K110" s="48">
        <v>81.7</v>
      </c>
      <c r="L110" s="49">
        <f t="shared" si="126"/>
        <v>31.914062499999996</v>
      </c>
      <c r="M110" s="48">
        <v>82.7</v>
      </c>
      <c r="N110" s="66">
        <f t="shared" si="101"/>
        <v>32.304687499999993</v>
      </c>
      <c r="O110" s="71">
        <f t="shared" si="102"/>
        <v>81.966666666666669</v>
      </c>
      <c r="P110" s="76"/>
      <c r="Q110" s="77"/>
      <c r="R110" s="77"/>
      <c r="S110" s="43" t="s">
        <v>43</v>
      </c>
      <c r="T110" s="46">
        <f t="shared" si="109"/>
        <v>32.996249999999996</v>
      </c>
      <c r="W110" s="48">
        <v>81.400000000000006</v>
      </c>
      <c r="X110" s="43" t="s">
        <v>43</v>
      </c>
    </row>
    <row r="112" spans="1:26" ht="33.75" customHeight="1" thickBot="1" x14ac:dyDescent="0.55000000000000004">
      <c r="A112" s="1"/>
      <c r="B112" s="99" t="s">
        <v>46</v>
      </c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1"/>
      <c r="S112" s="101"/>
      <c r="T112" s="101"/>
      <c r="U112" s="101"/>
      <c r="V112" s="101"/>
      <c r="W112" s="101"/>
      <c r="X112" s="101"/>
      <c r="Y112" s="101"/>
      <c r="Z112" s="101"/>
    </row>
    <row r="113" spans="1:22" ht="58.5" customHeight="1" thickBot="1" x14ac:dyDescent="0.35">
      <c r="A113" s="1"/>
      <c r="B113" s="30" t="s">
        <v>0</v>
      </c>
      <c r="C113" s="31" t="s">
        <v>5</v>
      </c>
      <c r="D113" s="7" t="s">
        <v>6</v>
      </c>
      <c r="E113" s="31" t="s">
        <v>24</v>
      </c>
      <c r="F113" s="7" t="s">
        <v>4</v>
      </c>
      <c r="G113" s="31" t="s">
        <v>25</v>
      </c>
      <c r="H113" s="7" t="s">
        <v>4</v>
      </c>
      <c r="I113" s="31" t="s">
        <v>26</v>
      </c>
      <c r="J113" s="7" t="s">
        <v>4</v>
      </c>
      <c r="K113" s="31" t="s">
        <v>27</v>
      </c>
      <c r="L113" s="7" t="s">
        <v>4</v>
      </c>
      <c r="M113" s="80" t="s">
        <v>1</v>
      </c>
      <c r="N113" s="8" t="s">
        <v>2</v>
      </c>
      <c r="O113" s="65" t="s">
        <v>40</v>
      </c>
      <c r="P113" s="65" t="s">
        <v>44</v>
      </c>
      <c r="Q113" s="81" t="s">
        <v>31</v>
      </c>
      <c r="R113" s="81" t="s">
        <v>32</v>
      </c>
      <c r="S113" s="81" t="s">
        <v>33</v>
      </c>
      <c r="T113" s="45" t="s">
        <v>7</v>
      </c>
      <c r="U113" s="53" t="s">
        <v>36</v>
      </c>
      <c r="V113" s="51" t="s">
        <v>37</v>
      </c>
    </row>
    <row r="114" spans="1:22" ht="15" thickBot="1" x14ac:dyDescent="0.35">
      <c r="A114" s="78"/>
      <c r="B114" s="47">
        <v>43977</v>
      </c>
      <c r="C114" s="48">
        <v>84.7</v>
      </c>
      <c r="D114" s="49">
        <f t="shared" ref="D114:D167" si="127">C114/(1.6*1.6)</f>
        <v>33.085937499999993</v>
      </c>
      <c r="E114" s="48">
        <v>84.7</v>
      </c>
      <c r="F114" s="49">
        <f t="shared" ref="F114:F167" si="128">E114/(1.6*1.6)</f>
        <v>33.085937499999993</v>
      </c>
      <c r="G114" s="48">
        <v>85.4</v>
      </c>
      <c r="H114" s="49">
        <f t="shared" ref="H114:H167" si="129">G114/(1.6*1.6)</f>
        <v>33.359374999999993</v>
      </c>
      <c r="I114" s="48">
        <v>84.6</v>
      </c>
      <c r="J114" s="49">
        <f t="shared" ref="J114:J167" si="130">I114/(1.6*1.6)</f>
        <v>33.046874999999993</v>
      </c>
      <c r="K114" s="48">
        <v>85.5</v>
      </c>
      <c r="L114" s="49">
        <f t="shared" ref="L114:L167" si="131">K114/(1.6*1.6)</f>
        <v>33.398437499999993</v>
      </c>
      <c r="M114" s="48">
        <v>85.6</v>
      </c>
      <c r="N114" s="66">
        <f t="shared" ref="N114:N167" si="132">M114/(1.6*1.6)</f>
        <v>33.437499999999993</v>
      </c>
      <c r="O114" s="70">
        <f>(C114+E114+G114+I114+K114+M114)/6</f>
        <v>85.083333333333329</v>
      </c>
      <c r="P114" s="49">
        <f t="shared" ref="P114:P167" si="133">O114/(1.6*1.6)</f>
        <v>33.235677083333321</v>
      </c>
      <c r="Q114" s="54">
        <v>104</v>
      </c>
      <c r="R114" s="50">
        <v>102</v>
      </c>
      <c r="S114" s="50">
        <v>98</v>
      </c>
      <c r="T114" s="43" t="s">
        <v>45</v>
      </c>
      <c r="U114" s="46">
        <f>1.2*F114+0.23*48-10.8-5.4</f>
        <v>34.543124999999996</v>
      </c>
      <c r="V114" s="52">
        <v>48</v>
      </c>
    </row>
    <row r="115" spans="1:22" ht="15" thickBot="1" x14ac:dyDescent="0.35">
      <c r="A115" s="78"/>
      <c r="B115" s="47">
        <f>B114+1</f>
        <v>43978</v>
      </c>
      <c r="C115" s="48">
        <v>84.2</v>
      </c>
      <c r="D115" s="49">
        <f t="shared" si="127"/>
        <v>32.890624999999993</v>
      </c>
      <c r="E115" s="48">
        <v>84.2</v>
      </c>
      <c r="F115" s="49">
        <f t="shared" si="128"/>
        <v>32.890624999999993</v>
      </c>
      <c r="G115" s="48">
        <v>84.9</v>
      </c>
      <c r="H115" s="49">
        <f t="shared" si="129"/>
        <v>33.164062499999993</v>
      </c>
      <c r="I115" s="48">
        <v>84.6</v>
      </c>
      <c r="J115" s="49">
        <f t="shared" si="130"/>
        <v>33.046874999999993</v>
      </c>
      <c r="K115" s="48">
        <v>85.5</v>
      </c>
      <c r="L115" s="49">
        <f t="shared" si="131"/>
        <v>33.398437499999993</v>
      </c>
      <c r="M115" s="48">
        <v>85.5</v>
      </c>
      <c r="N115" s="66">
        <f t="shared" si="132"/>
        <v>33.398437499999993</v>
      </c>
      <c r="O115" s="70">
        <f t="shared" ref="O115:O167" si="134">(C115+E115+G115+I115+K115+M115)/6</f>
        <v>84.816666666666663</v>
      </c>
      <c r="P115" s="49">
        <f t="shared" si="133"/>
        <v>33.131510416666657</v>
      </c>
      <c r="Q115" s="54">
        <v>98</v>
      </c>
      <c r="R115" s="50">
        <v>96</v>
      </c>
      <c r="S115" s="50">
        <v>92</v>
      </c>
      <c r="T115" s="43" t="s">
        <v>47</v>
      </c>
      <c r="U115" s="46">
        <f>1.2*F115+0.23*48-10.8-5.4</f>
        <v>34.308749999999996</v>
      </c>
    </row>
    <row r="116" spans="1:22" ht="15" thickBot="1" x14ac:dyDescent="0.35">
      <c r="A116" s="78"/>
      <c r="B116" s="74">
        <f>B115+1</f>
        <v>43979</v>
      </c>
      <c r="C116" s="48">
        <v>84.2</v>
      </c>
      <c r="D116" s="49">
        <f t="shared" si="127"/>
        <v>32.890624999999993</v>
      </c>
      <c r="E116" s="48">
        <v>83.7</v>
      </c>
      <c r="F116" s="49">
        <f t="shared" si="128"/>
        <v>32.695312499999993</v>
      </c>
      <c r="G116" s="48">
        <v>84.9</v>
      </c>
      <c r="H116" s="49">
        <f t="shared" si="129"/>
        <v>33.164062499999993</v>
      </c>
      <c r="I116" s="48">
        <v>84.8</v>
      </c>
      <c r="J116" s="49">
        <f t="shared" si="130"/>
        <v>33.124999999999993</v>
      </c>
      <c r="K116" s="82">
        <v>86.1</v>
      </c>
      <c r="L116" s="83">
        <f t="shared" si="131"/>
        <v>33.632812499999993</v>
      </c>
      <c r="M116" s="48">
        <v>85.3</v>
      </c>
      <c r="N116" s="66">
        <f t="shared" si="132"/>
        <v>33.320312499999993</v>
      </c>
      <c r="O116" s="70">
        <f t="shared" si="134"/>
        <v>84.833333333333343</v>
      </c>
      <c r="P116" s="49">
        <f t="shared" si="133"/>
        <v>33.138020833333329</v>
      </c>
      <c r="Q116" s="54">
        <v>93</v>
      </c>
      <c r="R116" s="50">
        <v>91</v>
      </c>
      <c r="S116" s="50">
        <v>87</v>
      </c>
      <c r="T116" s="43" t="s">
        <v>48</v>
      </c>
      <c r="U116" s="46">
        <f>1.2*F116+0.23*48-10.8-5.4</f>
        <v>34.074374999999996</v>
      </c>
    </row>
    <row r="117" spans="1:22" ht="15" thickBot="1" x14ac:dyDescent="0.35">
      <c r="A117" s="78"/>
      <c r="B117" s="47">
        <f t="shared" ref="B117:B167" si="135">B116+1</f>
        <v>43980</v>
      </c>
      <c r="C117" s="48">
        <v>84.1</v>
      </c>
      <c r="D117" s="49">
        <f t="shared" si="127"/>
        <v>32.851562499999993</v>
      </c>
      <c r="E117" s="48">
        <v>83.4</v>
      </c>
      <c r="F117" s="49">
        <f t="shared" si="128"/>
        <v>32.578124999999993</v>
      </c>
      <c r="G117" s="48">
        <v>84.6</v>
      </c>
      <c r="H117" s="49">
        <f t="shared" si="129"/>
        <v>33.046874999999993</v>
      </c>
      <c r="I117" s="48">
        <v>84.6</v>
      </c>
      <c r="J117" s="49">
        <f t="shared" si="130"/>
        <v>33.046874999999993</v>
      </c>
      <c r="K117" s="48">
        <v>84.6</v>
      </c>
      <c r="L117" s="49">
        <f t="shared" si="131"/>
        <v>33.046874999999993</v>
      </c>
      <c r="M117" s="48">
        <v>85.2</v>
      </c>
      <c r="N117" s="66">
        <f t="shared" si="132"/>
        <v>33.281249999999993</v>
      </c>
      <c r="O117" s="70">
        <f t="shared" si="134"/>
        <v>84.416666666666657</v>
      </c>
      <c r="P117" s="49">
        <f t="shared" si="133"/>
        <v>32.975260416666657</v>
      </c>
      <c r="Q117" s="54">
        <v>93</v>
      </c>
      <c r="R117" s="50">
        <v>91</v>
      </c>
      <c r="S117" s="50">
        <v>87</v>
      </c>
      <c r="T117" s="43" t="s">
        <v>51</v>
      </c>
      <c r="U117" s="46">
        <f t="shared" ref="U117:U167" si="136">1.2*F117+0.23*48-10.8-5.4</f>
        <v>33.933749999999996</v>
      </c>
    </row>
    <row r="118" spans="1:22" ht="16.5" customHeight="1" thickBot="1" x14ac:dyDescent="0.35">
      <c r="A118" s="78"/>
      <c r="B118" s="47">
        <f t="shared" si="135"/>
        <v>43981</v>
      </c>
      <c r="C118" s="48">
        <v>83.5</v>
      </c>
      <c r="D118" s="49">
        <f t="shared" si="127"/>
        <v>32.617187499999993</v>
      </c>
      <c r="E118" s="48">
        <v>83.5</v>
      </c>
      <c r="F118" s="49">
        <f t="shared" si="128"/>
        <v>32.617187499999993</v>
      </c>
      <c r="G118" s="48">
        <v>84.9</v>
      </c>
      <c r="H118" s="49">
        <f t="shared" si="129"/>
        <v>33.164062499999993</v>
      </c>
      <c r="I118" s="48">
        <v>84.9</v>
      </c>
      <c r="J118" s="49">
        <f t="shared" si="130"/>
        <v>33.164062499999993</v>
      </c>
      <c r="K118" s="48">
        <v>85.1</v>
      </c>
      <c r="L118" s="49">
        <f t="shared" si="131"/>
        <v>33.242187499999993</v>
      </c>
      <c r="M118" s="48">
        <v>85.1</v>
      </c>
      <c r="N118" s="66">
        <f t="shared" si="132"/>
        <v>33.242187499999993</v>
      </c>
      <c r="O118" s="70">
        <f t="shared" si="134"/>
        <v>84.5</v>
      </c>
      <c r="P118" s="49">
        <f t="shared" si="133"/>
        <v>33.007812499999993</v>
      </c>
      <c r="Q118" s="79"/>
      <c r="R118" s="50"/>
      <c r="S118" s="50"/>
      <c r="T118" s="43" t="s">
        <v>50</v>
      </c>
      <c r="U118" s="46">
        <f t="shared" si="136"/>
        <v>33.980624999999996</v>
      </c>
    </row>
    <row r="119" spans="1:22" ht="15" thickBot="1" x14ac:dyDescent="0.35">
      <c r="A119" s="78"/>
      <c r="B119" s="47">
        <f t="shared" si="135"/>
        <v>43982</v>
      </c>
      <c r="C119" s="48">
        <v>84.1</v>
      </c>
      <c r="D119" s="49">
        <f t="shared" si="127"/>
        <v>32.851562499999993</v>
      </c>
      <c r="E119" s="82">
        <v>82.9</v>
      </c>
      <c r="F119" s="83">
        <f t="shared" si="128"/>
        <v>32.382812499999993</v>
      </c>
      <c r="G119" s="48">
        <v>83.9</v>
      </c>
      <c r="H119" s="49">
        <f t="shared" si="129"/>
        <v>32.773437499999993</v>
      </c>
      <c r="I119" s="48">
        <v>83.9</v>
      </c>
      <c r="J119" s="49">
        <f t="shared" si="130"/>
        <v>32.773437499999993</v>
      </c>
      <c r="K119" s="48">
        <v>84.5</v>
      </c>
      <c r="L119" s="49">
        <f t="shared" si="131"/>
        <v>33.007812499999993</v>
      </c>
      <c r="M119" s="48">
        <v>84.5</v>
      </c>
      <c r="N119" s="66">
        <f t="shared" si="132"/>
        <v>33.007812499999993</v>
      </c>
      <c r="O119" s="70">
        <f t="shared" si="134"/>
        <v>83.966666666666669</v>
      </c>
      <c r="P119" s="49">
        <f t="shared" si="133"/>
        <v>32.799479166666664</v>
      </c>
      <c r="Q119" s="84">
        <f>SUM(O114:O119)/6</f>
        <v>84.602777777777774</v>
      </c>
      <c r="R119" s="50"/>
      <c r="S119" s="50"/>
      <c r="T119" s="43" t="s">
        <v>49</v>
      </c>
      <c r="U119" s="46">
        <f t="shared" si="136"/>
        <v>33.699374999999996</v>
      </c>
    </row>
    <row r="120" spans="1:22" ht="15" thickBot="1" x14ac:dyDescent="0.35">
      <c r="A120" s="78"/>
      <c r="B120" s="47">
        <f t="shared" si="135"/>
        <v>43983</v>
      </c>
      <c r="C120" s="48">
        <v>83.5</v>
      </c>
      <c r="D120" s="49">
        <f t="shared" si="127"/>
        <v>32.617187499999993</v>
      </c>
      <c r="E120" s="48">
        <v>83.5</v>
      </c>
      <c r="F120" s="49">
        <f t="shared" si="128"/>
        <v>32.617187499999993</v>
      </c>
      <c r="G120" s="48">
        <v>84.1</v>
      </c>
      <c r="H120" s="49">
        <f t="shared" si="129"/>
        <v>32.851562499999993</v>
      </c>
      <c r="I120" s="48">
        <v>84.1</v>
      </c>
      <c r="J120" s="49">
        <f t="shared" si="130"/>
        <v>32.851562499999993</v>
      </c>
      <c r="K120" s="48">
        <f t="shared" ref="K120:K167" si="137">K119-0.3</f>
        <v>84.2</v>
      </c>
      <c r="L120" s="49">
        <f t="shared" si="131"/>
        <v>32.890624999999993</v>
      </c>
      <c r="M120" s="48">
        <f t="shared" ref="M120:M167" si="138">M119-0.3</f>
        <v>84.2</v>
      </c>
      <c r="N120" s="66">
        <f t="shared" si="132"/>
        <v>32.890624999999993</v>
      </c>
      <c r="O120" s="70">
        <f t="shared" si="134"/>
        <v>83.933333333333323</v>
      </c>
      <c r="P120" s="49">
        <f t="shared" si="133"/>
        <v>32.786458333333321</v>
      </c>
      <c r="Q120" s="54">
        <v>103</v>
      </c>
      <c r="R120" s="50">
        <v>101</v>
      </c>
      <c r="S120" s="50">
        <v>97</v>
      </c>
      <c r="T120" s="43" t="s">
        <v>41</v>
      </c>
      <c r="U120" s="46">
        <f t="shared" si="136"/>
        <v>33.980624999999996</v>
      </c>
    </row>
    <row r="121" spans="1:22" ht="15" thickBot="1" x14ac:dyDescent="0.35">
      <c r="A121" s="86"/>
      <c r="B121" s="47">
        <f t="shared" si="135"/>
        <v>43984</v>
      </c>
      <c r="C121" s="48">
        <v>84.5</v>
      </c>
      <c r="D121" s="49">
        <f t="shared" si="127"/>
        <v>33.007812499999993</v>
      </c>
      <c r="E121" s="48">
        <v>84.5</v>
      </c>
      <c r="F121" s="49">
        <f t="shared" si="128"/>
        <v>33.007812499999993</v>
      </c>
      <c r="G121" s="48">
        <v>85.5</v>
      </c>
      <c r="H121" s="49">
        <f t="shared" si="129"/>
        <v>33.398437499999993</v>
      </c>
      <c r="I121" s="48">
        <v>85</v>
      </c>
      <c r="J121" s="49">
        <f t="shared" si="130"/>
        <v>33.203124999999993</v>
      </c>
      <c r="K121" s="48">
        <v>85.6</v>
      </c>
      <c r="L121" s="49">
        <f t="shared" si="131"/>
        <v>33.437499999999993</v>
      </c>
      <c r="M121" s="48">
        <v>85.6</v>
      </c>
      <c r="N121" s="66">
        <f t="shared" si="132"/>
        <v>33.437499999999993</v>
      </c>
      <c r="O121" s="70">
        <f t="shared" si="134"/>
        <v>85.116666666666674</v>
      </c>
      <c r="P121" s="49">
        <f t="shared" si="133"/>
        <v>33.248697916666664</v>
      </c>
      <c r="Q121" s="54"/>
      <c r="R121" s="50"/>
      <c r="S121" s="50"/>
      <c r="T121" s="43" t="s">
        <v>41</v>
      </c>
      <c r="U121" s="46">
        <f t="shared" si="136"/>
        <v>34.449374999999996</v>
      </c>
    </row>
    <row r="122" spans="1:22" ht="15" thickBot="1" x14ac:dyDescent="0.35">
      <c r="A122" s="1"/>
      <c r="B122" s="47">
        <f t="shared" si="135"/>
        <v>43985</v>
      </c>
      <c r="C122" s="48">
        <f t="shared" ref="C122:C167" si="139">C121-0.3</f>
        <v>84.2</v>
      </c>
      <c r="D122" s="49">
        <f t="shared" si="127"/>
        <v>32.890624999999993</v>
      </c>
      <c r="E122" s="48">
        <v>0</v>
      </c>
      <c r="F122" s="49">
        <f t="shared" si="128"/>
        <v>0</v>
      </c>
      <c r="G122" s="48">
        <f t="shared" ref="G122:G167" si="140">G121-0.3</f>
        <v>85.2</v>
      </c>
      <c r="H122" s="49">
        <f t="shared" si="129"/>
        <v>33.281249999999993</v>
      </c>
      <c r="I122" s="48">
        <f t="shared" ref="I122:I167" si="141">I121-0.3</f>
        <v>84.7</v>
      </c>
      <c r="J122" s="49">
        <f t="shared" si="130"/>
        <v>33.085937499999993</v>
      </c>
      <c r="K122" s="48">
        <f t="shared" si="137"/>
        <v>85.3</v>
      </c>
      <c r="L122" s="49">
        <f t="shared" si="131"/>
        <v>33.320312499999993</v>
      </c>
      <c r="M122" s="48">
        <f t="shared" si="138"/>
        <v>85.3</v>
      </c>
      <c r="N122" s="66">
        <f t="shared" si="132"/>
        <v>33.320312499999993</v>
      </c>
      <c r="O122" s="70">
        <f t="shared" si="134"/>
        <v>70.783333333333346</v>
      </c>
      <c r="P122" s="49">
        <f t="shared" si="133"/>
        <v>27.649739583333332</v>
      </c>
      <c r="Q122" s="54"/>
      <c r="R122" s="50"/>
      <c r="S122" s="50"/>
      <c r="T122" s="43" t="s">
        <v>41</v>
      </c>
      <c r="U122" s="46">
        <f t="shared" si="136"/>
        <v>-5.16</v>
      </c>
    </row>
    <row r="123" spans="1:22" ht="15" thickBot="1" x14ac:dyDescent="0.35">
      <c r="A123" s="78"/>
      <c r="B123" s="47">
        <f t="shared" si="135"/>
        <v>43986</v>
      </c>
      <c r="C123" s="48">
        <f t="shared" si="139"/>
        <v>83.9</v>
      </c>
      <c r="D123" s="49">
        <f t="shared" si="127"/>
        <v>32.773437499999993</v>
      </c>
      <c r="E123" s="48">
        <v>82.4</v>
      </c>
      <c r="F123" s="49">
        <f t="shared" si="128"/>
        <v>32.187499999999993</v>
      </c>
      <c r="G123" s="48">
        <v>83.4</v>
      </c>
      <c r="H123" s="49">
        <f t="shared" si="129"/>
        <v>32.578124999999993</v>
      </c>
      <c r="I123" s="48">
        <v>83.8</v>
      </c>
      <c r="J123" s="49">
        <f t="shared" si="130"/>
        <v>32.734374999999993</v>
      </c>
      <c r="K123" s="48">
        <f>84.8</f>
        <v>84.8</v>
      </c>
      <c r="L123" s="49">
        <f t="shared" si="131"/>
        <v>33.124999999999993</v>
      </c>
      <c r="M123" s="48">
        <v>84.6</v>
      </c>
      <c r="N123" s="66">
        <f t="shared" si="132"/>
        <v>33.046874999999993</v>
      </c>
      <c r="O123" s="70">
        <f t="shared" si="134"/>
        <v>83.816666666666663</v>
      </c>
      <c r="P123" s="49">
        <f t="shared" si="133"/>
        <v>32.740885416666657</v>
      </c>
      <c r="Q123" s="54"/>
      <c r="R123" s="50"/>
      <c r="S123" s="50"/>
      <c r="T123" s="43" t="s">
        <v>41</v>
      </c>
      <c r="U123" s="46">
        <f t="shared" si="136"/>
        <v>33.464999999999996</v>
      </c>
    </row>
    <row r="124" spans="1:22" ht="15" thickBot="1" x14ac:dyDescent="0.35">
      <c r="A124" s="78"/>
      <c r="B124" s="47">
        <f t="shared" si="135"/>
        <v>43987</v>
      </c>
      <c r="C124" s="48">
        <v>83.8</v>
      </c>
      <c r="D124" s="49">
        <f t="shared" si="127"/>
        <v>32.734374999999993</v>
      </c>
      <c r="E124" s="48">
        <v>83.8</v>
      </c>
      <c r="F124" s="49">
        <f t="shared" si="128"/>
        <v>32.734374999999993</v>
      </c>
      <c r="G124" s="48">
        <v>84.6</v>
      </c>
      <c r="H124" s="49">
        <f t="shared" si="129"/>
        <v>33.046874999999993</v>
      </c>
      <c r="I124" s="48">
        <v>83.7</v>
      </c>
      <c r="J124" s="49">
        <f t="shared" si="130"/>
        <v>32.695312499999993</v>
      </c>
      <c r="K124" s="48">
        <v>84.9</v>
      </c>
      <c r="L124" s="49">
        <f t="shared" si="131"/>
        <v>33.164062499999993</v>
      </c>
      <c r="M124" s="48">
        <v>84.9</v>
      </c>
      <c r="N124" s="66">
        <f t="shared" si="132"/>
        <v>33.164062499999993</v>
      </c>
      <c r="O124" s="70">
        <f t="shared" si="134"/>
        <v>84.283333333333317</v>
      </c>
      <c r="P124" s="49">
        <f t="shared" si="133"/>
        <v>32.923177083333321</v>
      </c>
      <c r="Q124" s="54"/>
      <c r="R124" s="50"/>
      <c r="S124" s="50"/>
      <c r="T124" s="43" t="s">
        <v>41</v>
      </c>
      <c r="U124" s="46">
        <f t="shared" si="136"/>
        <v>34.121249999999996</v>
      </c>
    </row>
    <row r="125" spans="1:22" ht="15" thickBot="1" x14ac:dyDescent="0.35">
      <c r="A125" s="78"/>
      <c r="B125" s="47">
        <f t="shared" si="135"/>
        <v>43988</v>
      </c>
      <c r="C125" s="48">
        <v>83.5</v>
      </c>
      <c r="D125" s="49">
        <f t="shared" si="127"/>
        <v>32.617187499999993</v>
      </c>
      <c r="E125" s="48">
        <v>0</v>
      </c>
      <c r="F125" s="49">
        <f t="shared" si="128"/>
        <v>0</v>
      </c>
      <c r="G125" s="48">
        <f t="shared" si="140"/>
        <v>84.3</v>
      </c>
      <c r="H125" s="49">
        <f t="shared" si="129"/>
        <v>32.929687499999993</v>
      </c>
      <c r="I125" s="48">
        <f t="shared" si="141"/>
        <v>83.4</v>
      </c>
      <c r="J125" s="49">
        <f t="shared" si="130"/>
        <v>32.578124999999993</v>
      </c>
      <c r="K125" s="48">
        <f t="shared" si="137"/>
        <v>84.600000000000009</v>
      </c>
      <c r="L125" s="49">
        <f t="shared" si="131"/>
        <v>33.046875</v>
      </c>
      <c r="M125" s="48">
        <f t="shared" si="138"/>
        <v>84.600000000000009</v>
      </c>
      <c r="N125" s="66">
        <f t="shared" si="132"/>
        <v>33.046875</v>
      </c>
      <c r="O125" s="70">
        <f t="shared" si="134"/>
        <v>70.066666666666677</v>
      </c>
      <c r="P125" s="49">
        <f t="shared" si="133"/>
        <v>27.369791666666664</v>
      </c>
      <c r="Q125" s="54"/>
      <c r="R125" s="50"/>
      <c r="S125" s="50"/>
      <c r="T125" s="43" t="s">
        <v>41</v>
      </c>
      <c r="U125" s="46">
        <f t="shared" si="136"/>
        <v>-5.16</v>
      </c>
    </row>
    <row r="126" spans="1:22" ht="15" thickBot="1" x14ac:dyDescent="0.35">
      <c r="A126" s="85"/>
      <c r="B126" s="47">
        <f t="shared" si="135"/>
        <v>43989</v>
      </c>
      <c r="C126" s="48">
        <v>82</v>
      </c>
      <c r="D126" s="49">
        <f t="shared" si="127"/>
        <v>32.031249999999993</v>
      </c>
      <c r="E126" s="48">
        <v>0</v>
      </c>
      <c r="F126" s="49">
        <f t="shared" si="128"/>
        <v>0</v>
      </c>
      <c r="G126" s="48">
        <f t="shared" si="140"/>
        <v>84</v>
      </c>
      <c r="H126" s="49">
        <f t="shared" si="129"/>
        <v>32.812499999999993</v>
      </c>
      <c r="I126" s="48">
        <f t="shared" si="141"/>
        <v>83.100000000000009</v>
      </c>
      <c r="J126" s="49">
        <f t="shared" si="130"/>
        <v>32.4609375</v>
      </c>
      <c r="K126" s="48">
        <f t="shared" si="137"/>
        <v>84.300000000000011</v>
      </c>
      <c r="L126" s="49">
        <f t="shared" si="131"/>
        <v>32.9296875</v>
      </c>
      <c r="M126" s="48">
        <v>85.5</v>
      </c>
      <c r="N126" s="66">
        <f t="shared" si="132"/>
        <v>33.398437499999993</v>
      </c>
      <c r="O126" s="70">
        <f t="shared" si="134"/>
        <v>69.816666666666677</v>
      </c>
      <c r="P126" s="49">
        <f t="shared" si="133"/>
        <v>27.272135416666664</v>
      </c>
      <c r="Q126" s="54"/>
      <c r="R126" s="50"/>
      <c r="S126" s="50"/>
      <c r="T126" s="43" t="s">
        <v>41</v>
      </c>
      <c r="U126" s="46">
        <f t="shared" si="136"/>
        <v>-5.16</v>
      </c>
    </row>
    <row r="127" spans="1:22" ht="15" thickBot="1" x14ac:dyDescent="0.35">
      <c r="A127" s="87"/>
      <c r="B127" s="47">
        <f t="shared" si="135"/>
        <v>43990</v>
      </c>
      <c r="C127" s="48">
        <v>84.5</v>
      </c>
      <c r="D127" s="49">
        <f t="shared" si="127"/>
        <v>33.007812499999993</v>
      </c>
      <c r="E127" s="48">
        <v>0</v>
      </c>
      <c r="F127" s="49">
        <f t="shared" si="128"/>
        <v>0</v>
      </c>
      <c r="G127" s="48">
        <f t="shared" si="140"/>
        <v>83.7</v>
      </c>
      <c r="H127" s="49">
        <f t="shared" si="129"/>
        <v>32.695312499999993</v>
      </c>
      <c r="I127" s="48">
        <f t="shared" si="141"/>
        <v>82.800000000000011</v>
      </c>
      <c r="J127" s="49">
        <f t="shared" si="130"/>
        <v>32.34375</v>
      </c>
      <c r="K127" s="48">
        <f t="shared" si="137"/>
        <v>84.000000000000014</v>
      </c>
      <c r="L127" s="49">
        <f t="shared" si="131"/>
        <v>32.8125</v>
      </c>
      <c r="M127" s="48">
        <f t="shared" si="138"/>
        <v>85.2</v>
      </c>
      <c r="N127" s="66">
        <f t="shared" si="132"/>
        <v>33.281249999999993</v>
      </c>
      <c r="O127" s="70">
        <f t="shared" si="134"/>
        <v>70.033333333333331</v>
      </c>
      <c r="P127" s="49">
        <f t="shared" si="133"/>
        <v>27.356770833333329</v>
      </c>
      <c r="Q127" s="54"/>
      <c r="R127" s="50"/>
      <c r="S127" s="50"/>
      <c r="T127" s="43" t="s">
        <v>41</v>
      </c>
      <c r="U127" s="46">
        <f t="shared" si="136"/>
        <v>-5.16</v>
      </c>
    </row>
    <row r="128" spans="1:22" ht="15" thickBot="1" x14ac:dyDescent="0.35">
      <c r="A128" s="78"/>
      <c r="B128" s="47">
        <f t="shared" si="135"/>
        <v>43991</v>
      </c>
      <c r="C128" s="48">
        <v>84.9</v>
      </c>
      <c r="D128" s="49">
        <f t="shared" si="127"/>
        <v>33.164062499999993</v>
      </c>
      <c r="E128" s="48">
        <v>0</v>
      </c>
      <c r="F128" s="49">
        <f t="shared" si="128"/>
        <v>0</v>
      </c>
      <c r="G128" s="48">
        <f t="shared" si="140"/>
        <v>83.4</v>
      </c>
      <c r="H128" s="49">
        <f t="shared" si="129"/>
        <v>32.578124999999993</v>
      </c>
      <c r="I128" s="48">
        <f t="shared" si="141"/>
        <v>82.500000000000014</v>
      </c>
      <c r="J128" s="49">
        <f t="shared" si="130"/>
        <v>32.2265625</v>
      </c>
      <c r="K128" s="48">
        <f t="shared" si="137"/>
        <v>83.700000000000017</v>
      </c>
      <c r="L128" s="49">
        <f t="shared" si="131"/>
        <v>32.6953125</v>
      </c>
      <c r="M128" s="48">
        <f t="shared" si="138"/>
        <v>84.9</v>
      </c>
      <c r="N128" s="66">
        <f t="shared" si="132"/>
        <v>33.164062499999993</v>
      </c>
      <c r="O128" s="70">
        <f t="shared" si="134"/>
        <v>69.899999999999991</v>
      </c>
      <c r="P128" s="49">
        <f t="shared" si="133"/>
        <v>27.304687499999993</v>
      </c>
      <c r="Q128" s="54"/>
      <c r="R128" s="50"/>
      <c r="S128" s="50"/>
      <c r="T128" s="43" t="s">
        <v>41</v>
      </c>
      <c r="U128" s="46">
        <f t="shared" si="136"/>
        <v>-5.16</v>
      </c>
    </row>
    <row r="129" spans="1:21" ht="15" thickBot="1" x14ac:dyDescent="0.35">
      <c r="A129" s="85"/>
      <c r="B129" s="47">
        <f t="shared" si="135"/>
        <v>43992</v>
      </c>
      <c r="C129" s="48">
        <v>84.5</v>
      </c>
      <c r="D129" s="49">
        <f t="shared" si="127"/>
        <v>33.007812499999993</v>
      </c>
      <c r="E129" s="48">
        <v>0</v>
      </c>
      <c r="F129" s="49">
        <f t="shared" si="128"/>
        <v>0</v>
      </c>
      <c r="G129" s="48">
        <f t="shared" si="140"/>
        <v>83.100000000000009</v>
      </c>
      <c r="H129" s="49">
        <f t="shared" si="129"/>
        <v>32.4609375</v>
      </c>
      <c r="I129" s="48">
        <f t="shared" si="141"/>
        <v>82.200000000000017</v>
      </c>
      <c r="J129" s="49">
        <f t="shared" si="130"/>
        <v>32.109375</v>
      </c>
      <c r="K129" s="48">
        <f t="shared" si="137"/>
        <v>83.40000000000002</v>
      </c>
      <c r="L129" s="49">
        <f t="shared" si="131"/>
        <v>32.578125</v>
      </c>
      <c r="M129" s="48">
        <f t="shared" si="138"/>
        <v>84.600000000000009</v>
      </c>
      <c r="N129" s="66">
        <f t="shared" si="132"/>
        <v>33.046875</v>
      </c>
      <c r="O129" s="70">
        <f t="shared" si="134"/>
        <v>69.63333333333334</v>
      </c>
      <c r="P129" s="49">
        <f t="shared" si="133"/>
        <v>27.200520833333332</v>
      </c>
      <c r="Q129" s="54"/>
      <c r="R129" s="50"/>
      <c r="S129" s="50"/>
      <c r="T129" s="43" t="s">
        <v>41</v>
      </c>
      <c r="U129" s="46">
        <f t="shared" si="136"/>
        <v>-5.16</v>
      </c>
    </row>
    <row r="130" spans="1:21" ht="15" thickBot="1" x14ac:dyDescent="0.35">
      <c r="A130" s="85"/>
      <c r="B130" s="47">
        <f t="shared" si="135"/>
        <v>43993</v>
      </c>
      <c r="C130" s="48">
        <v>80.8</v>
      </c>
      <c r="D130" s="49">
        <f t="shared" si="127"/>
        <v>31.562499999999993</v>
      </c>
      <c r="E130" s="48">
        <v>0</v>
      </c>
      <c r="F130" s="49">
        <f t="shared" si="128"/>
        <v>0</v>
      </c>
      <c r="G130" s="48">
        <v>83.3</v>
      </c>
      <c r="H130" s="49">
        <f t="shared" si="129"/>
        <v>32.539062499999993</v>
      </c>
      <c r="I130" s="48">
        <v>82.8</v>
      </c>
      <c r="J130" s="49">
        <f t="shared" si="130"/>
        <v>32.343749999999993</v>
      </c>
      <c r="K130" s="48">
        <v>83.4</v>
      </c>
      <c r="L130" s="49">
        <f t="shared" si="131"/>
        <v>32.578124999999993</v>
      </c>
      <c r="M130" s="48">
        <v>83.6</v>
      </c>
      <c r="N130" s="66">
        <f t="shared" si="132"/>
        <v>32.656249999999993</v>
      </c>
      <c r="O130" s="70">
        <f t="shared" si="134"/>
        <v>68.983333333333334</v>
      </c>
      <c r="P130" s="49">
        <f t="shared" si="133"/>
        <v>26.946614583333329</v>
      </c>
      <c r="Q130" s="54"/>
      <c r="R130" s="50"/>
      <c r="S130" s="50"/>
      <c r="T130" s="43" t="s">
        <v>35</v>
      </c>
      <c r="U130" s="46">
        <f t="shared" si="136"/>
        <v>-5.16</v>
      </c>
    </row>
    <row r="131" spans="1:21" ht="15" thickBot="1" x14ac:dyDescent="0.35">
      <c r="A131" s="1"/>
      <c r="B131" s="47">
        <f t="shared" si="135"/>
        <v>43994</v>
      </c>
      <c r="C131" s="48">
        <f t="shared" si="139"/>
        <v>80.5</v>
      </c>
      <c r="D131" s="49">
        <f t="shared" si="127"/>
        <v>31.445312499999993</v>
      </c>
      <c r="E131" s="48">
        <v>0</v>
      </c>
      <c r="F131" s="49">
        <f t="shared" si="128"/>
        <v>0</v>
      </c>
      <c r="G131" s="48">
        <v>83.3</v>
      </c>
      <c r="H131" s="49">
        <f t="shared" si="129"/>
        <v>32.539062499999993</v>
      </c>
      <c r="I131" s="48">
        <v>82.7</v>
      </c>
      <c r="J131" s="49">
        <f t="shared" si="130"/>
        <v>32.304687499999993</v>
      </c>
      <c r="K131" s="48">
        <v>82.6</v>
      </c>
      <c r="L131" s="49">
        <f t="shared" si="131"/>
        <v>32.265624999999993</v>
      </c>
      <c r="M131" s="48">
        <v>83.6</v>
      </c>
      <c r="N131" s="66">
        <f t="shared" si="132"/>
        <v>32.656249999999993</v>
      </c>
      <c r="O131" s="70">
        <f t="shared" si="134"/>
        <v>68.783333333333346</v>
      </c>
      <c r="P131" s="49">
        <f t="shared" si="133"/>
        <v>26.868489583333332</v>
      </c>
      <c r="Q131" s="72">
        <v>103</v>
      </c>
      <c r="R131" s="73">
        <v>101</v>
      </c>
      <c r="S131" s="73">
        <v>97</v>
      </c>
      <c r="T131" s="43" t="s">
        <v>35</v>
      </c>
      <c r="U131" s="46">
        <f t="shared" si="136"/>
        <v>-5.16</v>
      </c>
    </row>
    <row r="132" spans="1:21" ht="15" thickBot="1" x14ac:dyDescent="0.35">
      <c r="A132" s="1"/>
      <c r="B132" s="47">
        <f t="shared" si="135"/>
        <v>43995</v>
      </c>
      <c r="C132" s="48">
        <v>83.5</v>
      </c>
      <c r="D132" s="49">
        <f t="shared" si="127"/>
        <v>32.617187499999993</v>
      </c>
      <c r="E132" s="48">
        <v>0</v>
      </c>
      <c r="F132" s="49">
        <f t="shared" si="128"/>
        <v>0</v>
      </c>
      <c r="G132" s="48">
        <v>82.6</v>
      </c>
      <c r="H132" s="49">
        <f t="shared" si="129"/>
        <v>32.265624999999993</v>
      </c>
      <c r="I132" s="48">
        <v>82.3</v>
      </c>
      <c r="J132" s="49">
        <f t="shared" si="130"/>
        <v>32.148437499999993</v>
      </c>
      <c r="K132" s="48">
        <f t="shared" si="137"/>
        <v>82.3</v>
      </c>
      <c r="L132" s="49">
        <f t="shared" si="131"/>
        <v>32.148437499999993</v>
      </c>
      <c r="M132" s="48">
        <v>83.1</v>
      </c>
      <c r="N132" s="66">
        <f t="shared" si="132"/>
        <v>32.460937499999993</v>
      </c>
      <c r="O132" s="70">
        <f t="shared" si="134"/>
        <v>68.966666666666654</v>
      </c>
      <c r="P132" s="49">
        <f t="shared" si="133"/>
        <v>26.940104166666657</v>
      </c>
      <c r="Q132" s="54"/>
      <c r="R132" s="50"/>
      <c r="S132" s="50"/>
      <c r="T132" s="43" t="s">
        <v>42</v>
      </c>
      <c r="U132" s="46">
        <f t="shared" si="136"/>
        <v>-5.16</v>
      </c>
    </row>
    <row r="133" spans="1:21" ht="15" thickBot="1" x14ac:dyDescent="0.35">
      <c r="A133" s="85"/>
      <c r="B133" s="47">
        <f t="shared" si="135"/>
        <v>43996</v>
      </c>
      <c r="C133" s="48">
        <v>84.1</v>
      </c>
      <c r="D133" s="49">
        <f t="shared" si="127"/>
        <v>32.851562499999993</v>
      </c>
      <c r="E133" s="48">
        <v>82.9</v>
      </c>
      <c r="F133" s="49">
        <f t="shared" si="128"/>
        <v>32.382812499999993</v>
      </c>
      <c r="G133" s="48">
        <v>82.9</v>
      </c>
      <c r="H133" s="49">
        <f t="shared" si="129"/>
        <v>32.382812499999993</v>
      </c>
      <c r="I133" s="48">
        <v>82.9</v>
      </c>
      <c r="J133" s="49">
        <f t="shared" si="130"/>
        <v>32.382812499999993</v>
      </c>
      <c r="K133" s="48">
        <v>82.4</v>
      </c>
      <c r="L133" s="49">
        <f t="shared" si="131"/>
        <v>32.187499999999993</v>
      </c>
      <c r="M133" s="48">
        <v>83.2</v>
      </c>
      <c r="N133" s="66">
        <f t="shared" si="132"/>
        <v>32.499999999999993</v>
      </c>
      <c r="O133" s="70">
        <f t="shared" si="134"/>
        <v>83.066666666666677</v>
      </c>
      <c r="P133" s="49">
        <f t="shared" si="133"/>
        <v>32.447916666666664</v>
      </c>
      <c r="Q133" s="54"/>
      <c r="R133" s="50"/>
      <c r="S133" s="50"/>
      <c r="T133" s="43" t="s">
        <v>35</v>
      </c>
      <c r="U133" s="46">
        <f t="shared" si="136"/>
        <v>33.699374999999996</v>
      </c>
    </row>
    <row r="134" spans="1:21" ht="15" thickBot="1" x14ac:dyDescent="0.35">
      <c r="A134" s="75"/>
      <c r="B134" s="47">
        <f t="shared" si="135"/>
        <v>43997</v>
      </c>
      <c r="C134" s="48">
        <v>83.7</v>
      </c>
      <c r="D134" s="49">
        <f t="shared" si="127"/>
        <v>32.695312499999993</v>
      </c>
      <c r="E134" s="48">
        <v>0</v>
      </c>
      <c r="F134" s="49">
        <f t="shared" si="128"/>
        <v>0</v>
      </c>
      <c r="G134" s="48">
        <v>82.1</v>
      </c>
      <c r="H134" s="49">
        <f t="shared" si="129"/>
        <v>32.070312499999993</v>
      </c>
      <c r="I134" s="48">
        <v>81.7</v>
      </c>
      <c r="J134" s="49">
        <f t="shared" si="130"/>
        <v>31.914062499999996</v>
      </c>
      <c r="K134" s="48">
        <v>81.7</v>
      </c>
      <c r="L134" s="49">
        <f t="shared" si="131"/>
        <v>31.914062499999996</v>
      </c>
      <c r="M134" s="48">
        <v>82.7</v>
      </c>
      <c r="N134" s="66">
        <f t="shared" si="132"/>
        <v>32.304687499999993</v>
      </c>
      <c r="O134" s="70">
        <f t="shared" si="134"/>
        <v>68.649999999999991</v>
      </c>
      <c r="P134" s="49">
        <f t="shared" si="133"/>
        <v>26.816406249999993</v>
      </c>
      <c r="Q134" s="76"/>
      <c r="R134" s="77"/>
      <c r="S134" s="77"/>
      <c r="T134" s="43" t="s">
        <v>43</v>
      </c>
      <c r="U134" s="46">
        <f t="shared" si="136"/>
        <v>-5.16</v>
      </c>
    </row>
    <row r="135" spans="1:21" ht="15" thickBot="1" x14ac:dyDescent="0.35">
      <c r="A135" s="78"/>
      <c r="B135" s="47">
        <f t="shared" si="135"/>
        <v>43998</v>
      </c>
      <c r="C135" s="48">
        <f t="shared" si="139"/>
        <v>83.4</v>
      </c>
      <c r="D135" s="49">
        <f t="shared" si="127"/>
        <v>32.578124999999993</v>
      </c>
      <c r="E135" s="48">
        <v>0</v>
      </c>
      <c r="F135" s="49">
        <f t="shared" si="128"/>
        <v>0</v>
      </c>
      <c r="G135" s="48">
        <v>81.5</v>
      </c>
      <c r="H135" s="49">
        <f t="shared" si="129"/>
        <v>31.835937499999993</v>
      </c>
      <c r="I135" s="48">
        <v>81.5</v>
      </c>
      <c r="J135" s="49">
        <f t="shared" si="130"/>
        <v>31.835937499999993</v>
      </c>
      <c r="K135" s="48">
        <v>81.3</v>
      </c>
      <c r="L135" s="49">
        <f t="shared" si="131"/>
        <v>31.757812499999993</v>
      </c>
      <c r="M135" s="48">
        <v>81.8</v>
      </c>
      <c r="N135" s="66">
        <f t="shared" si="132"/>
        <v>31.953124999999993</v>
      </c>
      <c r="O135" s="70">
        <f t="shared" si="134"/>
        <v>68.25</v>
      </c>
      <c r="P135" s="49">
        <f t="shared" si="133"/>
        <v>26.660156249999996</v>
      </c>
      <c r="Q135" s="76"/>
      <c r="R135" s="77"/>
      <c r="S135" s="77"/>
      <c r="T135" s="43" t="s">
        <v>35</v>
      </c>
      <c r="U135" s="46">
        <f t="shared" si="136"/>
        <v>-5.16</v>
      </c>
    </row>
    <row r="136" spans="1:21" ht="15" thickBot="1" x14ac:dyDescent="0.35">
      <c r="A136" s="85"/>
      <c r="B136" s="47">
        <f t="shared" si="135"/>
        <v>43999</v>
      </c>
      <c r="C136" s="48">
        <v>84.1</v>
      </c>
      <c r="D136" s="49">
        <f t="shared" si="127"/>
        <v>32.851562499999993</v>
      </c>
      <c r="E136" s="48">
        <v>84.1</v>
      </c>
      <c r="F136" s="49">
        <f t="shared" si="128"/>
        <v>32.851562499999993</v>
      </c>
      <c r="G136" s="48">
        <v>84.9</v>
      </c>
      <c r="H136" s="49">
        <f t="shared" si="129"/>
        <v>33.164062499999993</v>
      </c>
      <c r="I136" s="48">
        <v>83.8</v>
      </c>
      <c r="J136" s="49">
        <f t="shared" si="130"/>
        <v>32.734374999999993</v>
      </c>
      <c r="K136" s="48">
        <v>84.8</v>
      </c>
      <c r="L136" s="49">
        <f t="shared" si="131"/>
        <v>33.124999999999993</v>
      </c>
      <c r="M136" s="48">
        <v>84.2</v>
      </c>
      <c r="N136" s="66">
        <f t="shared" si="132"/>
        <v>32.890624999999993</v>
      </c>
      <c r="O136" s="70">
        <f t="shared" si="134"/>
        <v>84.316666666666663</v>
      </c>
      <c r="P136" s="49">
        <f t="shared" si="133"/>
        <v>32.936197916666657</v>
      </c>
      <c r="Q136" s="54"/>
      <c r="R136" s="50"/>
      <c r="S136" s="50"/>
      <c r="T136" s="43" t="s">
        <v>35</v>
      </c>
      <c r="U136" s="46">
        <f t="shared" si="136"/>
        <v>34.261874999999996</v>
      </c>
    </row>
    <row r="137" spans="1:21" ht="15" thickBot="1" x14ac:dyDescent="0.35">
      <c r="A137" s="78"/>
      <c r="B137" s="47">
        <f t="shared" si="135"/>
        <v>44000</v>
      </c>
      <c r="C137" s="48">
        <v>83.3</v>
      </c>
      <c r="D137" s="49">
        <f t="shared" si="127"/>
        <v>32.539062499999993</v>
      </c>
      <c r="E137" s="48">
        <v>82.6</v>
      </c>
      <c r="F137" s="49">
        <f t="shared" si="128"/>
        <v>32.265624999999993</v>
      </c>
      <c r="G137" s="48">
        <v>84.5</v>
      </c>
      <c r="H137" s="49">
        <f t="shared" si="129"/>
        <v>33.007812499999993</v>
      </c>
      <c r="I137" s="48">
        <v>83.8</v>
      </c>
      <c r="J137" s="49">
        <f t="shared" si="130"/>
        <v>32.734374999999993</v>
      </c>
      <c r="K137" s="48">
        <v>84.5</v>
      </c>
      <c r="L137" s="49">
        <f t="shared" si="131"/>
        <v>33.007812499999993</v>
      </c>
      <c r="M137" s="48">
        <v>83.9</v>
      </c>
      <c r="N137" s="66">
        <f t="shared" si="132"/>
        <v>32.773437499999993</v>
      </c>
      <c r="O137" s="70">
        <f t="shared" si="134"/>
        <v>83.766666666666666</v>
      </c>
      <c r="P137" s="49">
        <f t="shared" si="133"/>
        <v>32.721354166666657</v>
      </c>
      <c r="Q137" s="54"/>
      <c r="R137" s="50"/>
      <c r="S137" s="50"/>
      <c r="T137" s="43" t="s">
        <v>35</v>
      </c>
      <c r="U137" s="46">
        <f t="shared" si="136"/>
        <v>33.558749999999996</v>
      </c>
    </row>
    <row r="138" spans="1:21" ht="15" thickBot="1" x14ac:dyDescent="0.35">
      <c r="A138" s="78"/>
      <c r="B138" s="47">
        <f t="shared" si="135"/>
        <v>44001</v>
      </c>
      <c r="C138" s="48">
        <v>83.3</v>
      </c>
      <c r="D138" s="49">
        <f t="shared" si="127"/>
        <v>32.539062499999993</v>
      </c>
      <c r="E138" s="48">
        <v>0</v>
      </c>
      <c r="F138" s="49">
        <f t="shared" si="128"/>
        <v>0</v>
      </c>
      <c r="G138" s="48">
        <v>81.099999999999994</v>
      </c>
      <c r="H138" s="49">
        <f t="shared" si="129"/>
        <v>31.679687499999993</v>
      </c>
      <c r="I138" s="48">
        <v>80.3</v>
      </c>
      <c r="J138" s="49">
        <f t="shared" si="130"/>
        <v>31.367187499999993</v>
      </c>
      <c r="K138" s="48">
        <v>80.3</v>
      </c>
      <c r="L138" s="49">
        <f t="shared" si="131"/>
        <v>31.367187499999993</v>
      </c>
      <c r="M138" s="48">
        <v>82.2</v>
      </c>
      <c r="N138" s="66">
        <f t="shared" si="132"/>
        <v>32.109374999999993</v>
      </c>
      <c r="O138" s="70">
        <f t="shared" si="134"/>
        <v>67.86666666666666</v>
      </c>
      <c r="P138" s="49">
        <f t="shared" si="133"/>
        <v>26.510416666666657</v>
      </c>
      <c r="Q138" s="54"/>
      <c r="R138" s="50"/>
      <c r="S138" s="50"/>
      <c r="T138" s="43" t="s">
        <v>35</v>
      </c>
      <c r="U138" s="46">
        <f t="shared" si="136"/>
        <v>-5.16</v>
      </c>
    </row>
    <row r="139" spans="1:21" ht="15" thickBot="1" x14ac:dyDescent="0.35">
      <c r="A139" s="1"/>
      <c r="B139" s="47">
        <f t="shared" si="135"/>
        <v>44002</v>
      </c>
      <c r="C139" s="48">
        <v>83.8</v>
      </c>
      <c r="D139" s="49">
        <f t="shared" si="127"/>
        <v>32.734374999999993</v>
      </c>
      <c r="E139" s="48">
        <v>0</v>
      </c>
      <c r="F139" s="49">
        <f t="shared" si="128"/>
        <v>0</v>
      </c>
      <c r="G139" s="48">
        <f t="shared" si="140"/>
        <v>80.8</v>
      </c>
      <c r="H139" s="49">
        <f t="shared" si="129"/>
        <v>31.562499999999993</v>
      </c>
      <c r="I139" s="48">
        <v>80.8</v>
      </c>
      <c r="J139" s="49">
        <f t="shared" si="130"/>
        <v>31.562499999999993</v>
      </c>
      <c r="K139" s="48">
        <v>80.8</v>
      </c>
      <c r="L139" s="49">
        <f t="shared" si="131"/>
        <v>31.562499999999993</v>
      </c>
      <c r="M139" s="48">
        <v>82.4</v>
      </c>
      <c r="N139" s="66">
        <f t="shared" si="132"/>
        <v>32.187499999999993</v>
      </c>
      <c r="O139" s="70">
        <f t="shared" si="134"/>
        <v>68.100000000000009</v>
      </c>
      <c r="P139" s="49">
        <f t="shared" si="133"/>
        <v>26.601562499999996</v>
      </c>
      <c r="Q139" s="54"/>
      <c r="R139" s="50"/>
      <c r="S139" s="50"/>
      <c r="T139" s="43" t="s">
        <v>35</v>
      </c>
      <c r="U139" s="46">
        <f t="shared" si="136"/>
        <v>-5.16</v>
      </c>
    </row>
    <row r="140" spans="1:21" ht="15" thickBot="1" x14ac:dyDescent="0.35">
      <c r="A140" s="85"/>
      <c r="B140" s="55">
        <f t="shared" si="135"/>
        <v>44003</v>
      </c>
      <c r="C140" s="48">
        <v>83.7</v>
      </c>
      <c r="D140" s="57">
        <f t="shared" si="127"/>
        <v>32.695312499999993</v>
      </c>
      <c r="E140" s="48">
        <v>82.7</v>
      </c>
      <c r="F140" s="57">
        <f t="shared" si="128"/>
        <v>32.304687499999993</v>
      </c>
      <c r="G140" s="48">
        <v>82.9</v>
      </c>
      <c r="H140" s="57">
        <f t="shared" si="129"/>
        <v>32.382812499999993</v>
      </c>
      <c r="I140" s="56">
        <f t="shared" si="141"/>
        <v>80.5</v>
      </c>
      <c r="J140" s="57">
        <f t="shared" si="130"/>
        <v>31.445312499999993</v>
      </c>
      <c r="K140" s="56">
        <f t="shared" si="137"/>
        <v>80.5</v>
      </c>
      <c r="L140" s="57">
        <f t="shared" si="131"/>
        <v>31.445312499999993</v>
      </c>
      <c r="M140" s="56">
        <f t="shared" si="138"/>
        <v>82.100000000000009</v>
      </c>
      <c r="N140" s="67">
        <f t="shared" si="132"/>
        <v>32.0703125</v>
      </c>
      <c r="O140" s="70">
        <f t="shared" si="134"/>
        <v>82.066666666666677</v>
      </c>
      <c r="P140" s="49">
        <f t="shared" si="133"/>
        <v>32.057291666666664</v>
      </c>
      <c r="Q140" s="54"/>
      <c r="R140" s="50"/>
      <c r="S140" s="50"/>
      <c r="T140" s="43" t="s">
        <v>41</v>
      </c>
      <c r="U140" s="46">
        <f t="shared" si="136"/>
        <v>33.605624999999996</v>
      </c>
    </row>
    <row r="141" spans="1:21" ht="15" thickBot="1" x14ac:dyDescent="0.35">
      <c r="A141" s="61"/>
      <c r="B141" s="62">
        <f t="shared" si="135"/>
        <v>44004</v>
      </c>
      <c r="C141" s="56">
        <v>83.6</v>
      </c>
      <c r="D141" s="64">
        <f t="shared" si="127"/>
        <v>32.656249999999993</v>
      </c>
      <c r="E141" s="48">
        <v>0</v>
      </c>
      <c r="F141" s="64">
        <f t="shared" si="128"/>
        <v>0</v>
      </c>
      <c r="G141" s="48">
        <f t="shared" si="140"/>
        <v>82.600000000000009</v>
      </c>
      <c r="H141" s="64">
        <f t="shared" si="129"/>
        <v>32.265625</v>
      </c>
      <c r="I141" s="63">
        <f t="shared" si="141"/>
        <v>80.2</v>
      </c>
      <c r="J141" s="64">
        <f t="shared" si="130"/>
        <v>31.328124999999996</v>
      </c>
      <c r="K141" s="63">
        <f t="shared" si="137"/>
        <v>80.2</v>
      </c>
      <c r="L141" s="64">
        <f t="shared" si="131"/>
        <v>31.328124999999996</v>
      </c>
      <c r="M141" s="63">
        <f t="shared" si="138"/>
        <v>81.800000000000011</v>
      </c>
      <c r="N141" s="68">
        <f t="shared" si="132"/>
        <v>31.953125</v>
      </c>
      <c r="O141" s="70">
        <f t="shared" si="134"/>
        <v>68.066666666666663</v>
      </c>
      <c r="P141" s="49">
        <f t="shared" si="133"/>
        <v>26.588541666666661</v>
      </c>
      <c r="Q141" s="54"/>
      <c r="R141" s="50"/>
      <c r="S141" s="50"/>
      <c r="T141" s="43"/>
      <c r="U141" s="46">
        <f t="shared" si="136"/>
        <v>-5.16</v>
      </c>
    </row>
    <row r="142" spans="1:21" ht="15" thickBot="1" x14ac:dyDescent="0.35">
      <c r="A142" s="88"/>
      <c r="B142" s="58">
        <f t="shared" si="135"/>
        <v>44005</v>
      </c>
      <c r="C142" s="63">
        <v>83.3</v>
      </c>
      <c r="D142" s="60">
        <f t="shared" si="127"/>
        <v>32.539062499999993</v>
      </c>
      <c r="E142" s="48">
        <v>0</v>
      </c>
      <c r="F142" s="60">
        <f t="shared" si="128"/>
        <v>0</v>
      </c>
      <c r="G142" s="48">
        <f t="shared" si="140"/>
        <v>82.300000000000011</v>
      </c>
      <c r="H142" s="60">
        <f t="shared" si="129"/>
        <v>32.1484375</v>
      </c>
      <c r="I142" s="59">
        <f t="shared" si="141"/>
        <v>79.900000000000006</v>
      </c>
      <c r="J142" s="60">
        <f t="shared" si="130"/>
        <v>31.210937499999996</v>
      </c>
      <c r="K142" s="59">
        <f t="shared" si="137"/>
        <v>79.900000000000006</v>
      </c>
      <c r="L142" s="60">
        <f t="shared" si="131"/>
        <v>31.210937499999996</v>
      </c>
      <c r="M142" s="59">
        <f t="shared" si="138"/>
        <v>81.500000000000014</v>
      </c>
      <c r="N142" s="69">
        <f t="shared" si="132"/>
        <v>31.8359375</v>
      </c>
      <c r="O142" s="70">
        <f t="shared" si="134"/>
        <v>67.816666666666677</v>
      </c>
      <c r="P142" s="49">
        <f t="shared" si="133"/>
        <v>26.490885416666664</v>
      </c>
      <c r="Q142" s="54"/>
      <c r="R142" s="50"/>
      <c r="S142" s="50"/>
      <c r="T142" s="43"/>
      <c r="U142" s="46">
        <f t="shared" si="136"/>
        <v>-5.16</v>
      </c>
    </row>
    <row r="143" spans="1:21" ht="15" thickBot="1" x14ac:dyDescent="0.35">
      <c r="A143" s="1"/>
      <c r="B143" s="47">
        <f t="shared" si="135"/>
        <v>44006</v>
      </c>
      <c r="C143" s="59">
        <v>83.4</v>
      </c>
      <c r="D143" s="49">
        <f t="shared" si="127"/>
        <v>32.578124999999993</v>
      </c>
      <c r="E143" s="48">
        <v>0</v>
      </c>
      <c r="F143" s="49">
        <f t="shared" si="128"/>
        <v>0</v>
      </c>
      <c r="G143" s="48">
        <v>82.6</v>
      </c>
      <c r="H143" s="49">
        <f t="shared" si="129"/>
        <v>32.265624999999993</v>
      </c>
      <c r="I143" s="48">
        <f t="shared" si="141"/>
        <v>79.600000000000009</v>
      </c>
      <c r="J143" s="49">
        <f t="shared" si="130"/>
        <v>31.093749999999996</v>
      </c>
      <c r="K143" s="48">
        <f t="shared" si="137"/>
        <v>79.600000000000009</v>
      </c>
      <c r="L143" s="49">
        <f t="shared" si="131"/>
        <v>31.093749999999996</v>
      </c>
      <c r="M143" s="48">
        <f t="shared" si="138"/>
        <v>81.200000000000017</v>
      </c>
      <c r="N143" s="66">
        <f t="shared" si="132"/>
        <v>31.71875</v>
      </c>
      <c r="O143" s="70">
        <f t="shared" si="134"/>
        <v>67.733333333333348</v>
      </c>
      <c r="P143" s="49">
        <f t="shared" si="133"/>
        <v>26.458333333333336</v>
      </c>
      <c r="Q143" s="54"/>
      <c r="R143" s="50"/>
      <c r="S143" s="50"/>
      <c r="T143" s="43"/>
      <c r="U143" s="46">
        <f t="shared" si="136"/>
        <v>-5.16</v>
      </c>
    </row>
    <row r="144" spans="1:21" ht="15" thickBot="1" x14ac:dyDescent="0.35">
      <c r="A144" s="85"/>
      <c r="B144" s="47">
        <f t="shared" si="135"/>
        <v>44007</v>
      </c>
      <c r="C144" s="48">
        <v>76.599999999999994</v>
      </c>
      <c r="D144" s="49">
        <f t="shared" si="127"/>
        <v>29.921874999999993</v>
      </c>
      <c r="E144" s="48">
        <v>0</v>
      </c>
      <c r="F144" s="49">
        <f t="shared" si="128"/>
        <v>0</v>
      </c>
      <c r="G144" s="48">
        <f t="shared" si="140"/>
        <v>82.3</v>
      </c>
      <c r="H144" s="49">
        <f t="shared" si="129"/>
        <v>32.148437499999993</v>
      </c>
      <c r="I144" s="48">
        <f t="shared" si="141"/>
        <v>79.300000000000011</v>
      </c>
      <c r="J144" s="49">
        <f t="shared" si="130"/>
        <v>30.9765625</v>
      </c>
      <c r="K144" s="48">
        <f t="shared" si="137"/>
        <v>79.300000000000011</v>
      </c>
      <c r="L144" s="49">
        <f t="shared" si="131"/>
        <v>30.9765625</v>
      </c>
      <c r="M144" s="48">
        <f t="shared" si="138"/>
        <v>80.90000000000002</v>
      </c>
      <c r="N144" s="66">
        <f t="shared" si="132"/>
        <v>31.6015625</v>
      </c>
      <c r="O144" s="70">
        <f t="shared" si="134"/>
        <v>66.400000000000006</v>
      </c>
      <c r="P144" s="49">
        <f t="shared" si="133"/>
        <v>25.937499999999996</v>
      </c>
      <c r="Q144" s="54"/>
      <c r="R144" s="50"/>
      <c r="S144" s="50"/>
      <c r="T144" s="43"/>
      <c r="U144" s="46">
        <f t="shared" si="136"/>
        <v>-5.16</v>
      </c>
    </row>
    <row r="145" spans="1:21" ht="15" thickBot="1" x14ac:dyDescent="0.35">
      <c r="A145" s="1"/>
      <c r="B145" s="47">
        <f t="shared" si="135"/>
        <v>44008</v>
      </c>
      <c r="C145" s="48">
        <f t="shared" si="139"/>
        <v>76.3</v>
      </c>
      <c r="D145" s="49">
        <f t="shared" si="127"/>
        <v>29.804687499999993</v>
      </c>
      <c r="E145" s="48">
        <v>0</v>
      </c>
      <c r="F145" s="49">
        <f t="shared" si="128"/>
        <v>0</v>
      </c>
      <c r="G145" s="48">
        <f t="shared" si="140"/>
        <v>82</v>
      </c>
      <c r="H145" s="49">
        <f t="shared" si="129"/>
        <v>32.031249999999993</v>
      </c>
      <c r="I145" s="48">
        <f t="shared" si="141"/>
        <v>79.000000000000014</v>
      </c>
      <c r="J145" s="49">
        <f t="shared" si="130"/>
        <v>30.859375</v>
      </c>
      <c r="K145" s="48">
        <f t="shared" si="137"/>
        <v>79.000000000000014</v>
      </c>
      <c r="L145" s="49">
        <f t="shared" si="131"/>
        <v>30.859375</v>
      </c>
      <c r="M145" s="48">
        <f t="shared" si="138"/>
        <v>80.600000000000023</v>
      </c>
      <c r="N145" s="66">
        <f t="shared" si="132"/>
        <v>31.484375000000004</v>
      </c>
      <c r="O145" s="70">
        <f t="shared" si="134"/>
        <v>66.150000000000006</v>
      </c>
      <c r="P145" s="49">
        <f t="shared" si="133"/>
        <v>25.839843749999996</v>
      </c>
      <c r="Q145" s="54"/>
      <c r="R145" s="50"/>
      <c r="S145" s="50"/>
      <c r="T145" s="43"/>
      <c r="U145" s="46">
        <f t="shared" si="136"/>
        <v>-5.16</v>
      </c>
    </row>
    <row r="146" spans="1:21" ht="15" thickBot="1" x14ac:dyDescent="0.35">
      <c r="A146" s="1"/>
      <c r="B146" s="47">
        <f t="shared" si="135"/>
        <v>44009</v>
      </c>
      <c r="C146" s="48">
        <f t="shared" si="139"/>
        <v>76</v>
      </c>
      <c r="D146" s="49">
        <f t="shared" si="127"/>
        <v>29.687499999999993</v>
      </c>
      <c r="E146" s="48">
        <v>0</v>
      </c>
      <c r="F146" s="49">
        <f t="shared" si="128"/>
        <v>0</v>
      </c>
      <c r="G146" s="48">
        <f t="shared" si="140"/>
        <v>81.7</v>
      </c>
      <c r="H146" s="49">
        <f t="shared" si="129"/>
        <v>31.914062499999996</v>
      </c>
      <c r="I146" s="48">
        <f t="shared" si="141"/>
        <v>78.700000000000017</v>
      </c>
      <c r="J146" s="49">
        <f t="shared" si="130"/>
        <v>30.7421875</v>
      </c>
      <c r="K146" s="48">
        <f t="shared" si="137"/>
        <v>78.700000000000017</v>
      </c>
      <c r="L146" s="49">
        <f t="shared" si="131"/>
        <v>30.7421875</v>
      </c>
      <c r="M146" s="48">
        <f t="shared" si="138"/>
        <v>80.300000000000026</v>
      </c>
      <c r="N146" s="66">
        <f t="shared" si="132"/>
        <v>31.367187500000004</v>
      </c>
      <c r="O146" s="70">
        <f t="shared" si="134"/>
        <v>65.900000000000006</v>
      </c>
      <c r="P146" s="49">
        <f t="shared" si="133"/>
        <v>25.742187499999996</v>
      </c>
      <c r="Q146" s="54"/>
      <c r="R146" s="50"/>
      <c r="S146" s="50"/>
      <c r="T146" s="43"/>
      <c r="U146" s="46">
        <f t="shared" si="136"/>
        <v>-5.16</v>
      </c>
    </row>
    <row r="147" spans="1:21" ht="15" thickBot="1" x14ac:dyDescent="0.35">
      <c r="A147" s="1"/>
      <c r="B147" s="47">
        <f t="shared" si="135"/>
        <v>44010</v>
      </c>
      <c r="C147" s="48">
        <f t="shared" si="139"/>
        <v>75.7</v>
      </c>
      <c r="D147" s="49">
        <f t="shared" si="127"/>
        <v>29.570312499999996</v>
      </c>
      <c r="E147" s="48">
        <v>0</v>
      </c>
      <c r="F147" s="49">
        <f t="shared" si="128"/>
        <v>0</v>
      </c>
      <c r="G147" s="48">
        <f t="shared" si="140"/>
        <v>81.400000000000006</v>
      </c>
      <c r="H147" s="49">
        <f t="shared" si="129"/>
        <v>31.796874999999996</v>
      </c>
      <c r="I147" s="48">
        <f t="shared" si="141"/>
        <v>78.40000000000002</v>
      </c>
      <c r="J147" s="49">
        <f t="shared" si="130"/>
        <v>30.625000000000004</v>
      </c>
      <c r="K147" s="48">
        <f t="shared" si="137"/>
        <v>78.40000000000002</v>
      </c>
      <c r="L147" s="49">
        <f t="shared" si="131"/>
        <v>30.625000000000004</v>
      </c>
      <c r="M147" s="48">
        <f t="shared" si="138"/>
        <v>80.000000000000028</v>
      </c>
      <c r="N147" s="66">
        <f t="shared" si="132"/>
        <v>31.250000000000004</v>
      </c>
      <c r="O147" s="70">
        <f t="shared" si="134"/>
        <v>65.65000000000002</v>
      </c>
      <c r="P147" s="49">
        <f t="shared" si="133"/>
        <v>25.644531250000004</v>
      </c>
      <c r="Q147" s="54"/>
      <c r="R147" s="50"/>
      <c r="S147" s="50"/>
      <c r="T147" s="43"/>
      <c r="U147" s="46">
        <f t="shared" si="136"/>
        <v>-5.16</v>
      </c>
    </row>
    <row r="148" spans="1:21" ht="15" thickBot="1" x14ac:dyDescent="0.35">
      <c r="A148" s="78"/>
      <c r="B148" s="47">
        <f t="shared" si="135"/>
        <v>44011</v>
      </c>
      <c r="C148" s="48">
        <v>83.7</v>
      </c>
      <c r="D148" s="49">
        <f t="shared" si="127"/>
        <v>32.695312499999993</v>
      </c>
      <c r="E148" s="48">
        <v>0</v>
      </c>
      <c r="F148" s="49">
        <f t="shared" si="128"/>
        <v>0</v>
      </c>
      <c r="G148" s="48">
        <f t="shared" si="140"/>
        <v>81.100000000000009</v>
      </c>
      <c r="H148" s="49">
        <f t="shared" si="129"/>
        <v>31.679687499999996</v>
      </c>
      <c r="I148" s="48">
        <f t="shared" si="141"/>
        <v>78.100000000000023</v>
      </c>
      <c r="J148" s="49">
        <f t="shared" si="130"/>
        <v>30.507812500000004</v>
      </c>
      <c r="K148" s="48">
        <f t="shared" si="137"/>
        <v>78.100000000000023</v>
      </c>
      <c r="L148" s="49">
        <f t="shared" si="131"/>
        <v>30.507812500000004</v>
      </c>
      <c r="M148" s="48">
        <f t="shared" si="138"/>
        <v>79.700000000000031</v>
      </c>
      <c r="N148" s="66">
        <f t="shared" si="132"/>
        <v>31.132812500000007</v>
      </c>
      <c r="O148" s="70">
        <f t="shared" si="134"/>
        <v>66.783333333333346</v>
      </c>
      <c r="P148" s="49">
        <f t="shared" si="133"/>
        <v>26.087239583333332</v>
      </c>
      <c r="Q148" s="54"/>
      <c r="R148" s="50"/>
      <c r="S148" s="50"/>
      <c r="T148" s="43"/>
      <c r="U148" s="46">
        <f t="shared" si="136"/>
        <v>-5.16</v>
      </c>
    </row>
    <row r="149" spans="1:21" ht="15" thickBot="1" x14ac:dyDescent="0.35">
      <c r="A149" s="1"/>
      <c r="B149" s="47">
        <f t="shared" si="135"/>
        <v>44012</v>
      </c>
      <c r="C149" s="48">
        <f t="shared" si="139"/>
        <v>83.4</v>
      </c>
      <c r="D149" s="49">
        <f t="shared" si="127"/>
        <v>32.578124999999993</v>
      </c>
      <c r="E149" s="48">
        <v>0</v>
      </c>
      <c r="F149" s="49">
        <f t="shared" si="128"/>
        <v>0</v>
      </c>
      <c r="G149" s="48">
        <f t="shared" si="140"/>
        <v>80.800000000000011</v>
      </c>
      <c r="H149" s="49">
        <f t="shared" si="129"/>
        <v>31.5625</v>
      </c>
      <c r="I149" s="48">
        <f t="shared" si="141"/>
        <v>77.800000000000026</v>
      </c>
      <c r="J149" s="49">
        <f t="shared" si="130"/>
        <v>30.390625000000004</v>
      </c>
      <c r="K149" s="48">
        <f t="shared" si="137"/>
        <v>77.800000000000026</v>
      </c>
      <c r="L149" s="49">
        <f t="shared" si="131"/>
        <v>30.390625000000004</v>
      </c>
      <c r="M149" s="48">
        <f t="shared" si="138"/>
        <v>79.400000000000034</v>
      </c>
      <c r="N149" s="66">
        <f t="shared" si="132"/>
        <v>31.015625000000007</v>
      </c>
      <c r="O149" s="70">
        <f t="shared" si="134"/>
        <v>66.533333333333346</v>
      </c>
      <c r="P149" s="49">
        <f t="shared" si="133"/>
        <v>25.989583333333332</v>
      </c>
      <c r="Q149" s="54"/>
      <c r="R149" s="50"/>
      <c r="S149" s="50"/>
      <c r="T149" s="43"/>
      <c r="U149" s="46">
        <f t="shared" si="136"/>
        <v>-5.16</v>
      </c>
    </row>
    <row r="150" spans="1:21" ht="15" thickBot="1" x14ac:dyDescent="0.35">
      <c r="A150" s="1"/>
      <c r="B150" s="47">
        <f t="shared" si="135"/>
        <v>44013</v>
      </c>
      <c r="C150" s="48">
        <f t="shared" si="139"/>
        <v>83.100000000000009</v>
      </c>
      <c r="D150" s="49">
        <f t="shared" si="127"/>
        <v>32.4609375</v>
      </c>
      <c r="E150" s="48">
        <v>0</v>
      </c>
      <c r="F150" s="49">
        <f t="shared" si="128"/>
        <v>0</v>
      </c>
      <c r="G150" s="48">
        <f t="shared" si="140"/>
        <v>80.500000000000014</v>
      </c>
      <c r="H150" s="49">
        <f t="shared" si="129"/>
        <v>31.4453125</v>
      </c>
      <c r="I150" s="48">
        <f t="shared" si="141"/>
        <v>77.500000000000028</v>
      </c>
      <c r="J150" s="49">
        <f t="shared" si="130"/>
        <v>30.273437500000004</v>
      </c>
      <c r="K150" s="48">
        <f t="shared" si="137"/>
        <v>77.500000000000028</v>
      </c>
      <c r="L150" s="49">
        <f t="shared" si="131"/>
        <v>30.273437500000004</v>
      </c>
      <c r="M150" s="48">
        <f t="shared" si="138"/>
        <v>79.100000000000037</v>
      </c>
      <c r="N150" s="66">
        <f t="shared" si="132"/>
        <v>30.898437500000007</v>
      </c>
      <c r="O150" s="70">
        <f t="shared" si="134"/>
        <v>66.283333333333346</v>
      </c>
      <c r="P150" s="49">
        <f t="shared" si="133"/>
        <v>25.891927083333332</v>
      </c>
      <c r="Q150" s="54"/>
      <c r="R150" s="50"/>
      <c r="S150" s="50"/>
      <c r="T150" s="43"/>
      <c r="U150" s="46">
        <f t="shared" si="136"/>
        <v>-5.16</v>
      </c>
    </row>
    <row r="151" spans="1:21" ht="15" thickBot="1" x14ac:dyDescent="0.35">
      <c r="A151" s="1"/>
      <c r="B151" s="47">
        <f t="shared" si="135"/>
        <v>44014</v>
      </c>
      <c r="C151" s="48">
        <f t="shared" si="139"/>
        <v>82.800000000000011</v>
      </c>
      <c r="D151" s="49">
        <f t="shared" si="127"/>
        <v>32.34375</v>
      </c>
      <c r="E151" s="48">
        <v>0</v>
      </c>
      <c r="F151" s="49">
        <f t="shared" si="128"/>
        <v>0</v>
      </c>
      <c r="G151" s="48">
        <f t="shared" si="140"/>
        <v>80.200000000000017</v>
      </c>
      <c r="H151" s="49">
        <f t="shared" si="129"/>
        <v>31.328125</v>
      </c>
      <c r="I151" s="48">
        <f t="shared" si="141"/>
        <v>77.200000000000031</v>
      </c>
      <c r="J151" s="49">
        <f t="shared" si="130"/>
        <v>30.156250000000007</v>
      </c>
      <c r="K151" s="48">
        <f t="shared" si="137"/>
        <v>77.200000000000031</v>
      </c>
      <c r="L151" s="49">
        <f t="shared" si="131"/>
        <v>30.156250000000007</v>
      </c>
      <c r="M151" s="48">
        <f t="shared" si="138"/>
        <v>78.80000000000004</v>
      </c>
      <c r="N151" s="66">
        <f t="shared" si="132"/>
        <v>30.781250000000011</v>
      </c>
      <c r="O151" s="70">
        <f t="shared" si="134"/>
        <v>66.03333333333336</v>
      </c>
      <c r="P151" s="49">
        <f t="shared" si="133"/>
        <v>25.794270833333339</v>
      </c>
      <c r="Q151" s="54"/>
      <c r="R151" s="50"/>
      <c r="S151" s="50"/>
      <c r="T151" s="43"/>
      <c r="U151" s="46">
        <f t="shared" si="136"/>
        <v>-5.16</v>
      </c>
    </row>
    <row r="152" spans="1:21" ht="15" thickBot="1" x14ac:dyDescent="0.35">
      <c r="A152" s="1"/>
      <c r="B152" s="47">
        <f t="shared" si="135"/>
        <v>44015</v>
      </c>
      <c r="C152" s="48">
        <f t="shared" si="139"/>
        <v>82.500000000000014</v>
      </c>
      <c r="D152" s="49">
        <f t="shared" si="127"/>
        <v>32.2265625</v>
      </c>
      <c r="E152" s="48">
        <v>0</v>
      </c>
      <c r="F152" s="49">
        <f t="shared" si="128"/>
        <v>0</v>
      </c>
      <c r="G152" s="48">
        <f t="shared" si="140"/>
        <v>79.90000000000002</v>
      </c>
      <c r="H152" s="49">
        <f t="shared" si="129"/>
        <v>31.2109375</v>
      </c>
      <c r="I152" s="48">
        <f t="shared" si="141"/>
        <v>76.900000000000034</v>
      </c>
      <c r="J152" s="49">
        <f t="shared" si="130"/>
        <v>30.039062500000007</v>
      </c>
      <c r="K152" s="48">
        <f t="shared" si="137"/>
        <v>76.900000000000034</v>
      </c>
      <c r="L152" s="49">
        <f t="shared" si="131"/>
        <v>30.039062500000007</v>
      </c>
      <c r="M152" s="48">
        <f t="shared" si="138"/>
        <v>78.500000000000043</v>
      </c>
      <c r="N152" s="66">
        <f t="shared" si="132"/>
        <v>30.664062500000011</v>
      </c>
      <c r="O152" s="70">
        <f t="shared" si="134"/>
        <v>65.78333333333336</v>
      </c>
      <c r="P152" s="49">
        <f t="shared" si="133"/>
        <v>25.696614583333339</v>
      </c>
      <c r="Q152" s="54"/>
      <c r="R152" s="50"/>
      <c r="S152" s="50"/>
      <c r="T152" s="43"/>
      <c r="U152" s="46">
        <f t="shared" si="136"/>
        <v>-5.16</v>
      </c>
    </row>
    <row r="153" spans="1:21" ht="15" thickBot="1" x14ac:dyDescent="0.35">
      <c r="A153" s="1"/>
      <c r="B153" s="47">
        <f t="shared" si="135"/>
        <v>44016</v>
      </c>
      <c r="C153" s="48">
        <f t="shared" si="139"/>
        <v>82.200000000000017</v>
      </c>
      <c r="D153" s="49">
        <f t="shared" si="127"/>
        <v>32.109375</v>
      </c>
      <c r="E153" s="48">
        <v>0</v>
      </c>
      <c r="F153" s="49">
        <f t="shared" si="128"/>
        <v>0</v>
      </c>
      <c r="G153" s="48">
        <f t="shared" si="140"/>
        <v>79.600000000000023</v>
      </c>
      <c r="H153" s="49">
        <f t="shared" si="129"/>
        <v>31.093750000000004</v>
      </c>
      <c r="I153" s="48">
        <f t="shared" si="141"/>
        <v>76.600000000000037</v>
      </c>
      <c r="J153" s="49">
        <f t="shared" si="130"/>
        <v>29.921875000000007</v>
      </c>
      <c r="K153" s="48">
        <f t="shared" si="137"/>
        <v>76.600000000000037</v>
      </c>
      <c r="L153" s="49">
        <f t="shared" si="131"/>
        <v>29.921875000000007</v>
      </c>
      <c r="M153" s="48">
        <f t="shared" si="138"/>
        <v>78.200000000000045</v>
      </c>
      <c r="N153" s="66">
        <f t="shared" si="132"/>
        <v>30.546875000000011</v>
      </c>
      <c r="O153" s="70">
        <f t="shared" si="134"/>
        <v>65.53333333333336</v>
      </c>
      <c r="P153" s="49">
        <f t="shared" si="133"/>
        <v>25.598958333333339</v>
      </c>
      <c r="Q153" s="54"/>
      <c r="R153" s="50"/>
      <c r="S153" s="50"/>
      <c r="T153" s="43"/>
      <c r="U153" s="46">
        <f t="shared" si="136"/>
        <v>-5.16</v>
      </c>
    </row>
    <row r="154" spans="1:21" ht="15" thickBot="1" x14ac:dyDescent="0.35">
      <c r="A154" s="1"/>
      <c r="B154" s="47">
        <f t="shared" si="135"/>
        <v>44017</v>
      </c>
      <c r="C154" s="48">
        <f t="shared" si="139"/>
        <v>81.90000000000002</v>
      </c>
      <c r="D154" s="49">
        <f t="shared" si="127"/>
        <v>31.9921875</v>
      </c>
      <c r="E154" s="48">
        <v>0</v>
      </c>
      <c r="F154" s="49">
        <f t="shared" si="128"/>
        <v>0</v>
      </c>
      <c r="G154" s="48">
        <f t="shared" si="140"/>
        <v>79.300000000000026</v>
      </c>
      <c r="H154" s="49">
        <f t="shared" si="129"/>
        <v>30.976562500000004</v>
      </c>
      <c r="I154" s="48">
        <f t="shared" si="141"/>
        <v>76.30000000000004</v>
      </c>
      <c r="J154" s="49">
        <f t="shared" si="130"/>
        <v>29.804687500000011</v>
      </c>
      <c r="K154" s="48">
        <f t="shared" si="137"/>
        <v>76.30000000000004</v>
      </c>
      <c r="L154" s="49">
        <f t="shared" si="131"/>
        <v>29.804687500000011</v>
      </c>
      <c r="M154" s="48">
        <f t="shared" si="138"/>
        <v>77.900000000000048</v>
      </c>
      <c r="N154" s="66">
        <f t="shared" si="132"/>
        <v>30.429687500000014</v>
      </c>
      <c r="O154" s="70">
        <f t="shared" si="134"/>
        <v>65.28333333333336</v>
      </c>
      <c r="P154" s="49">
        <f t="shared" si="133"/>
        <v>25.501302083333339</v>
      </c>
      <c r="Q154" s="54"/>
      <c r="R154" s="50"/>
      <c r="S154" s="50"/>
      <c r="T154" s="43"/>
      <c r="U154" s="46">
        <f t="shared" si="136"/>
        <v>-5.16</v>
      </c>
    </row>
    <row r="155" spans="1:21" ht="15" thickBot="1" x14ac:dyDescent="0.35">
      <c r="A155" s="1"/>
      <c r="B155" s="47">
        <f t="shared" si="135"/>
        <v>44018</v>
      </c>
      <c r="C155" s="48">
        <f t="shared" si="139"/>
        <v>81.600000000000023</v>
      </c>
      <c r="D155" s="49">
        <f t="shared" si="127"/>
        <v>31.875000000000004</v>
      </c>
      <c r="E155" s="48">
        <v>0</v>
      </c>
      <c r="F155" s="49">
        <f t="shared" si="128"/>
        <v>0</v>
      </c>
      <c r="G155" s="48">
        <f t="shared" si="140"/>
        <v>79.000000000000028</v>
      </c>
      <c r="H155" s="49">
        <f t="shared" si="129"/>
        <v>30.859375000000004</v>
      </c>
      <c r="I155" s="48">
        <f t="shared" si="141"/>
        <v>76.000000000000043</v>
      </c>
      <c r="J155" s="49">
        <f t="shared" si="130"/>
        <v>29.687500000000011</v>
      </c>
      <c r="K155" s="48">
        <f t="shared" si="137"/>
        <v>76.000000000000043</v>
      </c>
      <c r="L155" s="49">
        <f t="shared" si="131"/>
        <v>29.687500000000011</v>
      </c>
      <c r="M155" s="48">
        <f t="shared" si="138"/>
        <v>77.600000000000051</v>
      </c>
      <c r="N155" s="66">
        <f t="shared" si="132"/>
        <v>30.312500000000014</v>
      </c>
      <c r="O155" s="70">
        <f t="shared" si="134"/>
        <v>65.03333333333336</v>
      </c>
      <c r="P155" s="49">
        <f t="shared" si="133"/>
        <v>25.403645833333339</v>
      </c>
      <c r="Q155" s="54"/>
      <c r="R155" s="50"/>
      <c r="S155" s="50"/>
      <c r="T155" s="43"/>
      <c r="U155" s="46">
        <f t="shared" si="136"/>
        <v>-5.16</v>
      </c>
    </row>
    <row r="156" spans="1:21" ht="15" thickBot="1" x14ac:dyDescent="0.35">
      <c r="A156" s="1"/>
      <c r="B156" s="47">
        <f t="shared" si="135"/>
        <v>44019</v>
      </c>
      <c r="C156" s="48">
        <f t="shared" si="139"/>
        <v>81.300000000000026</v>
      </c>
      <c r="D156" s="49">
        <f t="shared" si="127"/>
        <v>31.757812500000004</v>
      </c>
      <c r="E156" s="48">
        <v>0</v>
      </c>
      <c r="F156" s="49">
        <f t="shared" si="128"/>
        <v>0</v>
      </c>
      <c r="G156" s="48">
        <f t="shared" si="140"/>
        <v>78.700000000000031</v>
      </c>
      <c r="H156" s="49">
        <f t="shared" si="129"/>
        <v>30.742187500000007</v>
      </c>
      <c r="I156" s="48">
        <f t="shared" si="141"/>
        <v>75.700000000000045</v>
      </c>
      <c r="J156" s="49">
        <f t="shared" si="130"/>
        <v>29.570312500000011</v>
      </c>
      <c r="K156" s="48">
        <f t="shared" si="137"/>
        <v>75.700000000000045</v>
      </c>
      <c r="L156" s="49">
        <f t="shared" si="131"/>
        <v>29.570312500000011</v>
      </c>
      <c r="M156" s="48">
        <f t="shared" si="138"/>
        <v>77.300000000000054</v>
      </c>
      <c r="N156" s="66">
        <f t="shared" si="132"/>
        <v>30.195312500000014</v>
      </c>
      <c r="O156" s="70">
        <f t="shared" si="134"/>
        <v>64.783333333333374</v>
      </c>
      <c r="P156" s="49">
        <f t="shared" si="133"/>
        <v>25.305989583333343</v>
      </c>
      <c r="Q156" s="54"/>
      <c r="R156" s="50"/>
      <c r="S156" s="50"/>
      <c r="T156" s="43"/>
      <c r="U156" s="46">
        <f t="shared" si="136"/>
        <v>-5.16</v>
      </c>
    </row>
    <row r="157" spans="1:21" ht="15" thickBot="1" x14ac:dyDescent="0.35">
      <c r="A157" s="1"/>
      <c r="B157" s="47">
        <f t="shared" si="135"/>
        <v>44020</v>
      </c>
      <c r="C157" s="48">
        <v>84.5</v>
      </c>
      <c r="D157" s="49">
        <f t="shared" si="127"/>
        <v>33.007812499999993</v>
      </c>
      <c r="E157" s="48">
        <v>0</v>
      </c>
      <c r="F157" s="49">
        <f t="shared" si="128"/>
        <v>0</v>
      </c>
      <c r="G157" s="48">
        <f t="shared" si="140"/>
        <v>78.400000000000034</v>
      </c>
      <c r="H157" s="49">
        <f t="shared" si="129"/>
        <v>30.625000000000007</v>
      </c>
      <c r="I157" s="48">
        <f t="shared" si="141"/>
        <v>75.400000000000048</v>
      </c>
      <c r="J157" s="49">
        <f t="shared" si="130"/>
        <v>29.453125000000014</v>
      </c>
      <c r="K157" s="48">
        <f t="shared" si="137"/>
        <v>75.400000000000048</v>
      </c>
      <c r="L157" s="49">
        <f t="shared" si="131"/>
        <v>29.453125000000014</v>
      </c>
      <c r="M157" s="48">
        <f t="shared" si="138"/>
        <v>77.000000000000057</v>
      </c>
      <c r="N157" s="66">
        <f t="shared" si="132"/>
        <v>30.078125000000018</v>
      </c>
      <c r="O157" s="70">
        <f t="shared" si="134"/>
        <v>65.116666666666688</v>
      </c>
      <c r="P157" s="49">
        <f t="shared" si="133"/>
        <v>25.436197916666671</v>
      </c>
      <c r="Q157" s="54"/>
      <c r="R157" s="50"/>
      <c r="S157" s="50"/>
      <c r="T157" s="43"/>
      <c r="U157" s="46">
        <f t="shared" si="136"/>
        <v>-5.16</v>
      </c>
    </row>
    <row r="158" spans="1:21" ht="15" thickBot="1" x14ac:dyDescent="0.35">
      <c r="A158" s="1"/>
      <c r="B158" s="47">
        <f t="shared" si="135"/>
        <v>44021</v>
      </c>
      <c r="C158" s="48">
        <f t="shared" si="139"/>
        <v>84.2</v>
      </c>
      <c r="D158" s="49">
        <f t="shared" si="127"/>
        <v>32.890624999999993</v>
      </c>
      <c r="E158" s="48">
        <v>0</v>
      </c>
      <c r="F158" s="49">
        <f t="shared" si="128"/>
        <v>0</v>
      </c>
      <c r="G158" s="48">
        <f t="shared" si="140"/>
        <v>78.100000000000037</v>
      </c>
      <c r="H158" s="49">
        <f t="shared" si="129"/>
        <v>30.507812500000007</v>
      </c>
      <c r="I158" s="48">
        <f t="shared" si="141"/>
        <v>75.100000000000051</v>
      </c>
      <c r="J158" s="49">
        <f t="shared" si="130"/>
        <v>29.335937500000014</v>
      </c>
      <c r="K158" s="48">
        <f t="shared" si="137"/>
        <v>75.100000000000051</v>
      </c>
      <c r="L158" s="49">
        <f t="shared" si="131"/>
        <v>29.335937500000014</v>
      </c>
      <c r="M158" s="48">
        <f t="shared" si="138"/>
        <v>76.70000000000006</v>
      </c>
      <c r="N158" s="66">
        <f t="shared" si="132"/>
        <v>29.960937500000018</v>
      </c>
      <c r="O158" s="70">
        <f t="shared" si="134"/>
        <v>64.866666666666688</v>
      </c>
      <c r="P158" s="49">
        <f t="shared" si="133"/>
        <v>25.338541666666671</v>
      </c>
      <c r="Q158" s="54"/>
      <c r="R158" s="50"/>
      <c r="S158" s="50"/>
      <c r="T158" s="43"/>
      <c r="U158" s="46">
        <f t="shared" si="136"/>
        <v>-5.16</v>
      </c>
    </row>
    <row r="159" spans="1:21" ht="15" thickBot="1" x14ac:dyDescent="0.35">
      <c r="A159" s="1"/>
      <c r="B159" s="47">
        <f t="shared" si="135"/>
        <v>44022</v>
      </c>
      <c r="C159" s="48">
        <f t="shared" si="139"/>
        <v>83.9</v>
      </c>
      <c r="D159" s="49">
        <f t="shared" si="127"/>
        <v>32.773437499999993</v>
      </c>
      <c r="E159" s="48">
        <v>0</v>
      </c>
      <c r="F159" s="49">
        <f t="shared" si="128"/>
        <v>0</v>
      </c>
      <c r="G159" s="48">
        <f t="shared" si="140"/>
        <v>77.80000000000004</v>
      </c>
      <c r="H159" s="49">
        <f t="shared" si="129"/>
        <v>30.390625000000011</v>
      </c>
      <c r="I159" s="48">
        <f t="shared" si="141"/>
        <v>74.800000000000054</v>
      </c>
      <c r="J159" s="49">
        <f t="shared" si="130"/>
        <v>29.218750000000014</v>
      </c>
      <c r="K159" s="48">
        <f t="shared" si="137"/>
        <v>74.800000000000054</v>
      </c>
      <c r="L159" s="49">
        <f t="shared" si="131"/>
        <v>29.218750000000014</v>
      </c>
      <c r="M159" s="48">
        <f t="shared" si="138"/>
        <v>76.400000000000063</v>
      </c>
      <c r="N159" s="66">
        <f t="shared" si="132"/>
        <v>29.843750000000018</v>
      </c>
      <c r="O159" s="70">
        <f t="shared" si="134"/>
        <v>64.616666666666717</v>
      </c>
      <c r="P159" s="49">
        <f t="shared" si="133"/>
        <v>25.240885416666682</v>
      </c>
      <c r="Q159" s="54"/>
      <c r="R159" s="50"/>
      <c r="S159" s="50"/>
      <c r="T159" s="43"/>
      <c r="U159" s="46">
        <f t="shared" si="136"/>
        <v>-5.16</v>
      </c>
    </row>
    <row r="160" spans="1:21" ht="15" thickBot="1" x14ac:dyDescent="0.35">
      <c r="A160" s="1"/>
      <c r="B160" s="47">
        <f t="shared" si="135"/>
        <v>44023</v>
      </c>
      <c r="C160" s="48">
        <f t="shared" si="139"/>
        <v>83.600000000000009</v>
      </c>
      <c r="D160" s="49">
        <f t="shared" si="127"/>
        <v>32.65625</v>
      </c>
      <c r="E160" s="48">
        <v>0</v>
      </c>
      <c r="F160" s="49">
        <f t="shared" si="128"/>
        <v>0</v>
      </c>
      <c r="G160" s="48">
        <f t="shared" si="140"/>
        <v>77.500000000000043</v>
      </c>
      <c r="H160" s="49">
        <f t="shared" si="129"/>
        <v>30.273437500000011</v>
      </c>
      <c r="I160" s="48">
        <f t="shared" si="141"/>
        <v>74.500000000000057</v>
      </c>
      <c r="J160" s="49">
        <f t="shared" si="130"/>
        <v>29.101562500000018</v>
      </c>
      <c r="K160" s="48">
        <f t="shared" si="137"/>
        <v>74.500000000000057</v>
      </c>
      <c r="L160" s="49">
        <f t="shared" si="131"/>
        <v>29.101562500000018</v>
      </c>
      <c r="M160" s="48">
        <f t="shared" si="138"/>
        <v>76.100000000000065</v>
      </c>
      <c r="N160" s="66">
        <f t="shared" si="132"/>
        <v>29.726562500000021</v>
      </c>
      <c r="O160" s="70">
        <f t="shared" si="134"/>
        <v>64.366666666666703</v>
      </c>
      <c r="P160" s="49">
        <f t="shared" si="133"/>
        <v>25.143229166666675</v>
      </c>
      <c r="Q160" s="54"/>
      <c r="R160" s="50"/>
      <c r="S160" s="50"/>
      <c r="T160" s="43"/>
      <c r="U160" s="46">
        <f t="shared" si="136"/>
        <v>-5.16</v>
      </c>
    </row>
    <row r="161" spans="1:26" ht="15" thickBot="1" x14ac:dyDescent="0.35">
      <c r="A161" s="1"/>
      <c r="B161" s="47">
        <f t="shared" si="135"/>
        <v>44024</v>
      </c>
      <c r="C161" s="48">
        <f t="shared" si="139"/>
        <v>83.300000000000011</v>
      </c>
      <c r="D161" s="49">
        <f t="shared" si="127"/>
        <v>32.5390625</v>
      </c>
      <c r="E161" s="48">
        <v>0</v>
      </c>
      <c r="F161" s="49">
        <f t="shared" si="128"/>
        <v>0</v>
      </c>
      <c r="G161" s="48">
        <f t="shared" si="140"/>
        <v>77.200000000000045</v>
      </c>
      <c r="H161" s="49">
        <f t="shared" si="129"/>
        <v>30.156250000000011</v>
      </c>
      <c r="I161" s="48">
        <f t="shared" si="141"/>
        <v>74.20000000000006</v>
      </c>
      <c r="J161" s="49">
        <f t="shared" si="130"/>
        <v>28.984375000000018</v>
      </c>
      <c r="K161" s="48">
        <f t="shared" si="137"/>
        <v>74.20000000000006</v>
      </c>
      <c r="L161" s="49">
        <f t="shared" si="131"/>
        <v>28.984375000000018</v>
      </c>
      <c r="M161" s="48">
        <f t="shared" si="138"/>
        <v>75.800000000000068</v>
      </c>
      <c r="N161" s="66">
        <f t="shared" si="132"/>
        <v>29.609375000000021</v>
      </c>
      <c r="O161" s="70">
        <f t="shared" si="134"/>
        <v>64.116666666666703</v>
      </c>
      <c r="P161" s="49">
        <f t="shared" si="133"/>
        <v>25.045572916666675</v>
      </c>
      <c r="Q161" s="54"/>
      <c r="R161" s="50"/>
      <c r="S161" s="50"/>
      <c r="T161" s="43"/>
      <c r="U161" s="46">
        <f t="shared" si="136"/>
        <v>-5.16</v>
      </c>
    </row>
    <row r="162" spans="1:26" ht="15" thickBot="1" x14ac:dyDescent="0.35">
      <c r="A162" s="1"/>
      <c r="B162" s="47">
        <f t="shared" si="135"/>
        <v>44025</v>
      </c>
      <c r="C162" s="48">
        <f t="shared" si="139"/>
        <v>83.000000000000014</v>
      </c>
      <c r="D162" s="49">
        <f t="shared" si="127"/>
        <v>32.421875</v>
      </c>
      <c r="E162" s="48">
        <v>0</v>
      </c>
      <c r="F162" s="49">
        <f t="shared" si="128"/>
        <v>0</v>
      </c>
      <c r="G162" s="48">
        <f t="shared" si="140"/>
        <v>76.900000000000048</v>
      </c>
      <c r="H162" s="49">
        <f t="shared" si="129"/>
        <v>30.039062500000014</v>
      </c>
      <c r="I162" s="48">
        <f t="shared" si="141"/>
        <v>73.900000000000063</v>
      </c>
      <c r="J162" s="49">
        <f t="shared" si="130"/>
        <v>28.867187500000018</v>
      </c>
      <c r="K162" s="48">
        <f t="shared" si="137"/>
        <v>73.900000000000063</v>
      </c>
      <c r="L162" s="49">
        <f t="shared" si="131"/>
        <v>28.867187500000018</v>
      </c>
      <c r="M162" s="48">
        <f t="shared" si="138"/>
        <v>75.500000000000071</v>
      </c>
      <c r="N162" s="66">
        <f t="shared" si="132"/>
        <v>29.492187500000021</v>
      </c>
      <c r="O162" s="70">
        <f t="shared" si="134"/>
        <v>63.866666666666703</v>
      </c>
      <c r="P162" s="49">
        <f t="shared" si="133"/>
        <v>24.947916666666675</v>
      </c>
      <c r="Q162" s="54"/>
      <c r="R162" s="50"/>
      <c r="S162" s="50"/>
      <c r="T162" s="43"/>
      <c r="U162" s="46">
        <f t="shared" si="136"/>
        <v>-5.16</v>
      </c>
    </row>
    <row r="163" spans="1:26" ht="15" thickBot="1" x14ac:dyDescent="0.35">
      <c r="A163" s="1"/>
      <c r="B163" s="47">
        <f t="shared" si="135"/>
        <v>44026</v>
      </c>
      <c r="C163" s="48">
        <f t="shared" si="139"/>
        <v>82.700000000000017</v>
      </c>
      <c r="D163" s="49">
        <f t="shared" si="127"/>
        <v>32.3046875</v>
      </c>
      <c r="E163" s="48">
        <v>0</v>
      </c>
      <c r="F163" s="49">
        <f t="shared" si="128"/>
        <v>0</v>
      </c>
      <c r="G163" s="48">
        <f t="shared" si="140"/>
        <v>76.600000000000051</v>
      </c>
      <c r="H163" s="49">
        <f t="shared" si="129"/>
        <v>29.921875000000014</v>
      </c>
      <c r="I163" s="48">
        <f t="shared" si="141"/>
        <v>73.600000000000065</v>
      </c>
      <c r="J163" s="49">
        <f t="shared" si="130"/>
        <v>28.750000000000021</v>
      </c>
      <c r="K163" s="48">
        <f t="shared" si="137"/>
        <v>73.600000000000065</v>
      </c>
      <c r="L163" s="49">
        <f t="shared" si="131"/>
        <v>28.750000000000021</v>
      </c>
      <c r="M163" s="48">
        <f t="shared" si="138"/>
        <v>75.200000000000074</v>
      </c>
      <c r="N163" s="66">
        <f t="shared" si="132"/>
        <v>29.375000000000025</v>
      </c>
      <c r="O163" s="70">
        <f t="shared" si="134"/>
        <v>63.61666666666671</v>
      </c>
      <c r="P163" s="49">
        <f t="shared" si="133"/>
        <v>24.850260416666679</v>
      </c>
      <c r="Q163" s="54"/>
      <c r="R163" s="50"/>
      <c r="S163" s="50"/>
      <c r="T163" s="43"/>
      <c r="U163" s="46">
        <f t="shared" si="136"/>
        <v>-5.16</v>
      </c>
    </row>
    <row r="164" spans="1:26" ht="15" thickBot="1" x14ac:dyDescent="0.35">
      <c r="A164" s="1"/>
      <c r="B164" s="47">
        <f t="shared" si="135"/>
        <v>44027</v>
      </c>
      <c r="C164" s="48">
        <f t="shared" si="139"/>
        <v>82.40000000000002</v>
      </c>
      <c r="D164" s="49">
        <f t="shared" si="127"/>
        <v>32.1875</v>
      </c>
      <c r="E164" s="48">
        <v>0</v>
      </c>
      <c r="F164" s="49">
        <f t="shared" si="128"/>
        <v>0</v>
      </c>
      <c r="G164" s="48">
        <f t="shared" si="140"/>
        <v>76.300000000000054</v>
      </c>
      <c r="H164" s="49">
        <f t="shared" si="129"/>
        <v>29.804687500000014</v>
      </c>
      <c r="I164" s="48">
        <f t="shared" si="141"/>
        <v>73.300000000000068</v>
      </c>
      <c r="J164" s="49">
        <f t="shared" si="130"/>
        <v>28.632812500000021</v>
      </c>
      <c r="K164" s="48">
        <f t="shared" si="137"/>
        <v>73.300000000000068</v>
      </c>
      <c r="L164" s="49">
        <f t="shared" si="131"/>
        <v>28.632812500000021</v>
      </c>
      <c r="M164" s="48">
        <f t="shared" si="138"/>
        <v>74.900000000000077</v>
      </c>
      <c r="N164" s="66">
        <f t="shared" si="132"/>
        <v>29.257812500000025</v>
      </c>
      <c r="O164" s="70">
        <f t="shared" si="134"/>
        <v>63.36666666666671</v>
      </c>
      <c r="P164" s="49">
        <f t="shared" si="133"/>
        <v>24.752604166666679</v>
      </c>
      <c r="Q164" s="54"/>
      <c r="R164" s="50"/>
      <c r="S164" s="50"/>
      <c r="T164" s="43"/>
      <c r="U164" s="46">
        <f t="shared" si="136"/>
        <v>-5.16</v>
      </c>
    </row>
    <row r="165" spans="1:26" ht="15" thickBot="1" x14ac:dyDescent="0.35">
      <c r="A165" s="1"/>
      <c r="B165" s="47">
        <f t="shared" si="135"/>
        <v>44028</v>
      </c>
      <c r="C165" s="48">
        <f t="shared" si="139"/>
        <v>82.100000000000023</v>
      </c>
      <c r="D165" s="49">
        <f t="shared" si="127"/>
        <v>32.0703125</v>
      </c>
      <c r="E165" s="48">
        <v>0</v>
      </c>
      <c r="F165" s="49">
        <f t="shared" si="128"/>
        <v>0</v>
      </c>
      <c r="G165" s="48">
        <f t="shared" si="140"/>
        <v>76.000000000000057</v>
      </c>
      <c r="H165" s="49">
        <f t="shared" si="129"/>
        <v>29.687500000000018</v>
      </c>
      <c r="I165" s="48">
        <f t="shared" si="141"/>
        <v>73.000000000000071</v>
      </c>
      <c r="J165" s="49">
        <f t="shared" si="130"/>
        <v>28.515625000000021</v>
      </c>
      <c r="K165" s="48">
        <f t="shared" si="137"/>
        <v>73.000000000000071</v>
      </c>
      <c r="L165" s="49">
        <f t="shared" si="131"/>
        <v>28.515625000000021</v>
      </c>
      <c r="M165" s="48">
        <f t="shared" si="138"/>
        <v>74.60000000000008</v>
      </c>
      <c r="N165" s="66">
        <f t="shared" si="132"/>
        <v>29.140625000000025</v>
      </c>
      <c r="O165" s="70">
        <f t="shared" si="134"/>
        <v>63.11666666666671</v>
      </c>
      <c r="P165" s="49">
        <f t="shared" si="133"/>
        <v>24.654947916666679</v>
      </c>
      <c r="Q165" s="54"/>
      <c r="R165" s="50"/>
      <c r="S165" s="50"/>
      <c r="T165" s="43"/>
      <c r="U165" s="46">
        <f t="shared" si="136"/>
        <v>-5.16</v>
      </c>
    </row>
    <row r="166" spans="1:26" ht="15" thickBot="1" x14ac:dyDescent="0.35">
      <c r="A166" s="1"/>
      <c r="B166" s="47">
        <f t="shared" si="135"/>
        <v>44029</v>
      </c>
      <c r="C166" s="48">
        <f t="shared" si="139"/>
        <v>81.800000000000026</v>
      </c>
      <c r="D166" s="49">
        <f t="shared" si="127"/>
        <v>31.953125000000004</v>
      </c>
      <c r="E166" s="48">
        <v>0</v>
      </c>
      <c r="F166" s="49">
        <f t="shared" si="128"/>
        <v>0</v>
      </c>
      <c r="G166" s="48">
        <f t="shared" si="140"/>
        <v>75.70000000000006</v>
      </c>
      <c r="H166" s="49">
        <f t="shared" si="129"/>
        <v>29.570312500000018</v>
      </c>
      <c r="I166" s="48">
        <f t="shared" si="141"/>
        <v>72.700000000000074</v>
      </c>
      <c r="J166" s="49">
        <f t="shared" si="130"/>
        <v>28.398437500000025</v>
      </c>
      <c r="K166" s="48">
        <f t="shared" si="137"/>
        <v>72.700000000000074</v>
      </c>
      <c r="L166" s="49">
        <f t="shared" si="131"/>
        <v>28.398437500000025</v>
      </c>
      <c r="M166" s="48">
        <f t="shared" si="138"/>
        <v>74.300000000000082</v>
      </c>
      <c r="N166" s="66">
        <f t="shared" si="132"/>
        <v>29.023437500000025</v>
      </c>
      <c r="O166" s="70">
        <f t="shared" si="134"/>
        <v>62.86666666666671</v>
      </c>
      <c r="P166" s="49">
        <f t="shared" si="133"/>
        <v>24.557291666666679</v>
      </c>
      <c r="Q166" s="54"/>
      <c r="R166" s="50"/>
      <c r="S166" s="50"/>
      <c r="T166" s="43"/>
      <c r="U166" s="46">
        <f t="shared" si="136"/>
        <v>-5.16</v>
      </c>
    </row>
    <row r="167" spans="1:26" ht="15" thickBot="1" x14ac:dyDescent="0.35">
      <c r="A167" s="1"/>
      <c r="B167" s="47">
        <f t="shared" si="135"/>
        <v>44030</v>
      </c>
      <c r="C167" s="48">
        <f t="shared" si="139"/>
        <v>81.500000000000028</v>
      </c>
      <c r="D167" s="49">
        <f t="shared" si="127"/>
        <v>31.835937500000004</v>
      </c>
      <c r="E167" s="48">
        <v>0</v>
      </c>
      <c r="F167" s="49">
        <f t="shared" si="128"/>
        <v>0</v>
      </c>
      <c r="G167" s="48">
        <f t="shared" si="140"/>
        <v>75.400000000000063</v>
      </c>
      <c r="H167" s="49">
        <f t="shared" si="129"/>
        <v>29.453125000000018</v>
      </c>
      <c r="I167" s="48">
        <f t="shared" si="141"/>
        <v>72.400000000000077</v>
      </c>
      <c r="J167" s="49">
        <f t="shared" si="130"/>
        <v>28.281250000000025</v>
      </c>
      <c r="K167" s="48">
        <f t="shared" si="137"/>
        <v>72.400000000000077</v>
      </c>
      <c r="L167" s="49">
        <f t="shared" si="131"/>
        <v>28.281250000000025</v>
      </c>
      <c r="M167" s="48">
        <f t="shared" si="138"/>
        <v>74.000000000000085</v>
      </c>
      <c r="N167" s="66">
        <f t="shared" si="132"/>
        <v>28.906250000000028</v>
      </c>
      <c r="O167" s="70">
        <f t="shared" si="134"/>
        <v>62.616666666666731</v>
      </c>
      <c r="P167" s="49">
        <f t="shared" si="133"/>
        <v>24.459635416666686</v>
      </c>
      <c r="Q167" s="54"/>
      <c r="R167" s="50"/>
      <c r="S167" s="50"/>
      <c r="T167" s="43"/>
      <c r="U167" s="46">
        <f t="shared" si="136"/>
        <v>-5.16</v>
      </c>
    </row>
    <row r="168" spans="1:26" x14ac:dyDescent="0.3">
      <c r="C168" s="48"/>
    </row>
    <row r="169" spans="1:26" ht="26.4" thickBot="1" x14ac:dyDescent="0.55000000000000004">
      <c r="A169" s="1"/>
      <c r="B169" s="99" t="s">
        <v>52</v>
      </c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1"/>
      <c r="S169" s="101"/>
      <c r="T169" s="101"/>
      <c r="U169" s="101"/>
      <c r="V169" s="101"/>
      <c r="W169" s="101"/>
      <c r="X169" s="101"/>
      <c r="Y169" s="101"/>
      <c r="Z169" s="101"/>
    </row>
    <row r="170" spans="1:26" ht="125.4" thickBot="1" x14ac:dyDescent="0.35">
      <c r="A170" s="1"/>
      <c r="B170" s="30" t="s">
        <v>0</v>
      </c>
      <c r="C170" s="31" t="s">
        <v>5</v>
      </c>
      <c r="D170" s="7" t="s">
        <v>6</v>
      </c>
      <c r="E170" s="31" t="s">
        <v>24</v>
      </c>
      <c r="F170" s="7" t="s">
        <v>4</v>
      </c>
      <c r="G170" s="31" t="s">
        <v>25</v>
      </c>
      <c r="H170" s="7" t="s">
        <v>4</v>
      </c>
      <c r="I170" s="31" t="s">
        <v>26</v>
      </c>
      <c r="J170" s="7" t="s">
        <v>4</v>
      </c>
      <c r="K170" s="31" t="s">
        <v>27</v>
      </c>
      <c r="L170" s="7" t="s">
        <v>4</v>
      </c>
      <c r="M170" s="80" t="s">
        <v>1</v>
      </c>
      <c r="N170" s="8" t="s">
        <v>2</v>
      </c>
      <c r="O170" s="65" t="s">
        <v>40</v>
      </c>
      <c r="P170" s="65" t="s">
        <v>44</v>
      </c>
      <c r="Q170" s="81" t="s">
        <v>31</v>
      </c>
      <c r="R170" s="81" t="s">
        <v>32</v>
      </c>
      <c r="S170" s="81" t="s">
        <v>33</v>
      </c>
      <c r="T170" s="45" t="s">
        <v>7</v>
      </c>
      <c r="U170" s="53" t="s">
        <v>36</v>
      </c>
      <c r="V170" s="51" t="s">
        <v>37</v>
      </c>
    </row>
    <row r="171" spans="1:26" ht="15" thickBot="1" x14ac:dyDescent="0.35">
      <c r="A171" s="78"/>
      <c r="B171" s="47">
        <v>44066</v>
      </c>
      <c r="C171" s="48">
        <v>84.4</v>
      </c>
      <c r="D171" s="49">
        <f t="shared" ref="D171:D224" si="142">C171/(1.6*1.6)</f>
        <v>32.968749999999993</v>
      </c>
      <c r="E171" s="48">
        <v>83.6</v>
      </c>
      <c r="F171" s="49">
        <f t="shared" ref="F171:F224" si="143">E171/(1.6*1.6)</f>
        <v>32.656249999999993</v>
      </c>
      <c r="G171" s="48">
        <v>85.3</v>
      </c>
      <c r="H171" s="49">
        <f t="shared" ref="H171:H224" si="144">G171/(1.6*1.6)</f>
        <v>33.320312499999993</v>
      </c>
      <c r="I171" s="48">
        <v>84.6</v>
      </c>
      <c r="J171" s="49">
        <f t="shared" ref="J171:J224" si="145">I171/(1.6*1.6)</f>
        <v>33.046874999999993</v>
      </c>
      <c r="K171" s="48">
        <v>85.2</v>
      </c>
      <c r="L171" s="49">
        <f t="shared" ref="L171:L224" si="146">K171/(1.6*1.6)</f>
        <v>33.281249999999993</v>
      </c>
      <c r="M171" s="48">
        <v>85.6</v>
      </c>
      <c r="N171" s="66">
        <f t="shared" ref="N171:N224" si="147">M171/(1.6*1.6)</f>
        <v>33.437499999999993</v>
      </c>
      <c r="O171" s="70">
        <f>(C171+E171+G171+I171+K171+M171)/6</f>
        <v>84.783333333333317</v>
      </c>
      <c r="P171" s="49">
        <f t="shared" ref="P171:P224" si="148">O171/(1.6*1.6)</f>
        <v>33.118489583333321</v>
      </c>
      <c r="Q171" s="54">
        <v>104</v>
      </c>
      <c r="R171" s="50">
        <v>102</v>
      </c>
      <c r="S171" s="50">
        <v>98</v>
      </c>
      <c r="T171" s="43" t="s">
        <v>53</v>
      </c>
      <c r="U171" s="46">
        <f>1.2*F171+0.23*48-10.8-5.4</f>
        <v>34.027499999999996</v>
      </c>
      <c r="V171" s="52">
        <v>48</v>
      </c>
    </row>
    <row r="172" spans="1:26" ht="15" thickBot="1" x14ac:dyDescent="0.35">
      <c r="A172" s="78"/>
      <c r="B172" s="47">
        <f>B171+1</f>
        <v>44067</v>
      </c>
      <c r="C172" s="48">
        <v>83.7</v>
      </c>
      <c r="D172" s="49">
        <f t="shared" si="142"/>
        <v>32.695312499999993</v>
      </c>
      <c r="E172" s="48">
        <v>83.7</v>
      </c>
      <c r="F172" s="49">
        <f t="shared" si="143"/>
        <v>32.695312499999993</v>
      </c>
      <c r="G172" s="48">
        <v>84.9</v>
      </c>
      <c r="H172" s="49">
        <f t="shared" si="144"/>
        <v>33.164062499999993</v>
      </c>
      <c r="I172" s="48">
        <v>84.6</v>
      </c>
      <c r="J172" s="49">
        <f t="shared" si="145"/>
        <v>33.046874999999993</v>
      </c>
      <c r="K172" s="48">
        <v>85</v>
      </c>
      <c r="L172" s="49">
        <f t="shared" si="146"/>
        <v>33.203124999999993</v>
      </c>
      <c r="M172" s="48">
        <v>84.4</v>
      </c>
      <c r="N172" s="66">
        <f t="shared" si="147"/>
        <v>32.968749999999993</v>
      </c>
      <c r="O172" s="70">
        <f t="shared" ref="O172:O224" si="149">(C172+E172+G172+I172+K172+M172)/6</f>
        <v>84.383333333333326</v>
      </c>
      <c r="P172" s="49">
        <f t="shared" si="148"/>
        <v>32.962239583333321</v>
      </c>
      <c r="Q172" s="54">
        <v>98</v>
      </c>
      <c r="R172" s="50">
        <v>96</v>
      </c>
      <c r="S172" s="50">
        <v>92</v>
      </c>
      <c r="T172" s="43"/>
      <c r="U172" s="46">
        <f>1.2*F172+0.23*48-10.8-5.4</f>
        <v>34.074374999999996</v>
      </c>
    </row>
    <row r="173" spans="1:26" ht="15" thickBot="1" x14ac:dyDescent="0.35">
      <c r="A173" s="78"/>
      <c r="B173" s="74">
        <f>B172+1</f>
        <v>44068</v>
      </c>
      <c r="C173" s="48">
        <v>83.4</v>
      </c>
      <c r="D173" s="49">
        <f t="shared" si="142"/>
        <v>32.578124999999993</v>
      </c>
      <c r="E173" s="48">
        <v>83.7</v>
      </c>
      <c r="F173" s="49">
        <f t="shared" si="143"/>
        <v>32.695312499999993</v>
      </c>
      <c r="G173" s="48">
        <v>84.9</v>
      </c>
      <c r="H173" s="49">
        <f t="shared" si="144"/>
        <v>33.164062499999993</v>
      </c>
      <c r="I173" s="48">
        <v>84.8</v>
      </c>
      <c r="J173" s="49">
        <f t="shared" si="145"/>
        <v>33.124999999999993</v>
      </c>
      <c r="K173" s="82">
        <v>86.1</v>
      </c>
      <c r="L173" s="83">
        <f t="shared" si="146"/>
        <v>33.632812499999993</v>
      </c>
      <c r="M173" s="48">
        <v>85.3</v>
      </c>
      <c r="N173" s="66">
        <f t="shared" si="147"/>
        <v>33.320312499999993</v>
      </c>
      <c r="O173" s="70">
        <f t="shared" si="149"/>
        <v>84.7</v>
      </c>
      <c r="P173" s="49">
        <f t="shared" si="148"/>
        <v>33.085937499999993</v>
      </c>
      <c r="Q173" s="54">
        <v>93</v>
      </c>
      <c r="R173" s="50">
        <v>91</v>
      </c>
      <c r="S173" s="50">
        <v>87</v>
      </c>
      <c r="T173" s="43" t="s">
        <v>54</v>
      </c>
      <c r="U173" s="46">
        <f>1.2*F173+0.23*48-10.8-5.4</f>
        <v>34.074374999999996</v>
      </c>
    </row>
    <row r="174" spans="1:26" ht="15" thickBot="1" x14ac:dyDescent="0.35">
      <c r="A174" s="78"/>
      <c r="B174" s="47">
        <f t="shared" ref="B174:B233" si="150">B173+1</f>
        <v>44069</v>
      </c>
      <c r="C174" s="48">
        <v>84.1</v>
      </c>
      <c r="D174" s="49">
        <f t="shared" si="142"/>
        <v>32.851562499999993</v>
      </c>
      <c r="E174" s="48">
        <v>83.4</v>
      </c>
      <c r="F174" s="49">
        <f t="shared" si="143"/>
        <v>32.578124999999993</v>
      </c>
      <c r="G174" s="48">
        <v>84.6</v>
      </c>
      <c r="H174" s="49">
        <f t="shared" si="144"/>
        <v>33.046874999999993</v>
      </c>
      <c r="I174" s="48">
        <v>84.6</v>
      </c>
      <c r="J174" s="49">
        <f t="shared" si="145"/>
        <v>33.046874999999993</v>
      </c>
      <c r="K174" s="48">
        <v>84.6</v>
      </c>
      <c r="L174" s="49">
        <f t="shared" si="146"/>
        <v>33.046874999999993</v>
      </c>
      <c r="M174" s="48">
        <v>85.2</v>
      </c>
      <c r="N174" s="66">
        <f t="shared" si="147"/>
        <v>33.281249999999993</v>
      </c>
      <c r="O174" s="70">
        <f t="shared" si="149"/>
        <v>84.416666666666657</v>
      </c>
      <c r="P174" s="49">
        <f t="shared" si="148"/>
        <v>32.975260416666657</v>
      </c>
      <c r="Q174" s="54">
        <v>93</v>
      </c>
      <c r="R174" s="50">
        <v>91</v>
      </c>
      <c r="S174" s="50">
        <v>87</v>
      </c>
      <c r="T174" s="43" t="s">
        <v>51</v>
      </c>
      <c r="U174" s="46">
        <f t="shared" ref="U174:U224" si="151">1.2*F174+0.23*48-10.8-5.4</f>
        <v>33.933749999999996</v>
      </c>
    </row>
    <row r="175" spans="1:26" ht="18.600000000000001" thickBot="1" x14ac:dyDescent="0.35">
      <c r="A175" s="78"/>
      <c r="B175" s="47">
        <f t="shared" si="150"/>
        <v>44070</v>
      </c>
      <c r="C175" s="48">
        <v>83.5</v>
      </c>
      <c r="D175" s="49">
        <f t="shared" si="142"/>
        <v>32.617187499999993</v>
      </c>
      <c r="E175" s="48">
        <v>82.6</v>
      </c>
      <c r="F175" s="49">
        <f t="shared" si="143"/>
        <v>32.265624999999993</v>
      </c>
      <c r="G175" s="48">
        <v>83.6</v>
      </c>
      <c r="H175" s="49">
        <f t="shared" si="144"/>
        <v>32.656249999999993</v>
      </c>
      <c r="I175" s="48">
        <v>83.1</v>
      </c>
      <c r="J175" s="49">
        <f t="shared" si="145"/>
        <v>32.460937499999993</v>
      </c>
      <c r="K175" s="48">
        <v>84.2</v>
      </c>
      <c r="L175" s="49">
        <f t="shared" si="146"/>
        <v>32.890624999999993</v>
      </c>
      <c r="M175" s="48">
        <v>84.2</v>
      </c>
      <c r="N175" s="66">
        <f t="shared" si="147"/>
        <v>32.890624999999993</v>
      </c>
      <c r="O175" s="70">
        <f t="shared" si="149"/>
        <v>83.533333333333317</v>
      </c>
      <c r="P175" s="49">
        <f t="shared" si="148"/>
        <v>32.630208333333321</v>
      </c>
      <c r="Q175" s="79"/>
      <c r="R175" s="50"/>
      <c r="S175" s="50"/>
      <c r="T175" s="43" t="s">
        <v>55</v>
      </c>
      <c r="U175" s="46">
        <f t="shared" si="151"/>
        <v>33.558749999999996</v>
      </c>
    </row>
    <row r="176" spans="1:26" ht="15" thickBot="1" x14ac:dyDescent="0.35">
      <c r="A176" s="78"/>
      <c r="B176" s="47">
        <f t="shared" si="150"/>
        <v>44071</v>
      </c>
      <c r="C176" s="48">
        <v>83.2</v>
      </c>
      <c r="D176" s="49">
        <f t="shared" si="142"/>
        <v>32.499999999999993</v>
      </c>
      <c r="E176" s="82">
        <v>83.2</v>
      </c>
      <c r="F176" s="83">
        <f t="shared" si="143"/>
        <v>32.499999999999993</v>
      </c>
      <c r="G176" s="48">
        <v>84.1</v>
      </c>
      <c r="H176" s="49">
        <f t="shared" si="144"/>
        <v>32.851562499999993</v>
      </c>
      <c r="I176" s="48">
        <v>83.9</v>
      </c>
      <c r="J176" s="49">
        <f t="shared" si="145"/>
        <v>32.773437499999993</v>
      </c>
      <c r="K176" s="48">
        <v>84.5</v>
      </c>
      <c r="L176" s="49">
        <f t="shared" si="146"/>
        <v>33.007812499999993</v>
      </c>
      <c r="M176" s="48">
        <v>84.5</v>
      </c>
      <c r="N176" s="66">
        <f t="shared" si="147"/>
        <v>33.007812499999993</v>
      </c>
      <c r="O176" s="70">
        <f t="shared" si="149"/>
        <v>83.899999999999991</v>
      </c>
      <c r="P176" s="49">
        <f t="shared" si="148"/>
        <v>32.773437499999993</v>
      </c>
      <c r="Q176" s="84">
        <f>SUM(O171:O176)/6</f>
        <v>84.286111111111097</v>
      </c>
      <c r="R176" s="50"/>
      <c r="S176" s="50"/>
      <c r="T176" s="43"/>
      <c r="U176" s="46">
        <f t="shared" si="151"/>
        <v>33.839999999999996</v>
      </c>
    </row>
    <row r="177" spans="1:21" ht="15" thickBot="1" x14ac:dyDescent="0.35">
      <c r="A177" s="78"/>
      <c r="B177" s="47">
        <f t="shared" si="150"/>
        <v>44072</v>
      </c>
      <c r="C177" s="48">
        <v>82.9</v>
      </c>
      <c r="D177" s="49">
        <f t="shared" si="142"/>
        <v>32.382812499999993</v>
      </c>
      <c r="E177" s="48">
        <v>82.9</v>
      </c>
      <c r="F177" s="49">
        <f t="shared" si="143"/>
        <v>32.382812499999993</v>
      </c>
      <c r="G177" s="48">
        <v>83.9</v>
      </c>
      <c r="H177" s="49">
        <f t="shared" si="144"/>
        <v>32.773437499999993</v>
      </c>
      <c r="I177" s="48">
        <v>83.6</v>
      </c>
      <c r="J177" s="49">
        <f t="shared" si="145"/>
        <v>32.656249999999993</v>
      </c>
      <c r="K177" s="48">
        <v>83.9</v>
      </c>
      <c r="L177" s="49">
        <f t="shared" si="146"/>
        <v>32.773437499999993</v>
      </c>
      <c r="M177" s="48">
        <v>83.9</v>
      </c>
      <c r="N177" s="66">
        <f t="shared" si="147"/>
        <v>32.773437499999993</v>
      </c>
      <c r="O177" s="70">
        <f t="shared" si="149"/>
        <v>83.516666666666666</v>
      </c>
      <c r="P177" s="49">
        <f t="shared" si="148"/>
        <v>32.623697916666657</v>
      </c>
      <c r="Q177" s="54">
        <v>103</v>
      </c>
      <c r="R177" s="50">
        <v>101</v>
      </c>
      <c r="S177" s="50">
        <v>97</v>
      </c>
      <c r="T177" s="43"/>
      <c r="U177" s="46">
        <f t="shared" si="151"/>
        <v>33.699374999999996</v>
      </c>
    </row>
    <row r="178" spans="1:21" ht="15" thickBot="1" x14ac:dyDescent="0.35">
      <c r="A178" s="86"/>
      <c r="B178" s="47">
        <f t="shared" si="150"/>
        <v>44073</v>
      </c>
      <c r="C178" s="48">
        <v>84.5</v>
      </c>
      <c r="D178" s="49">
        <f t="shared" si="142"/>
        <v>33.007812499999993</v>
      </c>
      <c r="E178" s="48">
        <v>84.5</v>
      </c>
      <c r="F178" s="49">
        <f t="shared" si="143"/>
        <v>33.007812499999993</v>
      </c>
      <c r="G178" s="48">
        <v>85.5</v>
      </c>
      <c r="H178" s="49">
        <f t="shared" si="144"/>
        <v>33.398437499999993</v>
      </c>
      <c r="I178" s="48">
        <v>85</v>
      </c>
      <c r="J178" s="49">
        <f t="shared" si="145"/>
        <v>33.203124999999993</v>
      </c>
      <c r="K178" s="48">
        <v>85.6</v>
      </c>
      <c r="L178" s="49">
        <f t="shared" si="146"/>
        <v>33.437499999999993</v>
      </c>
      <c r="M178" s="48">
        <v>85.6</v>
      </c>
      <c r="N178" s="66">
        <f t="shared" si="147"/>
        <v>33.437499999999993</v>
      </c>
      <c r="O178" s="70">
        <f t="shared" si="149"/>
        <v>85.116666666666674</v>
      </c>
      <c r="P178" s="49">
        <f t="shared" si="148"/>
        <v>33.248697916666664</v>
      </c>
      <c r="Q178" s="54"/>
      <c r="R178" s="50"/>
      <c r="S178" s="50"/>
      <c r="T178" s="43"/>
      <c r="U178" s="46">
        <f t="shared" si="151"/>
        <v>34.449374999999996</v>
      </c>
    </row>
    <row r="179" spans="1:21" ht="15" thickBot="1" x14ac:dyDescent="0.35">
      <c r="A179" s="1"/>
      <c r="B179" s="47">
        <f t="shared" si="150"/>
        <v>44074</v>
      </c>
      <c r="C179" s="48">
        <f t="shared" ref="C179:C233" si="152">C178-0.3</f>
        <v>84.2</v>
      </c>
      <c r="D179" s="49">
        <f t="shared" si="142"/>
        <v>32.890624999999993</v>
      </c>
      <c r="E179" s="48">
        <v>0</v>
      </c>
      <c r="F179" s="49">
        <f t="shared" si="143"/>
        <v>0</v>
      </c>
      <c r="G179" s="48">
        <f t="shared" ref="G179:G233" si="153">G178-0.3</f>
        <v>85.2</v>
      </c>
      <c r="H179" s="49">
        <f t="shared" si="144"/>
        <v>33.281249999999993</v>
      </c>
      <c r="I179" s="48">
        <f t="shared" ref="I179:I233" si="154">I178-0.3</f>
        <v>84.7</v>
      </c>
      <c r="J179" s="49">
        <f t="shared" si="145"/>
        <v>33.085937499999993</v>
      </c>
      <c r="K179" s="48">
        <f t="shared" ref="K179:K233" si="155">K178-0.3</f>
        <v>85.3</v>
      </c>
      <c r="L179" s="49">
        <f t="shared" si="146"/>
        <v>33.320312499999993</v>
      </c>
      <c r="M179" s="48">
        <f t="shared" ref="M179:M233" si="156">M178-0.3</f>
        <v>85.3</v>
      </c>
      <c r="N179" s="66">
        <f t="shared" si="147"/>
        <v>33.320312499999993</v>
      </c>
      <c r="O179" s="70">
        <f t="shared" si="149"/>
        <v>70.783333333333346</v>
      </c>
      <c r="P179" s="49">
        <f t="shared" si="148"/>
        <v>27.649739583333332</v>
      </c>
      <c r="Q179" s="54"/>
      <c r="R179" s="50"/>
      <c r="S179" s="50"/>
      <c r="T179" s="43"/>
      <c r="U179" s="46">
        <f t="shared" si="151"/>
        <v>-5.16</v>
      </c>
    </row>
    <row r="180" spans="1:21" ht="15" thickBot="1" x14ac:dyDescent="0.35">
      <c r="A180" s="78"/>
      <c r="B180" s="89">
        <f t="shared" si="150"/>
        <v>44075</v>
      </c>
      <c r="C180" s="48">
        <f t="shared" si="152"/>
        <v>83.9</v>
      </c>
      <c r="D180" s="49">
        <f t="shared" si="142"/>
        <v>32.773437499999993</v>
      </c>
      <c r="E180" s="48">
        <v>82.4</v>
      </c>
      <c r="F180" s="49">
        <f t="shared" si="143"/>
        <v>32.187499999999993</v>
      </c>
      <c r="G180" s="48">
        <v>83.4</v>
      </c>
      <c r="H180" s="49">
        <f t="shared" si="144"/>
        <v>32.578124999999993</v>
      </c>
      <c r="I180" s="48">
        <v>83.8</v>
      </c>
      <c r="J180" s="49">
        <f t="shared" si="145"/>
        <v>32.734374999999993</v>
      </c>
      <c r="K180" s="48">
        <f>84.8</f>
        <v>84.8</v>
      </c>
      <c r="L180" s="49">
        <f t="shared" si="146"/>
        <v>33.124999999999993</v>
      </c>
      <c r="M180" s="48">
        <v>84.6</v>
      </c>
      <c r="N180" s="66">
        <f t="shared" si="147"/>
        <v>33.046874999999993</v>
      </c>
      <c r="O180" s="70">
        <f t="shared" si="149"/>
        <v>83.816666666666663</v>
      </c>
      <c r="P180" s="49">
        <f t="shared" si="148"/>
        <v>32.740885416666657</v>
      </c>
      <c r="Q180" s="54"/>
      <c r="R180" s="50"/>
      <c r="S180" s="50"/>
      <c r="T180" s="43"/>
      <c r="U180" s="46">
        <f t="shared" si="151"/>
        <v>33.464999999999996</v>
      </c>
    </row>
    <row r="181" spans="1:21" ht="15" thickBot="1" x14ac:dyDescent="0.35">
      <c r="A181" s="78"/>
      <c r="B181" s="89">
        <f t="shared" si="150"/>
        <v>44076</v>
      </c>
      <c r="C181" s="48">
        <v>83.8</v>
      </c>
      <c r="D181" s="49">
        <f t="shared" si="142"/>
        <v>32.734374999999993</v>
      </c>
      <c r="E181" s="48">
        <v>83.8</v>
      </c>
      <c r="F181" s="49">
        <f t="shared" si="143"/>
        <v>32.734374999999993</v>
      </c>
      <c r="G181" s="48">
        <v>84.6</v>
      </c>
      <c r="H181" s="49">
        <f t="shared" si="144"/>
        <v>33.046874999999993</v>
      </c>
      <c r="I181" s="48">
        <v>83.7</v>
      </c>
      <c r="J181" s="49">
        <f t="shared" si="145"/>
        <v>32.695312499999993</v>
      </c>
      <c r="K181" s="48">
        <v>85.2</v>
      </c>
      <c r="L181" s="49">
        <f t="shared" si="146"/>
        <v>33.281249999999993</v>
      </c>
      <c r="M181" s="48">
        <v>84.8</v>
      </c>
      <c r="N181" s="66">
        <f t="shared" si="147"/>
        <v>33.124999999999993</v>
      </c>
      <c r="O181" s="70">
        <f t="shared" si="149"/>
        <v>84.316666666666663</v>
      </c>
      <c r="P181" s="49">
        <f t="shared" si="148"/>
        <v>32.936197916666657</v>
      </c>
      <c r="Q181" s="54"/>
      <c r="R181" s="50"/>
      <c r="S181" s="50"/>
      <c r="T181" s="43"/>
      <c r="U181" s="46">
        <f t="shared" si="151"/>
        <v>34.121249999999996</v>
      </c>
    </row>
    <row r="182" spans="1:21" ht="15" thickBot="1" x14ac:dyDescent="0.35">
      <c r="A182" s="78"/>
      <c r="B182" s="89">
        <f t="shared" si="150"/>
        <v>44077</v>
      </c>
      <c r="C182" s="48">
        <v>82.9</v>
      </c>
      <c r="D182" s="49">
        <f t="shared" si="142"/>
        <v>32.382812499999993</v>
      </c>
      <c r="E182" s="48">
        <v>82.9</v>
      </c>
      <c r="F182" s="49">
        <f t="shared" si="143"/>
        <v>32.382812499999993</v>
      </c>
      <c r="G182" s="48">
        <v>83.7</v>
      </c>
      <c r="H182" s="49">
        <f t="shared" si="144"/>
        <v>32.695312499999993</v>
      </c>
      <c r="I182" s="48">
        <f t="shared" si="154"/>
        <v>83.4</v>
      </c>
      <c r="J182" s="49">
        <f t="shared" si="145"/>
        <v>32.578124999999993</v>
      </c>
      <c r="K182" s="48">
        <f t="shared" si="155"/>
        <v>84.9</v>
      </c>
      <c r="L182" s="49">
        <f t="shared" si="146"/>
        <v>33.164062499999993</v>
      </c>
      <c r="M182" s="48">
        <f t="shared" si="156"/>
        <v>84.5</v>
      </c>
      <c r="N182" s="66">
        <f t="shared" si="147"/>
        <v>33.007812499999993</v>
      </c>
      <c r="O182" s="70">
        <f t="shared" si="149"/>
        <v>83.716666666666654</v>
      </c>
      <c r="P182" s="49">
        <f t="shared" si="148"/>
        <v>32.701822916666657</v>
      </c>
      <c r="Q182" s="54"/>
      <c r="R182" s="50"/>
      <c r="S182" s="50"/>
      <c r="T182" s="43"/>
      <c r="U182" s="46">
        <f t="shared" si="151"/>
        <v>33.699374999999996</v>
      </c>
    </row>
    <row r="183" spans="1:21" ht="15" thickBot="1" x14ac:dyDescent="0.35">
      <c r="A183" s="85"/>
      <c r="B183" s="89">
        <f t="shared" si="150"/>
        <v>44078</v>
      </c>
      <c r="C183" s="48">
        <v>83.8</v>
      </c>
      <c r="D183" s="49">
        <f t="shared" si="142"/>
        <v>32.734374999999993</v>
      </c>
      <c r="E183" s="48">
        <v>0</v>
      </c>
      <c r="F183" s="49">
        <f t="shared" si="143"/>
        <v>0</v>
      </c>
      <c r="G183" s="48">
        <f t="shared" si="153"/>
        <v>83.4</v>
      </c>
      <c r="H183" s="49">
        <f t="shared" si="144"/>
        <v>32.578124999999993</v>
      </c>
      <c r="I183" s="48">
        <f t="shared" si="154"/>
        <v>83.100000000000009</v>
      </c>
      <c r="J183" s="49">
        <f t="shared" si="145"/>
        <v>32.4609375</v>
      </c>
      <c r="K183" s="48">
        <f t="shared" si="155"/>
        <v>84.600000000000009</v>
      </c>
      <c r="L183" s="49">
        <f t="shared" si="146"/>
        <v>33.046875</v>
      </c>
      <c r="M183" s="48">
        <v>85.5</v>
      </c>
      <c r="N183" s="66">
        <f t="shared" si="147"/>
        <v>33.398437499999993</v>
      </c>
      <c r="O183" s="70">
        <f t="shared" si="149"/>
        <v>70.066666666666677</v>
      </c>
      <c r="P183" s="49">
        <f t="shared" si="148"/>
        <v>27.369791666666664</v>
      </c>
      <c r="Q183" s="54"/>
      <c r="R183" s="50"/>
      <c r="S183" s="50"/>
      <c r="T183" s="43"/>
      <c r="U183" s="46">
        <f t="shared" si="151"/>
        <v>-5.16</v>
      </c>
    </row>
    <row r="184" spans="1:21" ht="15" thickBot="1" x14ac:dyDescent="0.35">
      <c r="A184" s="87"/>
      <c r="B184" s="89">
        <f t="shared" si="150"/>
        <v>44079</v>
      </c>
      <c r="C184" s="48">
        <v>84.5</v>
      </c>
      <c r="D184" s="49">
        <f t="shared" si="142"/>
        <v>33.007812499999993</v>
      </c>
      <c r="E184" s="48">
        <v>0</v>
      </c>
      <c r="F184" s="49">
        <f t="shared" si="143"/>
        <v>0</v>
      </c>
      <c r="G184" s="48">
        <f t="shared" si="153"/>
        <v>83.100000000000009</v>
      </c>
      <c r="H184" s="49">
        <f t="shared" si="144"/>
        <v>32.4609375</v>
      </c>
      <c r="I184" s="48">
        <f t="shared" si="154"/>
        <v>82.800000000000011</v>
      </c>
      <c r="J184" s="49">
        <f t="shared" si="145"/>
        <v>32.34375</v>
      </c>
      <c r="K184" s="48">
        <f t="shared" si="155"/>
        <v>84.300000000000011</v>
      </c>
      <c r="L184" s="49">
        <f t="shared" si="146"/>
        <v>32.9296875</v>
      </c>
      <c r="M184" s="48">
        <f t="shared" si="156"/>
        <v>85.2</v>
      </c>
      <c r="N184" s="66">
        <f t="shared" si="147"/>
        <v>33.281249999999993</v>
      </c>
      <c r="O184" s="70">
        <f t="shared" si="149"/>
        <v>69.983333333333334</v>
      </c>
      <c r="P184" s="49">
        <f t="shared" si="148"/>
        <v>27.337239583333329</v>
      </c>
      <c r="Q184" s="54"/>
      <c r="R184" s="50"/>
      <c r="S184" s="50"/>
      <c r="T184" s="43"/>
      <c r="U184" s="46">
        <f t="shared" si="151"/>
        <v>-5.16</v>
      </c>
    </row>
    <row r="185" spans="1:21" ht="15" thickBot="1" x14ac:dyDescent="0.35">
      <c r="A185" s="78"/>
      <c r="B185" s="89">
        <f t="shared" si="150"/>
        <v>44080</v>
      </c>
      <c r="C185" s="48">
        <v>84.9</v>
      </c>
      <c r="D185" s="49">
        <f t="shared" si="142"/>
        <v>33.164062499999993</v>
      </c>
      <c r="E185" s="48">
        <v>0</v>
      </c>
      <c r="F185" s="49">
        <f t="shared" si="143"/>
        <v>0</v>
      </c>
      <c r="G185" s="48">
        <f t="shared" si="153"/>
        <v>82.800000000000011</v>
      </c>
      <c r="H185" s="49">
        <f t="shared" si="144"/>
        <v>32.34375</v>
      </c>
      <c r="I185" s="48">
        <f t="shared" si="154"/>
        <v>82.500000000000014</v>
      </c>
      <c r="J185" s="49">
        <f t="shared" si="145"/>
        <v>32.2265625</v>
      </c>
      <c r="K185" s="48">
        <f t="shared" si="155"/>
        <v>84.000000000000014</v>
      </c>
      <c r="L185" s="49">
        <f t="shared" si="146"/>
        <v>32.8125</v>
      </c>
      <c r="M185" s="48">
        <f t="shared" si="156"/>
        <v>84.9</v>
      </c>
      <c r="N185" s="66">
        <f t="shared" si="147"/>
        <v>33.164062499999993</v>
      </c>
      <c r="O185" s="70">
        <f t="shared" si="149"/>
        <v>69.850000000000009</v>
      </c>
      <c r="P185" s="49">
        <f t="shared" si="148"/>
        <v>27.285156249999996</v>
      </c>
      <c r="Q185" s="54"/>
      <c r="R185" s="50"/>
      <c r="S185" s="50"/>
      <c r="T185" s="43"/>
      <c r="U185" s="46">
        <f t="shared" si="151"/>
        <v>-5.16</v>
      </c>
    </row>
    <row r="186" spans="1:21" ht="15" thickBot="1" x14ac:dyDescent="0.35">
      <c r="A186" s="85"/>
      <c r="B186" s="89">
        <f t="shared" si="150"/>
        <v>44081</v>
      </c>
      <c r="C186" s="48">
        <v>84.5</v>
      </c>
      <c r="D186" s="49">
        <f t="shared" si="142"/>
        <v>33.007812499999993</v>
      </c>
      <c r="E186" s="48">
        <v>0</v>
      </c>
      <c r="F186" s="49">
        <f t="shared" si="143"/>
        <v>0</v>
      </c>
      <c r="G186" s="48">
        <f t="shared" si="153"/>
        <v>82.500000000000014</v>
      </c>
      <c r="H186" s="49">
        <f t="shared" si="144"/>
        <v>32.2265625</v>
      </c>
      <c r="I186" s="48">
        <f t="shared" si="154"/>
        <v>82.200000000000017</v>
      </c>
      <c r="J186" s="49">
        <f t="shared" si="145"/>
        <v>32.109375</v>
      </c>
      <c r="K186" s="48">
        <f t="shared" si="155"/>
        <v>83.700000000000017</v>
      </c>
      <c r="L186" s="49">
        <f t="shared" si="146"/>
        <v>32.6953125</v>
      </c>
      <c r="M186" s="48">
        <f t="shared" si="156"/>
        <v>84.600000000000009</v>
      </c>
      <c r="N186" s="66">
        <f t="shared" si="147"/>
        <v>33.046875</v>
      </c>
      <c r="O186" s="70">
        <f t="shared" si="149"/>
        <v>69.583333333333343</v>
      </c>
      <c r="P186" s="49">
        <f t="shared" si="148"/>
        <v>27.180989583333332</v>
      </c>
      <c r="Q186" s="54"/>
      <c r="R186" s="50"/>
      <c r="S186" s="50"/>
      <c r="T186" s="43"/>
      <c r="U186" s="46">
        <f t="shared" si="151"/>
        <v>-5.16</v>
      </c>
    </row>
    <row r="187" spans="1:21" ht="15" thickBot="1" x14ac:dyDescent="0.35">
      <c r="A187" s="85"/>
      <c r="B187" s="89">
        <f t="shared" si="150"/>
        <v>44082</v>
      </c>
      <c r="C187" s="48">
        <v>80.8</v>
      </c>
      <c r="D187" s="49">
        <f t="shared" si="142"/>
        <v>31.562499999999993</v>
      </c>
      <c r="E187" s="48">
        <v>0</v>
      </c>
      <c r="F187" s="49">
        <f t="shared" si="143"/>
        <v>0</v>
      </c>
      <c r="G187" s="48">
        <v>83.3</v>
      </c>
      <c r="H187" s="49">
        <f t="shared" si="144"/>
        <v>32.539062499999993</v>
      </c>
      <c r="I187" s="48">
        <v>82.8</v>
      </c>
      <c r="J187" s="49">
        <f t="shared" si="145"/>
        <v>32.343749999999993</v>
      </c>
      <c r="K187" s="48">
        <v>83.4</v>
      </c>
      <c r="L187" s="49">
        <f t="shared" si="146"/>
        <v>32.578124999999993</v>
      </c>
      <c r="M187" s="48">
        <v>83.6</v>
      </c>
      <c r="N187" s="66">
        <f t="shared" si="147"/>
        <v>32.656249999999993</v>
      </c>
      <c r="O187" s="70">
        <f t="shared" si="149"/>
        <v>68.983333333333334</v>
      </c>
      <c r="P187" s="49">
        <f t="shared" si="148"/>
        <v>26.946614583333329</v>
      </c>
      <c r="Q187" s="54"/>
      <c r="R187" s="50"/>
      <c r="S187" s="50"/>
      <c r="T187" s="43"/>
      <c r="U187" s="46">
        <f t="shared" si="151"/>
        <v>-5.16</v>
      </c>
    </row>
    <row r="188" spans="1:21" ht="15" thickBot="1" x14ac:dyDescent="0.35">
      <c r="A188" s="1"/>
      <c r="B188" s="89">
        <f t="shared" si="150"/>
        <v>44083</v>
      </c>
      <c r="C188" s="48">
        <f t="shared" si="152"/>
        <v>80.5</v>
      </c>
      <c r="D188" s="49">
        <f t="shared" si="142"/>
        <v>31.445312499999993</v>
      </c>
      <c r="E188" s="48">
        <v>0</v>
      </c>
      <c r="F188" s="49">
        <f t="shared" si="143"/>
        <v>0</v>
      </c>
      <c r="G188" s="48">
        <v>83.3</v>
      </c>
      <c r="H188" s="49">
        <f t="shared" si="144"/>
        <v>32.539062499999993</v>
      </c>
      <c r="I188" s="48">
        <v>82.7</v>
      </c>
      <c r="J188" s="49">
        <f t="shared" si="145"/>
        <v>32.304687499999993</v>
      </c>
      <c r="K188" s="48">
        <v>82.6</v>
      </c>
      <c r="L188" s="49">
        <f t="shared" si="146"/>
        <v>32.265624999999993</v>
      </c>
      <c r="M188" s="48">
        <v>83.6</v>
      </c>
      <c r="N188" s="66">
        <f t="shared" si="147"/>
        <v>32.656249999999993</v>
      </c>
      <c r="O188" s="70">
        <f t="shared" si="149"/>
        <v>68.783333333333346</v>
      </c>
      <c r="P188" s="49">
        <f t="shared" si="148"/>
        <v>26.868489583333332</v>
      </c>
      <c r="Q188" s="72">
        <v>103</v>
      </c>
      <c r="R188" s="73">
        <v>101</v>
      </c>
      <c r="S188" s="73">
        <v>97</v>
      </c>
      <c r="T188" s="43"/>
      <c r="U188" s="46">
        <f t="shared" si="151"/>
        <v>-5.16</v>
      </c>
    </row>
    <row r="189" spans="1:21" ht="15" thickBot="1" x14ac:dyDescent="0.35">
      <c r="A189" s="1"/>
      <c r="B189" s="89">
        <f t="shared" si="150"/>
        <v>44084</v>
      </c>
      <c r="C189" s="48">
        <v>83.5</v>
      </c>
      <c r="D189" s="49">
        <f t="shared" si="142"/>
        <v>32.617187499999993</v>
      </c>
      <c r="E189" s="48">
        <v>0</v>
      </c>
      <c r="F189" s="49">
        <f t="shared" si="143"/>
        <v>0</v>
      </c>
      <c r="G189" s="48">
        <v>82.6</v>
      </c>
      <c r="H189" s="49">
        <f t="shared" si="144"/>
        <v>32.265624999999993</v>
      </c>
      <c r="I189" s="48">
        <v>82.3</v>
      </c>
      <c r="J189" s="49">
        <f t="shared" si="145"/>
        <v>32.148437499999993</v>
      </c>
      <c r="K189" s="48">
        <f t="shared" si="155"/>
        <v>82.3</v>
      </c>
      <c r="L189" s="49">
        <f t="shared" si="146"/>
        <v>32.148437499999993</v>
      </c>
      <c r="M189" s="48">
        <v>83.1</v>
      </c>
      <c r="N189" s="66">
        <f t="shared" si="147"/>
        <v>32.460937499999993</v>
      </c>
      <c r="O189" s="70">
        <f t="shared" si="149"/>
        <v>68.966666666666654</v>
      </c>
      <c r="P189" s="49">
        <f t="shared" si="148"/>
        <v>26.940104166666657</v>
      </c>
      <c r="Q189" s="54"/>
      <c r="R189" s="50"/>
      <c r="S189" s="50"/>
      <c r="T189" s="43"/>
      <c r="U189" s="46">
        <f t="shared" si="151"/>
        <v>-5.16</v>
      </c>
    </row>
    <row r="190" spans="1:21" ht="15" thickBot="1" x14ac:dyDescent="0.35">
      <c r="A190" s="85"/>
      <c r="B190" s="89">
        <f t="shared" si="150"/>
        <v>44085</v>
      </c>
      <c r="C190" s="48">
        <v>84.1</v>
      </c>
      <c r="D190" s="49">
        <f t="shared" si="142"/>
        <v>32.851562499999993</v>
      </c>
      <c r="E190" s="48">
        <v>82.9</v>
      </c>
      <c r="F190" s="49">
        <f t="shared" si="143"/>
        <v>32.382812499999993</v>
      </c>
      <c r="G190" s="48">
        <v>82.9</v>
      </c>
      <c r="H190" s="49">
        <f t="shared" si="144"/>
        <v>32.382812499999993</v>
      </c>
      <c r="I190" s="48">
        <v>82.9</v>
      </c>
      <c r="J190" s="49">
        <f t="shared" si="145"/>
        <v>32.382812499999993</v>
      </c>
      <c r="K190" s="48">
        <v>82.4</v>
      </c>
      <c r="L190" s="49">
        <f t="shared" si="146"/>
        <v>32.187499999999993</v>
      </c>
      <c r="M190" s="48">
        <v>83.2</v>
      </c>
      <c r="N190" s="66">
        <f t="shared" si="147"/>
        <v>32.499999999999993</v>
      </c>
      <c r="O190" s="70">
        <f t="shared" si="149"/>
        <v>83.066666666666677</v>
      </c>
      <c r="P190" s="49">
        <f t="shared" si="148"/>
        <v>32.447916666666664</v>
      </c>
      <c r="Q190" s="54"/>
      <c r="R190" s="50"/>
      <c r="S190" s="50"/>
      <c r="T190" s="43"/>
      <c r="U190" s="46">
        <f t="shared" si="151"/>
        <v>33.699374999999996</v>
      </c>
    </row>
    <row r="191" spans="1:21" ht="15" thickBot="1" x14ac:dyDescent="0.35">
      <c r="A191" s="75"/>
      <c r="B191" s="89">
        <f t="shared" si="150"/>
        <v>44086</v>
      </c>
      <c r="C191" s="48">
        <v>83.7</v>
      </c>
      <c r="D191" s="49">
        <f t="shared" si="142"/>
        <v>32.695312499999993</v>
      </c>
      <c r="E191" s="48">
        <v>0</v>
      </c>
      <c r="F191" s="49">
        <f t="shared" si="143"/>
        <v>0</v>
      </c>
      <c r="G191" s="48">
        <v>82.1</v>
      </c>
      <c r="H191" s="49">
        <f t="shared" si="144"/>
        <v>32.070312499999993</v>
      </c>
      <c r="I191" s="48">
        <v>81.7</v>
      </c>
      <c r="J191" s="49">
        <f t="shared" si="145"/>
        <v>31.914062499999996</v>
      </c>
      <c r="K191" s="48">
        <v>81.7</v>
      </c>
      <c r="L191" s="49">
        <f t="shared" si="146"/>
        <v>31.914062499999996</v>
      </c>
      <c r="M191" s="48">
        <v>82.7</v>
      </c>
      <c r="N191" s="66">
        <f t="shared" si="147"/>
        <v>32.304687499999993</v>
      </c>
      <c r="O191" s="70">
        <f t="shared" si="149"/>
        <v>68.649999999999991</v>
      </c>
      <c r="P191" s="49">
        <f t="shared" si="148"/>
        <v>26.816406249999993</v>
      </c>
      <c r="Q191" s="76"/>
      <c r="R191" s="77"/>
      <c r="S191" s="77"/>
      <c r="T191" s="43"/>
      <c r="U191" s="46">
        <f t="shared" si="151"/>
        <v>-5.16</v>
      </c>
    </row>
    <row r="192" spans="1:21" ht="15" thickBot="1" x14ac:dyDescent="0.35">
      <c r="A192" s="78"/>
      <c r="B192" s="89">
        <f t="shared" si="150"/>
        <v>44087</v>
      </c>
      <c r="C192" s="48">
        <f t="shared" si="152"/>
        <v>83.4</v>
      </c>
      <c r="D192" s="49">
        <f t="shared" si="142"/>
        <v>32.578124999999993</v>
      </c>
      <c r="E192" s="48">
        <v>0</v>
      </c>
      <c r="F192" s="49">
        <f t="shared" si="143"/>
        <v>0</v>
      </c>
      <c r="G192" s="48">
        <v>81.5</v>
      </c>
      <c r="H192" s="49">
        <f t="shared" si="144"/>
        <v>31.835937499999993</v>
      </c>
      <c r="I192" s="48">
        <v>81.5</v>
      </c>
      <c r="J192" s="49">
        <f t="shared" si="145"/>
        <v>31.835937499999993</v>
      </c>
      <c r="K192" s="48">
        <v>81.3</v>
      </c>
      <c r="L192" s="49">
        <f t="shared" si="146"/>
        <v>31.757812499999993</v>
      </c>
      <c r="M192" s="48">
        <v>81.8</v>
      </c>
      <c r="N192" s="66">
        <f t="shared" si="147"/>
        <v>31.953124999999993</v>
      </c>
      <c r="O192" s="70">
        <f t="shared" si="149"/>
        <v>68.25</v>
      </c>
      <c r="P192" s="49">
        <f t="shared" si="148"/>
        <v>26.660156249999996</v>
      </c>
      <c r="Q192" s="76"/>
      <c r="R192" s="77"/>
      <c r="S192" s="77"/>
      <c r="T192" s="43"/>
      <c r="U192" s="46">
        <f t="shared" si="151"/>
        <v>-5.16</v>
      </c>
    </row>
    <row r="193" spans="1:21" ht="15" thickBot="1" x14ac:dyDescent="0.35">
      <c r="A193" s="85"/>
      <c r="B193" s="89">
        <f t="shared" si="150"/>
        <v>44088</v>
      </c>
      <c r="C193" s="48">
        <v>84.1</v>
      </c>
      <c r="D193" s="49">
        <f t="shared" si="142"/>
        <v>32.851562499999993</v>
      </c>
      <c r="E193" s="48">
        <v>84.1</v>
      </c>
      <c r="F193" s="49">
        <f t="shared" si="143"/>
        <v>32.851562499999993</v>
      </c>
      <c r="G193" s="48">
        <v>84.9</v>
      </c>
      <c r="H193" s="49">
        <f t="shared" si="144"/>
        <v>33.164062499999993</v>
      </c>
      <c r="I193" s="48">
        <v>83.8</v>
      </c>
      <c r="J193" s="49">
        <f t="shared" si="145"/>
        <v>32.734374999999993</v>
      </c>
      <c r="K193" s="48">
        <v>84.8</v>
      </c>
      <c r="L193" s="49">
        <f t="shared" si="146"/>
        <v>33.124999999999993</v>
      </c>
      <c r="M193" s="48">
        <v>84.2</v>
      </c>
      <c r="N193" s="66">
        <f t="shared" si="147"/>
        <v>32.890624999999993</v>
      </c>
      <c r="O193" s="70">
        <f t="shared" si="149"/>
        <v>84.316666666666663</v>
      </c>
      <c r="P193" s="49">
        <f t="shared" si="148"/>
        <v>32.936197916666657</v>
      </c>
      <c r="Q193" s="54"/>
      <c r="R193" s="50"/>
      <c r="S193" s="50"/>
      <c r="T193" s="43"/>
      <c r="U193" s="46">
        <f t="shared" si="151"/>
        <v>34.261874999999996</v>
      </c>
    </row>
    <row r="194" spans="1:21" ht="15" thickBot="1" x14ac:dyDescent="0.35">
      <c r="A194" s="78"/>
      <c r="B194" s="89">
        <f t="shared" si="150"/>
        <v>44089</v>
      </c>
      <c r="C194" s="48">
        <v>83.3</v>
      </c>
      <c r="D194" s="49">
        <f t="shared" si="142"/>
        <v>32.539062499999993</v>
      </c>
      <c r="E194" s="48">
        <v>82.6</v>
      </c>
      <c r="F194" s="49">
        <f t="shared" si="143"/>
        <v>32.265624999999993</v>
      </c>
      <c r="G194" s="48">
        <v>84.5</v>
      </c>
      <c r="H194" s="49">
        <f t="shared" si="144"/>
        <v>33.007812499999993</v>
      </c>
      <c r="I194" s="48">
        <v>83.8</v>
      </c>
      <c r="J194" s="49">
        <f t="shared" si="145"/>
        <v>32.734374999999993</v>
      </c>
      <c r="K194" s="48">
        <v>84.5</v>
      </c>
      <c r="L194" s="49">
        <f t="shared" si="146"/>
        <v>33.007812499999993</v>
      </c>
      <c r="M194" s="48">
        <v>83.9</v>
      </c>
      <c r="N194" s="66">
        <f t="shared" si="147"/>
        <v>32.773437499999993</v>
      </c>
      <c r="O194" s="70">
        <f t="shared" si="149"/>
        <v>83.766666666666666</v>
      </c>
      <c r="P194" s="49">
        <f t="shared" si="148"/>
        <v>32.721354166666657</v>
      </c>
      <c r="Q194" s="54"/>
      <c r="R194" s="50"/>
      <c r="S194" s="50"/>
      <c r="T194" s="43"/>
      <c r="U194" s="46">
        <f t="shared" si="151"/>
        <v>33.558749999999996</v>
      </c>
    </row>
    <row r="195" spans="1:21" ht="15" thickBot="1" x14ac:dyDescent="0.35">
      <c r="A195" s="78"/>
      <c r="B195" s="89">
        <f t="shared" si="150"/>
        <v>44090</v>
      </c>
      <c r="C195" s="48">
        <v>83.3</v>
      </c>
      <c r="D195" s="49">
        <f t="shared" si="142"/>
        <v>32.539062499999993</v>
      </c>
      <c r="E195" s="48">
        <v>0</v>
      </c>
      <c r="F195" s="49">
        <f t="shared" si="143"/>
        <v>0</v>
      </c>
      <c r="G195" s="48">
        <v>81.099999999999994</v>
      </c>
      <c r="H195" s="49">
        <f t="shared" si="144"/>
        <v>31.679687499999993</v>
      </c>
      <c r="I195" s="48">
        <v>80.3</v>
      </c>
      <c r="J195" s="49">
        <f t="shared" si="145"/>
        <v>31.367187499999993</v>
      </c>
      <c r="K195" s="48">
        <v>80.3</v>
      </c>
      <c r="L195" s="49">
        <f t="shared" si="146"/>
        <v>31.367187499999993</v>
      </c>
      <c r="M195" s="48">
        <v>82.2</v>
      </c>
      <c r="N195" s="66">
        <f t="shared" si="147"/>
        <v>32.109374999999993</v>
      </c>
      <c r="O195" s="70">
        <f t="shared" si="149"/>
        <v>67.86666666666666</v>
      </c>
      <c r="P195" s="49">
        <f t="shared" si="148"/>
        <v>26.510416666666657</v>
      </c>
      <c r="Q195" s="54"/>
      <c r="R195" s="50"/>
      <c r="S195" s="50"/>
      <c r="T195" s="43"/>
      <c r="U195" s="46">
        <f t="shared" si="151"/>
        <v>-5.16</v>
      </c>
    </row>
    <row r="196" spans="1:21" ht="15" thickBot="1" x14ac:dyDescent="0.35">
      <c r="A196" s="1"/>
      <c r="B196" s="89">
        <f t="shared" si="150"/>
        <v>44091</v>
      </c>
      <c r="C196" s="48">
        <v>83.8</v>
      </c>
      <c r="D196" s="49">
        <f t="shared" si="142"/>
        <v>32.734374999999993</v>
      </c>
      <c r="E196" s="48">
        <v>0</v>
      </c>
      <c r="F196" s="49">
        <f t="shared" si="143"/>
        <v>0</v>
      </c>
      <c r="G196" s="48">
        <f t="shared" si="153"/>
        <v>80.8</v>
      </c>
      <c r="H196" s="49">
        <f t="shared" si="144"/>
        <v>31.562499999999993</v>
      </c>
      <c r="I196" s="48">
        <v>80.8</v>
      </c>
      <c r="J196" s="49">
        <f t="shared" si="145"/>
        <v>31.562499999999993</v>
      </c>
      <c r="K196" s="48">
        <v>80.8</v>
      </c>
      <c r="L196" s="49">
        <f t="shared" si="146"/>
        <v>31.562499999999993</v>
      </c>
      <c r="M196" s="48">
        <v>82.4</v>
      </c>
      <c r="N196" s="66">
        <f t="shared" si="147"/>
        <v>32.187499999999993</v>
      </c>
      <c r="O196" s="70">
        <f t="shared" si="149"/>
        <v>68.100000000000009</v>
      </c>
      <c r="P196" s="49">
        <f t="shared" si="148"/>
        <v>26.601562499999996</v>
      </c>
      <c r="Q196" s="54"/>
      <c r="R196" s="50"/>
      <c r="S196" s="50"/>
      <c r="T196" s="43"/>
      <c r="U196" s="46">
        <f t="shared" si="151"/>
        <v>-5.16</v>
      </c>
    </row>
    <row r="197" spans="1:21" ht="15" thickBot="1" x14ac:dyDescent="0.35">
      <c r="A197" s="85"/>
      <c r="B197" s="90">
        <f t="shared" si="150"/>
        <v>44092</v>
      </c>
      <c r="C197" s="48">
        <v>83.7</v>
      </c>
      <c r="D197" s="57">
        <f t="shared" si="142"/>
        <v>32.695312499999993</v>
      </c>
      <c r="E197" s="48">
        <v>82.7</v>
      </c>
      <c r="F197" s="57">
        <f t="shared" si="143"/>
        <v>32.304687499999993</v>
      </c>
      <c r="G197" s="48">
        <v>82.9</v>
      </c>
      <c r="H197" s="57">
        <f t="shared" si="144"/>
        <v>32.382812499999993</v>
      </c>
      <c r="I197" s="56">
        <f t="shared" si="154"/>
        <v>80.5</v>
      </c>
      <c r="J197" s="57">
        <f t="shared" si="145"/>
        <v>31.445312499999993</v>
      </c>
      <c r="K197" s="56">
        <f t="shared" si="155"/>
        <v>80.5</v>
      </c>
      <c r="L197" s="57">
        <f t="shared" si="146"/>
        <v>31.445312499999993</v>
      </c>
      <c r="M197" s="56">
        <f t="shared" si="156"/>
        <v>82.100000000000009</v>
      </c>
      <c r="N197" s="67">
        <f t="shared" si="147"/>
        <v>32.0703125</v>
      </c>
      <c r="O197" s="70">
        <f t="shared" si="149"/>
        <v>82.066666666666677</v>
      </c>
      <c r="P197" s="49">
        <f t="shared" si="148"/>
        <v>32.057291666666664</v>
      </c>
      <c r="Q197" s="54"/>
      <c r="R197" s="50"/>
      <c r="S197" s="50"/>
      <c r="T197" s="43"/>
      <c r="U197" s="46">
        <f t="shared" si="151"/>
        <v>33.605624999999996</v>
      </c>
    </row>
    <row r="198" spans="1:21" ht="15" thickBot="1" x14ac:dyDescent="0.35">
      <c r="A198" s="61"/>
      <c r="B198" s="91">
        <f t="shared" si="150"/>
        <v>44093</v>
      </c>
      <c r="C198" s="56">
        <v>83.6</v>
      </c>
      <c r="D198" s="64">
        <f t="shared" si="142"/>
        <v>32.656249999999993</v>
      </c>
      <c r="E198" s="48">
        <v>0</v>
      </c>
      <c r="F198" s="64">
        <f t="shared" si="143"/>
        <v>0</v>
      </c>
      <c r="G198" s="48">
        <f t="shared" si="153"/>
        <v>82.600000000000009</v>
      </c>
      <c r="H198" s="64">
        <f t="shared" si="144"/>
        <v>32.265625</v>
      </c>
      <c r="I198" s="63">
        <f t="shared" si="154"/>
        <v>80.2</v>
      </c>
      <c r="J198" s="64">
        <f t="shared" si="145"/>
        <v>31.328124999999996</v>
      </c>
      <c r="K198" s="63">
        <f t="shared" si="155"/>
        <v>80.2</v>
      </c>
      <c r="L198" s="64">
        <f t="shared" si="146"/>
        <v>31.328124999999996</v>
      </c>
      <c r="M198" s="63">
        <f t="shared" si="156"/>
        <v>81.800000000000011</v>
      </c>
      <c r="N198" s="68">
        <f t="shared" si="147"/>
        <v>31.953125</v>
      </c>
      <c r="O198" s="70">
        <f t="shared" si="149"/>
        <v>68.066666666666663</v>
      </c>
      <c r="P198" s="49">
        <f t="shared" si="148"/>
        <v>26.588541666666661</v>
      </c>
      <c r="Q198" s="54"/>
      <c r="R198" s="50"/>
      <c r="S198" s="50"/>
      <c r="T198" s="43"/>
      <c r="U198" s="46">
        <f t="shared" si="151"/>
        <v>-5.16</v>
      </c>
    </row>
    <row r="199" spans="1:21" ht="15" thickBot="1" x14ac:dyDescent="0.35">
      <c r="A199" s="88"/>
      <c r="B199" s="92">
        <f t="shared" si="150"/>
        <v>44094</v>
      </c>
      <c r="C199" s="63">
        <v>83.3</v>
      </c>
      <c r="D199" s="60">
        <f t="shared" si="142"/>
        <v>32.539062499999993</v>
      </c>
      <c r="E199" s="48">
        <v>0</v>
      </c>
      <c r="F199" s="60">
        <f t="shared" si="143"/>
        <v>0</v>
      </c>
      <c r="G199" s="48">
        <f t="shared" si="153"/>
        <v>82.300000000000011</v>
      </c>
      <c r="H199" s="60">
        <f t="shared" si="144"/>
        <v>32.1484375</v>
      </c>
      <c r="I199" s="59">
        <f t="shared" si="154"/>
        <v>79.900000000000006</v>
      </c>
      <c r="J199" s="60">
        <f t="shared" si="145"/>
        <v>31.210937499999996</v>
      </c>
      <c r="K199" s="59">
        <f t="shared" si="155"/>
        <v>79.900000000000006</v>
      </c>
      <c r="L199" s="60">
        <f t="shared" si="146"/>
        <v>31.210937499999996</v>
      </c>
      <c r="M199" s="59">
        <f t="shared" si="156"/>
        <v>81.500000000000014</v>
      </c>
      <c r="N199" s="69">
        <f t="shared" si="147"/>
        <v>31.8359375</v>
      </c>
      <c r="O199" s="70">
        <f t="shared" si="149"/>
        <v>67.816666666666677</v>
      </c>
      <c r="P199" s="49">
        <f t="shared" si="148"/>
        <v>26.490885416666664</v>
      </c>
      <c r="Q199" s="54"/>
      <c r="R199" s="50"/>
      <c r="S199" s="50"/>
      <c r="T199" s="43"/>
      <c r="U199" s="46">
        <f t="shared" si="151"/>
        <v>-5.16</v>
      </c>
    </row>
    <row r="200" spans="1:21" ht="15" thickBot="1" x14ac:dyDescent="0.35">
      <c r="A200" s="1"/>
      <c r="B200" s="89">
        <f t="shared" si="150"/>
        <v>44095</v>
      </c>
      <c r="C200" s="59">
        <v>83.4</v>
      </c>
      <c r="D200" s="49">
        <f t="shared" si="142"/>
        <v>32.578124999999993</v>
      </c>
      <c r="E200" s="48">
        <v>0</v>
      </c>
      <c r="F200" s="49">
        <f t="shared" si="143"/>
        <v>0</v>
      </c>
      <c r="G200" s="48">
        <v>82.6</v>
      </c>
      <c r="H200" s="49">
        <f t="shared" si="144"/>
        <v>32.265624999999993</v>
      </c>
      <c r="I200" s="48">
        <f t="shared" si="154"/>
        <v>79.600000000000009</v>
      </c>
      <c r="J200" s="49">
        <f t="shared" si="145"/>
        <v>31.093749999999996</v>
      </c>
      <c r="K200" s="48">
        <f t="shared" si="155"/>
        <v>79.600000000000009</v>
      </c>
      <c r="L200" s="49">
        <f t="shared" si="146"/>
        <v>31.093749999999996</v>
      </c>
      <c r="M200" s="48">
        <f t="shared" si="156"/>
        <v>81.200000000000017</v>
      </c>
      <c r="N200" s="66">
        <f t="shared" si="147"/>
        <v>31.71875</v>
      </c>
      <c r="O200" s="70">
        <f t="shared" si="149"/>
        <v>67.733333333333348</v>
      </c>
      <c r="P200" s="49">
        <f t="shared" si="148"/>
        <v>26.458333333333336</v>
      </c>
      <c r="Q200" s="54"/>
      <c r="R200" s="50"/>
      <c r="S200" s="50"/>
      <c r="T200" s="43"/>
      <c r="U200" s="46">
        <f t="shared" si="151"/>
        <v>-5.16</v>
      </c>
    </row>
    <row r="201" spans="1:21" ht="15" thickBot="1" x14ac:dyDescent="0.35">
      <c r="A201" s="85"/>
      <c r="B201" s="89">
        <f t="shared" si="150"/>
        <v>44096</v>
      </c>
      <c r="C201" s="48">
        <v>76.599999999999994</v>
      </c>
      <c r="D201" s="49">
        <f t="shared" si="142"/>
        <v>29.921874999999993</v>
      </c>
      <c r="E201" s="48">
        <v>0</v>
      </c>
      <c r="F201" s="49">
        <f t="shared" si="143"/>
        <v>0</v>
      </c>
      <c r="G201" s="48">
        <f t="shared" si="153"/>
        <v>82.3</v>
      </c>
      <c r="H201" s="49">
        <f t="shared" si="144"/>
        <v>32.148437499999993</v>
      </c>
      <c r="I201" s="48">
        <f t="shared" si="154"/>
        <v>79.300000000000011</v>
      </c>
      <c r="J201" s="49">
        <f t="shared" si="145"/>
        <v>30.9765625</v>
      </c>
      <c r="K201" s="48">
        <f t="shared" si="155"/>
        <v>79.300000000000011</v>
      </c>
      <c r="L201" s="49">
        <f t="shared" si="146"/>
        <v>30.9765625</v>
      </c>
      <c r="M201" s="48">
        <f t="shared" si="156"/>
        <v>80.90000000000002</v>
      </c>
      <c r="N201" s="66">
        <f t="shared" si="147"/>
        <v>31.6015625</v>
      </c>
      <c r="O201" s="70">
        <f t="shared" si="149"/>
        <v>66.400000000000006</v>
      </c>
      <c r="P201" s="49">
        <f t="shared" si="148"/>
        <v>25.937499999999996</v>
      </c>
      <c r="Q201" s="54"/>
      <c r="R201" s="50"/>
      <c r="S201" s="50"/>
      <c r="T201" s="43"/>
      <c r="U201" s="46">
        <f t="shared" si="151"/>
        <v>-5.16</v>
      </c>
    </row>
    <row r="202" spans="1:21" ht="15" thickBot="1" x14ac:dyDescent="0.35">
      <c r="A202" s="1"/>
      <c r="B202" s="89">
        <f t="shared" si="150"/>
        <v>44097</v>
      </c>
      <c r="C202" s="48">
        <f t="shared" si="152"/>
        <v>76.3</v>
      </c>
      <c r="D202" s="49">
        <f t="shared" si="142"/>
        <v>29.804687499999993</v>
      </c>
      <c r="E202" s="48">
        <v>0</v>
      </c>
      <c r="F202" s="49">
        <f t="shared" si="143"/>
        <v>0</v>
      </c>
      <c r="G202" s="48">
        <f t="shared" si="153"/>
        <v>82</v>
      </c>
      <c r="H202" s="49">
        <f t="shared" si="144"/>
        <v>32.031249999999993</v>
      </c>
      <c r="I202" s="48">
        <f t="shared" si="154"/>
        <v>79.000000000000014</v>
      </c>
      <c r="J202" s="49">
        <f t="shared" si="145"/>
        <v>30.859375</v>
      </c>
      <c r="K202" s="48">
        <f t="shared" si="155"/>
        <v>79.000000000000014</v>
      </c>
      <c r="L202" s="49">
        <f t="shared" si="146"/>
        <v>30.859375</v>
      </c>
      <c r="M202" s="48">
        <f t="shared" si="156"/>
        <v>80.600000000000023</v>
      </c>
      <c r="N202" s="66">
        <f t="shared" si="147"/>
        <v>31.484375000000004</v>
      </c>
      <c r="O202" s="70">
        <f t="shared" si="149"/>
        <v>66.150000000000006</v>
      </c>
      <c r="P202" s="49">
        <f t="shared" si="148"/>
        <v>25.839843749999996</v>
      </c>
      <c r="Q202" s="54"/>
      <c r="R202" s="50"/>
      <c r="S202" s="50"/>
      <c r="T202" s="43"/>
      <c r="U202" s="46">
        <f t="shared" si="151"/>
        <v>-5.16</v>
      </c>
    </row>
    <row r="203" spans="1:21" ht="15" thickBot="1" x14ac:dyDescent="0.35">
      <c r="A203" s="1"/>
      <c r="B203" s="89">
        <f t="shared" si="150"/>
        <v>44098</v>
      </c>
      <c r="C203" s="48">
        <f t="shared" si="152"/>
        <v>76</v>
      </c>
      <c r="D203" s="49">
        <f t="shared" si="142"/>
        <v>29.687499999999993</v>
      </c>
      <c r="E203" s="48">
        <v>0</v>
      </c>
      <c r="F203" s="49">
        <f t="shared" si="143"/>
        <v>0</v>
      </c>
      <c r="G203" s="48">
        <f t="shared" si="153"/>
        <v>81.7</v>
      </c>
      <c r="H203" s="49">
        <f t="shared" si="144"/>
        <v>31.914062499999996</v>
      </c>
      <c r="I203" s="48">
        <f t="shared" si="154"/>
        <v>78.700000000000017</v>
      </c>
      <c r="J203" s="49">
        <f t="shared" si="145"/>
        <v>30.7421875</v>
      </c>
      <c r="K203" s="48">
        <f t="shared" si="155"/>
        <v>78.700000000000017</v>
      </c>
      <c r="L203" s="49">
        <f t="shared" si="146"/>
        <v>30.7421875</v>
      </c>
      <c r="M203" s="48">
        <f t="shared" si="156"/>
        <v>80.300000000000026</v>
      </c>
      <c r="N203" s="66">
        <f t="shared" si="147"/>
        <v>31.367187500000004</v>
      </c>
      <c r="O203" s="70">
        <f t="shared" si="149"/>
        <v>65.900000000000006</v>
      </c>
      <c r="P203" s="49">
        <f t="shared" si="148"/>
        <v>25.742187499999996</v>
      </c>
      <c r="Q203" s="54"/>
      <c r="R203" s="50"/>
      <c r="S203" s="50"/>
      <c r="T203" s="43"/>
      <c r="U203" s="46">
        <f t="shared" si="151"/>
        <v>-5.16</v>
      </c>
    </row>
    <row r="204" spans="1:21" ht="15" thickBot="1" x14ac:dyDescent="0.35">
      <c r="A204" s="1"/>
      <c r="B204" s="89">
        <f t="shared" si="150"/>
        <v>44099</v>
      </c>
      <c r="C204" s="48">
        <f t="shared" si="152"/>
        <v>75.7</v>
      </c>
      <c r="D204" s="49">
        <f t="shared" si="142"/>
        <v>29.570312499999996</v>
      </c>
      <c r="E204" s="48">
        <v>0</v>
      </c>
      <c r="F204" s="49">
        <f t="shared" si="143"/>
        <v>0</v>
      </c>
      <c r="G204" s="48">
        <f t="shared" si="153"/>
        <v>81.400000000000006</v>
      </c>
      <c r="H204" s="49">
        <f t="shared" si="144"/>
        <v>31.796874999999996</v>
      </c>
      <c r="I204" s="48">
        <f t="shared" si="154"/>
        <v>78.40000000000002</v>
      </c>
      <c r="J204" s="49">
        <f t="shared" si="145"/>
        <v>30.625000000000004</v>
      </c>
      <c r="K204" s="48">
        <f t="shared" si="155"/>
        <v>78.40000000000002</v>
      </c>
      <c r="L204" s="49">
        <f t="shared" si="146"/>
        <v>30.625000000000004</v>
      </c>
      <c r="M204" s="48">
        <f t="shared" si="156"/>
        <v>80.000000000000028</v>
      </c>
      <c r="N204" s="66">
        <f t="shared" si="147"/>
        <v>31.250000000000004</v>
      </c>
      <c r="O204" s="70">
        <f t="shared" si="149"/>
        <v>65.65000000000002</v>
      </c>
      <c r="P204" s="49">
        <f t="shared" si="148"/>
        <v>25.644531250000004</v>
      </c>
      <c r="Q204" s="54"/>
      <c r="R204" s="50"/>
      <c r="S204" s="50"/>
      <c r="T204" s="43"/>
      <c r="U204" s="46">
        <f t="shared" si="151"/>
        <v>-5.16</v>
      </c>
    </row>
    <row r="205" spans="1:21" ht="15" thickBot="1" x14ac:dyDescent="0.35">
      <c r="A205" s="78"/>
      <c r="B205" s="89">
        <f t="shared" si="150"/>
        <v>44100</v>
      </c>
      <c r="C205" s="48">
        <v>83.7</v>
      </c>
      <c r="D205" s="49">
        <f t="shared" si="142"/>
        <v>32.695312499999993</v>
      </c>
      <c r="E205" s="48">
        <v>0</v>
      </c>
      <c r="F205" s="49">
        <f t="shared" si="143"/>
        <v>0</v>
      </c>
      <c r="G205" s="48">
        <f t="shared" si="153"/>
        <v>81.100000000000009</v>
      </c>
      <c r="H205" s="49">
        <f t="shared" si="144"/>
        <v>31.679687499999996</v>
      </c>
      <c r="I205" s="48">
        <f t="shared" si="154"/>
        <v>78.100000000000023</v>
      </c>
      <c r="J205" s="49">
        <f t="shared" si="145"/>
        <v>30.507812500000004</v>
      </c>
      <c r="K205" s="48">
        <f t="shared" si="155"/>
        <v>78.100000000000023</v>
      </c>
      <c r="L205" s="49">
        <f t="shared" si="146"/>
        <v>30.507812500000004</v>
      </c>
      <c r="M205" s="48">
        <f t="shared" si="156"/>
        <v>79.700000000000031</v>
      </c>
      <c r="N205" s="66">
        <f t="shared" si="147"/>
        <v>31.132812500000007</v>
      </c>
      <c r="O205" s="70">
        <f t="shared" si="149"/>
        <v>66.783333333333346</v>
      </c>
      <c r="P205" s="49">
        <f t="shared" si="148"/>
        <v>26.087239583333332</v>
      </c>
      <c r="Q205" s="54"/>
      <c r="R205" s="50"/>
      <c r="S205" s="50"/>
      <c r="T205" s="43"/>
      <c r="U205" s="46">
        <f t="shared" si="151"/>
        <v>-5.16</v>
      </c>
    </row>
    <row r="206" spans="1:21" ht="15" thickBot="1" x14ac:dyDescent="0.35">
      <c r="A206" s="1"/>
      <c r="B206" s="89">
        <f t="shared" si="150"/>
        <v>44101</v>
      </c>
      <c r="C206" s="48">
        <f t="shared" si="152"/>
        <v>83.4</v>
      </c>
      <c r="D206" s="49">
        <f t="shared" si="142"/>
        <v>32.578124999999993</v>
      </c>
      <c r="E206" s="48">
        <v>0</v>
      </c>
      <c r="F206" s="49">
        <f t="shared" si="143"/>
        <v>0</v>
      </c>
      <c r="G206" s="48">
        <f t="shared" si="153"/>
        <v>80.800000000000011</v>
      </c>
      <c r="H206" s="49">
        <f t="shared" si="144"/>
        <v>31.5625</v>
      </c>
      <c r="I206" s="48">
        <f t="shared" si="154"/>
        <v>77.800000000000026</v>
      </c>
      <c r="J206" s="49">
        <f t="shared" si="145"/>
        <v>30.390625000000004</v>
      </c>
      <c r="K206" s="48">
        <f t="shared" si="155"/>
        <v>77.800000000000026</v>
      </c>
      <c r="L206" s="49">
        <f t="shared" si="146"/>
        <v>30.390625000000004</v>
      </c>
      <c r="M206" s="48">
        <f t="shared" si="156"/>
        <v>79.400000000000034</v>
      </c>
      <c r="N206" s="66">
        <f t="shared" si="147"/>
        <v>31.015625000000007</v>
      </c>
      <c r="O206" s="70">
        <f t="shared" si="149"/>
        <v>66.533333333333346</v>
      </c>
      <c r="P206" s="49">
        <f t="shared" si="148"/>
        <v>25.989583333333332</v>
      </c>
      <c r="Q206" s="54"/>
      <c r="R206" s="50"/>
      <c r="S206" s="50"/>
      <c r="T206" s="43"/>
      <c r="U206" s="46">
        <f t="shared" si="151"/>
        <v>-5.16</v>
      </c>
    </row>
    <row r="207" spans="1:21" ht="15" thickBot="1" x14ac:dyDescent="0.35">
      <c r="A207" s="1"/>
      <c r="B207" s="89">
        <f t="shared" si="150"/>
        <v>44102</v>
      </c>
      <c r="C207" s="48">
        <f t="shared" si="152"/>
        <v>83.100000000000009</v>
      </c>
      <c r="D207" s="49">
        <f t="shared" si="142"/>
        <v>32.4609375</v>
      </c>
      <c r="E207" s="48">
        <v>0</v>
      </c>
      <c r="F207" s="49">
        <f t="shared" si="143"/>
        <v>0</v>
      </c>
      <c r="G207" s="48">
        <f t="shared" si="153"/>
        <v>80.500000000000014</v>
      </c>
      <c r="H207" s="49">
        <f t="shared" si="144"/>
        <v>31.4453125</v>
      </c>
      <c r="I207" s="48">
        <f t="shared" si="154"/>
        <v>77.500000000000028</v>
      </c>
      <c r="J207" s="49">
        <f t="shared" si="145"/>
        <v>30.273437500000004</v>
      </c>
      <c r="K207" s="48">
        <f t="shared" si="155"/>
        <v>77.500000000000028</v>
      </c>
      <c r="L207" s="49">
        <f t="shared" si="146"/>
        <v>30.273437500000004</v>
      </c>
      <c r="M207" s="48">
        <f t="shared" si="156"/>
        <v>79.100000000000037</v>
      </c>
      <c r="N207" s="66">
        <f t="shared" si="147"/>
        <v>30.898437500000007</v>
      </c>
      <c r="O207" s="70">
        <f t="shared" si="149"/>
        <v>66.283333333333346</v>
      </c>
      <c r="P207" s="49">
        <f t="shared" si="148"/>
        <v>25.891927083333332</v>
      </c>
      <c r="Q207" s="54"/>
      <c r="R207" s="50"/>
      <c r="S207" s="50"/>
      <c r="T207" s="43"/>
      <c r="U207" s="46">
        <f t="shared" si="151"/>
        <v>-5.16</v>
      </c>
    </row>
    <row r="208" spans="1:21" ht="15" thickBot="1" x14ac:dyDescent="0.35">
      <c r="A208" s="1"/>
      <c r="B208" s="89">
        <f t="shared" si="150"/>
        <v>44103</v>
      </c>
      <c r="C208" s="48">
        <f t="shared" si="152"/>
        <v>82.800000000000011</v>
      </c>
      <c r="D208" s="49">
        <f t="shared" si="142"/>
        <v>32.34375</v>
      </c>
      <c r="E208" s="48">
        <v>0</v>
      </c>
      <c r="F208" s="49">
        <f t="shared" si="143"/>
        <v>0</v>
      </c>
      <c r="G208" s="48">
        <f t="shared" si="153"/>
        <v>80.200000000000017</v>
      </c>
      <c r="H208" s="49">
        <f t="shared" si="144"/>
        <v>31.328125</v>
      </c>
      <c r="I208" s="48">
        <f t="shared" si="154"/>
        <v>77.200000000000031</v>
      </c>
      <c r="J208" s="49">
        <f t="shared" si="145"/>
        <v>30.156250000000007</v>
      </c>
      <c r="K208" s="48">
        <f t="shared" si="155"/>
        <v>77.200000000000031</v>
      </c>
      <c r="L208" s="49">
        <f t="shared" si="146"/>
        <v>30.156250000000007</v>
      </c>
      <c r="M208" s="48">
        <f t="shared" si="156"/>
        <v>78.80000000000004</v>
      </c>
      <c r="N208" s="66">
        <f t="shared" si="147"/>
        <v>30.781250000000011</v>
      </c>
      <c r="O208" s="70">
        <f t="shared" si="149"/>
        <v>66.03333333333336</v>
      </c>
      <c r="P208" s="49">
        <f t="shared" si="148"/>
        <v>25.794270833333339</v>
      </c>
      <c r="Q208" s="54"/>
      <c r="R208" s="50"/>
      <c r="S208" s="50"/>
      <c r="T208" s="43"/>
      <c r="U208" s="46">
        <f t="shared" si="151"/>
        <v>-5.16</v>
      </c>
    </row>
    <row r="209" spans="1:21" ht="15" thickBot="1" x14ac:dyDescent="0.35">
      <c r="A209" s="1"/>
      <c r="B209" s="89">
        <f t="shared" si="150"/>
        <v>44104</v>
      </c>
      <c r="C209" s="48">
        <f t="shared" si="152"/>
        <v>82.500000000000014</v>
      </c>
      <c r="D209" s="49">
        <f t="shared" si="142"/>
        <v>32.2265625</v>
      </c>
      <c r="E209" s="48">
        <v>0</v>
      </c>
      <c r="F209" s="49">
        <f t="shared" si="143"/>
        <v>0</v>
      </c>
      <c r="G209" s="48">
        <f t="shared" si="153"/>
        <v>79.90000000000002</v>
      </c>
      <c r="H209" s="49">
        <f t="shared" si="144"/>
        <v>31.2109375</v>
      </c>
      <c r="I209" s="48">
        <f t="shared" si="154"/>
        <v>76.900000000000034</v>
      </c>
      <c r="J209" s="49">
        <f t="shared" si="145"/>
        <v>30.039062500000007</v>
      </c>
      <c r="K209" s="48">
        <f t="shared" si="155"/>
        <v>76.900000000000034</v>
      </c>
      <c r="L209" s="49">
        <f t="shared" si="146"/>
        <v>30.039062500000007</v>
      </c>
      <c r="M209" s="48">
        <f t="shared" si="156"/>
        <v>78.500000000000043</v>
      </c>
      <c r="N209" s="66">
        <f t="shared" si="147"/>
        <v>30.664062500000011</v>
      </c>
      <c r="O209" s="70">
        <f t="shared" si="149"/>
        <v>65.78333333333336</v>
      </c>
      <c r="P209" s="49">
        <f t="shared" si="148"/>
        <v>25.696614583333339</v>
      </c>
      <c r="Q209" s="54"/>
      <c r="R209" s="50"/>
      <c r="S209" s="50"/>
      <c r="T209" s="43"/>
      <c r="U209" s="46">
        <f t="shared" si="151"/>
        <v>-5.16</v>
      </c>
    </row>
    <row r="210" spans="1:21" ht="15" thickBot="1" x14ac:dyDescent="0.35">
      <c r="A210" s="1"/>
      <c r="B210" s="47">
        <f t="shared" si="150"/>
        <v>44105</v>
      </c>
      <c r="C210" s="48">
        <f t="shared" si="152"/>
        <v>82.200000000000017</v>
      </c>
      <c r="D210" s="49">
        <f t="shared" si="142"/>
        <v>32.109375</v>
      </c>
      <c r="E210" s="48">
        <v>0</v>
      </c>
      <c r="F210" s="49">
        <f t="shared" si="143"/>
        <v>0</v>
      </c>
      <c r="G210" s="48">
        <f t="shared" si="153"/>
        <v>79.600000000000023</v>
      </c>
      <c r="H210" s="49">
        <f t="shared" si="144"/>
        <v>31.093750000000004</v>
      </c>
      <c r="I210" s="48">
        <f t="shared" si="154"/>
        <v>76.600000000000037</v>
      </c>
      <c r="J210" s="49">
        <f t="shared" si="145"/>
        <v>29.921875000000007</v>
      </c>
      <c r="K210" s="48">
        <f t="shared" si="155"/>
        <v>76.600000000000037</v>
      </c>
      <c r="L210" s="49">
        <f t="shared" si="146"/>
        <v>29.921875000000007</v>
      </c>
      <c r="M210" s="48">
        <f t="shared" si="156"/>
        <v>78.200000000000045</v>
      </c>
      <c r="N210" s="66">
        <f t="shared" si="147"/>
        <v>30.546875000000011</v>
      </c>
      <c r="O210" s="70">
        <f t="shared" si="149"/>
        <v>65.53333333333336</v>
      </c>
      <c r="P210" s="49">
        <f t="shared" si="148"/>
        <v>25.598958333333339</v>
      </c>
      <c r="Q210" s="54"/>
      <c r="R210" s="50"/>
      <c r="S210" s="50"/>
      <c r="T210" s="43"/>
      <c r="U210" s="46">
        <f t="shared" si="151"/>
        <v>-5.16</v>
      </c>
    </row>
    <row r="211" spans="1:21" ht="15" thickBot="1" x14ac:dyDescent="0.35">
      <c r="A211" s="1"/>
      <c r="B211" s="47">
        <f t="shared" si="150"/>
        <v>44106</v>
      </c>
      <c r="C211" s="48">
        <f t="shared" si="152"/>
        <v>81.90000000000002</v>
      </c>
      <c r="D211" s="49">
        <f t="shared" si="142"/>
        <v>31.9921875</v>
      </c>
      <c r="E211" s="48">
        <v>0</v>
      </c>
      <c r="F211" s="49">
        <f t="shared" si="143"/>
        <v>0</v>
      </c>
      <c r="G211" s="48">
        <f t="shared" si="153"/>
        <v>79.300000000000026</v>
      </c>
      <c r="H211" s="49">
        <f t="shared" si="144"/>
        <v>30.976562500000004</v>
      </c>
      <c r="I211" s="48">
        <f t="shared" si="154"/>
        <v>76.30000000000004</v>
      </c>
      <c r="J211" s="49">
        <f t="shared" si="145"/>
        <v>29.804687500000011</v>
      </c>
      <c r="K211" s="48">
        <f t="shared" si="155"/>
        <v>76.30000000000004</v>
      </c>
      <c r="L211" s="49">
        <f t="shared" si="146"/>
        <v>29.804687500000011</v>
      </c>
      <c r="M211" s="48">
        <f t="shared" si="156"/>
        <v>77.900000000000048</v>
      </c>
      <c r="N211" s="66">
        <f t="shared" si="147"/>
        <v>30.429687500000014</v>
      </c>
      <c r="O211" s="70">
        <f t="shared" si="149"/>
        <v>65.28333333333336</v>
      </c>
      <c r="P211" s="49">
        <f t="shared" si="148"/>
        <v>25.501302083333339</v>
      </c>
      <c r="Q211" s="54"/>
      <c r="R211" s="50"/>
      <c r="S211" s="50"/>
      <c r="T211" s="43"/>
      <c r="U211" s="46">
        <f t="shared" si="151"/>
        <v>-5.16</v>
      </c>
    </row>
    <row r="212" spans="1:21" ht="15" thickBot="1" x14ac:dyDescent="0.35">
      <c r="A212" s="1"/>
      <c r="B212" s="47">
        <f t="shared" si="150"/>
        <v>44107</v>
      </c>
      <c r="C212" s="48">
        <f t="shared" si="152"/>
        <v>81.600000000000023</v>
      </c>
      <c r="D212" s="49">
        <f t="shared" si="142"/>
        <v>31.875000000000004</v>
      </c>
      <c r="E212" s="48">
        <v>0</v>
      </c>
      <c r="F212" s="49">
        <f t="shared" si="143"/>
        <v>0</v>
      </c>
      <c r="G212" s="48">
        <f t="shared" si="153"/>
        <v>79.000000000000028</v>
      </c>
      <c r="H212" s="49">
        <f t="shared" si="144"/>
        <v>30.859375000000004</v>
      </c>
      <c r="I212" s="48">
        <f t="shared" si="154"/>
        <v>76.000000000000043</v>
      </c>
      <c r="J212" s="49">
        <f t="shared" si="145"/>
        <v>29.687500000000011</v>
      </c>
      <c r="K212" s="48">
        <f t="shared" si="155"/>
        <v>76.000000000000043</v>
      </c>
      <c r="L212" s="49">
        <f t="shared" si="146"/>
        <v>29.687500000000011</v>
      </c>
      <c r="M212" s="48">
        <f t="shared" si="156"/>
        <v>77.600000000000051</v>
      </c>
      <c r="N212" s="66">
        <f t="shared" si="147"/>
        <v>30.312500000000014</v>
      </c>
      <c r="O212" s="70">
        <f t="shared" si="149"/>
        <v>65.03333333333336</v>
      </c>
      <c r="P212" s="49">
        <f t="shared" si="148"/>
        <v>25.403645833333339</v>
      </c>
      <c r="Q212" s="54"/>
      <c r="R212" s="50"/>
      <c r="S212" s="50"/>
      <c r="T212" s="43"/>
      <c r="U212" s="46">
        <f t="shared" si="151"/>
        <v>-5.16</v>
      </c>
    </row>
    <row r="213" spans="1:21" ht="15" thickBot="1" x14ac:dyDescent="0.35">
      <c r="A213" s="1"/>
      <c r="B213" s="47">
        <f t="shared" si="150"/>
        <v>44108</v>
      </c>
      <c r="C213" s="48">
        <f t="shared" si="152"/>
        <v>81.300000000000026</v>
      </c>
      <c r="D213" s="49">
        <f t="shared" si="142"/>
        <v>31.757812500000004</v>
      </c>
      <c r="E213" s="48">
        <v>0</v>
      </c>
      <c r="F213" s="49">
        <f t="shared" si="143"/>
        <v>0</v>
      </c>
      <c r="G213" s="48">
        <f t="shared" si="153"/>
        <v>78.700000000000031</v>
      </c>
      <c r="H213" s="49">
        <f t="shared" si="144"/>
        <v>30.742187500000007</v>
      </c>
      <c r="I213" s="48">
        <f t="shared" si="154"/>
        <v>75.700000000000045</v>
      </c>
      <c r="J213" s="49">
        <f t="shared" si="145"/>
        <v>29.570312500000011</v>
      </c>
      <c r="K213" s="48">
        <f t="shared" si="155"/>
        <v>75.700000000000045</v>
      </c>
      <c r="L213" s="49">
        <f t="shared" si="146"/>
        <v>29.570312500000011</v>
      </c>
      <c r="M213" s="48">
        <f t="shared" si="156"/>
        <v>77.300000000000054</v>
      </c>
      <c r="N213" s="66">
        <f t="shared" si="147"/>
        <v>30.195312500000014</v>
      </c>
      <c r="O213" s="70">
        <f t="shared" si="149"/>
        <v>64.783333333333374</v>
      </c>
      <c r="P213" s="49">
        <f t="shared" si="148"/>
        <v>25.305989583333343</v>
      </c>
      <c r="Q213" s="54"/>
      <c r="R213" s="50"/>
      <c r="S213" s="50"/>
      <c r="T213" s="43"/>
      <c r="U213" s="46">
        <f t="shared" si="151"/>
        <v>-5.16</v>
      </c>
    </row>
    <row r="214" spans="1:21" ht="15" thickBot="1" x14ac:dyDescent="0.35">
      <c r="A214" s="1"/>
      <c r="B214" s="47">
        <f t="shared" si="150"/>
        <v>44109</v>
      </c>
      <c r="C214" s="48">
        <v>84.5</v>
      </c>
      <c r="D214" s="49">
        <f t="shared" si="142"/>
        <v>33.007812499999993</v>
      </c>
      <c r="E214" s="48">
        <v>0</v>
      </c>
      <c r="F214" s="49">
        <f t="shared" si="143"/>
        <v>0</v>
      </c>
      <c r="G214" s="48">
        <f t="shared" si="153"/>
        <v>78.400000000000034</v>
      </c>
      <c r="H214" s="49">
        <f t="shared" si="144"/>
        <v>30.625000000000007</v>
      </c>
      <c r="I214" s="48">
        <f t="shared" si="154"/>
        <v>75.400000000000048</v>
      </c>
      <c r="J214" s="49">
        <f t="shared" si="145"/>
        <v>29.453125000000014</v>
      </c>
      <c r="K214" s="48">
        <f t="shared" si="155"/>
        <v>75.400000000000048</v>
      </c>
      <c r="L214" s="49">
        <f t="shared" si="146"/>
        <v>29.453125000000014</v>
      </c>
      <c r="M214" s="48">
        <f t="shared" si="156"/>
        <v>77.000000000000057</v>
      </c>
      <c r="N214" s="66">
        <f t="shared" si="147"/>
        <v>30.078125000000018</v>
      </c>
      <c r="O214" s="70">
        <f t="shared" si="149"/>
        <v>65.116666666666688</v>
      </c>
      <c r="P214" s="49">
        <f t="shared" si="148"/>
        <v>25.436197916666671</v>
      </c>
      <c r="Q214" s="54"/>
      <c r="R214" s="50"/>
      <c r="S214" s="50"/>
      <c r="T214" s="43"/>
      <c r="U214" s="46">
        <f t="shared" si="151"/>
        <v>-5.16</v>
      </c>
    </row>
    <row r="215" spans="1:21" ht="15" thickBot="1" x14ac:dyDescent="0.35">
      <c r="A215" s="1"/>
      <c r="B215" s="47">
        <f t="shared" si="150"/>
        <v>44110</v>
      </c>
      <c r="C215" s="48">
        <f t="shared" si="152"/>
        <v>84.2</v>
      </c>
      <c r="D215" s="49">
        <f t="shared" si="142"/>
        <v>32.890624999999993</v>
      </c>
      <c r="E215" s="48">
        <v>0</v>
      </c>
      <c r="F215" s="49">
        <f t="shared" si="143"/>
        <v>0</v>
      </c>
      <c r="G215" s="48">
        <f t="shared" si="153"/>
        <v>78.100000000000037</v>
      </c>
      <c r="H215" s="49">
        <f t="shared" si="144"/>
        <v>30.507812500000007</v>
      </c>
      <c r="I215" s="48">
        <f t="shared" si="154"/>
        <v>75.100000000000051</v>
      </c>
      <c r="J215" s="49">
        <f t="shared" si="145"/>
        <v>29.335937500000014</v>
      </c>
      <c r="K215" s="48">
        <f t="shared" si="155"/>
        <v>75.100000000000051</v>
      </c>
      <c r="L215" s="49">
        <f t="shared" si="146"/>
        <v>29.335937500000014</v>
      </c>
      <c r="M215" s="48">
        <f t="shared" si="156"/>
        <v>76.70000000000006</v>
      </c>
      <c r="N215" s="66">
        <f t="shared" si="147"/>
        <v>29.960937500000018</v>
      </c>
      <c r="O215" s="70">
        <f t="shared" si="149"/>
        <v>64.866666666666688</v>
      </c>
      <c r="P215" s="49">
        <f t="shared" si="148"/>
        <v>25.338541666666671</v>
      </c>
      <c r="Q215" s="54"/>
      <c r="R215" s="50"/>
      <c r="S215" s="50"/>
      <c r="T215" s="43"/>
      <c r="U215" s="46">
        <f t="shared" si="151"/>
        <v>-5.16</v>
      </c>
    </row>
    <row r="216" spans="1:21" ht="15" thickBot="1" x14ac:dyDescent="0.35">
      <c r="A216" s="1"/>
      <c r="B216" s="47">
        <f t="shared" si="150"/>
        <v>44111</v>
      </c>
      <c r="C216" s="48">
        <f t="shared" si="152"/>
        <v>83.9</v>
      </c>
      <c r="D216" s="49">
        <f t="shared" si="142"/>
        <v>32.773437499999993</v>
      </c>
      <c r="E216" s="48">
        <v>0</v>
      </c>
      <c r="F216" s="49">
        <f t="shared" si="143"/>
        <v>0</v>
      </c>
      <c r="G216" s="48">
        <f t="shared" si="153"/>
        <v>77.80000000000004</v>
      </c>
      <c r="H216" s="49">
        <f t="shared" si="144"/>
        <v>30.390625000000011</v>
      </c>
      <c r="I216" s="48">
        <f t="shared" si="154"/>
        <v>74.800000000000054</v>
      </c>
      <c r="J216" s="49">
        <f t="shared" si="145"/>
        <v>29.218750000000014</v>
      </c>
      <c r="K216" s="48">
        <f t="shared" si="155"/>
        <v>74.800000000000054</v>
      </c>
      <c r="L216" s="49">
        <f t="shared" si="146"/>
        <v>29.218750000000014</v>
      </c>
      <c r="M216" s="48">
        <f t="shared" si="156"/>
        <v>76.400000000000063</v>
      </c>
      <c r="N216" s="66">
        <f t="shared" si="147"/>
        <v>29.843750000000018</v>
      </c>
      <c r="O216" s="70">
        <f t="shared" si="149"/>
        <v>64.616666666666717</v>
      </c>
      <c r="P216" s="49">
        <f t="shared" si="148"/>
        <v>25.240885416666682</v>
      </c>
      <c r="Q216" s="54"/>
      <c r="R216" s="50"/>
      <c r="S216" s="50"/>
      <c r="T216" s="43"/>
      <c r="U216" s="46">
        <f t="shared" si="151"/>
        <v>-5.16</v>
      </c>
    </row>
    <row r="217" spans="1:21" ht="15" thickBot="1" x14ac:dyDescent="0.35">
      <c r="A217" s="1"/>
      <c r="B217" s="47">
        <f t="shared" si="150"/>
        <v>44112</v>
      </c>
      <c r="C217" s="48">
        <f t="shared" si="152"/>
        <v>83.600000000000009</v>
      </c>
      <c r="D217" s="49">
        <f t="shared" si="142"/>
        <v>32.65625</v>
      </c>
      <c r="E217" s="48">
        <v>0</v>
      </c>
      <c r="F217" s="49">
        <f t="shared" si="143"/>
        <v>0</v>
      </c>
      <c r="G217" s="48">
        <f t="shared" si="153"/>
        <v>77.500000000000043</v>
      </c>
      <c r="H217" s="49">
        <f t="shared" si="144"/>
        <v>30.273437500000011</v>
      </c>
      <c r="I217" s="48">
        <f t="shared" si="154"/>
        <v>74.500000000000057</v>
      </c>
      <c r="J217" s="49">
        <f t="shared" si="145"/>
        <v>29.101562500000018</v>
      </c>
      <c r="K217" s="48">
        <f t="shared" si="155"/>
        <v>74.500000000000057</v>
      </c>
      <c r="L217" s="49">
        <f t="shared" si="146"/>
        <v>29.101562500000018</v>
      </c>
      <c r="M217" s="48">
        <f t="shared" si="156"/>
        <v>76.100000000000065</v>
      </c>
      <c r="N217" s="66">
        <f t="shared" si="147"/>
        <v>29.726562500000021</v>
      </c>
      <c r="O217" s="70">
        <f t="shared" si="149"/>
        <v>64.366666666666703</v>
      </c>
      <c r="P217" s="49">
        <f t="shared" si="148"/>
        <v>25.143229166666675</v>
      </c>
      <c r="Q217" s="54"/>
      <c r="R217" s="50"/>
      <c r="S217" s="50"/>
      <c r="T217" s="43"/>
      <c r="U217" s="46">
        <f t="shared" si="151"/>
        <v>-5.16</v>
      </c>
    </row>
    <row r="218" spans="1:21" ht="15" thickBot="1" x14ac:dyDescent="0.35">
      <c r="A218" s="1"/>
      <c r="B218" s="47">
        <f t="shared" si="150"/>
        <v>44113</v>
      </c>
      <c r="C218" s="48">
        <f t="shared" si="152"/>
        <v>83.300000000000011</v>
      </c>
      <c r="D218" s="49">
        <f t="shared" si="142"/>
        <v>32.5390625</v>
      </c>
      <c r="E218" s="48">
        <v>0</v>
      </c>
      <c r="F218" s="49">
        <f t="shared" si="143"/>
        <v>0</v>
      </c>
      <c r="G218" s="48">
        <f t="shared" si="153"/>
        <v>77.200000000000045</v>
      </c>
      <c r="H218" s="49">
        <f t="shared" si="144"/>
        <v>30.156250000000011</v>
      </c>
      <c r="I218" s="48">
        <f t="shared" si="154"/>
        <v>74.20000000000006</v>
      </c>
      <c r="J218" s="49">
        <f t="shared" si="145"/>
        <v>28.984375000000018</v>
      </c>
      <c r="K218" s="48">
        <f t="shared" si="155"/>
        <v>74.20000000000006</v>
      </c>
      <c r="L218" s="49">
        <f t="shared" si="146"/>
        <v>28.984375000000018</v>
      </c>
      <c r="M218" s="48">
        <f t="shared" si="156"/>
        <v>75.800000000000068</v>
      </c>
      <c r="N218" s="66">
        <f t="shared" si="147"/>
        <v>29.609375000000021</v>
      </c>
      <c r="O218" s="70">
        <f t="shared" si="149"/>
        <v>64.116666666666703</v>
      </c>
      <c r="P218" s="49">
        <f t="shared" si="148"/>
        <v>25.045572916666675</v>
      </c>
      <c r="Q218" s="54"/>
      <c r="R218" s="50"/>
      <c r="S218" s="50"/>
      <c r="T218" s="43"/>
      <c r="U218" s="46">
        <f t="shared" si="151"/>
        <v>-5.16</v>
      </c>
    </row>
    <row r="219" spans="1:21" ht="15" thickBot="1" x14ac:dyDescent="0.35">
      <c r="A219" s="1"/>
      <c r="B219" s="47">
        <f t="shared" si="150"/>
        <v>44114</v>
      </c>
      <c r="C219" s="48">
        <f t="shared" si="152"/>
        <v>83.000000000000014</v>
      </c>
      <c r="D219" s="49">
        <f t="shared" si="142"/>
        <v>32.421875</v>
      </c>
      <c r="E219" s="48">
        <v>0</v>
      </c>
      <c r="F219" s="49">
        <f t="shared" si="143"/>
        <v>0</v>
      </c>
      <c r="G219" s="48">
        <f t="shared" si="153"/>
        <v>76.900000000000048</v>
      </c>
      <c r="H219" s="49">
        <f t="shared" si="144"/>
        <v>30.039062500000014</v>
      </c>
      <c r="I219" s="48">
        <f t="shared" si="154"/>
        <v>73.900000000000063</v>
      </c>
      <c r="J219" s="49">
        <f t="shared" si="145"/>
        <v>28.867187500000018</v>
      </c>
      <c r="K219" s="48">
        <f t="shared" si="155"/>
        <v>73.900000000000063</v>
      </c>
      <c r="L219" s="49">
        <f t="shared" si="146"/>
        <v>28.867187500000018</v>
      </c>
      <c r="M219" s="48">
        <f t="shared" si="156"/>
        <v>75.500000000000071</v>
      </c>
      <c r="N219" s="66">
        <f t="shared" si="147"/>
        <v>29.492187500000021</v>
      </c>
      <c r="O219" s="70">
        <f t="shared" si="149"/>
        <v>63.866666666666703</v>
      </c>
      <c r="P219" s="49">
        <f t="shared" si="148"/>
        <v>24.947916666666675</v>
      </c>
      <c r="Q219" s="54"/>
      <c r="R219" s="50"/>
      <c r="S219" s="50"/>
      <c r="T219" s="43"/>
      <c r="U219" s="46">
        <f t="shared" si="151"/>
        <v>-5.16</v>
      </c>
    </row>
    <row r="220" spans="1:21" ht="15" thickBot="1" x14ac:dyDescent="0.35">
      <c r="A220" s="1"/>
      <c r="B220" s="47">
        <f t="shared" si="150"/>
        <v>44115</v>
      </c>
      <c r="C220" s="48">
        <f t="shared" si="152"/>
        <v>82.700000000000017</v>
      </c>
      <c r="D220" s="49">
        <f t="shared" si="142"/>
        <v>32.3046875</v>
      </c>
      <c r="E220" s="48">
        <v>0</v>
      </c>
      <c r="F220" s="49">
        <f t="shared" si="143"/>
        <v>0</v>
      </c>
      <c r="G220" s="48">
        <f t="shared" si="153"/>
        <v>76.600000000000051</v>
      </c>
      <c r="H220" s="49">
        <f t="shared" si="144"/>
        <v>29.921875000000014</v>
      </c>
      <c r="I220" s="48">
        <f t="shared" si="154"/>
        <v>73.600000000000065</v>
      </c>
      <c r="J220" s="49">
        <f t="shared" si="145"/>
        <v>28.750000000000021</v>
      </c>
      <c r="K220" s="48">
        <f t="shared" si="155"/>
        <v>73.600000000000065</v>
      </c>
      <c r="L220" s="49">
        <f t="shared" si="146"/>
        <v>28.750000000000021</v>
      </c>
      <c r="M220" s="48">
        <f t="shared" si="156"/>
        <v>75.200000000000074</v>
      </c>
      <c r="N220" s="66">
        <f t="shared" si="147"/>
        <v>29.375000000000025</v>
      </c>
      <c r="O220" s="70">
        <f t="shared" si="149"/>
        <v>63.61666666666671</v>
      </c>
      <c r="P220" s="49">
        <f t="shared" si="148"/>
        <v>24.850260416666679</v>
      </c>
      <c r="Q220" s="54"/>
      <c r="R220" s="50"/>
      <c r="S220" s="50"/>
      <c r="T220" s="43"/>
      <c r="U220" s="46">
        <f t="shared" si="151"/>
        <v>-5.16</v>
      </c>
    </row>
    <row r="221" spans="1:21" ht="15" thickBot="1" x14ac:dyDescent="0.35">
      <c r="A221" s="1"/>
      <c r="B221" s="47">
        <f t="shared" si="150"/>
        <v>44116</v>
      </c>
      <c r="C221" s="48">
        <f t="shared" si="152"/>
        <v>82.40000000000002</v>
      </c>
      <c r="D221" s="49">
        <f t="shared" si="142"/>
        <v>32.1875</v>
      </c>
      <c r="E221" s="48">
        <v>0</v>
      </c>
      <c r="F221" s="49">
        <f t="shared" si="143"/>
        <v>0</v>
      </c>
      <c r="G221" s="48">
        <f t="shared" si="153"/>
        <v>76.300000000000054</v>
      </c>
      <c r="H221" s="49">
        <f t="shared" si="144"/>
        <v>29.804687500000014</v>
      </c>
      <c r="I221" s="48">
        <f t="shared" si="154"/>
        <v>73.300000000000068</v>
      </c>
      <c r="J221" s="49">
        <f t="shared" si="145"/>
        <v>28.632812500000021</v>
      </c>
      <c r="K221" s="48">
        <f t="shared" si="155"/>
        <v>73.300000000000068</v>
      </c>
      <c r="L221" s="49">
        <f t="shared" si="146"/>
        <v>28.632812500000021</v>
      </c>
      <c r="M221" s="48">
        <f t="shared" si="156"/>
        <v>74.900000000000077</v>
      </c>
      <c r="N221" s="66">
        <f t="shared" si="147"/>
        <v>29.257812500000025</v>
      </c>
      <c r="O221" s="70">
        <f t="shared" si="149"/>
        <v>63.36666666666671</v>
      </c>
      <c r="P221" s="49">
        <f t="shared" si="148"/>
        <v>24.752604166666679</v>
      </c>
      <c r="Q221" s="54"/>
      <c r="R221" s="50"/>
      <c r="S221" s="50"/>
      <c r="T221" s="43"/>
      <c r="U221" s="46">
        <f t="shared" si="151"/>
        <v>-5.16</v>
      </c>
    </row>
    <row r="222" spans="1:21" ht="15" thickBot="1" x14ac:dyDescent="0.35">
      <c r="A222" s="1"/>
      <c r="B222" s="47">
        <f t="shared" si="150"/>
        <v>44117</v>
      </c>
      <c r="C222" s="48">
        <f t="shared" si="152"/>
        <v>82.100000000000023</v>
      </c>
      <c r="D222" s="49">
        <f t="shared" si="142"/>
        <v>32.0703125</v>
      </c>
      <c r="E222" s="48">
        <v>0</v>
      </c>
      <c r="F222" s="49">
        <f t="shared" si="143"/>
        <v>0</v>
      </c>
      <c r="G222" s="48">
        <f t="shared" si="153"/>
        <v>76.000000000000057</v>
      </c>
      <c r="H222" s="49">
        <f t="shared" si="144"/>
        <v>29.687500000000018</v>
      </c>
      <c r="I222" s="48">
        <f t="shared" si="154"/>
        <v>73.000000000000071</v>
      </c>
      <c r="J222" s="49">
        <f t="shared" si="145"/>
        <v>28.515625000000021</v>
      </c>
      <c r="K222" s="48">
        <f t="shared" si="155"/>
        <v>73.000000000000071</v>
      </c>
      <c r="L222" s="49">
        <f t="shared" si="146"/>
        <v>28.515625000000021</v>
      </c>
      <c r="M222" s="48">
        <f t="shared" si="156"/>
        <v>74.60000000000008</v>
      </c>
      <c r="N222" s="66">
        <f t="shared" si="147"/>
        <v>29.140625000000025</v>
      </c>
      <c r="O222" s="70">
        <f t="shared" si="149"/>
        <v>63.11666666666671</v>
      </c>
      <c r="P222" s="49">
        <f t="shared" si="148"/>
        <v>24.654947916666679</v>
      </c>
      <c r="Q222" s="54"/>
      <c r="R222" s="50"/>
      <c r="S222" s="50"/>
      <c r="T222" s="43"/>
      <c r="U222" s="46">
        <f t="shared" si="151"/>
        <v>-5.16</v>
      </c>
    </row>
    <row r="223" spans="1:21" ht="15" thickBot="1" x14ac:dyDescent="0.35">
      <c r="A223" s="1"/>
      <c r="B223" s="47">
        <f t="shared" si="150"/>
        <v>44118</v>
      </c>
      <c r="C223" s="48">
        <f t="shared" si="152"/>
        <v>81.800000000000026</v>
      </c>
      <c r="D223" s="49">
        <f t="shared" si="142"/>
        <v>31.953125000000004</v>
      </c>
      <c r="E223" s="48">
        <v>0</v>
      </c>
      <c r="F223" s="49">
        <f t="shared" si="143"/>
        <v>0</v>
      </c>
      <c r="G223" s="48">
        <f t="shared" si="153"/>
        <v>75.70000000000006</v>
      </c>
      <c r="H223" s="49">
        <f t="shared" si="144"/>
        <v>29.570312500000018</v>
      </c>
      <c r="I223" s="48">
        <f t="shared" si="154"/>
        <v>72.700000000000074</v>
      </c>
      <c r="J223" s="49">
        <f t="shared" si="145"/>
        <v>28.398437500000025</v>
      </c>
      <c r="K223" s="48">
        <f t="shared" si="155"/>
        <v>72.700000000000074</v>
      </c>
      <c r="L223" s="49">
        <f t="shared" si="146"/>
        <v>28.398437500000025</v>
      </c>
      <c r="M223" s="48">
        <f t="shared" si="156"/>
        <v>74.300000000000082</v>
      </c>
      <c r="N223" s="66">
        <f t="shared" si="147"/>
        <v>29.023437500000025</v>
      </c>
      <c r="O223" s="70">
        <f t="shared" si="149"/>
        <v>62.86666666666671</v>
      </c>
      <c r="P223" s="49">
        <f t="shared" si="148"/>
        <v>24.557291666666679</v>
      </c>
      <c r="Q223" s="54"/>
      <c r="R223" s="50"/>
      <c r="S223" s="50"/>
      <c r="T223" s="43"/>
      <c r="U223" s="46">
        <f t="shared" si="151"/>
        <v>-5.16</v>
      </c>
    </row>
    <row r="224" spans="1:21" ht="15" thickBot="1" x14ac:dyDescent="0.35">
      <c r="A224" s="1"/>
      <c r="B224" s="47">
        <f t="shared" si="150"/>
        <v>44119</v>
      </c>
      <c r="C224" s="48">
        <f t="shared" si="152"/>
        <v>81.500000000000028</v>
      </c>
      <c r="D224" s="49">
        <f t="shared" si="142"/>
        <v>31.835937500000004</v>
      </c>
      <c r="E224" s="48">
        <v>0</v>
      </c>
      <c r="F224" s="49">
        <f t="shared" si="143"/>
        <v>0</v>
      </c>
      <c r="G224" s="48">
        <f t="shared" si="153"/>
        <v>75.400000000000063</v>
      </c>
      <c r="H224" s="49">
        <f t="shared" si="144"/>
        <v>29.453125000000018</v>
      </c>
      <c r="I224" s="48">
        <f t="shared" si="154"/>
        <v>72.400000000000077</v>
      </c>
      <c r="J224" s="49">
        <f t="shared" si="145"/>
        <v>28.281250000000025</v>
      </c>
      <c r="K224" s="48">
        <f t="shared" si="155"/>
        <v>72.400000000000077</v>
      </c>
      <c r="L224" s="49">
        <f t="shared" si="146"/>
        <v>28.281250000000025</v>
      </c>
      <c r="M224" s="48">
        <f t="shared" si="156"/>
        <v>74.000000000000085</v>
      </c>
      <c r="N224" s="66">
        <f t="shared" si="147"/>
        <v>28.906250000000028</v>
      </c>
      <c r="O224" s="70">
        <f t="shared" si="149"/>
        <v>62.616666666666731</v>
      </c>
      <c r="P224" s="49">
        <f t="shared" si="148"/>
        <v>24.459635416666686</v>
      </c>
      <c r="Q224" s="54"/>
      <c r="R224" s="50"/>
      <c r="S224" s="50"/>
      <c r="T224" s="43"/>
      <c r="U224" s="46">
        <f t="shared" si="151"/>
        <v>-5.16</v>
      </c>
    </row>
    <row r="225" spans="1:26" ht="15" thickBot="1" x14ac:dyDescent="0.35">
      <c r="A225" s="1"/>
      <c r="B225" s="47">
        <f>B224+10</f>
        <v>44129</v>
      </c>
      <c r="C225" s="48">
        <v>83.6</v>
      </c>
      <c r="D225" s="49">
        <f t="shared" ref="D225:D233" si="157">C225/(1.6*1.6)</f>
        <v>32.656249999999993</v>
      </c>
      <c r="E225" s="48">
        <v>82.9</v>
      </c>
      <c r="F225" s="49">
        <f t="shared" ref="F225:F233" si="158">E225/(1.6*1.6)</f>
        <v>32.382812499999993</v>
      </c>
      <c r="G225" s="48">
        <v>83.9</v>
      </c>
      <c r="H225" s="49">
        <f t="shared" ref="H225:H233" si="159">G225/(1.6*1.6)</f>
        <v>32.773437499999993</v>
      </c>
      <c r="I225" s="48">
        <v>83.3</v>
      </c>
      <c r="J225" s="49">
        <f t="shared" ref="J225:J233" si="160">I225/(1.6*1.6)</f>
        <v>32.539062499999993</v>
      </c>
      <c r="K225" s="48">
        <v>84.8</v>
      </c>
      <c r="L225" s="49">
        <f t="shared" ref="L225:L233" si="161">K225/(1.6*1.6)</f>
        <v>33.124999999999993</v>
      </c>
      <c r="M225" s="48">
        <v>84.8</v>
      </c>
      <c r="N225" s="66">
        <f t="shared" ref="N225:N233" si="162">M225/(1.6*1.6)</f>
        <v>33.124999999999993</v>
      </c>
      <c r="O225" s="70">
        <f t="shared" ref="O225:O233" si="163">(C225+E225+G225+I225+K225+M225)/6</f>
        <v>83.88333333333334</v>
      </c>
      <c r="P225" s="49">
        <f t="shared" ref="P225:P233" si="164">O225/(1.6*1.6)</f>
        <v>32.766927083333329</v>
      </c>
      <c r="Q225" s="54"/>
      <c r="R225" s="50"/>
      <c r="S225" s="50"/>
      <c r="T225" s="43" t="s">
        <v>56</v>
      </c>
      <c r="U225" s="46">
        <f t="shared" ref="U225:U233" si="165">1.2*F225+0.23*48-10.8-5.4</f>
        <v>33.699374999999996</v>
      </c>
    </row>
    <row r="226" spans="1:26" ht="15" thickBot="1" x14ac:dyDescent="0.35">
      <c r="A226" s="1"/>
      <c r="B226" s="47">
        <f t="shared" si="150"/>
        <v>44130</v>
      </c>
      <c r="C226" s="48">
        <v>83.8</v>
      </c>
      <c r="D226" s="49">
        <f t="shared" si="157"/>
        <v>32.734374999999993</v>
      </c>
      <c r="E226" s="48">
        <v>0</v>
      </c>
      <c r="F226" s="49">
        <f t="shared" si="158"/>
        <v>0</v>
      </c>
      <c r="G226" s="48">
        <f t="shared" si="153"/>
        <v>83.600000000000009</v>
      </c>
      <c r="H226" s="49">
        <f t="shared" si="159"/>
        <v>32.65625</v>
      </c>
      <c r="I226" s="48">
        <f t="shared" si="154"/>
        <v>83</v>
      </c>
      <c r="J226" s="49">
        <f t="shared" si="160"/>
        <v>32.421874999999993</v>
      </c>
      <c r="K226" s="48">
        <f t="shared" si="155"/>
        <v>84.5</v>
      </c>
      <c r="L226" s="49">
        <f t="shared" si="161"/>
        <v>33.007812499999993</v>
      </c>
      <c r="M226" s="48">
        <f t="shared" si="156"/>
        <v>84.5</v>
      </c>
      <c r="N226" s="66">
        <f t="shared" si="162"/>
        <v>33.007812499999993</v>
      </c>
      <c r="O226" s="70">
        <f t="shared" si="163"/>
        <v>69.899999999999991</v>
      </c>
      <c r="P226" s="49">
        <f t="shared" si="164"/>
        <v>27.304687499999993</v>
      </c>
      <c r="Q226" s="54"/>
      <c r="R226" s="50"/>
      <c r="S226" s="50"/>
      <c r="T226" s="43"/>
      <c r="U226" s="46">
        <f t="shared" si="165"/>
        <v>-5.16</v>
      </c>
    </row>
    <row r="227" spans="1:26" ht="15" thickBot="1" x14ac:dyDescent="0.35">
      <c r="A227" s="1"/>
      <c r="B227" s="47">
        <f t="shared" si="150"/>
        <v>44131</v>
      </c>
      <c r="C227" s="48">
        <f t="shared" si="152"/>
        <v>83.5</v>
      </c>
      <c r="D227" s="49">
        <f t="shared" si="157"/>
        <v>32.617187499999993</v>
      </c>
      <c r="E227" s="48">
        <v>0</v>
      </c>
      <c r="F227" s="49">
        <f t="shared" si="158"/>
        <v>0</v>
      </c>
      <c r="G227" s="48">
        <f t="shared" si="153"/>
        <v>83.300000000000011</v>
      </c>
      <c r="H227" s="49">
        <f t="shared" si="159"/>
        <v>32.5390625</v>
      </c>
      <c r="I227" s="48">
        <f t="shared" si="154"/>
        <v>82.7</v>
      </c>
      <c r="J227" s="49">
        <f t="shared" si="160"/>
        <v>32.304687499999993</v>
      </c>
      <c r="K227" s="48">
        <f t="shared" si="155"/>
        <v>84.2</v>
      </c>
      <c r="L227" s="49">
        <f t="shared" si="161"/>
        <v>32.890624999999993</v>
      </c>
      <c r="M227" s="48">
        <f t="shared" si="156"/>
        <v>84.2</v>
      </c>
      <c r="N227" s="66">
        <f t="shared" si="162"/>
        <v>32.890624999999993</v>
      </c>
      <c r="O227" s="70">
        <f t="shared" si="163"/>
        <v>69.649999999999991</v>
      </c>
      <c r="P227" s="49">
        <f t="shared" si="164"/>
        <v>27.207031249999993</v>
      </c>
      <c r="Q227" s="54"/>
      <c r="R227" s="50"/>
      <c r="S227" s="50"/>
      <c r="T227" s="43"/>
      <c r="U227" s="46">
        <f t="shared" si="165"/>
        <v>-5.16</v>
      </c>
    </row>
    <row r="228" spans="1:26" ht="15" thickBot="1" x14ac:dyDescent="0.35">
      <c r="A228" s="1"/>
      <c r="B228" s="47">
        <f t="shared" si="150"/>
        <v>44132</v>
      </c>
      <c r="C228" s="48">
        <f t="shared" si="152"/>
        <v>83.2</v>
      </c>
      <c r="D228" s="49">
        <f t="shared" si="157"/>
        <v>32.499999999999993</v>
      </c>
      <c r="E228" s="48">
        <v>0</v>
      </c>
      <c r="F228" s="49">
        <f t="shared" si="158"/>
        <v>0</v>
      </c>
      <c r="G228" s="48">
        <f t="shared" si="153"/>
        <v>83.000000000000014</v>
      </c>
      <c r="H228" s="49">
        <f t="shared" si="159"/>
        <v>32.421875</v>
      </c>
      <c r="I228" s="48">
        <f t="shared" si="154"/>
        <v>82.4</v>
      </c>
      <c r="J228" s="49">
        <f t="shared" si="160"/>
        <v>32.187499999999993</v>
      </c>
      <c r="K228" s="48">
        <f t="shared" si="155"/>
        <v>83.9</v>
      </c>
      <c r="L228" s="49">
        <f t="shared" si="161"/>
        <v>32.773437499999993</v>
      </c>
      <c r="M228" s="48">
        <f t="shared" si="156"/>
        <v>83.9</v>
      </c>
      <c r="N228" s="66">
        <f t="shared" si="162"/>
        <v>32.773437499999993</v>
      </c>
      <c r="O228" s="70">
        <f t="shared" si="163"/>
        <v>69.399999999999991</v>
      </c>
      <c r="P228" s="49">
        <f t="shared" si="164"/>
        <v>27.109374999999993</v>
      </c>
      <c r="Q228" s="54"/>
      <c r="R228" s="50"/>
      <c r="S228" s="50"/>
      <c r="T228" s="43"/>
      <c r="U228" s="46">
        <f t="shared" si="165"/>
        <v>-5.16</v>
      </c>
    </row>
    <row r="229" spans="1:26" ht="15" thickBot="1" x14ac:dyDescent="0.35">
      <c r="A229" s="1"/>
      <c r="B229" s="47">
        <f t="shared" si="150"/>
        <v>44133</v>
      </c>
      <c r="C229" s="48">
        <f t="shared" si="152"/>
        <v>82.9</v>
      </c>
      <c r="D229" s="49">
        <f t="shared" si="157"/>
        <v>32.382812499999993</v>
      </c>
      <c r="E229" s="48">
        <v>0</v>
      </c>
      <c r="F229" s="49">
        <f t="shared" si="158"/>
        <v>0</v>
      </c>
      <c r="G229" s="48">
        <f t="shared" si="153"/>
        <v>82.700000000000017</v>
      </c>
      <c r="H229" s="49">
        <f t="shared" si="159"/>
        <v>32.3046875</v>
      </c>
      <c r="I229" s="48">
        <f t="shared" si="154"/>
        <v>82.100000000000009</v>
      </c>
      <c r="J229" s="49">
        <f t="shared" si="160"/>
        <v>32.0703125</v>
      </c>
      <c r="K229" s="48">
        <f t="shared" si="155"/>
        <v>83.600000000000009</v>
      </c>
      <c r="L229" s="49">
        <f t="shared" si="161"/>
        <v>32.65625</v>
      </c>
      <c r="M229" s="48">
        <f t="shared" si="156"/>
        <v>83.600000000000009</v>
      </c>
      <c r="N229" s="66">
        <f t="shared" si="162"/>
        <v>32.65625</v>
      </c>
      <c r="O229" s="70">
        <f t="shared" si="163"/>
        <v>69.15000000000002</v>
      </c>
      <c r="P229" s="49">
        <f t="shared" si="164"/>
        <v>27.011718750000004</v>
      </c>
      <c r="Q229" s="54"/>
      <c r="R229" s="50"/>
      <c r="S229" s="50"/>
      <c r="T229" s="43"/>
      <c r="U229" s="46">
        <f t="shared" si="165"/>
        <v>-5.16</v>
      </c>
    </row>
    <row r="230" spans="1:26" ht="15" thickBot="1" x14ac:dyDescent="0.35">
      <c r="A230" s="1"/>
      <c r="B230" s="47">
        <f t="shared" si="150"/>
        <v>44134</v>
      </c>
      <c r="C230" s="48">
        <f t="shared" si="152"/>
        <v>82.600000000000009</v>
      </c>
      <c r="D230" s="49">
        <f t="shared" si="157"/>
        <v>32.265625</v>
      </c>
      <c r="E230" s="48">
        <v>0</v>
      </c>
      <c r="F230" s="49">
        <f t="shared" si="158"/>
        <v>0</v>
      </c>
      <c r="G230" s="48">
        <f t="shared" si="153"/>
        <v>82.40000000000002</v>
      </c>
      <c r="H230" s="49">
        <f t="shared" si="159"/>
        <v>32.1875</v>
      </c>
      <c r="I230" s="48">
        <f t="shared" si="154"/>
        <v>81.800000000000011</v>
      </c>
      <c r="J230" s="49">
        <f t="shared" si="160"/>
        <v>31.953125</v>
      </c>
      <c r="K230" s="48">
        <f t="shared" si="155"/>
        <v>83.300000000000011</v>
      </c>
      <c r="L230" s="49">
        <f t="shared" si="161"/>
        <v>32.5390625</v>
      </c>
      <c r="M230" s="48">
        <f t="shared" si="156"/>
        <v>83.300000000000011</v>
      </c>
      <c r="N230" s="66">
        <f t="shared" si="162"/>
        <v>32.5390625</v>
      </c>
      <c r="O230" s="70">
        <f t="shared" si="163"/>
        <v>68.900000000000006</v>
      </c>
      <c r="P230" s="49">
        <f t="shared" si="164"/>
        <v>26.914062499999996</v>
      </c>
      <c r="Q230" s="54"/>
      <c r="R230" s="50"/>
      <c r="S230" s="50"/>
      <c r="T230" s="43"/>
      <c r="U230" s="46">
        <f t="shared" si="165"/>
        <v>-5.16</v>
      </c>
    </row>
    <row r="231" spans="1:26" ht="15" thickBot="1" x14ac:dyDescent="0.35">
      <c r="A231" s="1"/>
      <c r="B231" s="47">
        <f t="shared" si="150"/>
        <v>44135</v>
      </c>
      <c r="C231" s="48">
        <f t="shared" si="152"/>
        <v>82.300000000000011</v>
      </c>
      <c r="D231" s="49">
        <f t="shared" si="157"/>
        <v>32.1484375</v>
      </c>
      <c r="E231" s="48">
        <v>0</v>
      </c>
      <c r="F231" s="49">
        <f t="shared" si="158"/>
        <v>0</v>
      </c>
      <c r="G231" s="48">
        <f t="shared" si="153"/>
        <v>82.100000000000023</v>
      </c>
      <c r="H231" s="49">
        <f t="shared" si="159"/>
        <v>32.0703125</v>
      </c>
      <c r="I231" s="48">
        <f t="shared" si="154"/>
        <v>81.500000000000014</v>
      </c>
      <c r="J231" s="49">
        <f t="shared" si="160"/>
        <v>31.8359375</v>
      </c>
      <c r="K231" s="48">
        <f t="shared" si="155"/>
        <v>83.000000000000014</v>
      </c>
      <c r="L231" s="49">
        <f t="shared" si="161"/>
        <v>32.421875</v>
      </c>
      <c r="M231" s="48">
        <f t="shared" si="156"/>
        <v>83.000000000000014</v>
      </c>
      <c r="N231" s="66">
        <f t="shared" si="162"/>
        <v>32.421875</v>
      </c>
      <c r="O231" s="70">
        <f t="shared" si="163"/>
        <v>68.650000000000006</v>
      </c>
      <c r="P231" s="49">
        <f t="shared" si="164"/>
        <v>26.816406249999996</v>
      </c>
      <c r="Q231" s="54"/>
      <c r="R231" s="50"/>
      <c r="S231" s="50"/>
      <c r="T231" s="43"/>
      <c r="U231" s="46">
        <f t="shared" si="165"/>
        <v>-5.16</v>
      </c>
    </row>
    <row r="232" spans="1:26" ht="15" thickBot="1" x14ac:dyDescent="0.35">
      <c r="A232" s="1"/>
      <c r="B232" s="47">
        <f t="shared" si="150"/>
        <v>44136</v>
      </c>
      <c r="C232" s="48">
        <f t="shared" si="152"/>
        <v>82.000000000000014</v>
      </c>
      <c r="D232" s="49">
        <f t="shared" si="157"/>
        <v>32.03125</v>
      </c>
      <c r="E232" s="48">
        <v>0</v>
      </c>
      <c r="F232" s="49">
        <f t="shared" si="158"/>
        <v>0</v>
      </c>
      <c r="G232" s="48">
        <f t="shared" si="153"/>
        <v>81.800000000000026</v>
      </c>
      <c r="H232" s="49">
        <f t="shared" si="159"/>
        <v>31.953125000000004</v>
      </c>
      <c r="I232" s="48">
        <f t="shared" si="154"/>
        <v>81.200000000000017</v>
      </c>
      <c r="J232" s="49">
        <f t="shared" si="160"/>
        <v>31.71875</v>
      </c>
      <c r="K232" s="48">
        <f t="shared" si="155"/>
        <v>82.700000000000017</v>
      </c>
      <c r="L232" s="49">
        <f t="shared" si="161"/>
        <v>32.3046875</v>
      </c>
      <c r="M232" s="48">
        <f t="shared" si="156"/>
        <v>82.700000000000017</v>
      </c>
      <c r="N232" s="66">
        <f t="shared" si="162"/>
        <v>32.3046875</v>
      </c>
      <c r="O232" s="70">
        <f t="shared" si="163"/>
        <v>68.40000000000002</v>
      </c>
      <c r="P232" s="49">
        <f t="shared" si="164"/>
        <v>26.718750000000004</v>
      </c>
      <c r="Q232" s="54"/>
      <c r="R232" s="50"/>
      <c r="S232" s="50"/>
      <c r="T232" s="43"/>
      <c r="U232" s="46">
        <f t="shared" si="165"/>
        <v>-5.16</v>
      </c>
    </row>
    <row r="233" spans="1:26" ht="15" thickBot="1" x14ac:dyDescent="0.35">
      <c r="A233" s="1"/>
      <c r="B233" s="47">
        <f t="shared" si="150"/>
        <v>44137</v>
      </c>
      <c r="C233" s="48">
        <f t="shared" si="152"/>
        <v>81.700000000000017</v>
      </c>
      <c r="D233" s="49">
        <f t="shared" si="157"/>
        <v>31.9140625</v>
      </c>
      <c r="E233" s="48">
        <v>0</v>
      </c>
      <c r="F233" s="49">
        <f t="shared" si="158"/>
        <v>0</v>
      </c>
      <c r="G233" s="48">
        <f t="shared" si="153"/>
        <v>81.500000000000028</v>
      </c>
      <c r="H233" s="49">
        <f t="shared" si="159"/>
        <v>31.835937500000004</v>
      </c>
      <c r="I233" s="48">
        <f t="shared" si="154"/>
        <v>80.90000000000002</v>
      </c>
      <c r="J233" s="49">
        <f t="shared" si="160"/>
        <v>31.6015625</v>
      </c>
      <c r="K233" s="48">
        <f t="shared" si="155"/>
        <v>82.40000000000002</v>
      </c>
      <c r="L233" s="49">
        <f t="shared" si="161"/>
        <v>32.1875</v>
      </c>
      <c r="M233" s="48">
        <f t="shared" si="156"/>
        <v>82.40000000000002</v>
      </c>
      <c r="N233" s="66">
        <f t="shared" si="162"/>
        <v>32.1875</v>
      </c>
      <c r="O233" s="70">
        <f t="shared" si="163"/>
        <v>68.15000000000002</v>
      </c>
      <c r="P233" s="49">
        <f t="shared" si="164"/>
        <v>26.621093750000004</v>
      </c>
      <c r="Q233" s="54"/>
      <c r="R233" s="50"/>
      <c r="S233" s="50"/>
      <c r="T233" s="43"/>
      <c r="U233" s="46">
        <f t="shared" si="165"/>
        <v>-5.16</v>
      </c>
    </row>
    <row r="235" spans="1:26" ht="26.4" thickBot="1" x14ac:dyDescent="0.55000000000000004">
      <c r="A235" s="1"/>
      <c r="B235" s="99" t="s">
        <v>57</v>
      </c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1"/>
      <c r="S235" s="101"/>
      <c r="T235" s="101"/>
      <c r="U235" s="101"/>
      <c r="V235" s="101"/>
      <c r="W235" s="101"/>
      <c r="X235" s="101"/>
      <c r="Y235" s="101"/>
      <c r="Z235" s="101"/>
    </row>
    <row r="236" spans="1:26" ht="125.4" thickBot="1" x14ac:dyDescent="0.35">
      <c r="A236" s="1"/>
      <c r="B236" s="30" t="s">
        <v>0</v>
      </c>
      <c r="C236" s="31" t="s">
        <v>5</v>
      </c>
      <c r="D236" s="7" t="s">
        <v>6</v>
      </c>
      <c r="E236" s="31" t="s">
        <v>24</v>
      </c>
      <c r="F236" s="7" t="s">
        <v>4</v>
      </c>
      <c r="G236" s="31" t="s">
        <v>25</v>
      </c>
      <c r="H236" s="7" t="s">
        <v>4</v>
      </c>
      <c r="I236" s="31" t="s">
        <v>26</v>
      </c>
      <c r="J236" s="7" t="s">
        <v>4</v>
      </c>
      <c r="K236" s="31" t="s">
        <v>27</v>
      </c>
      <c r="L236" s="7" t="s">
        <v>4</v>
      </c>
      <c r="M236" s="80" t="s">
        <v>1</v>
      </c>
      <c r="N236" s="8" t="s">
        <v>2</v>
      </c>
      <c r="O236" s="65" t="s">
        <v>40</v>
      </c>
      <c r="P236" s="65" t="s">
        <v>44</v>
      </c>
      <c r="Q236" s="81" t="s">
        <v>31</v>
      </c>
      <c r="R236" s="81" t="s">
        <v>32</v>
      </c>
      <c r="S236" s="81" t="s">
        <v>33</v>
      </c>
      <c r="T236" s="45" t="s">
        <v>7</v>
      </c>
      <c r="U236" s="53" t="s">
        <v>36</v>
      </c>
      <c r="V236" s="51" t="s">
        <v>37</v>
      </c>
    </row>
    <row r="237" spans="1:26" ht="15" thickBot="1" x14ac:dyDescent="0.35">
      <c r="A237" s="78"/>
      <c r="B237" s="47">
        <v>44485</v>
      </c>
      <c r="C237" s="48"/>
      <c r="D237" s="49"/>
      <c r="E237" s="48"/>
      <c r="F237" s="49"/>
      <c r="G237" s="48">
        <v>84.4</v>
      </c>
      <c r="H237" s="49">
        <f t="shared" ref="H237" si="166">G237/(1.6*1.6)</f>
        <v>32.968749999999993</v>
      </c>
      <c r="I237" s="48"/>
      <c r="J237" s="49"/>
      <c r="K237" s="48"/>
      <c r="L237" s="49"/>
      <c r="M237" s="48"/>
      <c r="N237" s="66"/>
      <c r="O237" s="70"/>
      <c r="P237" s="49"/>
      <c r="Q237" s="54"/>
      <c r="R237" s="50"/>
      <c r="S237" s="50"/>
      <c r="T237" s="43" t="s">
        <v>58</v>
      </c>
      <c r="U237" s="46">
        <f>1.2*F237+0.23*48-10.8-5.4</f>
        <v>-5.16</v>
      </c>
      <c r="V237" s="52">
        <v>48</v>
      </c>
    </row>
    <row r="238" spans="1:26" ht="15" thickBot="1" x14ac:dyDescent="0.35">
      <c r="A238" s="75"/>
      <c r="B238" s="89">
        <v>44505</v>
      </c>
      <c r="C238" s="48"/>
      <c r="D238" s="49"/>
      <c r="E238" s="48"/>
      <c r="F238" s="49"/>
      <c r="G238" s="48">
        <v>84.8</v>
      </c>
      <c r="H238" s="49">
        <f t="shared" ref="H238" si="167">G238/(1.6*1.6)</f>
        <v>33.124999999999993</v>
      </c>
      <c r="I238" s="48"/>
      <c r="J238" s="49"/>
      <c r="K238" s="48">
        <v>85.3</v>
      </c>
      <c r="L238" s="49">
        <f t="shared" ref="L238:P238" si="168">K238/(1.6*1.6)</f>
        <v>33.320312499999993</v>
      </c>
      <c r="M238" s="48">
        <v>84.9</v>
      </c>
      <c r="N238" s="49">
        <f t="shared" si="168"/>
        <v>33.164062499999993</v>
      </c>
      <c r="O238" s="70">
        <f>(M238+K238+G238)/3</f>
        <v>85</v>
      </c>
      <c r="P238" s="49">
        <f t="shared" si="168"/>
        <v>33.203124999999993</v>
      </c>
      <c r="Q238" s="76"/>
      <c r="R238" s="77"/>
      <c r="S238" s="77"/>
      <c r="T238" s="43" t="s">
        <v>68</v>
      </c>
      <c r="U238" s="46">
        <f t="shared" ref="U238:U278" si="169">1.2*F238+0.23*48-10.8-5.4</f>
        <v>-5.16</v>
      </c>
    </row>
    <row r="239" spans="1:26" ht="15" thickBot="1" x14ac:dyDescent="0.35">
      <c r="A239" s="78"/>
      <c r="B239" s="89">
        <f t="shared" ref="B239:B278" si="170">B238+1</f>
        <v>44506</v>
      </c>
      <c r="C239" s="48"/>
      <c r="D239" s="49"/>
      <c r="E239" s="48"/>
      <c r="F239" s="49"/>
      <c r="G239" s="48"/>
      <c r="H239" s="49"/>
      <c r="I239" s="48"/>
      <c r="J239" s="49"/>
      <c r="K239" s="48"/>
      <c r="L239" s="49"/>
      <c r="M239" s="48"/>
      <c r="N239" s="66"/>
      <c r="O239" s="70"/>
      <c r="P239" s="49"/>
      <c r="Q239" s="76"/>
      <c r="R239" s="77"/>
      <c r="S239" s="77"/>
      <c r="T239" s="43" t="s">
        <v>69</v>
      </c>
      <c r="U239" s="46">
        <f t="shared" si="169"/>
        <v>-5.16</v>
      </c>
    </row>
    <row r="240" spans="1:26" ht="15" thickBot="1" x14ac:dyDescent="0.35">
      <c r="A240" s="85"/>
      <c r="B240" s="89">
        <f t="shared" si="170"/>
        <v>44507</v>
      </c>
      <c r="C240" s="48"/>
      <c r="D240" s="49"/>
      <c r="E240" s="48"/>
      <c r="F240" s="49"/>
      <c r="G240" s="48"/>
      <c r="H240" s="49"/>
      <c r="I240" s="48"/>
      <c r="J240" s="49"/>
      <c r="K240" s="48"/>
      <c r="L240" s="49"/>
      <c r="M240" s="48"/>
      <c r="N240" s="66"/>
      <c r="O240" s="70"/>
      <c r="P240" s="49"/>
      <c r="Q240" s="54"/>
      <c r="R240" s="50"/>
      <c r="S240" s="50"/>
      <c r="T240" s="43"/>
      <c r="U240" s="46">
        <f t="shared" si="169"/>
        <v>-5.16</v>
      </c>
    </row>
    <row r="241" spans="1:21" ht="15" thickBot="1" x14ac:dyDescent="0.35">
      <c r="A241" s="78"/>
      <c r="B241" s="89">
        <f t="shared" si="170"/>
        <v>44508</v>
      </c>
      <c r="C241" s="48"/>
      <c r="D241" s="49"/>
      <c r="E241" s="48"/>
      <c r="F241" s="49"/>
      <c r="G241" s="48"/>
      <c r="H241" s="49"/>
      <c r="I241" s="48"/>
      <c r="J241" s="49"/>
      <c r="K241" s="48"/>
      <c r="L241" s="49"/>
      <c r="M241" s="48"/>
      <c r="N241" s="66"/>
      <c r="O241" s="70"/>
      <c r="P241" s="49"/>
      <c r="Q241" s="54"/>
      <c r="R241" s="50"/>
      <c r="S241" s="50"/>
      <c r="T241" s="43"/>
      <c r="U241" s="46">
        <f t="shared" si="169"/>
        <v>-5.16</v>
      </c>
    </row>
    <row r="242" spans="1:21" ht="15" thickBot="1" x14ac:dyDescent="0.35">
      <c r="A242" s="78"/>
      <c r="B242" s="89">
        <f t="shared" si="170"/>
        <v>44509</v>
      </c>
      <c r="C242" s="48"/>
      <c r="D242" s="49"/>
      <c r="E242" s="48"/>
      <c r="F242" s="49"/>
      <c r="G242" s="48"/>
      <c r="H242" s="49"/>
      <c r="I242" s="48"/>
      <c r="J242" s="49"/>
      <c r="K242" s="48"/>
      <c r="L242" s="49"/>
      <c r="M242" s="48"/>
      <c r="N242" s="66"/>
      <c r="O242" s="70"/>
      <c r="P242" s="49"/>
      <c r="Q242" s="54"/>
      <c r="R242" s="50"/>
      <c r="S242" s="50"/>
      <c r="T242" s="43"/>
      <c r="U242" s="46">
        <f t="shared" si="169"/>
        <v>-5.16</v>
      </c>
    </row>
    <row r="243" spans="1:21" ht="15" thickBot="1" x14ac:dyDescent="0.35">
      <c r="A243" s="1"/>
      <c r="B243" s="89">
        <f t="shared" si="170"/>
        <v>44510</v>
      </c>
      <c r="C243" s="48"/>
      <c r="D243" s="49"/>
      <c r="E243" s="48"/>
      <c r="F243" s="49"/>
      <c r="G243" s="48"/>
      <c r="H243" s="49"/>
      <c r="I243" s="48"/>
      <c r="J243" s="49"/>
      <c r="K243" s="48"/>
      <c r="L243" s="49"/>
      <c r="M243" s="48"/>
      <c r="N243" s="66"/>
      <c r="O243" s="70"/>
      <c r="P243" s="49"/>
      <c r="Q243" s="54"/>
      <c r="R243" s="50"/>
      <c r="S243" s="50"/>
      <c r="T243" s="43"/>
      <c r="U243" s="46">
        <f t="shared" si="169"/>
        <v>-5.16</v>
      </c>
    </row>
    <row r="244" spans="1:21" ht="15" thickBot="1" x14ac:dyDescent="0.35">
      <c r="A244" s="85"/>
      <c r="B244" s="90">
        <f t="shared" si="170"/>
        <v>44511</v>
      </c>
      <c r="C244" s="48"/>
      <c r="D244" s="57"/>
      <c r="E244" s="48"/>
      <c r="F244" s="57"/>
      <c r="G244" s="48"/>
      <c r="H244" s="57"/>
      <c r="I244" s="56"/>
      <c r="J244" s="57"/>
      <c r="K244" s="56"/>
      <c r="L244" s="57"/>
      <c r="M244" s="56"/>
      <c r="N244" s="67"/>
      <c r="O244" s="70"/>
      <c r="P244" s="49"/>
      <c r="Q244" s="54"/>
      <c r="R244" s="50"/>
      <c r="S244" s="50"/>
      <c r="T244" s="43"/>
      <c r="U244" s="46">
        <f t="shared" si="169"/>
        <v>-5.16</v>
      </c>
    </row>
    <row r="245" spans="1:21" ht="15" thickBot="1" x14ac:dyDescent="0.35">
      <c r="A245" s="61"/>
      <c r="B245" s="91">
        <f>B244+1</f>
        <v>44512</v>
      </c>
      <c r="C245" s="56"/>
      <c r="D245" s="64"/>
      <c r="E245" s="48"/>
      <c r="F245" s="64"/>
      <c r="G245" s="48"/>
      <c r="H245" s="64"/>
      <c r="I245" s="63"/>
      <c r="J245" s="64"/>
      <c r="K245" s="63"/>
      <c r="L245" s="64"/>
      <c r="M245" s="63"/>
      <c r="N245" s="68"/>
      <c r="O245" s="70"/>
      <c r="P245" s="49"/>
      <c r="Q245" s="54"/>
      <c r="R245" s="50"/>
      <c r="S245" s="50"/>
      <c r="T245" s="43"/>
      <c r="U245" s="46">
        <f t="shared" si="169"/>
        <v>-5.16</v>
      </c>
    </row>
    <row r="246" spans="1:21" ht="15" thickBot="1" x14ac:dyDescent="0.35">
      <c r="A246" s="88"/>
      <c r="B246" s="92">
        <f t="shared" si="170"/>
        <v>44513</v>
      </c>
      <c r="C246" s="63"/>
      <c r="D246" s="60"/>
      <c r="E246" s="48"/>
      <c r="F246" s="60"/>
      <c r="G246" s="48"/>
      <c r="H246" s="60"/>
      <c r="I246" s="59"/>
      <c r="J246" s="60"/>
      <c r="K246" s="59"/>
      <c r="L246" s="60"/>
      <c r="M246" s="59"/>
      <c r="N246" s="69"/>
      <c r="O246" s="70"/>
      <c r="P246" s="49"/>
      <c r="Q246" s="54"/>
      <c r="R246" s="50"/>
      <c r="S246" s="50"/>
      <c r="T246" s="43"/>
      <c r="U246" s="46">
        <f t="shared" si="169"/>
        <v>-5.16</v>
      </c>
    </row>
    <row r="247" spans="1:21" ht="15" thickBot="1" x14ac:dyDescent="0.35">
      <c r="A247" s="1"/>
      <c r="B247" s="89">
        <f t="shared" si="170"/>
        <v>44514</v>
      </c>
      <c r="C247" s="59"/>
      <c r="D247" s="49"/>
      <c r="E247" s="48"/>
      <c r="F247" s="49"/>
      <c r="G247" s="48"/>
      <c r="H247" s="49"/>
      <c r="I247" s="48"/>
      <c r="J247" s="49"/>
      <c r="K247" s="48"/>
      <c r="L247" s="49"/>
      <c r="M247" s="48"/>
      <c r="N247" s="66"/>
      <c r="O247" s="70"/>
      <c r="P247" s="49"/>
      <c r="Q247" s="54"/>
      <c r="R247" s="50"/>
      <c r="S247" s="50"/>
      <c r="T247" s="43"/>
      <c r="U247" s="46">
        <f t="shared" si="169"/>
        <v>-5.16</v>
      </c>
    </row>
    <row r="248" spans="1:21" ht="15" thickBot="1" x14ac:dyDescent="0.35">
      <c r="A248" s="85"/>
      <c r="B248" s="89">
        <f t="shared" si="170"/>
        <v>44515</v>
      </c>
      <c r="C248" s="48"/>
      <c r="D248" s="49"/>
      <c r="E248" s="48"/>
      <c r="F248" s="49"/>
      <c r="G248" s="48"/>
      <c r="H248" s="49"/>
      <c r="I248" s="48"/>
      <c r="J248" s="49"/>
      <c r="K248" s="48"/>
      <c r="L248" s="49"/>
      <c r="M248" s="48"/>
      <c r="N248" s="66"/>
      <c r="O248" s="70"/>
      <c r="P248" s="49"/>
      <c r="Q248" s="54"/>
      <c r="R248" s="50"/>
      <c r="S248" s="50"/>
      <c r="T248" s="43"/>
      <c r="U248" s="46">
        <f t="shared" si="169"/>
        <v>-5.16</v>
      </c>
    </row>
    <row r="249" spans="1:21" ht="15" thickBot="1" x14ac:dyDescent="0.35">
      <c r="A249" s="1"/>
      <c r="B249" s="89">
        <f t="shared" si="170"/>
        <v>44516</v>
      </c>
      <c r="C249" s="48"/>
      <c r="D249" s="49"/>
      <c r="E249" s="48"/>
      <c r="F249" s="49"/>
      <c r="G249" s="48"/>
      <c r="H249" s="49"/>
      <c r="I249" s="48"/>
      <c r="J249" s="49"/>
      <c r="K249" s="48"/>
      <c r="L249" s="49"/>
      <c r="M249" s="48"/>
      <c r="N249" s="66"/>
      <c r="O249" s="70"/>
      <c r="P249" s="49"/>
      <c r="Q249" s="54"/>
      <c r="R249" s="50"/>
      <c r="S249" s="50"/>
      <c r="T249" s="43"/>
      <c r="U249" s="46">
        <f t="shared" si="169"/>
        <v>-5.16</v>
      </c>
    </row>
    <row r="250" spans="1:21" ht="15" thickBot="1" x14ac:dyDescent="0.35">
      <c r="A250" s="1"/>
      <c r="B250" s="89">
        <f t="shared" si="170"/>
        <v>44517</v>
      </c>
      <c r="C250" s="48"/>
      <c r="D250" s="49"/>
      <c r="E250" s="48"/>
      <c r="F250" s="49"/>
      <c r="G250" s="48"/>
      <c r="H250" s="49"/>
      <c r="I250" s="48"/>
      <c r="J250" s="49"/>
      <c r="K250" s="48"/>
      <c r="L250" s="49"/>
      <c r="M250" s="48"/>
      <c r="N250" s="66"/>
      <c r="O250" s="70"/>
      <c r="P250" s="49"/>
      <c r="Q250" s="54"/>
      <c r="R250" s="50"/>
      <c r="S250" s="50"/>
      <c r="T250" s="43"/>
      <c r="U250" s="46">
        <f t="shared" si="169"/>
        <v>-5.16</v>
      </c>
    </row>
    <row r="251" spans="1:21" ht="15" thickBot="1" x14ac:dyDescent="0.35">
      <c r="A251" s="1"/>
      <c r="B251" s="89">
        <f t="shared" si="170"/>
        <v>44518</v>
      </c>
      <c r="C251" s="48"/>
      <c r="D251" s="49"/>
      <c r="E251" s="48"/>
      <c r="F251" s="49"/>
      <c r="G251" s="48"/>
      <c r="H251" s="49"/>
      <c r="I251" s="48"/>
      <c r="J251" s="49"/>
      <c r="K251" s="48"/>
      <c r="L251" s="49"/>
      <c r="M251" s="48"/>
      <c r="N251" s="66"/>
      <c r="O251" s="70"/>
      <c r="P251" s="49"/>
      <c r="Q251" s="54"/>
      <c r="R251" s="50"/>
      <c r="S251" s="50"/>
      <c r="T251" s="43"/>
      <c r="U251" s="46">
        <f t="shared" si="169"/>
        <v>-5.16</v>
      </c>
    </row>
    <row r="252" spans="1:21" ht="15" thickBot="1" x14ac:dyDescent="0.35">
      <c r="A252" s="78"/>
      <c r="B252" s="89">
        <f t="shared" si="170"/>
        <v>44519</v>
      </c>
      <c r="C252" s="48"/>
      <c r="D252" s="49"/>
      <c r="E252" s="48"/>
      <c r="F252" s="49"/>
      <c r="G252" s="48"/>
      <c r="H252" s="49"/>
      <c r="I252" s="48"/>
      <c r="J252" s="49"/>
      <c r="K252" s="48"/>
      <c r="L252" s="49"/>
      <c r="M252" s="48"/>
      <c r="N252" s="66"/>
      <c r="O252" s="70"/>
      <c r="P252" s="49"/>
      <c r="Q252" s="54"/>
      <c r="R252" s="50"/>
      <c r="S252" s="50"/>
      <c r="T252" s="43"/>
      <c r="U252" s="46">
        <f t="shared" si="169"/>
        <v>-5.16</v>
      </c>
    </row>
    <row r="253" spans="1:21" ht="15" thickBot="1" x14ac:dyDescent="0.35">
      <c r="A253" s="1"/>
      <c r="B253" s="89">
        <f t="shared" si="170"/>
        <v>44520</v>
      </c>
      <c r="C253" s="48"/>
      <c r="D253" s="49"/>
      <c r="E253" s="48"/>
      <c r="F253" s="49"/>
      <c r="G253" s="48"/>
      <c r="H253" s="49"/>
      <c r="I253" s="48"/>
      <c r="J253" s="49"/>
      <c r="K253" s="48"/>
      <c r="L253" s="49"/>
      <c r="M253" s="48"/>
      <c r="N253" s="66"/>
      <c r="O253" s="70"/>
      <c r="P253" s="49"/>
      <c r="Q253" s="54"/>
      <c r="R253" s="50"/>
      <c r="S253" s="50"/>
      <c r="T253" s="43"/>
      <c r="U253" s="46">
        <f t="shared" si="169"/>
        <v>-5.16</v>
      </c>
    </row>
    <row r="254" spans="1:21" ht="15" thickBot="1" x14ac:dyDescent="0.35">
      <c r="A254" s="1"/>
      <c r="B254" s="89">
        <f t="shared" si="170"/>
        <v>44521</v>
      </c>
      <c r="C254" s="48"/>
      <c r="D254" s="49"/>
      <c r="E254" s="48"/>
      <c r="F254" s="49"/>
      <c r="G254" s="48"/>
      <c r="H254" s="49"/>
      <c r="I254" s="48"/>
      <c r="J254" s="49"/>
      <c r="K254" s="48"/>
      <c r="L254" s="49"/>
      <c r="M254" s="48"/>
      <c r="N254" s="66"/>
      <c r="O254" s="70"/>
      <c r="P254" s="49"/>
      <c r="Q254" s="54"/>
      <c r="R254" s="50"/>
      <c r="S254" s="50"/>
      <c r="T254" s="43"/>
      <c r="U254" s="46">
        <f t="shared" si="169"/>
        <v>-5.16</v>
      </c>
    </row>
    <row r="255" spans="1:21" ht="15" thickBot="1" x14ac:dyDescent="0.35">
      <c r="A255" s="1"/>
      <c r="B255" s="89">
        <f t="shared" si="170"/>
        <v>44522</v>
      </c>
      <c r="C255" s="48"/>
      <c r="D255" s="49"/>
      <c r="E255" s="48"/>
      <c r="F255" s="49"/>
      <c r="G255" s="48"/>
      <c r="H255" s="49"/>
      <c r="I255" s="48"/>
      <c r="J255" s="49"/>
      <c r="K255" s="48"/>
      <c r="L255" s="49"/>
      <c r="M255" s="48"/>
      <c r="N255" s="66"/>
      <c r="O255" s="70"/>
      <c r="P255" s="49"/>
      <c r="Q255" s="54"/>
      <c r="R255" s="50"/>
      <c r="S255" s="50"/>
      <c r="T255" s="43"/>
      <c r="U255" s="46">
        <f t="shared" si="169"/>
        <v>-5.16</v>
      </c>
    </row>
    <row r="256" spans="1:21" ht="15" thickBot="1" x14ac:dyDescent="0.35">
      <c r="A256" s="1"/>
      <c r="B256" s="89">
        <f t="shared" si="170"/>
        <v>44523</v>
      </c>
      <c r="C256" s="48"/>
      <c r="D256" s="49"/>
      <c r="E256" s="48"/>
      <c r="F256" s="49"/>
      <c r="G256" s="48"/>
      <c r="H256" s="49"/>
      <c r="I256" s="48"/>
      <c r="J256" s="49"/>
      <c r="K256" s="48"/>
      <c r="L256" s="49"/>
      <c r="M256" s="48"/>
      <c r="N256" s="66"/>
      <c r="O256" s="70"/>
      <c r="P256" s="49"/>
      <c r="Q256" s="54"/>
      <c r="R256" s="50"/>
      <c r="S256" s="50"/>
      <c r="T256" s="43"/>
      <c r="U256" s="46">
        <f t="shared" si="169"/>
        <v>-5.16</v>
      </c>
    </row>
    <row r="257" spans="1:21" ht="15" thickBot="1" x14ac:dyDescent="0.35">
      <c r="A257" s="1"/>
      <c r="B257" s="47">
        <f t="shared" si="170"/>
        <v>44524</v>
      </c>
      <c r="C257" s="48"/>
      <c r="D257" s="49"/>
      <c r="E257" s="48"/>
      <c r="F257" s="49"/>
      <c r="G257" s="48"/>
      <c r="H257" s="49"/>
      <c r="I257" s="48"/>
      <c r="J257" s="49"/>
      <c r="K257" s="48"/>
      <c r="L257" s="49"/>
      <c r="M257" s="48"/>
      <c r="N257" s="66"/>
      <c r="O257" s="70"/>
      <c r="P257" s="49"/>
      <c r="Q257" s="54"/>
      <c r="R257" s="50"/>
      <c r="S257" s="50"/>
      <c r="T257" s="43"/>
      <c r="U257" s="46">
        <f t="shared" si="169"/>
        <v>-5.16</v>
      </c>
    </row>
    <row r="258" spans="1:21" ht="15" thickBot="1" x14ac:dyDescent="0.35">
      <c r="A258" s="1"/>
      <c r="B258" s="47">
        <f t="shared" si="170"/>
        <v>44525</v>
      </c>
      <c r="C258" s="48"/>
      <c r="D258" s="49"/>
      <c r="E258" s="48"/>
      <c r="F258" s="49"/>
      <c r="G258" s="48"/>
      <c r="H258" s="49"/>
      <c r="I258" s="48"/>
      <c r="J258" s="49"/>
      <c r="K258" s="48"/>
      <c r="L258" s="49"/>
      <c r="M258" s="48"/>
      <c r="N258" s="66"/>
      <c r="O258" s="70"/>
      <c r="P258" s="49"/>
      <c r="Q258" s="54"/>
      <c r="R258" s="50"/>
      <c r="S258" s="50"/>
      <c r="T258" s="43"/>
      <c r="U258" s="46">
        <f t="shared" si="169"/>
        <v>-5.16</v>
      </c>
    </row>
    <row r="259" spans="1:21" ht="15" thickBot="1" x14ac:dyDescent="0.35">
      <c r="A259" s="1"/>
      <c r="B259" s="47">
        <f t="shared" si="170"/>
        <v>44526</v>
      </c>
      <c r="C259" s="48"/>
      <c r="D259" s="49"/>
      <c r="E259" s="48"/>
      <c r="F259" s="49"/>
      <c r="G259" s="48"/>
      <c r="H259" s="49"/>
      <c r="I259" s="48"/>
      <c r="J259" s="49"/>
      <c r="K259" s="48"/>
      <c r="L259" s="49"/>
      <c r="M259" s="48"/>
      <c r="N259" s="66"/>
      <c r="O259" s="70"/>
      <c r="P259" s="49"/>
      <c r="Q259" s="54"/>
      <c r="R259" s="50"/>
      <c r="S259" s="50"/>
      <c r="T259" s="43"/>
      <c r="U259" s="46">
        <f t="shared" si="169"/>
        <v>-5.16</v>
      </c>
    </row>
    <row r="260" spans="1:21" ht="15" thickBot="1" x14ac:dyDescent="0.35">
      <c r="A260" s="1"/>
      <c r="B260" s="47">
        <f t="shared" si="170"/>
        <v>44527</v>
      </c>
      <c r="C260" s="48"/>
      <c r="D260" s="49"/>
      <c r="E260" s="48"/>
      <c r="F260" s="49"/>
      <c r="G260" s="48"/>
      <c r="H260" s="49"/>
      <c r="I260" s="48"/>
      <c r="J260" s="49"/>
      <c r="K260" s="48"/>
      <c r="L260" s="49"/>
      <c r="M260" s="48"/>
      <c r="N260" s="66"/>
      <c r="O260" s="70"/>
      <c r="P260" s="49"/>
      <c r="Q260" s="54"/>
      <c r="R260" s="50"/>
      <c r="S260" s="50"/>
      <c r="T260" s="43"/>
      <c r="U260" s="46">
        <f t="shared" si="169"/>
        <v>-5.16</v>
      </c>
    </row>
    <row r="261" spans="1:21" ht="15" thickBot="1" x14ac:dyDescent="0.35">
      <c r="A261" s="1"/>
      <c r="B261" s="47">
        <f t="shared" si="170"/>
        <v>44528</v>
      </c>
      <c r="C261" s="48"/>
      <c r="D261" s="49"/>
      <c r="E261" s="48"/>
      <c r="F261" s="49"/>
      <c r="G261" s="48"/>
      <c r="H261" s="49"/>
      <c r="I261" s="48"/>
      <c r="J261" s="49"/>
      <c r="K261" s="48"/>
      <c r="L261" s="49"/>
      <c r="M261" s="48"/>
      <c r="N261" s="66"/>
      <c r="O261" s="70"/>
      <c r="P261" s="49"/>
      <c r="Q261" s="54"/>
      <c r="R261" s="50"/>
      <c r="S261" s="50"/>
      <c r="T261" s="43"/>
      <c r="U261" s="46">
        <f t="shared" si="169"/>
        <v>-5.16</v>
      </c>
    </row>
    <row r="262" spans="1:21" ht="15" thickBot="1" x14ac:dyDescent="0.35">
      <c r="A262" s="1"/>
      <c r="B262" s="47">
        <f t="shared" si="170"/>
        <v>44529</v>
      </c>
      <c r="C262" s="48"/>
      <c r="D262" s="49"/>
      <c r="E262" s="48"/>
      <c r="F262" s="49"/>
      <c r="G262" s="48"/>
      <c r="H262" s="49"/>
      <c r="I262" s="48"/>
      <c r="J262" s="49"/>
      <c r="K262" s="48"/>
      <c r="L262" s="49"/>
      <c r="M262" s="48"/>
      <c r="N262" s="66"/>
      <c r="O262" s="70"/>
      <c r="P262" s="49"/>
      <c r="Q262" s="54"/>
      <c r="R262" s="50"/>
      <c r="S262" s="50"/>
      <c r="T262" s="43"/>
      <c r="U262" s="46">
        <f t="shared" si="169"/>
        <v>-5.16</v>
      </c>
    </row>
    <row r="263" spans="1:21" ht="15" thickBot="1" x14ac:dyDescent="0.35">
      <c r="A263" s="1"/>
      <c r="B263" s="47">
        <f t="shared" si="170"/>
        <v>44530</v>
      </c>
      <c r="C263" s="48"/>
      <c r="D263" s="49"/>
      <c r="E263" s="48"/>
      <c r="F263" s="49"/>
      <c r="G263" s="48"/>
      <c r="H263" s="49"/>
      <c r="I263" s="48"/>
      <c r="J263" s="49"/>
      <c r="K263" s="48"/>
      <c r="L263" s="49"/>
      <c r="M263" s="48"/>
      <c r="N263" s="66"/>
      <c r="O263" s="70"/>
      <c r="P263" s="49"/>
      <c r="Q263" s="54"/>
      <c r="R263" s="50"/>
      <c r="S263" s="50"/>
      <c r="T263" s="43"/>
      <c r="U263" s="46">
        <f t="shared" si="169"/>
        <v>-5.16</v>
      </c>
    </row>
    <row r="264" spans="1:21" ht="15" thickBot="1" x14ac:dyDescent="0.35">
      <c r="A264" s="1"/>
      <c r="B264" s="47">
        <f t="shared" si="170"/>
        <v>44531</v>
      </c>
      <c r="C264" s="48"/>
      <c r="D264" s="49"/>
      <c r="E264" s="48"/>
      <c r="F264" s="49"/>
      <c r="G264" s="48"/>
      <c r="H264" s="49"/>
      <c r="I264" s="48"/>
      <c r="J264" s="49"/>
      <c r="K264" s="48"/>
      <c r="L264" s="49"/>
      <c r="M264" s="48"/>
      <c r="N264" s="66"/>
      <c r="O264" s="70"/>
      <c r="P264" s="49"/>
      <c r="Q264" s="54"/>
      <c r="R264" s="50"/>
      <c r="S264" s="50"/>
      <c r="T264" s="43"/>
      <c r="U264" s="46">
        <f t="shared" si="169"/>
        <v>-5.16</v>
      </c>
    </row>
    <row r="265" spans="1:21" ht="15" thickBot="1" x14ac:dyDescent="0.35">
      <c r="A265" s="1"/>
      <c r="B265" s="47">
        <f t="shared" si="170"/>
        <v>44532</v>
      </c>
      <c r="C265" s="48"/>
      <c r="D265" s="49"/>
      <c r="E265" s="48"/>
      <c r="F265" s="49"/>
      <c r="G265" s="48"/>
      <c r="H265" s="49"/>
      <c r="I265" s="48"/>
      <c r="J265" s="49"/>
      <c r="K265" s="48"/>
      <c r="L265" s="49"/>
      <c r="M265" s="48"/>
      <c r="N265" s="66"/>
      <c r="O265" s="70"/>
      <c r="P265" s="49"/>
      <c r="Q265" s="54"/>
      <c r="R265" s="50"/>
      <c r="S265" s="50"/>
      <c r="T265" s="43"/>
      <c r="U265" s="46">
        <f t="shared" si="169"/>
        <v>-5.16</v>
      </c>
    </row>
    <row r="266" spans="1:21" ht="15" thickBot="1" x14ac:dyDescent="0.35">
      <c r="A266" s="1"/>
      <c r="B266" s="47">
        <f t="shared" si="170"/>
        <v>44533</v>
      </c>
      <c r="C266" s="48"/>
      <c r="D266" s="49"/>
      <c r="E266" s="48"/>
      <c r="F266" s="49"/>
      <c r="G266" s="48"/>
      <c r="H266" s="49"/>
      <c r="I266" s="48"/>
      <c r="J266" s="49"/>
      <c r="K266" s="48"/>
      <c r="L266" s="49"/>
      <c r="M266" s="48"/>
      <c r="N266" s="66"/>
      <c r="O266" s="70"/>
      <c r="P266" s="49"/>
      <c r="Q266" s="54"/>
      <c r="R266" s="50"/>
      <c r="S266" s="50"/>
      <c r="T266" s="43"/>
      <c r="U266" s="46">
        <f t="shared" si="169"/>
        <v>-5.16</v>
      </c>
    </row>
    <row r="267" spans="1:21" ht="15" thickBot="1" x14ac:dyDescent="0.35">
      <c r="A267" s="1"/>
      <c r="B267" s="47">
        <f t="shared" si="170"/>
        <v>44534</v>
      </c>
      <c r="C267" s="48"/>
      <c r="D267" s="49"/>
      <c r="E267" s="48"/>
      <c r="F267" s="49"/>
      <c r="G267" s="48"/>
      <c r="H267" s="49"/>
      <c r="I267" s="48"/>
      <c r="J267" s="49"/>
      <c r="K267" s="48"/>
      <c r="L267" s="49"/>
      <c r="M267" s="48"/>
      <c r="N267" s="66"/>
      <c r="O267" s="70"/>
      <c r="P267" s="49"/>
      <c r="Q267" s="54"/>
      <c r="R267" s="50"/>
      <c r="S267" s="50"/>
      <c r="T267" s="43"/>
      <c r="U267" s="46">
        <f t="shared" si="169"/>
        <v>-5.16</v>
      </c>
    </row>
    <row r="268" spans="1:21" ht="15" thickBot="1" x14ac:dyDescent="0.35">
      <c r="A268" s="1"/>
      <c r="B268" s="47">
        <f t="shared" si="170"/>
        <v>44535</v>
      </c>
      <c r="C268" s="48"/>
      <c r="D268" s="49"/>
      <c r="E268" s="48"/>
      <c r="F268" s="49"/>
      <c r="G268" s="48"/>
      <c r="H268" s="49"/>
      <c r="I268" s="48"/>
      <c r="J268" s="49"/>
      <c r="K268" s="48"/>
      <c r="L268" s="49"/>
      <c r="M268" s="48"/>
      <c r="N268" s="66"/>
      <c r="O268" s="70"/>
      <c r="P268" s="49"/>
      <c r="Q268" s="54"/>
      <c r="R268" s="50"/>
      <c r="S268" s="50"/>
      <c r="T268" s="43"/>
      <c r="U268" s="46">
        <f t="shared" si="169"/>
        <v>-5.16</v>
      </c>
    </row>
    <row r="269" spans="1:21" ht="15" thickBot="1" x14ac:dyDescent="0.35">
      <c r="A269" s="1"/>
      <c r="B269" s="47">
        <f t="shared" si="170"/>
        <v>44536</v>
      </c>
      <c r="C269" s="48"/>
      <c r="D269" s="49"/>
      <c r="E269" s="48"/>
      <c r="F269" s="49"/>
      <c r="G269" s="48"/>
      <c r="H269" s="49"/>
      <c r="I269" s="48"/>
      <c r="J269" s="49"/>
      <c r="K269" s="48"/>
      <c r="L269" s="49"/>
      <c r="M269" s="48"/>
      <c r="N269" s="66"/>
      <c r="O269" s="70"/>
      <c r="P269" s="49"/>
      <c r="Q269" s="54"/>
      <c r="R269" s="50"/>
      <c r="S269" s="50"/>
      <c r="T269" s="43"/>
      <c r="U269" s="46">
        <f t="shared" si="169"/>
        <v>-5.16</v>
      </c>
    </row>
    <row r="270" spans="1:21" ht="15" thickBot="1" x14ac:dyDescent="0.35">
      <c r="A270" s="1"/>
      <c r="B270" s="47">
        <f t="shared" si="170"/>
        <v>44537</v>
      </c>
      <c r="C270" s="48"/>
      <c r="D270" s="49"/>
      <c r="E270" s="48"/>
      <c r="F270" s="49"/>
      <c r="G270" s="48"/>
      <c r="H270" s="49"/>
      <c r="I270" s="48"/>
      <c r="J270" s="49"/>
      <c r="K270" s="48"/>
      <c r="L270" s="49"/>
      <c r="M270" s="48"/>
      <c r="N270" s="66"/>
      <c r="O270" s="70"/>
      <c r="P270" s="49"/>
      <c r="Q270" s="54"/>
      <c r="R270" s="50"/>
      <c r="S270" s="50"/>
      <c r="T270" s="43"/>
      <c r="U270" s="46">
        <f t="shared" si="169"/>
        <v>-5.16</v>
      </c>
    </row>
    <row r="271" spans="1:21" ht="15" thickBot="1" x14ac:dyDescent="0.35">
      <c r="A271" s="1"/>
      <c r="B271" s="47">
        <f t="shared" si="170"/>
        <v>44538</v>
      </c>
      <c r="C271" s="48"/>
      <c r="D271" s="49"/>
      <c r="E271" s="48"/>
      <c r="F271" s="49"/>
      <c r="G271" s="48"/>
      <c r="H271" s="49"/>
      <c r="I271" s="48"/>
      <c r="J271" s="49"/>
      <c r="K271" s="48"/>
      <c r="L271" s="49"/>
      <c r="M271" s="48"/>
      <c r="N271" s="66"/>
      <c r="O271" s="70"/>
      <c r="P271" s="49"/>
      <c r="Q271" s="54"/>
      <c r="R271" s="50"/>
      <c r="S271" s="50"/>
      <c r="T271" s="43"/>
      <c r="U271" s="46">
        <f t="shared" si="169"/>
        <v>-5.16</v>
      </c>
    </row>
    <row r="272" spans="1:21" ht="15" thickBot="1" x14ac:dyDescent="0.35">
      <c r="A272" s="1"/>
      <c r="B272" s="47">
        <f>B271+10</f>
        <v>44548</v>
      </c>
      <c r="C272" s="48"/>
      <c r="D272" s="49"/>
      <c r="E272" s="48"/>
      <c r="F272" s="49"/>
      <c r="G272" s="48"/>
      <c r="H272" s="49"/>
      <c r="I272" s="48"/>
      <c r="J272" s="49"/>
      <c r="K272" s="48"/>
      <c r="L272" s="49"/>
      <c r="M272" s="48"/>
      <c r="N272" s="66"/>
      <c r="O272" s="70"/>
      <c r="P272" s="49"/>
      <c r="Q272" s="54"/>
      <c r="R272" s="50"/>
      <c r="S272" s="50"/>
      <c r="T272" s="43" t="s">
        <v>56</v>
      </c>
      <c r="U272" s="46">
        <f t="shared" si="169"/>
        <v>-5.16</v>
      </c>
    </row>
    <row r="273" spans="1:21" ht="15" thickBot="1" x14ac:dyDescent="0.35">
      <c r="A273" s="1"/>
      <c r="B273" s="47">
        <f t="shared" si="170"/>
        <v>44549</v>
      </c>
      <c r="C273" s="48"/>
      <c r="D273" s="49"/>
      <c r="E273" s="48"/>
      <c r="F273" s="49"/>
      <c r="G273" s="48"/>
      <c r="H273" s="49"/>
      <c r="I273" s="48"/>
      <c r="J273" s="49"/>
      <c r="K273" s="48"/>
      <c r="L273" s="49"/>
      <c r="M273" s="48"/>
      <c r="N273" s="66"/>
      <c r="O273" s="70"/>
      <c r="P273" s="49"/>
      <c r="Q273" s="54"/>
      <c r="R273" s="50"/>
      <c r="S273" s="50"/>
      <c r="T273" s="43"/>
      <c r="U273" s="46">
        <f t="shared" si="169"/>
        <v>-5.16</v>
      </c>
    </row>
    <row r="274" spans="1:21" ht="15" thickBot="1" x14ac:dyDescent="0.35">
      <c r="A274" s="1"/>
      <c r="B274" s="47">
        <f t="shared" si="170"/>
        <v>44550</v>
      </c>
      <c r="C274" s="48"/>
      <c r="D274" s="49"/>
      <c r="E274" s="48"/>
      <c r="F274" s="49"/>
      <c r="G274" s="48"/>
      <c r="H274" s="49"/>
      <c r="I274" s="48"/>
      <c r="J274" s="49"/>
      <c r="K274" s="48"/>
      <c r="L274" s="49"/>
      <c r="M274" s="48"/>
      <c r="N274" s="66"/>
      <c r="O274" s="70"/>
      <c r="P274" s="49"/>
      <c r="Q274" s="54"/>
      <c r="R274" s="50"/>
      <c r="S274" s="50"/>
      <c r="T274" s="43"/>
      <c r="U274" s="46">
        <f t="shared" si="169"/>
        <v>-5.16</v>
      </c>
    </row>
    <row r="275" spans="1:21" ht="15" thickBot="1" x14ac:dyDescent="0.35">
      <c r="A275" s="1"/>
      <c r="B275" s="47">
        <f t="shared" si="170"/>
        <v>44551</v>
      </c>
      <c r="C275" s="48"/>
      <c r="D275" s="49"/>
      <c r="E275" s="48"/>
      <c r="F275" s="49"/>
      <c r="G275" s="48"/>
      <c r="H275" s="49"/>
      <c r="I275" s="48"/>
      <c r="J275" s="49"/>
      <c r="K275" s="48"/>
      <c r="L275" s="49"/>
      <c r="M275" s="48"/>
      <c r="N275" s="66"/>
      <c r="O275" s="70"/>
      <c r="P275" s="49"/>
      <c r="Q275" s="54"/>
      <c r="R275" s="50"/>
      <c r="S275" s="50"/>
      <c r="T275" s="43"/>
      <c r="U275" s="46">
        <f t="shared" si="169"/>
        <v>-5.16</v>
      </c>
    </row>
    <row r="276" spans="1:21" ht="15" thickBot="1" x14ac:dyDescent="0.35">
      <c r="A276" s="1"/>
      <c r="B276" s="47">
        <f t="shared" si="170"/>
        <v>44552</v>
      </c>
      <c r="C276" s="48"/>
      <c r="D276" s="49"/>
      <c r="E276" s="48"/>
      <c r="F276" s="49"/>
      <c r="G276" s="48"/>
      <c r="H276" s="49"/>
      <c r="I276" s="48"/>
      <c r="J276" s="49"/>
      <c r="K276" s="48"/>
      <c r="L276" s="49"/>
      <c r="M276" s="48"/>
      <c r="N276" s="66"/>
      <c r="O276" s="70"/>
      <c r="P276" s="49"/>
      <c r="Q276" s="54"/>
      <c r="R276" s="50"/>
      <c r="S276" s="50"/>
      <c r="T276" s="43"/>
      <c r="U276" s="46">
        <f t="shared" si="169"/>
        <v>-5.16</v>
      </c>
    </row>
    <row r="277" spans="1:21" ht="15" thickBot="1" x14ac:dyDescent="0.35">
      <c r="A277" s="1"/>
      <c r="B277" s="47">
        <f t="shared" si="170"/>
        <v>44553</v>
      </c>
      <c r="C277" s="48"/>
      <c r="D277" s="49"/>
      <c r="E277" s="48"/>
      <c r="F277" s="49"/>
      <c r="G277" s="48"/>
      <c r="H277" s="49"/>
      <c r="I277" s="48"/>
      <c r="J277" s="49"/>
      <c r="K277" s="48"/>
      <c r="L277" s="49"/>
      <c r="M277" s="48"/>
      <c r="N277" s="66"/>
      <c r="O277" s="70"/>
      <c r="P277" s="49"/>
      <c r="Q277" s="54"/>
      <c r="R277" s="50"/>
      <c r="S277" s="50"/>
      <c r="T277" s="43"/>
      <c r="U277" s="46">
        <f t="shared" si="169"/>
        <v>-5.16</v>
      </c>
    </row>
    <row r="278" spans="1:21" ht="15" thickBot="1" x14ac:dyDescent="0.35">
      <c r="A278" s="1"/>
      <c r="B278" s="47">
        <f t="shared" si="170"/>
        <v>44554</v>
      </c>
      <c r="C278" s="48"/>
      <c r="D278" s="49"/>
      <c r="E278" s="48"/>
      <c r="F278" s="49"/>
      <c r="G278" s="48"/>
      <c r="H278" s="49"/>
      <c r="I278" s="48"/>
      <c r="J278" s="49"/>
      <c r="K278" s="48"/>
      <c r="L278" s="49"/>
      <c r="M278" s="48"/>
      <c r="N278" s="66"/>
      <c r="O278" s="70"/>
      <c r="P278" s="49"/>
      <c r="Q278" s="54"/>
      <c r="R278" s="50"/>
      <c r="S278" s="50"/>
      <c r="T278" s="43"/>
      <c r="U278" s="46">
        <f t="shared" si="169"/>
        <v>-5.16</v>
      </c>
    </row>
  </sheetData>
  <mergeCells count="5">
    <mergeCell ref="P79:S79"/>
    <mergeCell ref="P85:S85"/>
    <mergeCell ref="B112:Z112"/>
    <mergeCell ref="B169:Z169"/>
    <mergeCell ref="B235:Z235"/>
  </mergeCells>
  <conditionalFormatting sqref="B12:L13 B3:C5 E3:G5 L3:L5 C27 E27 G27 I27:L27">
    <cfRule type="colorScale" priority="10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4">
    <cfRule type="colorScale" priority="10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olorScale" priority="10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C6 E6:G6 L6">
    <cfRule type="colorScale" priority="10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">
    <cfRule type="colorScale" priority="10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K3">
    <cfRule type="colorScale" priority="10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K6">
    <cfRule type="colorScale" priority="10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 E7:G7 L7">
    <cfRule type="colorScale" priority="10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0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K7">
    <cfRule type="colorScale" priority="10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 E8:F8 L8">
    <cfRule type="colorScale" priority="10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10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K8">
    <cfRule type="colorScale" priority="10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 E9:G9">
    <cfRule type="colorScale" priority="10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0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K9">
    <cfRule type="colorScale" priority="10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">
    <cfRule type="colorScale" priority="10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C10 E10:G10">
    <cfRule type="colorScale" priority="10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10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K10">
    <cfRule type="colorScale" priority="10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">
    <cfRule type="colorScale" priority="10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 E11:G11">
    <cfRule type="colorScale" priority="10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10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K11">
    <cfRule type="colorScale" priority="10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">
    <cfRule type="colorScale" priority="10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10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C14 E14:E16 L14 G14:G16 C15:C16 L16">
    <cfRule type="colorScale" priority="10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L17 G17">
    <cfRule type="colorScale" priority="10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K14">
    <cfRule type="colorScale" priority="10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K17">
    <cfRule type="colorScale" priority="10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 C18 L18 G18">
    <cfRule type="colorScale" priority="10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K18">
    <cfRule type="colorScale" priority="10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 E19 L19">
    <cfRule type="colorScale" priority="10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K19">
    <cfRule type="colorScale" priority="10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 C20 G20">
    <cfRule type="colorScale" priority="10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K20">
    <cfRule type="colorScale" priority="10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">
    <cfRule type="colorScale" priority="10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 E21 G21">
    <cfRule type="colorScale" priority="10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K21">
    <cfRule type="colorScale" priority="10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">
    <cfRule type="colorScale" priority="10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 C22 G22">
    <cfRule type="colorScale" priority="10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K26">
    <cfRule type="colorScale" priority="10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:L26">
    <cfRule type="colorScale" priority="10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10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22 D27">
    <cfRule type="colorScale" priority="10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22 F27">
    <cfRule type="colorScale" priority="10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22 H27">
    <cfRule type="colorScale" priority="10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B22 B27">
    <cfRule type="colorScale" priority="10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">
    <cfRule type="colorScale" priority="10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C26 E23:E26 G23:G26">
    <cfRule type="colorScale" priority="10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D26">
    <cfRule type="colorScale" priority="10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F26">
    <cfRule type="colorScale" priority="10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6">
    <cfRule type="colorScale" priority="10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B26">
    <cfRule type="colorScale" priority="10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C28 E28:E29 L28 G28:G29 C29:C30 L30">
    <cfRule type="colorScale" priority="10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 C31 L31 G31">
    <cfRule type="colorScale" priority="10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K28">
    <cfRule type="colorScale" priority="10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K31">
    <cfRule type="colorScale" priority="10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 C32 L32 G32">
    <cfRule type="colorScale" priority="10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K32">
    <cfRule type="colorScale" priority="10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 C33 L33">
    <cfRule type="colorScale" priority="10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K33">
    <cfRule type="colorScale" priority="10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:K34">
    <cfRule type="colorScale" priority="10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">
    <cfRule type="colorScale" priority="10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:K35">
    <cfRule type="colorScale" priority="10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">
    <cfRule type="colorScale" priority="10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:K37">
    <cfRule type="colorScale" priority="10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:L37">
    <cfRule type="colorScale" priority="10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0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D29 D33">
    <cfRule type="colorScale" priority="10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:F29">
    <cfRule type="colorScale" priority="10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29 H31 H33">
    <cfRule type="colorScale" priority="10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B33">
    <cfRule type="colorScale" priority="10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">
    <cfRule type="colorScale" priority="10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 G30">
    <cfRule type="colorScale" priority="10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">
    <cfRule type="colorScale" priority="10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">
    <cfRule type="colorScale" priority="10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">
    <cfRule type="colorScale" priority="10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">
    <cfRule type="colorScale" priority="10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">
    <cfRule type="colorScale" priority="10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">
    <cfRule type="colorScale" priority="10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10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10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10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 C34 G34">
    <cfRule type="colorScale" priority="10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">
    <cfRule type="colorScale" priority="10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">
    <cfRule type="colorScale" priority="10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">
    <cfRule type="colorScale" priority="10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">
    <cfRule type="colorScale" priority="10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C35 E35:E36 G35:G36 C36">
    <cfRule type="colorScale" priority="10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D36">
    <cfRule type="colorScale" priority="10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:F36">
    <cfRule type="colorScale" priority="10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:H36">
    <cfRule type="colorScale" priority="10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">
    <cfRule type="colorScale" priority="10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 C37 G37">
    <cfRule type="colorScale" priority="10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">
    <cfRule type="colorScale" priority="10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">
    <cfRule type="colorScale" priority="10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">
    <cfRule type="colorScale" priority="10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">
    <cfRule type="colorScale" priority="10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C38 E38:E39 L38 G38:G39 C39:C40 L40">
    <cfRule type="colorScale" priority="10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 C41 L41 G41">
    <cfRule type="colorScale" priority="10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K38">
    <cfRule type="colorScale" priority="10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:K41">
    <cfRule type="colorScale" priority="10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 C42 L42 G42">
    <cfRule type="colorScale" priority="10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2:K42">
    <cfRule type="colorScale" priority="10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D39">
    <cfRule type="colorScale" priority="10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:F39">
    <cfRule type="colorScale" priority="10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39 H41">
    <cfRule type="colorScale" priority="10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B42">
    <cfRule type="colorScale" priority="10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 G40">
    <cfRule type="colorScale" priority="10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0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10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10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">
    <cfRule type="colorScale" priority="10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">
    <cfRule type="colorScale" priority="10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">
    <cfRule type="colorScale" priority="10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">
    <cfRule type="colorScale" priority="10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2">
    <cfRule type="colorScale" priority="10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">
    <cfRule type="colorScale" priority="10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 M58 G58 O58:R58">
    <cfRule type="colorScale" priority="10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 R45 B45:C45 M45:M47 C46:C47 R47">
    <cfRule type="colorScale" priority="10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 R48 M48">
    <cfRule type="colorScale" priority="10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:Q45">
    <cfRule type="colorScale" priority="10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:Q48">
    <cfRule type="colorScale" priority="10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 R49 C49 M49">
    <cfRule type="colorScale" priority="10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9:Q49">
    <cfRule type="colorScale" priority="10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 G50 C50">
    <cfRule type="colorScale" priority="10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0:Q50">
    <cfRule type="colorScale" priority="10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1 M51 C51">
    <cfRule type="colorScale" priority="10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1:Q51">
    <cfRule type="colorScale" priority="10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0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 G52">
    <cfRule type="colorScale" priority="10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:Q52">
    <cfRule type="colorScale" priority="10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0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0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:Q57">
    <cfRule type="colorScale" priority="10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:R57">
    <cfRule type="colorScale" priority="10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10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D53 D58">
    <cfRule type="colorScale" priority="10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 H58">
    <cfRule type="colorScale" priority="10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:N51 N58">
    <cfRule type="colorScale" priority="10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B53 B58">
    <cfRule type="colorScale" priority="10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10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:G55 M55 C57 G57 M57">
    <cfRule type="colorScale" priority="10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:H55 H57">
    <cfRule type="colorScale" priority="10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 N57">
    <cfRule type="colorScale" priority="10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60 R59 B59:C59 M59:M60 C60:C61 R61">
    <cfRule type="colorScale" priority="10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 R62 C62 M62">
    <cfRule type="colorScale" priority="10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9:Q59">
    <cfRule type="colorScale" priority="10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Q62">
    <cfRule type="colorScale" priority="10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 R63 C63 M63">
    <cfRule type="colorScale" priority="10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:Q63">
    <cfRule type="colorScale" priority="10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 R64 C64">
    <cfRule type="colorScale" priority="10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:Q64">
    <cfRule type="colorScale" priority="10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5:Q65">
    <cfRule type="colorScale" priority="10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10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:Q66">
    <cfRule type="colorScale" priority="10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10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7:Q68">
    <cfRule type="colorScale" priority="10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:R68">
    <cfRule type="colorScale" priority="10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10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D60 D64">
    <cfRule type="colorScale" priority="10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9:H60">
    <cfRule type="colorScale" priority="10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60 N62 N64">
    <cfRule type="colorScale" priority="10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B64">
    <cfRule type="colorScale" priority="10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10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 M61">
    <cfRule type="colorScale" priority="10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0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10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">
    <cfRule type="colorScale" priority="10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10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10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">
    <cfRule type="colorScale" priority="10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10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10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10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 M65 C65">
    <cfRule type="colorScale" priority="10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">
    <cfRule type="colorScale" priority="10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0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10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10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:M67 G66:G67 B66:C66 C67">
    <cfRule type="colorScale" priority="10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D67">
    <cfRule type="colorScale" priority="10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:H67">
    <cfRule type="colorScale" priority="10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:N67">
    <cfRule type="colorScale" priority="10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">
    <cfRule type="colorScale" priority="10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 M68 G68">
    <cfRule type="colorScale" priority="10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">
    <cfRule type="colorScale" priority="10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">
    <cfRule type="colorScale" priority="10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8">
    <cfRule type="colorScale" priority="10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10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:G70 R69 B69:C69 M69:M70 C70:C71 R71">
    <cfRule type="colorScale" priority="10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 C72 G72 M72">
    <cfRule type="colorScale" priority="10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9:Q69">
    <cfRule type="colorScale" priority="10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:Q72">
    <cfRule type="colorScale" priority="10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:D70">
    <cfRule type="colorScale" priority="10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70">
    <cfRule type="colorScale" priority="10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:N70 N72">
    <cfRule type="colorScale" priority="10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B72">
    <cfRule type="colorScale" priority="10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 M71">
    <cfRule type="colorScale" priority="10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10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10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10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0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10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10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">
    <cfRule type="colorScale" priority="10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E47">
    <cfRule type="colorScale" priority="10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">
    <cfRule type="colorScale" priority="10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">
    <cfRule type="colorScale" priority="10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10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10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10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 E57">
    <cfRule type="colorScale" priority="10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:E60">
    <cfRule type="colorScale" priority="10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10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">
    <cfRule type="colorScale" priority="10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">
    <cfRule type="colorScale" priority="10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10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10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:E67">
    <cfRule type="colorScale" priority="10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">
    <cfRule type="colorScale" priority="10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:E70">
    <cfRule type="colorScale" priority="10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10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lorScale" priority="10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5:F52 F58">
    <cfRule type="colorScale" priority="10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10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F60">
    <cfRule type="colorScale" priority="10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10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10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10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10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10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:F67">
    <cfRule type="colorScale" priority="10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">
    <cfRule type="colorScale" priority="10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:F70">
    <cfRule type="colorScale" priority="10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10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10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:G48">
    <cfRule type="colorScale" priority="10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7:H48">
    <cfRule type="colorScale" priority="10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">
    <cfRule type="colorScale" priority="10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0">
    <cfRule type="colorScale" priority="10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">
    <cfRule type="colorScale" priority="10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K46">
    <cfRule type="colorScale" priority="10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">
    <cfRule type="colorScale" priority="10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">
    <cfRule type="colorScale" priority="10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">
    <cfRule type="colorScale" priority="10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">
    <cfRule type="colorScale" priority="10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0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:L46 L58 L51:L53">
    <cfRule type="colorScale" priority="10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K55 K57">
    <cfRule type="colorScale" priority="10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:L55 L57">
    <cfRule type="colorScale" priority="10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K60">
    <cfRule type="colorScale" priority="10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2">
    <cfRule type="colorScale" priority="10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">
    <cfRule type="colorScale" priority="10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">
    <cfRule type="colorScale" priority="10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9:L60">
    <cfRule type="colorScale" priority="10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">
    <cfRule type="colorScale" priority="10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">
    <cfRule type="colorScale" priority="10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2">
    <cfRule type="colorScale" priority="10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3">
    <cfRule type="colorScale" priority="10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">
    <cfRule type="colorScale" priority="10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">
    <cfRule type="colorScale" priority="10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5">
    <cfRule type="colorScale" priority="10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6:K67">
    <cfRule type="colorScale" priority="10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6:L67">
    <cfRule type="colorScale" priority="10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">
    <cfRule type="colorScale" priority="10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8">
    <cfRule type="colorScale" priority="10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:K70">
    <cfRule type="colorScale" priority="10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2">
    <cfRule type="colorScale" priority="10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9:L70">
    <cfRule type="colorScale" priority="10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1">
    <cfRule type="colorScale" priority="10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1">
    <cfRule type="colorScale" priority="10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2">
    <cfRule type="colorScale" priority="10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">
    <cfRule type="colorScale" priority="10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5:I47">
    <cfRule type="colorScale" priority="10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">
    <cfRule type="colorScale" priority="10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9">
    <cfRule type="colorScale" priority="10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0">
    <cfRule type="colorScale" priority="10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1">
    <cfRule type="colorScale" priority="10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">
    <cfRule type="colorScale" priority="10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:I55 I57">
    <cfRule type="colorScale" priority="10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:I60">
    <cfRule type="colorScale" priority="10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">
    <cfRule type="colorScale" priority="10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">
    <cfRule type="colorScale" priority="10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">
    <cfRule type="colorScale" priority="10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">
    <cfRule type="colorScale" priority="10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">
    <cfRule type="colorScale" priority="10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6:I67">
    <cfRule type="colorScale" priority="10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8">
    <cfRule type="colorScale" priority="10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:I70">
    <cfRule type="colorScale" priority="10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2">
    <cfRule type="colorScale" priority="10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1">
    <cfRule type="colorScale" priority="10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5:J52 J58">
    <cfRule type="colorScale" priority="10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:J55 J57">
    <cfRule type="colorScale" priority="10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60">
    <cfRule type="colorScale" priority="10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">
    <cfRule type="colorScale" priority="10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2">
    <cfRule type="colorScale" priority="10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3">
    <cfRule type="colorScale" priority="10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4">
    <cfRule type="colorScale" priority="10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5">
    <cfRule type="colorScale" priority="10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6:J67">
    <cfRule type="colorScale" priority="10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8">
    <cfRule type="colorScale" priority="10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9:J70">
    <cfRule type="colorScale" priority="10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1">
    <cfRule type="colorScale" priority="10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2">
    <cfRule type="colorScale" priority="10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K48">
    <cfRule type="colorScale" priority="10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:L48">
    <cfRule type="colorScale" priority="10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">
    <cfRule type="colorScale" priority="10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0">
    <cfRule type="colorScale" priority="10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1">
    <cfRule type="colorScale" priority="10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">
    <cfRule type="colorScale" priority="10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0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0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0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0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0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0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0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0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0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0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0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0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">
    <cfRule type="colorScale" priority="10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0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0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10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10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">
    <cfRule type="colorScale" priority="10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10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">
    <cfRule type="colorScale" priority="10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10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10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">
    <cfRule type="colorScale" priority="10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10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">
    <cfRule type="colorScale" priority="10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">
    <cfRule type="colorScale" priority="10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">
    <cfRule type="colorScale" priority="10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10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10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10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10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10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10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">
    <cfRule type="colorScale" priority="10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10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">
    <cfRule type="colorScale" priority="10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 C75 G75 M75">
    <cfRule type="colorScale" priority="10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5:Q75">
    <cfRule type="colorScale" priority="10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10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">
    <cfRule type="colorScale" priority="10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9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9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">
    <cfRule type="colorScale" priority="9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9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">
    <cfRule type="colorScale" priority="9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5">
    <cfRule type="colorScale" priority="9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5">
    <cfRule type="colorScale" priority="9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5">
    <cfRule type="colorScale" priority="9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 R78 G78 M78">
    <cfRule type="colorScale" priority="9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8:Q78">
    <cfRule type="colorScale" priority="9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9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">
    <cfRule type="colorScale" priority="9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8">
    <cfRule type="colorScale" priority="9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">
    <cfRule type="colorScale" priority="9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">
    <cfRule type="colorScale" priority="9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">
    <cfRule type="colorScale" priority="9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8">
    <cfRule type="colorScale" priority="9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8">
    <cfRule type="colorScale" priority="9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8">
    <cfRule type="colorScale" priority="9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8">
    <cfRule type="colorScale" priority="9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 P79 G79 M79">
    <cfRule type="colorScale" priority="9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9">
    <cfRule type="colorScale" priority="9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9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">
    <cfRule type="colorScale" priority="9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9">
    <cfRule type="colorScale" priority="9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">
    <cfRule type="colorScale" priority="9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">
    <cfRule type="colorScale" priority="9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9">
    <cfRule type="colorScale" priority="9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9">
    <cfRule type="colorScale" priority="9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9">
    <cfRule type="colorScale" priority="9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9">
    <cfRule type="colorScale" priority="9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9">
    <cfRule type="colorScale" priority="9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 R80 G80 M80">
    <cfRule type="colorScale" priority="9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0:Q80">
    <cfRule type="colorScale" priority="9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9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">
    <cfRule type="colorScale" priority="9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0">
    <cfRule type="colorScale" priority="9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0">
    <cfRule type="colorScale" priority="9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">
    <cfRule type="colorScale" priority="9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0">
    <cfRule type="colorScale" priority="9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">
    <cfRule type="colorScale" priority="9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0">
    <cfRule type="colorScale" priority="9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0">
    <cfRule type="colorScale" priority="9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0">
    <cfRule type="colorScale" priority="9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 C81 G81 M81">
    <cfRule type="colorScale" priority="9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1:Q81">
    <cfRule type="colorScale" priority="9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9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">
    <cfRule type="colorScale" priority="9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1">
    <cfRule type="colorScale" priority="9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1">
    <cfRule type="colorScale" priority="9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">
    <cfRule type="colorScale" priority="9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1">
    <cfRule type="colorScale" priority="9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">
    <cfRule type="colorScale" priority="9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1">
    <cfRule type="colorScale" priority="9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1">
    <cfRule type="colorScale" priority="9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1">
    <cfRule type="colorScale" priority="9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 C84 G84 M84">
    <cfRule type="colorScale" priority="9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:Q84">
    <cfRule type="colorScale" priority="9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9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9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9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9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9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9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4">
    <cfRule type="colorScale" priority="9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4">
    <cfRule type="colorScale" priority="9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4">
    <cfRule type="colorScale" priority="9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4">
    <cfRule type="colorScale" priority="9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 C85 G85 M85">
    <cfRule type="colorScale" priority="9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9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9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">
    <cfRule type="colorScale" priority="9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">
    <cfRule type="colorScale" priority="9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9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">
    <cfRule type="colorScale" priority="9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9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5">
    <cfRule type="colorScale" priority="9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5">
    <cfRule type="colorScale" priority="9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5">
    <cfRule type="colorScale" priority="9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5">
    <cfRule type="colorScale" priority="9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 R86 G86 M86">
    <cfRule type="colorScale" priority="9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:Q86">
    <cfRule type="colorScale" priority="9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9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9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9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">
    <cfRule type="colorScale" priority="9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9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6">
    <cfRule type="colorScale" priority="9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6">
    <cfRule type="colorScale" priority="9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6">
    <cfRule type="colorScale" priority="9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6">
    <cfRule type="colorScale" priority="9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 R87 G87 M87">
    <cfRule type="colorScale" priority="9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Q87">
    <cfRule type="colorScale" priority="9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9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9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9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9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9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7">
    <cfRule type="colorScale" priority="9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7">
    <cfRule type="colorScale" priority="9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7">
    <cfRule type="colorScale" priority="9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7">
    <cfRule type="colorScale" priority="9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B87">
    <cfRule type="colorScale" priority="9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0 C90">
    <cfRule type="colorScale" priority="9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R90 U90">
    <cfRule type="colorScale" priority="9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">
    <cfRule type="colorScale" priority="9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">
    <cfRule type="colorScale" priority="9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">
    <cfRule type="colorScale" priority="9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R96">
    <cfRule type="colorScale" priority="9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R98">
    <cfRule type="colorScale" priority="9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1">
    <cfRule type="colorScale" priority="9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R91">
    <cfRule type="colorScale" priority="9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">
    <cfRule type="colorScale" priority="9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R92">
    <cfRule type="colorScale" priority="9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">
    <cfRule type="colorScale" priority="9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0">
    <cfRule type="colorScale" priority="9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1">
    <cfRule type="colorScale" priority="9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">
    <cfRule type="colorScale" priority="9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9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">
    <cfRule type="colorScale" priority="9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0">
    <cfRule type="colorScale" priority="9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1">
    <cfRule type="colorScale" priority="9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">
    <cfRule type="colorScale" priority="9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0">
    <cfRule type="colorScale" priority="9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1">
    <cfRule type="colorScale" priority="9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9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9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2">
    <cfRule type="colorScale" priority="9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0">
    <cfRule type="colorScale" priority="9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">
    <cfRule type="colorScale" priority="9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2">
    <cfRule type="colorScale" priority="9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0">
    <cfRule type="colorScale" priority="9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1">
    <cfRule type="colorScale" priority="9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9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9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2">
    <cfRule type="colorScale" priority="9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0">
    <cfRule type="colorScale" priority="9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1">
    <cfRule type="colorScale" priority="9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2">
    <cfRule type="colorScale" priority="9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0">
    <cfRule type="colorScale" priority="9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1">
    <cfRule type="colorScale" priority="9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6">
    <cfRule type="colorScale" priority="9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8">
    <cfRule type="colorScale" priority="9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2">
    <cfRule type="colorScale" priority="9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0">
    <cfRule type="colorScale" priority="9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">
    <cfRule type="colorScale" priority="9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0">
    <cfRule type="colorScale" priority="9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1">
    <cfRule type="colorScale" priority="9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6">
    <cfRule type="colorScale" priority="9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8">
    <cfRule type="colorScale" priority="9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">
    <cfRule type="colorScale" priority="9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9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">
    <cfRule type="colorScale" priority="9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9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9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">
    <cfRule type="colorScale" priority="9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9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9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9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92">
    <cfRule type="colorScale" priority="1041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4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90:D92 D96 D98">
    <cfRule type="colorScale" priority="1042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042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4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90:E92">
    <cfRule type="colorScale" priority="1043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4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90:F92 F96 F98">
    <cfRule type="colorScale" priority="1043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043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4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90:G92">
    <cfRule type="colorScale" priority="1044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4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90:H92 H96 H98">
    <cfRule type="colorScale" priority="1044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044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4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90:I92">
    <cfRule type="colorScale" priority="1045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4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90:J92 J96 J98">
    <cfRule type="colorScale" priority="1045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046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4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90:K91">
    <cfRule type="colorScale" priority="1046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4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90:L92 L96 L98">
    <cfRule type="colorScale" priority="1047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047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4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90:M92">
    <cfRule type="colorScale" priority="1047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4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90:N92 N96 N98">
    <cfRule type="colorScale" priority="1048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048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4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97:R97">
    <cfRule type="colorScale" priority="9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9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9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9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7">
    <cfRule type="colorScale" priority="9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7">
    <cfRule type="colorScale" priority="9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9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969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70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7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97">
    <cfRule type="colorScale" priority="970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70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7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97">
    <cfRule type="colorScale" priority="970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71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7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97">
    <cfRule type="colorScale" priority="971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71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7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97">
    <cfRule type="colorScale" priority="971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72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7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97">
    <cfRule type="colorScale" priority="972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72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7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3">
    <cfRule type="colorScale" priority="9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R93">
    <cfRule type="colorScale" priority="9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:R95">
    <cfRule type="colorScale" priority="9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9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9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9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9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9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9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9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9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3">
    <cfRule type="colorScale" priority="9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3">
    <cfRule type="colorScale" priority="9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5">
    <cfRule type="colorScale" priority="9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3">
    <cfRule type="colorScale" priority="9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5">
    <cfRule type="colorScale" priority="9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">
    <cfRule type="colorScale" priority="9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9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3">
    <cfRule type="colorScale" priority="965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6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93 D95">
    <cfRule type="colorScale" priority="965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65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6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93">
    <cfRule type="colorScale" priority="965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6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93 F95">
    <cfRule type="colorScale" priority="966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66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6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93">
    <cfRule type="colorScale" priority="966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6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93 H95">
    <cfRule type="colorScale" priority="966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66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6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93">
    <cfRule type="colorScale" priority="966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6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93 J95">
    <cfRule type="colorScale" priority="967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67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6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93 L95">
    <cfRule type="colorScale" priority="967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67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6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93 N95">
    <cfRule type="colorScale" priority="968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68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6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94">
    <cfRule type="colorScale" priority="9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R94">
    <cfRule type="colorScale" priority="9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9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9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9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4">
    <cfRule type="colorScale" priority="9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4">
    <cfRule type="colorScale" priority="9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9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959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59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6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94">
    <cfRule type="colorScale" priority="960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60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6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94">
    <cfRule type="colorScale" priority="960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60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6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94">
    <cfRule type="colorScale" priority="961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61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6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94">
    <cfRule type="colorScale" priority="961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61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6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94">
    <cfRule type="colorScale" priority="962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62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6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02:R102">
    <cfRule type="colorScale" priority="9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:R104">
    <cfRule type="colorScale" priority="9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2">
    <cfRule type="colorScale" priority="9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9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2">
    <cfRule type="colorScale" priority="9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9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2">
    <cfRule type="colorScale" priority="9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9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2">
    <cfRule type="colorScale" priority="9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">
    <cfRule type="colorScale" priority="9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2">
    <cfRule type="colorScale" priority="9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4">
    <cfRule type="colorScale" priority="9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9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9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2 D104">
    <cfRule type="colorScale" priority="955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55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5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02 F104">
    <cfRule type="colorScale" priority="955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56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5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02 H104">
    <cfRule type="colorScale" priority="956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56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5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02 J104">
    <cfRule type="colorScale" priority="956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57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5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02 L104">
    <cfRule type="colorScale" priority="957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57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5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02 N104">
    <cfRule type="colorScale" priority="957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58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5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03:R103">
    <cfRule type="colorScale" priority="9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">
    <cfRule type="colorScale" priority="9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3">
    <cfRule type="colorScale" priority="9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3">
    <cfRule type="colorScale" priority="9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3">
    <cfRule type="colorScale" priority="9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3">
    <cfRule type="colorScale" priority="9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9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">
    <cfRule type="colorScale" priority="949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49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4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03">
    <cfRule type="colorScale" priority="950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50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5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03">
    <cfRule type="colorScale" priority="950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50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5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03">
    <cfRule type="colorScale" priority="951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51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5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03">
    <cfRule type="colorScale" priority="951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51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5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03">
    <cfRule type="colorScale" priority="952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52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5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99:R99">
    <cfRule type="colorScale" priority="9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R101">
    <cfRule type="colorScale" priority="9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9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1">
    <cfRule type="colorScale" priority="9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9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1">
    <cfRule type="colorScale" priority="9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9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1">
    <cfRule type="colorScale" priority="9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9">
    <cfRule type="colorScale" priority="9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1">
    <cfRule type="colorScale" priority="9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9">
    <cfRule type="colorScale" priority="9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1">
    <cfRule type="colorScale" priority="9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9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9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 D101">
    <cfRule type="colorScale" priority="945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45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4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01 F99">
    <cfRule type="colorScale" priority="945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45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4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99 H101">
    <cfRule type="colorScale" priority="946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46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4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01 J99">
    <cfRule type="colorScale" priority="946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46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4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01 L99">
    <cfRule type="colorScale" priority="947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47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4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99 N101">
    <cfRule type="colorScale" priority="947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47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4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00:R100">
    <cfRule type="colorScale" priority="9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0">
    <cfRule type="colorScale" priority="9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0">
    <cfRule type="colorScale" priority="9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">
    <cfRule type="colorScale" priority="9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0">
    <cfRule type="colorScale" priority="9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0">
    <cfRule type="colorScale" priority="9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9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0">
    <cfRule type="colorScale" priority="939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39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3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00">
    <cfRule type="colorScale" priority="940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40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4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00">
    <cfRule type="colorScale" priority="940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40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4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00">
    <cfRule type="colorScale" priority="941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41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4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00">
    <cfRule type="colorScale" priority="941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41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4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00">
    <cfRule type="colorScale" priority="942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42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4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08:R108">
    <cfRule type="colorScale" priority="9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0:R110">
    <cfRule type="colorScale" priority="9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9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9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9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9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9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9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8">
    <cfRule type="colorScale" priority="9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0">
    <cfRule type="colorScale" priority="9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8">
    <cfRule type="colorScale" priority="9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0">
    <cfRule type="colorScale" priority="9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9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9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 D110">
    <cfRule type="colorScale" priority="935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35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3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10 F108">
    <cfRule type="colorScale" priority="935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35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3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08 H110">
    <cfRule type="colorScale" priority="936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36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3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10 J108">
    <cfRule type="colorScale" priority="936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36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3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10 L108">
    <cfRule type="colorScale" priority="937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37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3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08 N110">
    <cfRule type="colorScale" priority="937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37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3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09:R109">
    <cfRule type="colorScale" priority="9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9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9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9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9">
    <cfRule type="colorScale" priority="9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9">
    <cfRule type="colorScale" priority="9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9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929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29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2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09">
    <cfRule type="colorScale" priority="930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30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3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09">
    <cfRule type="colorScale" priority="930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30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3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09">
    <cfRule type="colorScale" priority="931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31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3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09">
    <cfRule type="colorScale" priority="931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31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3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09">
    <cfRule type="colorScale" priority="932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32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3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05">
    <cfRule type="colorScale" priority="9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:R105">
    <cfRule type="colorScale" priority="9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:R107">
    <cfRule type="colorScale" priority="9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9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">
    <cfRule type="colorScale" priority="9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9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9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9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9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5">
    <cfRule type="colorScale" priority="9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7">
    <cfRule type="colorScale" priority="9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5">
    <cfRule type="colorScale" priority="9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7">
    <cfRule type="colorScale" priority="9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9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9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 D105">
    <cfRule type="colorScale" priority="925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25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2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07 F105">
    <cfRule type="colorScale" priority="925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25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2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07 H105">
    <cfRule type="colorScale" priority="926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26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2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05 J107">
    <cfRule type="colorScale" priority="926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26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2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05 L107">
    <cfRule type="colorScale" priority="927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27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2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05 N107">
    <cfRule type="colorScale" priority="927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27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2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06:R106">
    <cfRule type="colorScale" priority="9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9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9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9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6">
    <cfRule type="colorScale" priority="9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6">
    <cfRule type="colorScale" priority="9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9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919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19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1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06">
    <cfRule type="colorScale" priority="919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20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2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06">
    <cfRule type="colorScale" priority="920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20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2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06">
    <cfRule type="colorScale" priority="920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21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2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06">
    <cfRule type="colorScale" priority="921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21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2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06">
    <cfRule type="colorScale" priority="921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22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2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9">
    <cfRule type="colorScale" priority="871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71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7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29">
    <cfRule type="colorScale" priority="871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71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7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29">
    <cfRule type="colorScale" priority="872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72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7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35">
    <cfRule type="colorScale" priority="850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50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5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5">
    <cfRule type="colorScale" priority="851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51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5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5">
    <cfRule type="colorScale" priority="851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51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5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35">
    <cfRule type="colorScale" priority="852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52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5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35">
    <cfRule type="colorScale" priority="852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52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5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2">
    <cfRule type="colorScale" priority="841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42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4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32">
    <cfRule type="colorScale" priority="842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42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4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32">
    <cfRule type="colorScale" priority="842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43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4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34">
    <cfRule type="colorScale" priority="843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43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4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38">
    <cfRule type="colorScale" priority="823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23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2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38">
    <cfRule type="colorScale" priority="823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23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2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90">
    <cfRule type="colorScale" priority="8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1">
    <cfRule type="colorScale" priority="8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">
    <cfRule type="colorScale" priority="8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0:E92">
    <cfRule type="colorScale" priority="809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0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93">
    <cfRule type="colorScale" priority="8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808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0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90">
    <cfRule type="colorScale" priority="8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">
    <cfRule type="colorScale" priority="8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2">
    <cfRule type="colorScale" priority="8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0:G92">
    <cfRule type="colorScale" priority="807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0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93">
    <cfRule type="colorScale" priority="8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807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0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90">
    <cfRule type="colorScale" priority="8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1">
    <cfRule type="colorScale" priority="8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2">
    <cfRule type="colorScale" priority="8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0:I92">
    <cfRule type="colorScale" priority="806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0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93">
    <cfRule type="colorScale" priority="8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3">
    <cfRule type="colorScale" priority="805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0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90">
    <cfRule type="colorScale" priority="8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">
    <cfRule type="colorScale" priority="8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2">
    <cfRule type="colorScale" priority="8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0:K92">
    <cfRule type="colorScale" priority="804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0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93">
    <cfRule type="colorScale" priority="8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3">
    <cfRule type="colorScale" priority="803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0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90">
    <cfRule type="colorScale" priority="8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8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8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2">
    <cfRule type="colorScale" priority="802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0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93">
    <cfRule type="colorScale" priority="8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">
    <cfRule type="colorScale" priority="802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0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90">
    <cfRule type="colorScale" priority="7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1">
    <cfRule type="colorScale" priority="7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7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7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2">
    <cfRule type="colorScale" priority="7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0:F92 F96 F98">
    <cfRule type="colorScale" priority="799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99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9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97">
    <cfRule type="colorScale" priority="7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798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98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9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93">
    <cfRule type="colorScale" priority="7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7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 F95">
    <cfRule type="colorScale" priority="798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98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9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94">
    <cfRule type="colorScale" priority="7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797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97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9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02">
    <cfRule type="colorScale" priority="7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7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2 F104">
    <cfRule type="colorScale" priority="797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97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9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03">
    <cfRule type="colorScale" priority="7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3">
    <cfRule type="colorScale" priority="796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96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9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99">
    <cfRule type="colorScale" priority="7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1">
    <cfRule type="colorScale" priority="7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1 F99">
    <cfRule type="colorScale" priority="796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96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9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00">
    <cfRule type="colorScale" priority="7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0">
    <cfRule type="colorScale" priority="795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96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9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08">
    <cfRule type="colorScale" priority="7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7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 F110">
    <cfRule type="colorScale" priority="795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95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9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09">
    <cfRule type="colorScale" priority="7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795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95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9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05">
    <cfRule type="colorScale" priority="7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7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 F105">
    <cfRule type="colorScale" priority="794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94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9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06">
    <cfRule type="colorScale" priority="7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794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94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9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90">
    <cfRule type="colorScale" priority="7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1">
    <cfRule type="colorScale" priority="7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7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7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2">
    <cfRule type="colorScale" priority="7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0:H92 H96 H98">
    <cfRule type="colorScale" priority="784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84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8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97">
    <cfRule type="colorScale" priority="7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783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83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8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93">
    <cfRule type="colorScale" priority="7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7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 H95">
    <cfRule type="colorScale" priority="783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83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8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94">
    <cfRule type="colorScale" priority="7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782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82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8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02">
    <cfRule type="colorScale" priority="7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7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 H102">
    <cfRule type="colorScale" priority="782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82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8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03">
    <cfRule type="colorScale" priority="7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3">
    <cfRule type="colorScale" priority="781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81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8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99">
    <cfRule type="colorScale" priority="7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1">
    <cfRule type="colorScale" priority="7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 H101">
    <cfRule type="colorScale" priority="781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81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8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00">
    <cfRule type="colorScale" priority="7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">
    <cfRule type="colorScale" priority="780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80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8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08">
    <cfRule type="colorScale" priority="7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7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 H110">
    <cfRule type="colorScale" priority="780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80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8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09">
    <cfRule type="colorScale" priority="7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779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80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8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05">
    <cfRule type="colorScale" priority="7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7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 H105">
    <cfRule type="colorScale" priority="779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79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7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06">
    <cfRule type="colorScale" priority="7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779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79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7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90">
    <cfRule type="colorScale" priority="7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1">
    <cfRule type="colorScale" priority="7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6">
    <cfRule type="colorScale" priority="7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8">
    <cfRule type="colorScale" priority="7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2">
    <cfRule type="colorScale" priority="7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0:J92 J96 J98">
    <cfRule type="colorScale" priority="769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69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6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97">
    <cfRule type="colorScale" priority="7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7">
    <cfRule type="colorScale" priority="768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68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6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93">
    <cfRule type="colorScale" priority="7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5">
    <cfRule type="colorScale" priority="7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3 J95">
    <cfRule type="colorScale" priority="768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68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6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94">
    <cfRule type="colorScale" priority="7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4">
    <cfRule type="colorScale" priority="767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67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6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02">
    <cfRule type="colorScale" priority="7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">
    <cfRule type="colorScale" priority="7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2 J104">
    <cfRule type="colorScale" priority="767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67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6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03">
    <cfRule type="colorScale" priority="7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3">
    <cfRule type="colorScale" priority="766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66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6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99">
    <cfRule type="colorScale" priority="7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1">
    <cfRule type="colorScale" priority="7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9 J101">
    <cfRule type="colorScale" priority="766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66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6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00">
    <cfRule type="colorScale" priority="7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0">
    <cfRule type="colorScale" priority="765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65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6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08">
    <cfRule type="colorScale" priority="7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0">
    <cfRule type="colorScale" priority="7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0 J108">
    <cfRule type="colorScale" priority="765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65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6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09">
    <cfRule type="colorScale" priority="7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9">
    <cfRule type="colorScale" priority="764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64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6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05">
    <cfRule type="colorScale" priority="7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7">
    <cfRule type="colorScale" priority="7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5 J107">
    <cfRule type="colorScale" priority="764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64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6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06">
    <cfRule type="colorScale" priority="7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6">
    <cfRule type="colorScale" priority="763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64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6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34">
    <cfRule type="colorScale" priority="756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57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5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90">
    <cfRule type="colorScale" priority="7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1">
    <cfRule type="colorScale" priority="7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6">
    <cfRule type="colorScale" priority="7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8">
    <cfRule type="colorScale" priority="7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">
    <cfRule type="colorScale" priority="7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0:L92 L96 L98">
    <cfRule type="colorScale" priority="754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54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5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97">
    <cfRule type="colorScale" priority="7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7">
    <cfRule type="colorScale" priority="753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53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5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93">
    <cfRule type="colorScale" priority="7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5">
    <cfRule type="colorScale" priority="7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3 L95">
    <cfRule type="colorScale" priority="752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53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5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94">
    <cfRule type="colorScale" priority="7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4">
    <cfRule type="colorScale" priority="752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52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5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02">
    <cfRule type="colorScale" priority="7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4">
    <cfRule type="colorScale" priority="7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2 L104">
    <cfRule type="colorScale" priority="752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52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5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03">
    <cfRule type="colorScale" priority="7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3">
    <cfRule type="colorScale" priority="751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51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5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99">
    <cfRule type="colorScale" priority="7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1">
    <cfRule type="colorScale" priority="7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1 L99">
    <cfRule type="colorScale" priority="751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51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5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00">
    <cfRule type="colorScale" priority="7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0">
    <cfRule type="colorScale" priority="750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50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5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08">
    <cfRule type="colorScale" priority="7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0">
    <cfRule type="colorScale" priority="7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0 L108">
    <cfRule type="colorScale" priority="750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50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5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09">
    <cfRule type="colorScale" priority="7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9">
    <cfRule type="colorScale" priority="749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49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4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05">
    <cfRule type="colorScale" priority="7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7">
    <cfRule type="colorScale" priority="7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5 L107">
    <cfRule type="colorScale" priority="749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49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4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06">
    <cfRule type="colorScale" priority="7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6">
    <cfRule type="colorScale" priority="748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48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4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90">
    <cfRule type="colorScale" priority="7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7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7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7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7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2 N96 N98">
    <cfRule type="colorScale" priority="739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39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3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97">
    <cfRule type="colorScale" priority="7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738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38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3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93">
    <cfRule type="colorScale" priority="7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7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 N93">
    <cfRule type="colorScale" priority="737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37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3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94">
    <cfRule type="colorScale" priority="7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737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37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3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02">
    <cfRule type="colorScale" priority="7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7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 N104">
    <cfRule type="colorScale" priority="736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37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3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03">
    <cfRule type="colorScale" priority="7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736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36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3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99">
    <cfRule type="colorScale" priority="7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7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 N101">
    <cfRule type="colorScale" priority="736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36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3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00">
    <cfRule type="colorScale" priority="7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735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35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3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08">
    <cfRule type="colorScale" priority="7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7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 N110">
    <cfRule type="colorScale" priority="735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35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3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09">
    <cfRule type="colorScale" priority="7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734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34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3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05">
    <cfRule type="colorScale" priority="7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7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 N105">
    <cfRule type="colorScale" priority="734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34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3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06">
    <cfRule type="colorScale" priority="7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733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33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3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93">
    <cfRule type="colorScale" priority="7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2">
    <cfRule type="colorScale" priority="7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">
    <cfRule type="colorScale" priority="7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7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7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2">
    <cfRule type="colorScale" priority="718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1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93">
    <cfRule type="colorScale" priority="7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">
    <cfRule type="colorScale" priority="717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1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95:S104">
    <cfRule type="colorScale" priority="7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6">
    <cfRule type="colorScale" priority="7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7">
    <cfRule type="colorScale" priority="7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8">
    <cfRule type="colorScale" priority="7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9">
    <cfRule type="colorScale" priority="7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0">
    <cfRule type="colorScale" priority="7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0">
    <cfRule type="colorScale" priority="7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1">
    <cfRule type="colorScale" priority="7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2">
    <cfRule type="colorScale" priority="7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0:W92">
    <cfRule type="colorScale" priority="716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1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93">
    <cfRule type="colorScale" priority="7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3">
    <cfRule type="colorScale" priority="715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1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90">
    <cfRule type="colorScale" priority="7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1">
    <cfRule type="colorScale" priority="7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2">
    <cfRule type="colorScale" priority="7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0:W92">
    <cfRule type="colorScale" priority="714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1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93">
    <cfRule type="colorScale" priority="7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3">
    <cfRule type="colorScale" priority="714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1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90">
    <cfRule type="colorScale" priority="7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1">
    <cfRule type="colorScale" priority="7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4">
    <cfRule type="colorScale" priority="7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5">
    <cfRule type="colorScale" priority="7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3">
    <cfRule type="colorScale" priority="7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2">
    <cfRule type="colorScale" priority="7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5:X104">
    <cfRule type="colorScale" priority="7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6">
    <cfRule type="colorScale" priority="7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7">
    <cfRule type="colorScale" priority="7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8">
    <cfRule type="colorScale" priority="7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9">
    <cfRule type="colorScale" priority="7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0">
    <cfRule type="colorScale" priority="7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4 T114">
    <cfRule type="colorScale" priority="7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4:S114 V114">
    <cfRule type="colorScale" priority="7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7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">
    <cfRule type="colorScale" priority="7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0:S120">
    <cfRule type="colorScale" priority="7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2:S122">
    <cfRule type="colorScale" priority="7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5:S115">
    <cfRule type="colorScale" priority="7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6:S116">
    <cfRule type="colorScale" priority="7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">
    <cfRule type="colorScale" priority="7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4">
    <cfRule type="colorScale" priority="7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7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7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2">
    <cfRule type="colorScale" priority="7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7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4">
    <cfRule type="colorScale" priority="7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4">
    <cfRule type="colorScale" priority="7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7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7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2">
    <cfRule type="colorScale" priority="7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7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4">
    <cfRule type="colorScale" priority="7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7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7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">
    <cfRule type="colorScale" priority="7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7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4">
    <cfRule type="colorScale" priority="7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5">
    <cfRule type="colorScale" priority="7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6">
    <cfRule type="colorScale" priority="7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4">
    <cfRule type="colorScale" priority="7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5">
    <cfRule type="colorScale" priority="7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0">
    <cfRule type="colorScale" priority="7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2">
    <cfRule type="colorScale" priority="7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6">
    <cfRule type="colorScale" priority="7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4">
    <cfRule type="colorScale" priority="7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5">
    <cfRule type="colorScale" priority="7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4">
    <cfRule type="colorScale" priority="7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5">
    <cfRule type="colorScale" priority="7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0">
    <cfRule type="colorScale" priority="7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2">
    <cfRule type="colorScale" priority="7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6">
    <cfRule type="colorScale" priority="7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6">
    <cfRule type="colorScale" priority="6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">
    <cfRule type="colorScale" priority="7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">
    <cfRule type="colorScale" priority="7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">
    <cfRule type="colorScale" priority="7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4">
    <cfRule type="colorScale" priority="7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5">
    <cfRule type="colorScale" priority="7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0">
    <cfRule type="colorScale" priority="7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2">
    <cfRule type="colorScale" priority="7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4">
    <cfRule type="colorScale" priority="705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0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14:D116 D120 D122">
    <cfRule type="colorScale" priority="705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05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0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14">
    <cfRule type="colorScale" priority="706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0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14:F116 F120 F122">
    <cfRule type="colorScale" priority="706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06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0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14:H116 H120 H122">
    <cfRule type="colorScale" priority="706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06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0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14:I116">
    <cfRule type="colorScale" priority="707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0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14:J116 J120 J122">
    <cfRule type="colorScale" priority="707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07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0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14:K115">
    <cfRule type="colorScale" priority="707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0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14:L116 L120 L122">
    <cfRule type="colorScale" priority="707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07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0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14:M116">
    <cfRule type="colorScale" priority="708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0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14:N116 N120 N122">
    <cfRule type="colorScale" priority="708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08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0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21:S121">
    <cfRule type="colorScale" priority="6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6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6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6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1">
    <cfRule type="colorScale" priority="6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1">
    <cfRule type="colorScale" priority="6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1">
    <cfRule type="colorScale" priority="6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698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98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9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1">
    <cfRule type="colorScale" priority="698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98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9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21">
    <cfRule type="colorScale" priority="698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98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9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21">
    <cfRule type="colorScale" priority="699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99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9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21">
    <cfRule type="colorScale" priority="699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99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9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21">
    <cfRule type="colorScale" priority="699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99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9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17:S117">
    <cfRule type="colorScale" priority="6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9:S119">
    <cfRule type="colorScale" priority="6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6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6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6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6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6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6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7">
    <cfRule type="colorScale" priority="6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7">
    <cfRule type="colorScale" priority="6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9">
    <cfRule type="colorScale" priority="6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7">
    <cfRule type="colorScale" priority="6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9">
    <cfRule type="colorScale" priority="6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7">
    <cfRule type="colorScale" priority="6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">
    <cfRule type="colorScale" priority="6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 D117">
    <cfRule type="colorScale" priority="695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95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9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19 F117">
    <cfRule type="colorScale" priority="695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95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9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17 H119">
    <cfRule type="colorScale" priority="696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96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9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17">
    <cfRule type="colorScale" priority="696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9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19 J117">
    <cfRule type="colorScale" priority="696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96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9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19 L117">
    <cfRule type="colorScale" priority="696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96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9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17 N119">
    <cfRule type="colorScale" priority="697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97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9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18:S118">
    <cfRule type="colorScale" priority="6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">
    <cfRule type="colorScale" priority="6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6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6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8">
    <cfRule type="colorScale" priority="6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8">
    <cfRule type="colorScale" priority="6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">
    <cfRule type="colorScale" priority="6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">
    <cfRule type="colorScale" priority="691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91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9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18">
    <cfRule type="colorScale" priority="691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91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9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18">
    <cfRule type="colorScale" priority="691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91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9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18">
    <cfRule type="colorScale" priority="692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92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9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18">
    <cfRule type="colorScale" priority="692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92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9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18">
    <cfRule type="colorScale" priority="692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92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9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26:S126">
    <cfRule type="colorScale" priority="6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8:S128">
    <cfRule type="colorScale" priority="6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6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6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6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6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6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6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6">
    <cfRule type="colorScale" priority="6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8">
    <cfRule type="colorScale" priority="6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6">
    <cfRule type="colorScale" priority="6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8">
    <cfRule type="colorScale" priority="6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">
    <cfRule type="colorScale" priority="6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8">
    <cfRule type="colorScale" priority="6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 D128">
    <cfRule type="colorScale" priority="688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88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8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6 F128">
    <cfRule type="colorScale" priority="688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89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8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26 H128">
    <cfRule type="colorScale" priority="689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89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8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26 J128">
    <cfRule type="colorScale" priority="689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89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8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26 L128">
    <cfRule type="colorScale" priority="689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89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9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28 N126">
    <cfRule type="colorScale" priority="690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90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9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27:S127">
    <cfRule type="colorScale" priority="6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6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6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6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">
    <cfRule type="colorScale" priority="6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7">
    <cfRule type="colorScale" priority="6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7">
    <cfRule type="colorScale" priority="6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685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85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8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7">
    <cfRule type="colorScale" priority="685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85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8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27">
    <cfRule type="colorScale" priority="686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86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8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27">
    <cfRule type="colorScale" priority="686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86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8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27">
    <cfRule type="colorScale" priority="686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86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8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27">
    <cfRule type="colorScale" priority="686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87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8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23:S123">
    <cfRule type="colorScale" priority="6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5:S125">
    <cfRule type="colorScale" priority="6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3">
    <cfRule type="colorScale" priority="6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5">
    <cfRule type="colorScale" priority="6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3">
    <cfRule type="colorScale" priority="6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5">
    <cfRule type="colorScale" priority="6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3">
    <cfRule type="colorScale" priority="6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5">
    <cfRule type="colorScale" priority="6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3">
    <cfRule type="colorScale" priority="6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5">
    <cfRule type="colorScale" priority="6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3">
    <cfRule type="colorScale" priority="6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5">
    <cfRule type="colorScale" priority="6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3">
    <cfRule type="colorScale" priority="6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">
    <cfRule type="colorScale" priority="6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3 D125">
    <cfRule type="colorScale" priority="682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83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8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3 F125">
    <cfRule type="colorScale" priority="683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83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8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25 H123">
    <cfRule type="colorScale" priority="683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83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8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23 J125">
    <cfRule type="colorScale" priority="683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83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8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23 L125">
    <cfRule type="colorScale" priority="684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84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8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23 N125">
    <cfRule type="colorScale" priority="684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84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8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24:S124">
    <cfRule type="colorScale" priority="6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4">
    <cfRule type="colorScale" priority="6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4">
    <cfRule type="colorScale" priority="6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4">
    <cfRule type="colorScale" priority="6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4">
    <cfRule type="colorScale" priority="6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4">
    <cfRule type="colorScale" priority="6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4">
    <cfRule type="colorScale" priority="6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4">
    <cfRule type="colorScale" priority="679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79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7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4">
    <cfRule type="colorScale" priority="680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80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8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24">
    <cfRule type="colorScale" priority="680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80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8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24">
    <cfRule type="colorScale" priority="680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80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8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24">
    <cfRule type="colorScale" priority="680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81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8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24">
    <cfRule type="colorScale" priority="681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81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8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32:S132">
    <cfRule type="colorScale" priority="6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4:S134">
    <cfRule type="colorScale" priority="6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6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4">
    <cfRule type="colorScale" priority="6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6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4">
    <cfRule type="colorScale" priority="6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6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4">
    <cfRule type="colorScale" priority="6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2">
    <cfRule type="colorScale" priority="6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4">
    <cfRule type="colorScale" priority="6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2">
    <cfRule type="colorScale" priority="6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4">
    <cfRule type="colorScale" priority="6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2">
    <cfRule type="colorScale" priority="6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4">
    <cfRule type="colorScale" priority="6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 D134">
    <cfRule type="colorScale" priority="677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77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7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2 F134">
    <cfRule type="colorScale" priority="677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77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7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4">
    <cfRule type="colorScale" priority="677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77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7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34">
    <cfRule type="colorScale" priority="678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78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7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34">
    <cfRule type="colorScale" priority="678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78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7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32">
    <cfRule type="colorScale" priority="678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78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7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33:S133">
    <cfRule type="colorScale" priority="6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3">
    <cfRule type="colorScale" priority="6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3">
    <cfRule type="colorScale" priority="6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">
    <cfRule type="colorScale" priority="6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3">
    <cfRule type="colorScale" priority="6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3">
    <cfRule type="colorScale" priority="6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3">
    <cfRule type="colorScale" priority="6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3">
    <cfRule type="colorScale" priority="674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74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7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3">
    <cfRule type="colorScale" priority="674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74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7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3">
    <cfRule type="colorScale" priority="674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74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7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33">
    <cfRule type="colorScale" priority="674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75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7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33">
    <cfRule type="colorScale" priority="675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75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7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33">
    <cfRule type="colorScale" priority="675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75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7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29">
    <cfRule type="colorScale" priority="6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9:S129">
    <cfRule type="colorScale" priority="6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1:S131">
    <cfRule type="colorScale" priority="6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">
    <cfRule type="colorScale" priority="6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6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6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6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6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6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9">
    <cfRule type="colorScale" priority="6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1">
    <cfRule type="colorScale" priority="6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9">
    <cfRule type="colorScale" priority="6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1">
    <cfRule type="colorScale" priority="6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9">
    <cfRule type="colorScale" priority="6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">
    <cfRule type="colorScale" priority="6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 D131">
    <cfRule type="colorScale" priority="671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71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7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9 F131">
    <cfRule type="colorScale" priority="671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71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7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1 H129">
    <cfRule type="colorScale" priority="672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72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7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29 J131">
    <cfRule type="colorScale" priority="672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72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7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29 L131">
    <cfRule type="colorScale" priority="672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72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7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29 N131">
    <cfRule type="colorScale" priority="673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73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7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30:S130">
    <cfRule type="colorScale" priority="6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6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6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6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0">
    <cfRule type="colorScale" priority="6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0">
    <cfRule type="colorScale" priority="6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0">
    <cfRule type="colorScale" priority="6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668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68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6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0">
    <cfRule type="colorScale" priority="668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68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6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0">
    <cfRule type="colorScale" priority="668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68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6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30">
    <cfRule type="colorScale" priority="669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69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6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30">
    <cfRule type="colorScale" priority="669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69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6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30">
    <cfRule type="colorScale" priority="669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69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6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38:S138">
    <cfRule type="colorScale" priority="6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0">
    <cfRule type="colorScale" priority="6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0:S140">
    <cfRule type="colorScale" priority="6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6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6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6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6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6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6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8">
    <cfRule type="colorScale" priority="6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0">
    <cfRule type="colorScale" priority="6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8">
    <cfRule type="colorScale" priority="6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0">
    <cfRule type="colorScale" priority="6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8">
    <cfRule type="colorScale" priority="6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0">
    <cfRule type="colorScale" priority="6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 D140">
    <cfRule type="colorScale" priority="665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65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6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8 F140">
    <cfRule type="colorScale" priority="666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66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6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8 H140">
    <cfRule type="colorScale" priority="666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66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6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38 J140">
    <cfRule type="colorScale" priority="666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66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6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40">
    <cfRule type="colorScale" priority="666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67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6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40">
    <cfRule type="colorScale" priority="667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67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6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39:S139">
    <cfRule type="colorScale" priority="6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6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6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6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9">
    <cfRule type="colorScale" priority="6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9">
    <cfRule type="colorScale" priority="6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9">
    <cfRule type="colorScale" priority="6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662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62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6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9">
    <cfRule type="colorScale" priority="662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62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6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9">
    <cfRule type="colorScale" priority="663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63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6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39">
    <cfRule type="colorScale" priority="663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63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6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39">
    <cfRule type="colorScale" priority="663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63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6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39">
    <cfRule type="colorScale" priority="663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64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6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35:S135">
    <cfRule type="colorScale" priority="6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7:S137">
    <cfRule type="colorScale" priority="6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5">
    <cfRule type="colorScale" priority="6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6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5">
    <cfRule type="colorScale" priority="6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6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5">
    <cfRule type="colorScale" priority="6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6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5">
    <cfRule type="colorScale" priority="6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7">
    <cfRule type="colorScale" priority="6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5">
    <cfRule type="colorScale" priority="6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7">
    <cfRule type="colorScale" priority="6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">
    <cfRule type="colorScale" priority="6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7">
    <cfRule type="colorScale" priority="6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659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60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6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7">
    <cfRule type="colorScale" priority="660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60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6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7">
    <cfRule type="colorScale" priority="660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60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6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37 J135">
    <cfRule type="colorScale" priority="660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60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6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37">
    <cfRule type="colorScale" priority="661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61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6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35 N137">
    <cfRule type="colorScale" priority="661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61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6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36:S136">
    <cfRule type="colorScale" priority="6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6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6">
    <cfRule type="colorScale" priority="6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6">
    <cfRule type="colorScale" priority="6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">
    <cfRule type="colorScale" priority="6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6">
    <cfRule type="colorScale" priority="6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6">
    <cfRule type="colorScale" priority="6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656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56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5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6">
    <cfRule type="colorScale" priority="657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57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5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6">
    <cfRule type="colorScale" priority="657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57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5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36">
    <cfRule type="colorScale" priority="657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57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5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36">
    <cfRule type="colorScale" priority="657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58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5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36">
    <cfRule type="colorScale" priority="658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58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5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17:B140">
    <cfRule type="colorScale" priority="6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1">
    <cfRule type="colorScale" priority="6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1:S141">
    <cfRule type="colorScale" priority="6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7">
    <cfRule type="colorScale" priority="6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7:S147">
    <cfRule type="colorScale" priority="6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9">
    <cfRule type="colorScale" priority="6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9:S149">
    <cfRule type="colorScale" priority="6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2">
    <cfRule type="colorScale" priority="6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2:S142">
    <cfRule type="colorScale" priority="6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3">
    <cfRule type="colorScale" priority="6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3:S143">
    <cfRule type="colorScale" priority="6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6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6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6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6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6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6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6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">
    <cfRule type="colorScale" priority="6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6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6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6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6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7">
    <cfRule type="colorScale" priority="6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6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6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1">
    <cfRule type="colorScale" priority="6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2">
    <cfRule type="colorScale" priority="6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7">
    <cfRule type="colorScale" priority="6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9">
    <cfRule type="colorScale" priority="6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3">
    <cfRule type="colorScale" priority="6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1">
    <cfRule type="colorScale" priority="6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2">
    <cfRule type="colorScale" priority="6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7">
    <cfRule type="colorScale" priority="6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9">
    <cfRule type="colorScale" priority="6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3">
    <cfRule type="colorScale" priority="6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3">
    <cfRule type="colorScale" priority="6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1">
    <cfRule type="colorScale" priority="6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2">
    <cfRule type="colorScale" priority="6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7">
    <cfRule type="colorScale" priority="6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9">
    <cfRule type="colorScale" priority="6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:D143 D147 D149">
    <cfRule type="colorScale" priority="654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54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5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41:F143 F147 F149">
    <cfRule type="colorScale" priority="654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54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5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41:H143 H147 H149">
    <cfRule type="colorScale" priority="654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54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5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41:J143 J147 J149">
    <cfRule type="colorScale" priority="655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55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5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41:L143 L147 L149">
    <cfRule type="colorScale" priority="655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55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5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41:N143 N147 N149">
    <cfRule type="colorScale" priority="655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55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5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48">
    <cfRule type="colorScale" priority="6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8:S148">
    <cfRule type="colorScale" priority="6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6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6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6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8">
    <cfRule type="colorScale" priority="6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8">
    <cfRule type="colorScale" priority="6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8">
    <cfRule type="colorScale" priority="6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648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48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4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48">
    <cfRule type="colorScale" priority="648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48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4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48">
    <cfRule type="colorScale" priority="648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49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4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48">
    <cfRule type="colorScale" priority="649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49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4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48">
    <cfRule type="colorScale" priority="649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49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4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48">
    <cfRule type="colorScale" priority="649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49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5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44">
    <cfRule type="colorScale" priority="6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4:S144">
    <cfRule type="colorScale" priority="6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6">
    <cfRule type="colorScale" priority="6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6:S146">
    <cfRule type="colorScale" priority="6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4">
    <cfRule type="colorScale" priority="6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6">
    <cfRule type="colorScale" priority="6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4">
    <cfRule type="colorScale" priority="6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6">
    <cfRule type="colorScale" priority="6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">
    <cfRule type="colorScale" priority="6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6">
    <cfRule type="colorScale" priority="6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4">
    <cfRule type="colorScale" priority="6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6">
    <cfRule type="colorScale" priority="6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4">
    <cfRule type="colorScale" priority="6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6">
    <cfRule type="colorScale" priority="6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4">
    <cfRule type="colorScale" priority="6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6">
    <cfRule type="colorScale" priority="6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6 D144">
    <cfRule type="colorScale" priority="645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45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4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46 F144">
    <cfRule type="colorScale" priority="646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46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4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44 H146">
    <cfRule type="colorScale" priority="646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46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4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44 J146">
    <cfRule type="colorScale" priority="646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46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4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44 L146">
    <cfRule type="colorScale" priority="646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47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4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44 N146">
    <cfRule type="colorScale" priority="647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47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4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45">
    <cfRule type="colorScale" priority="6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5:S145">
    <cfRule type="colorScale" priority="6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5">
    <cfRule type="colorScale" priority="6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5">
    <cfRule type="colorScale" priority="6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5">
    <cfRule type="colorScale" priority="6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5">
    <cfRule type="colorScale" priority="6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5">
    <cfRule type="colorScale" priority="6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5">
    <cfRule type="colorScale" priority="6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5">
    <cfRule type="colorScale" priority="642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42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4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45">
    <cfRule type="colorScale" priority="642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42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4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45">
    <cfRule type="colorScale" priority="642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43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4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45">
    <cfRule type="colorScale" priority="643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43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4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45">
    <cfRule type="colorScale" priority="643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43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4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45">
    <cfRule type="colorScale" priority="643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43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4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53">
    <cfRule type="colorScale" priority="6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3:S153">
    <cfRule type="colorScale" priority="6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5">
    <cfRule type="colorScale" priority="6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5:S155">
    <cfRule type="colorScale" priority="6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6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5">
    <cfRule type="colorScale" priority="6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6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5">
    <cfRule type="colorScale" priority="6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6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">
    <cfRule type="colorScale" priority="6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3">
    <cfRule type="colorScale" priority="6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5">
    <cfRule type="colorScale" priority="6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3">
    <cfRule type="colorScale" priority="6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5">
    <cfRule type="colorScale" priority="6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3">
    <cfRule type="colorScale" priority="6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5">
    <cfRule type="colorScale" priority="6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 D155">
    <cfRule type="colorScale" priority="639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39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3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53 F155">
    <cfRule type="colorScale" priority="640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40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4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55 H153">
    <cfRule type="colorScale" priority="640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40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4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53 J155">
    <cfRule type="colorScale" priority="640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40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4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53 L155">
    <cfRule type="colorScale" priority="640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41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4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53 N155">
    <cfRule type="colorScale" priority="641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41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4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54">
    <cfRule type="colorScale" priority="6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4:S154">
    <cfRule type="colorScale" priority="6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6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6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6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4">
    <cfRule type="colorScale" priority="6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4">
    <cfRule type="colorScale" priority="6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4">
    <cfRule type="colorScale" priority="6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636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36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3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54">
    <cfRule type="colorScale" priority="636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36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3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54">
    <cfRule type="colorScale" priority="636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37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3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54">
    <cfRule type="colorScale" priority="637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37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3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54">
    <cfRule type="colorScale" priority="637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37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3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54">
    <cfRule type="colorScale" priority="637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37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3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50">
    <cfRule type="colorScale" priority="6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0:S150">
    <cfRule type="colorScale" priority="6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2">
    <cfRule type="colorScale" priority="6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2:S152">
    <cfRule type="colorScale" priority="6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6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6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6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6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6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6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0">
    <cfRule type="colorScale" priority="6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2">
    <cfRule type="colorScale" priority="6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0">
    <cfRule type="colorScale" priority="6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2">
    <cfRule type="colorScale" priority="6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0">
    <cfRule type="colorScale" priority="6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2">
    <cfRule type="colorScale" priority="6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 D152">
    <cfRule type="colorScale" priority="633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33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3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50 F152">
    <cfRule type="colorScale" priority="634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34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3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50 H152">
    <cfRule type="colorScale" priority="634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34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3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50 J152">
    <cfRule type="colorScale" priority="634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34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3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50 L152">
    <cfRule type="colorScale" priority="634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35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3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52 N150">
    <cfRule type="colorScale" priority="635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35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3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51">
    <cfRule type="colorScale" priority="6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1:S151">
    <cfRule type="colorScale" priority="6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6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6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6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1">
    <cfRule type="colorScale" priority="6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1">
    <cfRule type="colorScale" priority="6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1">
    <cfRule type="colorScale" priority="6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630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30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3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51">
    <cfRule type="colorScale" priority="630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30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3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51">
    <cfRule type="colorScale" priority="630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31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3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51">
    <cfRule type="colorScale" priority="631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31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3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51">
    <cfRule type="colorScale" priority="631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31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3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51">
    <cfRule type="colorScale" priority="631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31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3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59">
    <cfRule type="colorScale" priority="6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9:S159">
    <cfRule type="colorScale" priority="6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1">
    <cfRule type="colorScale" priority="6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1:S161">
    <cfRule type="colorScale" priority="6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6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6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6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6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6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6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9">
    <cfRule type="colorScale" priority="6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1">
    <cfRule type="colorScale" priority="6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9">
    <cfRule type="colorScale" priority="6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1">
    <cfRule type="colorScale" priority="6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9">
    <cfRule type="colorScale" priority="6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1">
    <cfRule type="colorScale" priority="6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 D161">
    <cfRule type="colorScale" priority="627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27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2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59 F161">
    <cfRule type="colorScale" priority="628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28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2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59 H161">
    <cfRule type="colorScale" priority="628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28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2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59 J161">
    <cfRule type="colorScale" priority="628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28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2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59 L161">
    <cfRule type="colorScale" priority="628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29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2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59 N161">
    <cfRule type="colorScale" priority="629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29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2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60">
    <cfRule type="colorScale" priority="6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0:S160">
    <cfRule type="colorScale" priority="6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6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6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6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0">
    <cfRule type="colorScale" priority="6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0">
    <cfRule type="colorScale" priority="6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0">
    <cfRule type="colorScale" priority="6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624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24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2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60">
    <cfRule type="colorScale" priority="624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24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2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60">
    <cfRule type="colorScale" priority="624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25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2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60">
    <cfRule type="colorScale" priority="625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25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2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60">
    <cfRule type="colorScale" priority="625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25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2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60">
    <cfRule type="colorScale" priority="625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25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2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56">
    <cfRule type="colorScale" priority="6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6:S156">
    <cfRule type="colorScale" priority="6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8">
    <cfRule type="colorScale" priority="6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8:S158">
    <cfRule type="colorScale" priority="6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6">
    <cfRule type="colorScale" priority="6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6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6">
    <cfRule type="colorScale" priority="6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6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6">
    <cfRule type="colorScale" priority="6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8">
    <cfRule type="colorScale" priority="6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6">
    <cfRule type="colorScale" priority="6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8">
    <cfRule type="colorScale" priority="6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6">
    <cfRule type="colorScale" priority="6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8">
    <cfRule type="colorScale" priority="6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6">
    <cfRule type="colorScale" priority="6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8">
    <cfRule type="colorScale" priority="6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6 D158">
    <cfRule type="colorScale" priority="621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21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2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56 F158">
    <cfRule type="colorScale" priority="622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22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2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56 H158">
    <cfRule type="colorScale" priority="622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22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2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56 J158">
    <cfRule type="colorScale" priority="622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22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2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56 L158">
    <cfRule type="colorScale" priority="622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23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2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56 N158">
    <cfRule type="colorScale" priority="623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23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2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57">
    <cfRule type="colorScale" priority="6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7:S157">
    <cfRule type="colorScale" priority="6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7">
    <cfRule type="colorScale" priority="6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7">
    <cfRule type="colorScale" priority="6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7">
    <cfRule type="colorScale" priority="6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7">
    <cfRule type="colorScale" priority="6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7">
    <cfRule type="colorScale" priority="6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7">
    <cfRule type="colorScale" priority="6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7">
    <cfRule type="colorScale" priority="618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18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1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57">
    <cfRule type="colorScale" priority="618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18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1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57">
    <cfRule type="colorScale" priority="618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19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1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57">
    <cfRule type="colorScale" priority="619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19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1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57">
    <cfRule type="colorScale" priority="619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19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1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57">
    <cfRule type="colorScale" priority="619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19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2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65">
    <cfRule type="colorScale" priority="6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5:S165">
    <cfRule type="colorScale" priority="6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7">
    <cfRule type="colorScale" priority="6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7:S167">
    <cfRule type="colorScale" priority="6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6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7">
    <cfRule type="colorScale" priority="6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6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7">
    <cfRule type="colorScale" priority="6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6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7">
    <cfRule type="colorScale" priority="6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5">
    <cfRule type="colorScale" priority="6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7">
    <cfRule type="colorScale" priority="6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5">
    <cfRule type="colorScale" priority="6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7">
    <cfRule type="colorScale" priority="6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5">
    <cfRule type="colorScale" priority="6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7">
    <cfRule type="colorScale" priority="6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 D167">
    <cfRule type="colorScale" priority="615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15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1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65 F167">
    <cfRule type="colorScale" priority="616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16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1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65 H167">
    <cfRule type="colorScale" priority="616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16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1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65 J167">
    <cfRule type="colorScale" priority="616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16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1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65 L167">
    <cfRule type="colorScale" priority="616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17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1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65 N167">
    <cfRule type="colorScale" priority="617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17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1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66">
    <cfRule type="colorScale" priority="6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6:S166">
    <cfRule type="colorScale" priority="6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6">
    <cfRule type="colorScale" priority="6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6">
    <cfRule type="colorScale" priority="6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">
    <cfRule type="colorScale" priority="6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6">
    <cfRule type="colorScale" priority="6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6">
    <cfRule type="colorScale" priority="6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6">
    <cfRule type="colorScale" priority="6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6">
    <cfRule type="colorScale" priority="612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12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1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66">
    <cfRule type="colorScale" priority="612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12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1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66">
    <cfRule type="colorScale" priority="612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13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1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66">
    <cfRule type="colorScale" priority="613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13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1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66">
    <cfRule type="colorScale" priority="613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13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1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66">
    <cfRule type="colorScale" priority="613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13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1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62">
    <cfRule type="colorScale" priority="6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2:S162">
    <cfRule type="colorScale" priority="6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4">
    <cfRule type="colorScale" priority="6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4:S164">
    <cfRule type="colorScale" priority="6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6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6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6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6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6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6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2">
    <cfRule type="colorScale" priority="6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4">
    <cfRule type="colorScale" priority="6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2">
    <cfRule type="colorScale" priority="6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4">
    <cfRule type="colorScale" priority="6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2">
    <cfRule type="colorScale" priority="6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4">
    <cfRule type="colorScale" priority="6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 D164">
    <cfRule type="colorScale" priority="609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09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0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62 F164">
    <cfRule type="colorScale" priority="610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10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1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62 H164">
    <cfRule type="colorScale" priority="610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10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1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62 J164">
    <cfRule type="colorScale" priority="610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10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1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62 L164">
    <cfRule type="colorScale" priority="610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11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1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62 N164">
    <cfRule type="colorScale" priority="611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11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1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63">
    <cfRule type="colorScale" priority="6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3:S163">
    <cfRule type="colorScale" priority="6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6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6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6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3">
    <cfRule type="colorScale" priority="6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3">
    <cfRule type="colorScale" priority="6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3">
    <cfRule type="colorScale" priority="6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606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06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0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63">
    <cfRule type="colorScale" priority="606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06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0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63">
    <cfRule type="colorScale" priority="606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07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0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63">
    <cfRule type="colorScale" priority="607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07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0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63">
    <cfRule type="colorScale" priority="607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07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0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63">
    <cfRule type="colorScale" priority="607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07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0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1:B167">
    <cfRule type="colorScale" priority="6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B167">
    <cfRule type="colorScale" priority="6053">
      <colorScale>
        <cfvo type="min"/>
        <cfvo type="percentile" val="50"/>
        <cfvo type="max"/>
        <color rgb="FFD8A88A"/>
        <color rgb="FFFFEB84"/>
        <color rgb="FF92D050"/>
      </colorScale>
    </cfRule>
  </conditionalFormatting>
  <conditionalFormatting sqref="I118:I167">
    <cfRule type="colorScale" priority="6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8:I167">
    <cfRule type="colorScale" priority="604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0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16:K167">
    <cfRule type="colorScale" priority="6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6:K167">
    <cfRule type="colorScale" priority="603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0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17:M167">
    <cfRule type="colorScale" priority="6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:M167">
    <cfRule type="colorScale" priority="603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0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4:F114 D115:D167 F115:F167 H114:N167">
    <cfRule type="colorScale" priority="60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114">
    <cfRule type="colorScale" priority="6029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603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D114:D167">
    <cfRule type="colorScale" priority="6028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I116:I167">
    <cfRule type="colorScale" priority="6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6:I167">
    <cfRule type="colorScale" priority="602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0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16:K167">
    <cfRule type="colorScale" priority="6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6:K167">
    <cfRule type="colorScale" priority="601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0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67">
    <cfRule type="colorScale" priority="6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7">
    <cfRule type="colorScale" priority="601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0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16:M167">
    <cfRule type="colorScale" priority="6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67">
    <cfRule type="colorScale" priority="601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0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14">
    <cfRule type="colorScale" priority="6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4">
    <cfRule type="colorScale" priority="600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0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14">
    <cfRule type="colorScale" priority="5994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5998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I114">
    <cfRule type="colorScale" priority="5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5">
    <cfRule type="colorScale" priority="5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6">
    <cfRule type="colorScale" priority="5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4:I116">
    <cfRule type="colorScale" priority="597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9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17">
    <cfRule type="colorScale" priority="5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7">
    <cfRule type="colorScale" priority="597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9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18:I167">
    <cfRule type="colorScale" priority="5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8:I167">
    <cfRule type="colorScale" priority="596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9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14:I167">
    <cfRule type="colorScale" priority="596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5966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I118:I167">
    <cfRule type="colorScale" priority="5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8:I167">
    <cfRule type="colorScale" priority="596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9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14">
    <cfRule type="colorScale" priority="5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5">
    <cfRule type="colorScale" priority="5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6">
    <cfRule type="colorScale" priority="5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4:K116">
    <cfRule type="colorScale" priority="596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9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17">
    <cfRule type="colorScale" priority="5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7">
    <cfRule type="colorScale" priority="595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9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18:K167">
    <cfRule type="colorScale" priority="5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8:K167">
    <cfRule type="colorScale" priority="595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9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14:K167">
    <cfRule type="colorScale" priority="594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5950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K118:K167">
    <cfRule type="colorScale" priority="5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8:K167">
    <cfRule type="colorScale" priority="594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9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14">
    <cfRule type="colorScale" priority="5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">
    <cfRule type="colorScale" priority="5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">
    <cfRule type="colorScale" priority="5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:M116">
    <cfRule type="colorScale" priority="594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9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17">
    <cfRule type="colorScale" priority="5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">
    <cfRule type="colorScale" priority="593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9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18:M167">
    <cfRule type="colorScale" priority="5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:M167">
    <cfRule type="colorScale" priority="593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9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14:M167">
    <cfRule type="colorScale" priority="5930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5934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118:M167">
    <cfRule type="colorScale" priority="5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:M167">
    <cfRule type="colorScale" priority="593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9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14">
    <cfRule type="colorScale" priority="5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5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5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2">
    <cfRule type="colorScale" priority="5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5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4:F116">
    <cfRule type="colorScale" priority="592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92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9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1">
    <cfRule type="colorScale" priority="5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591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92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9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17">
    <cfRule type="colorScale" priority="5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5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591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91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9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18">
    <cfRule type="colorScale" priority="5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591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91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9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6">
    <cfRule type="colorScale" priority="5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5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590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90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9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7">
    <cfRule type="colorScale" priority="5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590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90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9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3">
    <cfRule type="colorScale" priority="5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5">
    <cfRule type="colorScale" priority="5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5 F123">
    <cfRule type="colorScale" priority="589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89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8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4">
    <cfRule type="colorScale" priority="5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4">
    <cfRule type="colorScale" priority="589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89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8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2">
    <cfRule type="colorScale" priority="5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4">
    <cfRule type="colorScale" priority="5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588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88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8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3">
    <cfRule type="colorScale" priority="5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3">
    <cfRule type="colorScale" priority="588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88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8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9">
    <cfRule type="colorScale" priority="5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5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587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88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8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0">
    <cfRule type="colorScale" priority="5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587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87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8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8">
    <cfRule type="colorScale" priority="5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5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587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87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8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9">
    <cfRule type="colorScale" priority="5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586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86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8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5">
    <cfRule type="colorScale" priority="5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5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586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86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8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6">
    <cfRule type="colorScale" priority="5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6">
    <cfRule type="colorScale" priority="585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85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8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41">
    <cfRule type="colorScale" priority="5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5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">
    <cfRule type="colorScale" priority="5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5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5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:F143">
    <cfRule type="colorScale" priority="585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85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8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48">
    <cfRule type="colorScale" priority="5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584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84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8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44">
    <cfRule type="colorScale" priority="5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6">
    <cfRule type="colorScale" priority="5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4">
    <cfRule type="colorScale" priority="584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84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8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45">
    <cfRule type="colorScale" priority="5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5">
    <cfRule type="colorScale" priority="583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83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8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53">
    <cfRule type="colorScale" priority="5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5">
    <cfRule type="colorScale" priority="5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5 F153">
    <cfRule type="colorScale" priority="583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83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8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54">
    <cfRule type="colorScale" priority="5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582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82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8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50">
    <cfRule type="colorScale" priority="5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5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582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82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8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51">
    <cfRule type="colorScale" priority="5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581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81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8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59">
    <cfRule type="colorScale" priority="5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5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581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81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8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60">
    <cfRule type="colorScale" priority="5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580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80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8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56">
    <cfRule type="colorScale" priority="5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5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6">
    <cfRule type="colorScale" priority="580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80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8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57">
    <cfRule type="colorScale" priority="5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7">
    <cfRule type="colorScale" priority="579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80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8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65">
    <cfRule type="colorScale" priority="5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7">
    <cfRule type="colorScale" priority="5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7">
    <cfRule type="colorScale" priority="579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79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7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66">
    <cfRule type="colorScale" priority="5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6">
    <cfRule type="colorScale" priority="579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79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7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62">
    <cfRule type="colorScale" priority="5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5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 F164">
    <cfRule type="colorScale" priority="578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78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7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63">
    <cfRule type="colorScale" priority="5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578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78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7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14:F167">
    <cfRule type="colorScale" priority="5779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H114">
    <cfRule type="colorScale" priority="5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5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5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">
    <cfRule type="colorScale" priority="5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5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4:H116">
    <cfRule type="colorScale" priority="577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77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7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21">
    <cfRule type="colorScale" priority="5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576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76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7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17">
    <cfRule type="colorScale" priority="5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5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576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76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7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18">
    <cfRule type="colorScale" priority="5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575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76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7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26">
    <cfRule type="colorScale" priority="5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5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575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75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7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27">
    <cfRule type="colorScale" priority="5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575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75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7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23">
    <cfRule type="colorScale" priority="5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5">
    <cfRule type="colorScale" priority="5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3 H125">
    <cfRule type="colorScale" priority="574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74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7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24">
    <cfRule type="colorScale" priority="5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4">
    <cfRule type="colorScale" priority="574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74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7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2">
    <cfRule type="colorScale" priority="5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4">
    <cfRule type="colorScale" priority="5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 H134">
    <cfRule type="colorScale" priority="573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73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7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3">
    <cfRule type="colorScale" priority="5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">
    <cfRule type="colorScale" priority="573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73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7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29">
    <cfRule type="colorScale" priority="5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5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572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72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7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0">
    <cfRule type="colorScale" priority="5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572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72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7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8">
    <cfRule type="colorScale" priority="5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5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571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72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7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9">
    <cfRule type="colorScale" priority="5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571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71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7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5">
    <cfRule type="colorScale" priority="5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5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571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71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7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6">
    <cfRule type="colorScale" priority="5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6">
    <cfRule type="colorScale" priority="570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70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7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41">
    <cfRule type="colorScale" priority="5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5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7">
    <cfRule type="colorScale" priority="5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5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5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:H143">
    <cfRule type="colorScale" priority="570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70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7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48">
    <cfRule type="colorScale" priority="5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569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69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6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44">
    <cfRule type="colorScale" priority="5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6">
    <cfRule type="colorScale" priority="5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">
    <cfRule type="colorScale" priority="568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69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6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45">
    <cfRule type="colorScale" priority="5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5">
    <cfRule type="colorScale" priority="568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68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6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53">
    <cfRule type="colorScale" priority="5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">
    <cfRule type="colorScale" priority="5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568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68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6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54">
    <cfRule type="colorScale" priority="5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567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67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6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50">
    <cfRule type="colorScale" priority="5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5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567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67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6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51">
    <cfRule type="colorScale" priority="5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566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66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6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59">
    <cfRule type="colorScale" priority="5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5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566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66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6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60">
    <cfRule type="colorScale" priority="5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565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65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6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56">
    <cfRule type="colorScale" priority="5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8">
    <cfRule type="colorScale" priority="5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6">
    <cfRule type="colorScale" priority="565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65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6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57">
    <cfRule type="colorScale" priority="5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7">
    <cfRule type="colorScale" priority="564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64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6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65">
    <cfRule type="colorScale" priority="5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7">
    <cfRule type="colorScale" priority="5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564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64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6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66">
    <cfRule type="colorScale" priority="5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">
    <cfRule type="colorScale" priority="563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64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6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62">
    <cfRule type="colorScale" priority="5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5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563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63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6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63">
    <cfRule type="colorScale" priority="5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563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63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6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14:H167">
    <cfRule type="colorScale" priority="5628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J114">
    <cfRule type="colorScale" priority="5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5">
    <cfRule type="colorScale" priority="5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0">
    <cfRule type="colorScale" priority="5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2">
    <cfRule type="colorScale" priority="5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6">
    <cfRule type="colorScale" priority="5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4:J116">
    <cfRule type="colorScale" priority="562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62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6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21">
    <cfRule type="colorScale" priority="5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1">
    <cfRule type="colorScale" priority="561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61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6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17">
    <cfRule type="colorScale" priority="5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9">
    <cfRule type="colorScale" priority="5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9 J117">
    <cfRule type="colorScale" priority="561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61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6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18">
    <cfRule type="colorScale" priority="5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8">
    <cfRule type="colorScale" priority="560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60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6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26">
    <cfRule type="colorScale" priority="5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8">
    <cfRule type="colorScale" priority="5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6">
    <cfRule type="colorScale" priority="560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60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6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27">
    <cfRule type="colorScale" priority="5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">
    <cfRule type="colorScale" priority="559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60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6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23">
    <cfRule type="colorScale" priority="5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5">
    <cfRule type="colorScale" priority="5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3">
    <cfRule type="colorScale" priority="559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59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5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24">
    <cfRule type="colorScale" priority="5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4">
    <cfRule type="colorScale" priority="559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59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5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32">
    <cfRule type="colorScale" priority="5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4">
    <cfRule type="colorScale" priority="5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2">
    <cfRule type="colorScale" priority="558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58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5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33">
    <cfRule type="colorScale" priority="5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3">
    <cfRule type="colorScale" priority="558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58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5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29">
    <cfRule type="colorScale" priority="5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1">
    <cfRule type="colorScale" priority="5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1">
    <cfRule type="colorScale" priority="557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57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5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30">
    <cfRule type="colorScale" priority="5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0">
    <cfRule type="colorScale" priority="557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57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5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38">
    <cfRule type="colorScale" priority="5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0">
    <cfRule type="colorScale" priority="5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8">
    <cfRule type="colorScale" priority="556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56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5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39">
    <cfRule type="colorScale" priority="5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9">
    <cfRule type="colorScale" priority="556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56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5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35">
    <cfRule type="colorScale" priority="5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7">
    <cfRule type="colorScale" priority="5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7">
    <cfRule type="colorScale" priority="555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56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5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36">
    <cfRule type="colorScale" priority="5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">
    <cfRule type="colorScale" priority="555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55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5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41">
    <cfRule type="colorScale" priority="5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2">
    <cfRule type="colorScale" priority="5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7">
    <cfRule type="colorScale" priority="5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9">
    <cfRule type="colorScale" priority="5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3">
    <cfRule type="colorScale" priority="5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1:J143">
    <cfRule type="colorScale" priority="555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55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5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48">
    <cfRule type="colorScale" priority="5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8">
    <cfRule type="colorScale" priority="554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54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5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44">
    <cfRule type="colorScale" priority="5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6">
    <cfRule type="colorScale" priority="5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4">
    <cfRule type="colorScale" priority="553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53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5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45">
    <cfRule type="colorScale" priority="5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5">
    <cfRule type="colorScale" priority="553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53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5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53">
    <cfRule type="colorScale" priority="5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5">
    <cfRule type="colorScale" priority="5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3">
    <cfRule type="colorScale" priority="552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53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5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54">
    <cfRule type="colorScale" priority="5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4">
    <cfRule type="colorScale" priority="552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52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5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50">
    <cfRule type="colorScale" priority="5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2">
    <cfRule type="colorScale" priority="5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0">
    <cfRule type="colorScale" priority="552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52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5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51">
    <cfRule type="colorScale" priority="5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1">
    <cfRule type="colorScale" priority="551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51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5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59">
    <cfRule type="colorScale" priority="5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1">
    <cfRule type="colorScale" priority="5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9">
    <cfRule type="colorScale" priority="551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51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5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60">
    <cfRule type="colorScale" priority="5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0">
    <cfRule type="colorScale" priority="550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50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5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56">
    <cfRule type="colorScale" priority="5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8">
    <cfRule type="colorScale" priority="5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6">
    <cfRule type="colorScale" priority="550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50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5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57">
    <cfRule type="colorScale" priority="5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7">
    <cfRule type="colorScale" priority="549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49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4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65">
    <cfRule type="colorScale" priority="5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7">
    <cfRule type="colorScale" priority="5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5">
    <cfRule type="colorScale" priority="549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49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4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66">
    <cfRule type="colorScale" priority="5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6">
    <cfRule type="colorScale" priority="548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48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4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62">
    <cfRule type="colorScale" priority="5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4">
    <cfRule type="colorScale" priority="5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2 J164">
    <cfRule type="colorScale" priority="548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48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4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63">
    <cfRule type="colorScale" priority="5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3">
    <cfRule type="colorScale" priority="547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48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4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14:J167">
    <cfRule type="colorScale" priority="5477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L114">
    <cfRule type="colorScale" priority="5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5">
    <cfRule type="colorScale" priority="5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0">
    <cfRule type="colorScale" priority="5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2">
    <cfRule type="colorScale" priority="5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6">
    <cfRule type="colorScale" priority="5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4:L116">
    <cfRule type="colorScale" priority="547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47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4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21">
    <cfRule type="colorScale" priority="5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1">
    <cfRule type="colorScale" priority="546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46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4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17">
    <cfRule type="colorScale" priority="5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9">
    <cfRule type="colorScale" priority="5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9">
    <cfRule type="colorScale" priority="546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46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4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18">
    <cfRule type="colorScale" priority="5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8">
    <cfRule type="colorScale" priority="545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45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4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26">
    <cfRule type="colorScale" priority="5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8">
    <cfRule type="colorScale" priority="5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6">
    <cfRule type="colorScale" priority="545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45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4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27">
    <cfRule type="colorScale" priority="5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7">
    <cfRule type="colorScale" priority="544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44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4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23">
    <cfRule type="colorScale" priority="5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5">
    <cfRule type="colorScale" priority="5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3 L125">
    <cfRule type="colorScale" priority="544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44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4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24">
    <cfRule type="colorScale" priority="5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4">
    <cfRule type="colorScale" priority="543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44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4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32">
    <cfRule type="colorScale" priority="5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4">
    <cfRule type="colorScale" priority="5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2 L134">
    <cfRule type="colorScale" priority="543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43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4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33">
    <cfRule type="colorScale" priority="5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3">
    <cfRule type="colorScale" priority="543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43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4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29">
    <cfRule type="colorScale" priority="5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1">
    <cfRule type="colorScale" priority="5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9">
    <cfRule type="colorScale" priority="542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42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4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30">
    <cfRule type="colorScale" priority="5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0">
    <cfRule type="colorScale" priority="542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42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4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38">
    <cfRule type="colorScale" priority="5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0">
    <cfRule type="colorScale" priority="5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0">
    <cfRule type="colorScale" priority="541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41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4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39">
    <cfRule type="colorScale" priority="5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9">
    <cfRule type="colorScale" priority="541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41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4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35">
    <cfRule type="colorScale" priority="5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7">
    <cfRule type="colorScale" priority="5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7">
    <cfRule type="colorScale" priority="540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40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4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36">
    <cfRule type="colorScale" priority="5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6">
    <cfRule type="colorScale" priority="540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40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4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41">
    <cfRule type="colorScale" priority="5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2">
    <cfRule type="colorScale" priority="5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7">
    <cfRule type="colorScale" priority="5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9">
    <cfRule type="colorScale" priority="5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3">
    <cfRule type="colorScale" priority="5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1:L143">
    <cfRule type="colorScale" priority="539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40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4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48">
    <cfRule type="colorScale" priority="5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8">
    <cfRule type="colorScale" priority="539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39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3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44">
    <cfRule type="colorScale" priority="5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6">
    <cfRule type="colorScale" priority="5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6">
    <cfRule type="colorScale" priority="538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38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3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45">
    <cfRule type="colorScale" priority="5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5">
    <cfRule type="colorScale" priority="538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38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3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53">
    <cfRule type="colorScale" priority="5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5">
    <cfRule type="colorScale" priority="5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3 L155">
    <cfRule type="colorScale" priority="537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37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3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54">
    <cfRule type="colorScale" priority="5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4">
    <cfRule type="colorScale" priority="537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37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3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50">
    <cfRule type="colorScale" priority="5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2">
    <cfRule type="colorScale" priority="5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0">
    <cfRule type="colorScale" priority="536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37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3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51">
    <cfRule type="colorScale" priority="5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1">
    <cfRule type="colorScale" priority="536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36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3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59">
    <cfRule type="colorScale" priority="5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1">
    <cfRule type="colorScale" priority="5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9">
    <cfRule type="colorScale" priority="536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36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3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60">
    <cfRule type="colorScale" priority="5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0">
    <cfRule type="colorScale" priority="535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35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3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56">
    <cfRule type="colorScale" priority="5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8">
    <cfRule type="colorScale" priority="5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6">
    <cfRule type="colorScale" priority="535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35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3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57">
    <cfRule type="colorScale" priority="5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7">
    <cfRule type="colorScale" priority="534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34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3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65">
    <cfRule type="colorScale" priority="5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7">
    <cfRule type="colorScale" priority="5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5">
    <cfRule type="colorScale" priority="534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34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3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66">
    <cfRule type="colorScale" priority="5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6">
    <cfRule type="colorScale" priority="533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33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3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62">
    <cfRule type="colorScale" priority="5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4">
    <cfRule type="colorScale" priority="5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2">
    <cfRule type="colorScale" priority="533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33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3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63">
    <cfRule type="colorScale" priority="5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3">
    <cfRule type="colorScale" priority="532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32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3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14:L167">
    <cfRule type="colorScale" priority="5326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N114">
    <cfRule type="colorScale" priority="5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5">
    <cfRule type="colorScale" priority="5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0">
    <cfRule type="colorScale" priority="5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2">
    <cfRule type="colorScale" priority="5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6">
    <cfRule type="colorScale" priority="5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4:N116">
    <cfRule type="colorScale" priority="532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32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3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21">
    <cfRule type="colorScale" priority="5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1">
    <cfRule type="colorScale" priority="531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31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3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17">
    <cfRule type="colorScale" priority="5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">
    <cfRule type="colorScale" priority="5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7">
    <cfRule type="colorScale" priority="531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31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3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18">
    <cfRule type="colorScale" priority="5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">
    <cfRule type="colorScale" priority="530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30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3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26">
    <cfRule type="colorScale" priority="5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8">
    <cfRule type="colorScale" priority="5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">
    <cfRule type="colorScale" priority="530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30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3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27">
    <cfRule type="colorScale" priority="5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7">
    <cfRule type="colorScale" priority="529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29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2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23">
    <cfRule type="colorScale" priority="5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">
    <cfRule type="colorScale" priority="5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3">
    <cfRule type="colorScale" priority="529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29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2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24">
    <cfRule type="colorScale" priority="5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4">
    <cfRule type="colorScale" priority="528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28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2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32">
    <cfRule type="colorScale" priority="5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4">
    <cfRule type="colorScale" priority="5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2">
    <cfRule type="colorScale" priority="528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28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2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33">
    <cfRule type="colorScale" priority="5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3">
    <cfRule type="colorScale" priority="527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28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2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29">
    <cfRule type="colorScale" priority="5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">
    <cfRule type="colorScale" priority="5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9">
    <cfRule type="colorScale" priority="527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27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2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30">
    <cfRule type="colorScale" priority="5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0">
    <cfRule type="colorScale" priority="527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27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2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38">
    <cfRule type="colorScale" priority="5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0">
    <cfRule type="colorScale" priority="5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0">
    <cfRule type="colorScale" priority="526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26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2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39">
    <cfRule type="colorScale" priority="5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9">
    <cfRule type="colorScale" priority="526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26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2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35">
    <cfRule type="colorScale" priority="5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7">
    <cfRule type="colorScale" priority="5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">
    <cfRule type="colorScale" priority="525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25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2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36">
    <cfRule type="colorScale" priority="5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6">
    <cfRule type="colorScale" priority="525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25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2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41">
    <cfRule type="colorScale" priority="5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2">
    <cfRule type="colorScale" priority="5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7">
    <cfRule type="colorScale" priority="5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9">
    <cfRule type="colorScale" priority="5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3">
    <cfRule type="colorScale" priority="5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1:N143">
    <cfRule type="colorScale" priority="524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24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2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48">
    <cfRule type="colorScale" priority="5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8">
    <cfRule type="colorScale" priority="524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24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2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44">
    <cfRule type="colorScale" priority="5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6">
    <cfRule type="colorScale" priority="5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6">
    <cfRule type="colorScale" priority="523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23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2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45">
    <cfRule type="colorScale" priority="5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5">
    <cfRule type="colorScale" priority="523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23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2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53">
    <cfRule type="colorScale" priority="5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5">
    <cfRule type="colorScale" priority="5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3">
    <cfRule type="colorScale" priority="522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22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2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54">
    <cfRule type="colorScale" priority="5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4">
    <cfRule type="colorScale" priority="522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22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2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50">
    <cfRule type="colorScale" priority="5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2">
    <cfRule type="colorScale" priority="5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0">
    <cfRule type="colorScale" priority="521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21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2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51">
    <cfRule type="colorScale" priority="5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1">
    <cfRule type="colorScale" priority="521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21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2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59">
    <cfRule type="colorScale" priority="5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1">
    <cfRule type="colorScale" priority="5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9">
    <cfRule type="colorScale" priority="520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21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2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60">
    <cfRule type="colorScale" priority="5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0">
    <cfRule type="colorScale" priority="520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20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2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56">
    <cfRule type="colorScale" priority="5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8">
    <cfRule type="colorScale" priority="5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6">
    <cfRule type="colorScale" priority="520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20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2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57">
    <cfRule type="colorScale" priority="5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7">
    <cfRule type="colorScale" priority="519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19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1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65">
    <cfRule type="colorScale" priority="5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7">
    <cfRule type="colorScale" priority="5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5">
    <cfRule type="colorScale" priority="519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19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1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66">
    <cfRule type="colorScale" priority="5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6">
    <cfRule type="colorScale" priority="518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18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1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62">
    <cfRule type="colorScale" priority="5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4">
    <cfRule type="colorScale" priority="5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2">
    <cfRule type="colorScale" priority="518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18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1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63">
    <cfRule type="colorScale" priority="5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3">
    <cfRule type="colorScale" priority="517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17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1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14:N167">
    <cfRule type="colorScale" priority="5175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T116">
    <cfRule type="colorScale" priority="5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9:T128">
    <cfRule type="colorScale" priority="5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0">
    <cfRule type="colorScale" priority="5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1">
    <cfRule type="colorScale" priority="5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2">
    <cfRule type="colorScale" priority="5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3">
    <cfRule type="colorScale" priority="5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4">
    <cfRule type="colorScale" priority="5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5:T139">
    <cfRule type="colorScale" priority="5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5">
    <cfRule type="colorScale" priority="5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5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5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5:C117">
    <cfRule type="colorScale" priority="511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1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8">
    <cfRule type="colorScale" priority="5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">
    <cfRule type="colorScale" priority="511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1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9:C168">
    <cfRule type="colorScale" priority="5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9:C168">
    <cfRule type="colorScale" priority="510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1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5:C168">
    <cfRule type="colorScale" priority="5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119:C168">
    <cfRule type="colorScale" priority="5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9:C168">
    <cfRule type="colorScale" priority="510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1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5">
    <cfRule type="colorScale" priority="5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5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5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5:C117">
    <cfRule type="colorScale" priority="510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1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8">
    <cfRule type="colorScale" priority="5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">
    <cfRule type="colorScale" priority="509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0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9:C168">
    <cfRule type="colorScale" priority="5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9:C168">
    <cfRule type="colorScale" priority="509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0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5:C168">
    <cfRule type="colorScale" priority="508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509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C119:C168">
    <cfRule type="colorScale" priority="5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9:C168">
    <cfRule type="colorScale" priority="508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0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15">
    <cfRule type="colorScale" priority="5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5">
    <cfRule type="colorScale" priority="505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0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15">
    <cfRule type="colorScale" priority="50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5">
    <cfRule type="colorScale" priority="5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5">
    <cfRule type="colorScale" priority="504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0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15">
    <cfRule type="colorScale" priority="504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5046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B93:B110">
    <cfRule type="colorScale" priority="10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B110">
    <cfRule type="colorScale" priority="10487">
      <colorScale>
        <cfvo type="min"/>
        <cfvo type="percentile" val="50"/>
        <cfvo type="max"/>
        <color rgb="FFD8A88A"/>
        <color rgb="FFFFEB84"/>
        <color rgb="FF92D050"/>
      </colorScale>
    </cfRule>
  </conditionalFormatting>
  <conditionalFormatting sqref="C94:C110">
    <cfRule type="colorScale" priority="10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:C110">
    <cfRule type="colorScale" priority="1048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4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94:E110">
    <cfRule type="colorScale" priority="10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:E110">
    <cfRule type="colorScale" priority="1049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4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94:G110">
    <cfRule type="colorScale" priority="10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:G110">
    <cfRule type="colorScale" priority="1049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4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94:I110">
    <cfRule type="colorScale" priority="10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4:I110">
    <cfRule type="colorScale" priority="1049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4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92:K110">
    <cfRule type="colorScale" priority="10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2:K110">
    <cfRule type="colorScale" priority="1050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5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93:M110">
    <cfRule type="colorScale" priority="10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110">
    <cfRule type="colorScale" priority="1050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5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0:N110">
    <cfRule type="colorScale" priority="105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90:C110">
    <cfRule type="colorScale" priority="1050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0508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D90:D110">
    <cfRule type="colorScale" priority="10512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G93:G110">
    <cfRule type="colorScale" priority="10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:G110">
    <cfRule type="colorScale" priority="1051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5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92:I110">
    <cfRule type="colorScale" priority="10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2:I110">
    <cfRule type="colorScale" priority="1052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5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92:M110">
    <cfRule type="colorScale" priority="10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110">
    <cfRule type="colorScale" priority="1052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5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90:E110">
    <cfRule type="colorScale" priority="1053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0532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G90:G110">
    <cfRule type="colorScale" priority="10539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0540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I90:I110">
    <cfRule type="colorScale" priority="1054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0548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K94:K110">
    <cfRule type="colorScale" priority="10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4:K110">
    <cfRule type="colorScale" priority="1055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5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90:K110">
    <cfRule type="colorScale" priority="1055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0556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94:M110">
    <cfRule type="colorScale" priority="10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M110">
    <cfRule type="colorScale" priority="1056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5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90:M110">
    <cfRule type="colorScale" priority="10563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0564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F90:F110">
    <cfRule type="colorScale" priority="10568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H90:H110">
    <cfRule type="colorScale" priority="10569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J90:J110">
    <cfRule type="colorScale" priority="10570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L90:L110">
    <cfRule type="colorScale" priority="10571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N90:N110">
    <cfRule type="colorScale" priority="10572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O94:O110">
    <cfRule type="colorScale" priority="10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:O110">
    <cfRule type="colorScale" priority="1057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5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90:O110">
    <cfRule type="colorScale" priority="105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0:O110">
    <cfRule type="colorScale" priority="1057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0578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W94:W110">
    <cfRule type="colorScale" priority="10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4:W110">
    <cfRule type="colorScale" priority="1058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5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90:W110">
    <cfRule type="colorScale" priority="105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90:W110">
    <cfRule type="colorScale" priority="1059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059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E116:E167">
    <cfRule type="colorScale" priority="5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:E167">
    <cfRule type="colorScale" priority="504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0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16:E167">
    <cfRule type="colorScale" priority="50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6:E167">
    <cfRule type="colorScale" priority="5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:E167">
    <cfRule type="colorScale" priority="503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0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16:E167">
    <cfRule type="colorScale" priority="503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503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114">
    <cfRule type="colorScale" priority="5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4">
    <cfRule type="colorScale" priority="503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0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14">
    <cfRule type="colorScale" priority="50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4">
    <cfRule type="colorScale" priority="5019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502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P114">
    <cfRule type="colorScale" priority="5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4">
    <cfRule type="colorScale" priority="501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01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0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14">
    <cfRule type="colorScale" priority="48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114">
    <cfRule type="colorScale" priority="4864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O115:O167">
    <cfRule type="colorScale" priority="4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5:O167">
    <cfRule type="colorScale" priority="484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8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15:O167">
    <cfRule type="colorScale" priority="48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5:O167">
    <cfRule type="colorScale" priority="483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483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P115:P167">
    <cfRule type="colorScale" priority="4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5:P167">
    <cfRule type="colorScale" priority="483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83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8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15:P167">
    <cfRule type="colorScale" priority="48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115:P167">
    <cfRule type="colorScale" priority="4830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T115">
    <cfRule type="colorScale" priority="4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4">
    <cfRule type="colorScale" priority="4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4">
    <cfRule type="colorScale" priority="482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8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14">
    <cfRule type="colorScale" priority="48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114">
    <cfRule type="colorScale" priority="4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4">
    <cfRule type="colorScale" priority="482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8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14">
    <cfRule type="colorScale" priority="4820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482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G115">
    <cfRule type="colorScale" priority="4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481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8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15">
    <cfRule type="colorScale" priority="48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115">
    <cfRule type="colorScale" priority="4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481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8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15">
    <cfRule type="colorScale" priority="481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4812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G116:G167">
    <cfRule type="colorScale" priority="4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:G167">
    <cfRule type="colorScale" priority="480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8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16:G167">
    <cfRule type="colorScale" priority="48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116:G167">
    <cfRule type="colorScale" priority="4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:G167">
    <cfRule type="colorScale" priority="480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8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16:G167">
    <cfRule type="colorScale" priority="480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480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T117:T118">
    <cfRule type="colorScale" priority="4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479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79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7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86">
    <cfRule type="colorScale" priority="479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79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7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86">
    <cfRule type="colorScale" priority="479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79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8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92">
    <cfRule type="colorScale" priority="477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77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7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92">
    <cfRule type="colorScale" priority="478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78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7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2">
    <cfRule type="colorScale" priority="478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78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7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92">
    <cfRule type="colorScale" priority="478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78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7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92">
    <cfRule type="colorScale" priority="478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79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7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89">
    <cfRule type="colorScale" priority="476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76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7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89">
    <cfRule type="colorScale" priority="476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76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7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89">
    <cfRule type="colorScale" priority="477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77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7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91">
    <cfRule type="colorScale" priority="477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77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7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95">
    <cfRule type="colorScale" priority="475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76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7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95">
    <cfRule type="colorScale" priority="476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76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7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91">
    <cfRule type="colorScale" priority="475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75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7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71 C171">
    <cfRule type="colorScale" priority="4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1:S171 V171">
    <cfRule type="colorScale" priority="4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1">
    <cfRule type="colorScale" priority="4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2">
    <cfRule type="colorScale" priority="4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7:S177">
    <cfRule type="colorScale" priority="4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9:S179">
    <cfRule type="colorScale" priority="4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2:S172">
    <cfRule type="colorScale" priority="4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3:S173">
    <cfRule type="colorScale" priority="4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3">
    <cfRule type="colorScale" priority="4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4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4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7">
    <cfRule type="colorScale" priority="4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4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4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4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4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4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7">
    <cfRule type="colorScale" priority="4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">
    <cfRule type="colorScale" priority="4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4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4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4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">
    <cfRule type="colorScale" priority="4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9">
    <cfRule type="colorScale" priority="4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4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1">
    <cfRule type="colorScale" priority="4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2">
    <cfRule type="colorScale" priority="4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3">
    <cfRule type="colorScale" priority="4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1">
    <cfRule type="colorScale" priority="4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2">
    <cfRule type="colorScale" priority="4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7">
    <cfRule type="colorScale" priority="4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9">
    <cfRule type="colorScale" priority="4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3">
    <cfRule type="colorScale" priority="4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1">
    <cfRule type="colorScale" priority="4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2">
    <cfRule type="colorScale" priority="4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1">
    <cfRule type="colorScale" priority="4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2">
    <cfRule type="colorScale" priority="4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7">
    <cfRule type="colorScale" priority="4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9">
    <cfRule type="colorScale" priority="4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3">
    <cfRule type="colorScale" priority="4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3">
    <cfRule type="colorScale" priority="4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1">
    <cfRule type="colorScale" priority="4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2">
    <cfRule type="colorScale" priority="4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3">
    <cfRule type="colorScale" priority="4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1">
    <cfRule type="colorScale" priority="4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2">
    <cfRule type="colorScale" priority="4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7">
    <cfRule type="colorScale" priority="4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9">
    <cfRule type="colorScale" priority="4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472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7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71:D173 D177 D179">
    <cfRule type="colorScale" priority="473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73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7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71">
    <cfRule type="colorScale" priority="473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7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71:F173 F177 F179">
    <cfRule type="colorScale" priority="473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73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7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71:H173 H177 H179">
    <cfRule type="colorScale" priority="473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73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7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71:I173">
    <cfRule type="colorScale" priority="474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7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71:J173 J177 J179">
    <cfRule type="colorScale" priority="474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74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7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71:K172">
    <cfRule type="colorScale" priority="474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7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71:L173 L177 L179">
    <cfRule type="colorScale" priority="474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74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7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71:M173">
    <cfRule type="colorScale" priority="475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7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71:N173 N177 N179">
    <cfRule type="colorScale" priority="475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75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7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78:S178">
    <cfRule type="colorScale" priority="4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8">
    <cfRule type="colorScale" priority="4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8">
    <cfRule type="colorScale" priority="4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8">
    <cfRule type="colorScale" priority="4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8">
    <cfRule type="colorScale" priority="4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8">
    <cfRule type="colorScale" priority="4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8">
    <cfRule type="colorScale" priority="4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8">
    <cfRule type="colorScale" priority="466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66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6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78">
    <cfRule type="colorScale" priority="466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66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6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78">
    <cfRule type="colorScale" priority="466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66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6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78">
    <cfRule type="colorScale" priority="467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67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6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78">
    <cfRule type="colorScale" priority="467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67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6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78">
    <cfRule type="colorScale" priority="467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67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6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74:S174">
    <cfRule type="colorScale" priority="4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6:S176">
    <cfRule type="colorScale" priority="4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4">
    <cfRule type="colorScale" priority="4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4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4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4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4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4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4">
    <cfRule type="colorScale" priority="4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4">
    <cfRule type="colorScale" priority="4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6">
    <cfRule type="colorScale" priority="4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4">
    <cfRule type="colorScale" priority="4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6">
    <cfRule type="colorScale" priority="4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4">
    <cfRule type="colorScale" priority="4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6">
    <cfRule type="colorScale" priority="4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4 D176">
    <cfRule type="colorScale" priority="463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63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6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76 F174">
    <cfRule type="colorScale" priority="463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63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6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76 H174">
    <cfRule type="colorScale" priority="464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64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6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74">
    <cfRule type="colorScale" priority="464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6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74 J176">
    <cfRule type="colorScale" priority="464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64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6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74 L176">
    <cfRule type="colorScale" priority="464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65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6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74 N176">
    <cfRule type="colorScale" priority="465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65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6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75:S175">
    <cfRule type="colorScale" priority="4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4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4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4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5">
    <cfRule type="colorScale" priority="4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5">
    <cfRule type="colorScale" priority="4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5">
    <cfRule type="colorScale" priority="4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460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60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6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75">
    <cfRule type="colorScale" priority="460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60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6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75">
    <cfRule type="colorScale" priority="460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60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6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75">
    <cfRule type="colorScale" priority="461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61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6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75">
    <cfRule type="colorScale" priority="461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61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6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75">
    <cfRule type="colorScale" priority="461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61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6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83:S183">
    <cfRule type="colorScale" priority="4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5:S185">
    <cfRule type="colorScale" priority="4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4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5">
    <cfRule type="colorScale" priority="4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4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4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4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4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3">
    <cfRule type="colorScale" priority="4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5">
    <cfRule type="colorScale" priority="4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3">
    <cfRule type="colorScale" priority="4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5">
    <cfRule type="colorScale" priority="4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3">
    <cfRule type="colorScale" priority="4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5">
    <cfRule type="colorScale" priority="4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 D185">
    <cfRule type="colorScale" priority="457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57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5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83 F185">
    <cfRule type="colorScale" priority="458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58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5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85 H183">
    <cfRule type="colorScale" priority="458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58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5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83 J185">
    <cfRule type="colorScale" priority="458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58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5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83 L185">
    <cfRule type="colorScale" priority="458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59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5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83 N185">
    <cfRule type="colorScale" priority="459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59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5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84:S184">
    <cfRule type="colorScale" priority="4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4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4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4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4">
    <cfRule type="colorScale" priority="4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4">
    <cfRule type="colorScale" priority="4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4">
    <cfRule type="colorScale" priority="4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454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54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5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84">
    <cfRule type="colorScale" priority="454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54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5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84">
    <cfRule type="colorScale" priority="455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55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5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84">
    <cfRule type="colorScale" priority="455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55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5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84">
    <cfRule type="colorScale" priority="455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55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5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84">
    <cfRule type="colorScale" priority="456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56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5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80:S180">
    <cfRule type="colorScale" priority="4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2:S182">
    <cfRule type="colorScale" priority="4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4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4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4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4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0">
    <cfRule type="colorScale" priority="4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4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0">
    <cfRule type="colorScale" priority="4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2">
    <cfRule type="colorScale" priority="4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0">
    <cfRule type="colorScale" priority="4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2">
    <cfRule type="colorScale" priority="4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0">
    <cfRule type="colorScale" priority="4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2">
    <cfRule type="colorScale" priority="4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 D180">
    <cfRule type="colorScale" priority="452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52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5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82 F180">
    <cfRule type="colorScale" priority="452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52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5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80 H182">
    <cfRule type="colorScale" priority="452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52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5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82 J180">
    <cfRule type="colorScale" priority="452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53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5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82 L180">
    <cfRule type="colorScale" priority="453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53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5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82 N180">
    <cfRule type="colorScale" priority="453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53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5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81:S181">
    <cfRule type="colorScale" priority="4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4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4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4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1">
    <cfRule type="colorScale" priority="4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1">
    <cfRule type="colorScale" priority="4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1">
    <cfRule type="colorScale" priority="4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448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48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4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81">
    <cfRule type="colorScale" priority="449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49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4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81">
    <cfRule type="colorScale" priority="449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49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4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81">
    <cfRule type="colorScale" priority="449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49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4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81">
    <cfRule type="colorScale" priority="450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50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5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81">
    <cfRule type="colorScale" priority="450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50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5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89:S189">
    <cfRule type="colorScale" priority="4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1:S191">
    <cfRule type="colorScale" priority="4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9">
    <cfRule type="colorScale" priority="4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4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9">
    <cfRule type="colorScale" priority="4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4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9">
    <cfRule type="colorScale" priority="4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1">
    <cfRule type="colorScale" priority="4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9">
    <cfRule type="colorScale" priority="4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1">
    <cfRule type="colorScale" priority="4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9">
    <cfRule type="colorScale" priority="4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1">
    <cfRule type="colorScale" priority="4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9">
    <cfRule type="colorScale" priority="4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1">
    <cfRule type="colorScale" priority="4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9 D191">
    <cfRule type="colorScale" priority="446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46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4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89 F191">
    <cfRule type="colorScale" priority="446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46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4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1">
    <cfRule type="colorScale" priority="446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47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4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91">
    <cfRule type="colorScale" priority="447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47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4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91">
    <cfRule type="colorScale" priority="447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47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4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89">
    <cfRule type="colorScale" priority="447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47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4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90:S190">
    <cfRule type="colorScale" priority="4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4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">
    <cfRule type="colorScale" priority="4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0">
    <cfRule type="colorScale" priority="4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0">
    <cfRule type="colorScale" priority="4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0">
    <cfRule type="colorScale" priority="4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0">
    <cfRule type="colorScale" priority="4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443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43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4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90">
    <cfRule type="colorScale" priority="443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43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4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0">
    <cfRule type="colorScale" priority="443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43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4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90">
    <cfRule type="colorScale" priority="444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44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4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90">
    <cfRule type="colorScale" priority="444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44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4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90">
    <cfRule type="colorScale" priority="444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44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4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86">
    <cfRule type="colorScale" priority="4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6:S186">
    <cfRule type="colorScale" priority="4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8:S188">
    <cfRule type="colorScale" priority="4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4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8">
    <cfRule type="colorScale" priority="4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4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8">
    <cfRule type="colorScale" priority="4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4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">
    <cfRule type="colorScale" priority="4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6">
    <cfRule type="colorScale" priority="4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8">
    <cfRule type="colorScale" priority="4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6">
    <cfRule type="colorScale" priority="4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8">
    <cfRule type="colorScale" priority="4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6">
    <cfRule type="colorScale" priority="4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8">
    <cfRule type="colorScale" priority="4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 D188">
    <cfRule type="colorScale" priority="440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40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4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86 F188">
    <cfRule type="colorScale" priority="440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41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4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88 H186">
    <cfRule type="colorScale" priority="441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41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4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86 J188">
    <cfRule type="colorScale" priority="441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41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4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86 L188">
    <cfRule type="colorScale" priority="441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41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4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86 N188">
    <cfRule type="colorScale" priority="442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42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4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87:S187">
    <cfRule type="colorScale" priority="4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4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4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4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7">
    <cfRule type="colorScale" priority="4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7">
    <cfRule type="colorScale" priority="4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7">
    <cfRule type="colorScale" priority="4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437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37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3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87">
    <cfRule type="colorScale" priority="437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37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3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87">
    <cfRule type="colorScale" priority="437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38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3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87">
    <cfRule type="colorScale" priority="438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38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3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87">
    <cfRule type="colorScale" priority="438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38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3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87">
    <cfRule type="colorScale" priority="438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38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3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95:S195">
    <cfRule type="colorScale" priority="4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7">
    <cfRule type="colorScale" priority="4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7:S197">
    <cfRule type="colorScale" priority="4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4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4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4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4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4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4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5">
    <cfRule type="colorScale" priority="4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7">
    <cfRule type="colorScale" priority="4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5">
    <cfRule type="colorScale" priority="4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7">
    <cfRule type="colorScale" priority="4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5">
    <cfRule type="colorScale" priority="4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7">
    <cfRule type="colorScale" priority="4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 D197">
    <cfRule type="colorScale" priority="434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34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3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95 F197">
    <cfRule type="colorScale" priority="435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35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3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5 H197">
    <cfRule type="colorScale" priority="435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35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3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95 J197">
    <cfRule type="colorScale" priority="435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35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3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97">
    <cfRule type="colorScale" priority="436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36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3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97">
    <cfRule type="colorScale" priority="436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36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3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96:S196">
    <cfRule type="colorScale" priority="4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6">
    <cfRule type="colorScale" priority="4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4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4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6">
    <cfRule type="colorScale" priority="4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6">
    <cfRule type="colorScale" priority="4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6">
    <cfRule type="colorScale" priority="4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6">
    <cfRule type="colorScale" priority="431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31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3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96">
    <cfRule type="colorScale" priority="431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31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3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6">
    <cfRule type="colorScale" priority="432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32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3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96">
    <cfRule type="colorScale" priority="432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32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3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96">
    <cfRule type="colorScale" priority="432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32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3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96">
    <cfRule type="colorScale" priority="433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33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3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92:S192">
    <cfRule type="colorScale" priority="4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4:S194">
    <cfRule type="colorScale" priority="4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4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4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4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4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4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4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2">
    <cfRule type="colorScale" priority="4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4">
    <cfRule type="colorScale" priority="4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2">
    <cfRule type="colorScale" priority="4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4">
    <cfRule type="colorScale" priority="4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2">
    <cfRule type="colorScale" priority="4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4">
    <cfRule type="colorScale" priority="4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429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29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2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94">
    <cfRule type="colorScale" priority="429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29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2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4">
    <cfRule type="colorScale" priority="429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29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2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92 J194">
    <cfRule type="colorScale" priority="429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30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3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94">
    <cfRule type="colorScale" priority="430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30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3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92 N194">
    <cfRule type="colorScale" priority="430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30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3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93:S193">
    <cfRule type="colorScale" priority="4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4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4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4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3">
    <cfRule type="colorScale" priority="4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3">
    <cfRule type="colorScale" priority="4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3">
    <cfRule type="colorScale" priority="4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425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25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2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93">
    <cfRule type="colorScale" priority="426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26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2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3">
    <cfRule type="colorScale" priority="426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26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2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93">
    <cfRule type="colorScale" priority="426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26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2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93">
    <cfRule type="colorScale" priority="427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27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2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93">
    <cfRule type="colorScale" priority="427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27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2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74:B197">
    <cfRule type="colorScale" priority="4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8">
    <cfRule type="colorScale" priority="4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8:S198">
    <cfRule type="colorScale" priority="4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4">
    <cfRule type="colorScale" priority="4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4:S204">
    <cfRule type="colorScale" priority="4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6">
    <cfRule type="colorScale" priority="4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6:S206">
    <cfRule type="colorScale" priority="4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9">
    <cfRule type="colorScale" priority="4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9:S199">
    <cfRule type="colorScale" priority="4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0">
    <cfRule type="colorScale" priority="4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0:S200">
    <cfRule type="colorScale" priority="4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4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9">
    <cfRule type="colorScale" priority="4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">
    <cfRule type="colorScale" priority="4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4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0">
    <cfRule type="colorScale" priority="4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4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9">
    <cfRule type="colorScale" priority="4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4">
    <cfRule type="colorScale" priority="4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4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0">
    <cfRule type="colorScale" priority="4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4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">
    <cfRule type="colorScale" priority="4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4">
    <cfRule type="colorScale" priority="4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6">
    <cfRule type="colorScale" priority="4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0">
    <cfRule type="colorScale" priority="4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8">
    <cfRule type="colorScale" priority="4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9">
    <cfRule type="colorScale" priority="4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4">
    <cfRule type="colorScale" priority="4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6">
    <cfRule type="colorScale" priority="4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0">
    <cfRule type="colorScale" priority="4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8">
    <cfRule type="colorScale" priority="4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9">
    <cfRule type="colorScale" priority="4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4">
    <cfRule type="colorScale" priority="4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6">
    <cfRule type="colorScale" priority="4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0">
    <cfRule type="colorScale" priority="4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0">
    <cfRule type="colorScale" priority="4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8">
    <cfRule type="colorScale" priority="4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9">
    <cfRule type="colorScale" priority="4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4">
    <cfRule type="colorScale" priority="4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6">
    <cfRule type="colorScale" priority="4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:D200 D204 D206">
    <cfRule type="colorScale" priority="423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23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2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98:F200 F204 F206">
    <cfRule type="colorScale" priority="423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23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2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8:H200 H204 H206">
    <cfRule type="colorScale" priority="423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23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2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98:J200 J204 J206">
    <cfRule type="colorScale" priority="424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24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2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98:L200 L204 L206">
    <cfRule type="colorScale" priority="424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24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2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98:N200 N204 N206">
    <cfRule type="colorScale" priority="424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24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2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05">
    <cfRule type="colorScale" priority="4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5:S205">
    <cfRule type="colorScale" priority="4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4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4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5">
    <cfRule type="colorScale" priority="4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5">
    <cfRule type="colorScale" priority="4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5">
    <cfRule type="colorScale" priority="4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5">
    <cfRule type="colorScale" priority="4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417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17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1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05">
    <cfRule type="colorScale" priority="417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17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1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05">
    <cfRule type="colorScale" priority="418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18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1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05">
    <cfRule type="colorScale" priority="418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18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1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05">
    <cfRule type="colorScale" priority="418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18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1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05">
    <cfRule type="colorScale" priority="418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19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1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01">
    <cfRule type="colorScale" priority="4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1:S201">
    <cfRule type="colorScale" priority="4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3">
    <cfRule type="colorScale" priority="4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3:S203">
    <cfRule type="colorScale" priority="4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4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">
    <cfRule type="colorScale" priority="4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">
    <cfRule type="colorScale" priority="4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">
    <cfRule type="colorScale" priority="4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1">
    <cfRule type="colorScale" priority="4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3">
    <cfRule type="colorScale" priority="4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1">
    <cfRule type="colorScale" priority="4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3">
    <cfRule type="colorScale" priority="4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1">
    <cfRule type="colorScale" priority="4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3">
    <cfRule type="colorScale" priority="4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1">
    <cfRule type="colorScale" priority="4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3">
    <cfRule type="colorScale" priority="4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 D203">
    <cfRule type="colorScale" priority="414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14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1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01 F203">
    <cfRule type="colorScale" priority="415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15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1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03 H201">
    <cfRule type="colorScale" priority="415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15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1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03 J201">
    <cfRule type="colorScale" priority="415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15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1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03 L201">
    <cfRule type="colorScale" priority="416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16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1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01 N203">
    <cfRule type="colorScale" priority="416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16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1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02">
    <cfRule type="colorScale" priority="4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2:S202">
    <cfRule type="colorScale" priority="4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4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4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2">
    <cfRule type="colorScale" priority="4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2">
    <cfRule type="colorScale" priority="4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2">
    <cfRule type="colorScale" priority="4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2">
    <cfRule type="colorScale" priority="4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411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11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1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02">
    <cfRule type="colorScale" priority="411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11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1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02">
    <cfRule type="colorScale" priority="412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12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1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02">
    <cfRule type="colorScale" priority="412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12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1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02">
    <cfRule type="colorScale" priority="412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12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1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02">
    <cfRule type="colorScale" priority="412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13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1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10">
    <cfRule type="colorScale" priority="4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0:S210">
    <cfRule type="colorScale" priority="4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2">
    <cfRule type="colorScale" priority="4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2:S212">
    <cfRule type="colorScale" priority="4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0">
    <cfRule type="colorScale" priority="4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4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0">
    <cfRule type="colorScale" priority="4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">
    <cfRule type="colorScale" priority="4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0">
    <cfRule type="colorScale" priority="4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2">
    <cfRule type="colorScale" priority="4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0">
    <cfRule type="colorScale" priority="4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2">
    <cfRule type="colorScale" priority="4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0">
    <cfRule type="colorScale" priority="4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2">
    <cfRule type="colorScale" priority="4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0">
    <cfRule type="colorScale" priority="4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2">
    <cfRule type="colorScale" priority="4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0 D212">
    <cfRule type="colorScale" priority="408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08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0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10 F212">
    <cfRule type="colorScale" priority="409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09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0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10 H212">
    <cfRule type="colorScale" priority="409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09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0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10 J212">
    <cfRule type="colorScale" priority="409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09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0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10 L212">
    <cfRule type="colorScale" priority="410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10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1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10 N212">
    <cfRule type="colorScale" priority="410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10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1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11">
    <cfRule type="colorScale" priority="4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1:S211">
    <cfRule type="colorScale" priority="4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">
    <cfRule type="colorScale" priority="4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1">
    <cfRule type="colorScale" priority="4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1">
    <cfRule type="colorScale" priority="4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1">
    <cfRule type="colorScale" priority="4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1">
    <cfRule type="colorScale" priority="4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1">
    <cfRule type="colorScale" priority="4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">
    <cfRule type="colorScale" priority="405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05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0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11">
    <cfRule type="colorScale" priority="405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05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0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11">
    <cfRule type="colorScale" priority="406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06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0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11">
    <cfRule type="colorScale" priority="406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06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0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11">
    <cfRule type="colorScale" priority="406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06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0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11">
    <cfRule type="colorScale" priority="406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07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0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07">
    <cfRule type="colorScale" priority="4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7:S207">
    <cfRule type="colorScale" priority="4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9">
    <cfRule type="colorScale" priority="4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9:S209">
    <cfRule type="colorScale" priority="4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7">
    <cfRule type="colorScale" priority="4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">
    <cfRule type="colorScale" priority="4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7">
    <cfRule type="colorScale" priority="4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9">
    <cfRule type="colorScale" priority="4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7">
    <cfRule type="colorScale" priority="4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9">
    <cfRule type="colorScale" priority="4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7">
    <cfRule type="colorScale" priority="4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9">
    <cfRule type="colorScale" priority="4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7">
    <cfRule type="colorScale" priority="4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9">
    <cfRule type="colorScale" priority="4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7">
    <cfRule type="colorScale" priority="4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9">
    <cfRule type="colorScale" priority="4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7 D209">
    <cfRule type="colorScale" priority="402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02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0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07 F209">
    <cfRule type="colorScale" priority="403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03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0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07 H209">
    <cfRule type="colorScale" priority="403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03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0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07 J209">
    <cfRule type="colorScale" priority="403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03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0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07 L209">
    <cfRule type="colorScale" priority="404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04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0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07 N209">
    <cfRule type="colorScale" priority="404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04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0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08">
    <cfRule type="colorScale" priority="3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8:S208">
    <cfRule type="colorScale" priority="3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">
    <cfRule type="colorScale" priority="3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8">
    <cfRule type="colorScale" priority="3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8">
    <cfRule type="colorScale" priority="3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8">
    <cfRule type="colorScale" priority="3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8">
    <cfRule type="colorScale" priority="3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8">
    <cfRule type="colorScale" priority="3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">
    <cfRule type="colorScale" priority="399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99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9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08">
    <cfRule type="colorScale" priority="399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99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9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08">
    <cfRule type="colorScale" priority="400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00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0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08">
    <cfRule type="colorScale" priority="400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00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0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08">
    <cfRule type="colorScale" priority="400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00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0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08">
    <cfRule type="colorScale" priority="400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01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0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16">
    <cfRule type="colorScale" priority="3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6:S216">
    <cfRule type="colorScale" priority="3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8">
    <cfRule type="colorScale" priority="3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8:S218">
    <cfRule type="colorScale" priority="3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3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8">
    <cfRule type="colorScale" priority="3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3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8">
    <cfRule type="colorScale" priority="3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6">
    <cfRule type="colorScale" priority="3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8">
    <cfRule type="colorScale" priority="3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6">
    <cfRule type="colorScale" priority="3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8">
    <cfRule type="colorScale" priority="3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6">
    <cfRule type="colorScale" priority="3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8">
    <cfRule type="colorScale" priority="3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6">
    <cfRule type="colorScale" priority="3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8">
    <cfRule type="colorScale" priority="3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 D218">
    <cfRule type="colorScale" priority="396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96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9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18 F216">
    <cfRule type="colorScale" priority="397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97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9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16 H218">
    <cfRule type="colorScale" priority="397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97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9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16 J218">
    <cfRule type="colorScale" priority="397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97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9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16 L218">
    <cfRule type="colorScale" priority="398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98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9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16 N218">
    <cfRule type="colorScale" priority="398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98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9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17">
    <cfRule type="colorScale" priority="3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7:S217">
    <cfRule type="colorScale" priority="3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3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3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7">
    <cfRule type="colorScale" priority="3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7">
    <cfRule type="colorScale" priority="3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7">
    <cfRule type="colorScale" priority="3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7">
    <cfRule type="colorScale" priority="3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393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93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9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17">
    <cfRule type="colorScale" priority="393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93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9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17">
    <cfRule type="colorScale" priority="394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94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9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17">
    <cfRule type="colorScale" priority="394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94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9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17">
    <cfRule type="colorScale" priority="394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94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9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17">
    <cfRule type="colorScale" priority="394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95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9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13">
    <cfRule type="colorScale" priority="3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3:S213">
    <cfRule type="colorScale" priority="3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5">
    <cfRule type="colorScale" priority="3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5:S215">
    <cfRule type="colorScale" priority="3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3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5">
    <cfRule type="colorScale" priority="3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3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5">
    <cfRule type="colorScale" priority="3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3">
    <cfRule type="colorScale" priority="3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5">
    <cfRule type="colorScale" priority="3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3">
    <cfRule type="colorScale" priority="3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5">
    <cfRule type="colorScale" priority="3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3">
    <cfRule type="colorScale" priority="3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5">
    <cfRule type="colorScale" priority="3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3">
    <cfRule type="colorScale" priority="3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5">
    <cfRule type="colorScale" priority="3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 D215">
    <cfRule type="colorScale" priority="390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90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9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13 F215">
    <cfRule type="colorScale" priority="391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91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9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15 H213">
    <cfRule type="colorScale" priority="391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91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9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13 J215">
    <cfRule type="colorScale" priority="391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91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9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13 L215">
    <cfRule type="colorScale" priority="392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92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9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13 N215">
    <cfRule type="colorScale" priority="392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92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9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14">
    <cfRule type="colorScale" priority="3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4:S214">
    <cfRule type="colorScale" priority="3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">
    <cfRule type="colorScale" priority="3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">
    <cfRule type="colorScale" priority="3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4">
    <cfRule type="colorScale" priority="3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4">
    <cfRule type="colorScale" priority="3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4">
    <cfRule type="colorScale" priority="3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4">
    <cfRule type="colorScale" priority="3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">
    <cfRule type="colorScale" priority="387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87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8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14">
    <cfRule type="colorScale" priority="387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87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8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14">
    <cfRule type="colorScale" priority="388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88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8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14">
    <cfRule type="colorScale" priority="388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88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8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14">
    <cfRule type="colorScale" priority="388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88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8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14">
    <cfRule type="colorScale" priority="388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89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8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22">
    <cfRule type="colorScale" priority="3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2:S222">
    <cfRule type="colorScale" priority="3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4">
    <cfRule type="colorScale" priority="3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4:S224">
    <cfRule type="colorScale" priority="3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2">
    <cfRule type="colorScale" priority="3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3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2">
    <cfRule type="colorScale" priority="3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3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2">
    <cfRule type="colorScale" priority="3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4">
    <cfRule type="colorScale" priority="3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2">
    <cfRule type="colorScale" priority="3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4">
    <cfRule type="colorScale" priority="3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2">
    <cfRule type="colorScale" priority="3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4">
    <cfRule type="colorScale" priority="3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2">
    <cfRule type="colorScale" priority="3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4">
    <cfRule type="colorScale" priority="3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2 D224">
    <cfRule type="colorScale" priority="384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84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8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2 F224">
    <cfRule type="colorScale" priority="385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85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8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22 H224">
    <cfRule type="colorScale" priority="385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85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8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22 J224">
    <cfRule type="colorScale" priority="385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85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8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22 L224">
    <cfRule type="colorScale" priority="386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86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8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22 N224">
    <cfRule type="colorScale" priority="386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86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8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23">
    <cfRule type="colorScale" priority="3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3:S223">
    <cfRule type="colorScale" priority="3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3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">
    <cfRule type="colorScale" priority="3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3">
    <cfRule type="colorScale" priority="3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3">
    <cfRule type="colorScale" priority="3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3">
    <cfRule type="colorScale" priority="3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3">
    <cfRule type="colorScale" priority="3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381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81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8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3">
    <cfRule type="colorScale" priority="381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81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8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23">
    <cfRule type="colorScale" priority="382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82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8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23">
    <cfRule type="colorScale" priority="382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82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8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23">
    <cfRule type="colorScale" priority="382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82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8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23">
    <cfRule type="colorScale" priority="382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83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8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19">
    <cfRule type="colorScale" priority="3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9:S219">
    <cfRule type="colorScale" priority="3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1">
    <cfRule type="colorScale" priority="3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1:S221">
    <cfRule type="colorScale" priority="3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9">
    <cfRule type="colorScale" priority="3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1">
    <cfRule type="colorScale" priority="3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9">
    <cfRule type="colorScale" priority="3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1">
    <cfRule type="colorScale" priority="3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9">
    <cfRule type="colorScale" priority="3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1">
    <cfRule type="colorScale" priority="3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9">
    <cfRule type="colorScale" priority="3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1">
    <cfRule type="colorScale" priority="3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9">
    <cfRule type="colorScale" priority="3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1">
    <cfRule type="colorScale" priority="3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9">
    <cfRule type="colorScale" priority="3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1">
    <cfRule type="colorScale" priority="3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9 D221">
    <cfRule type="colorScale" priority="378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78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7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19 F221">
    <cfRule type="colorScale" priority="379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79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7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19 H221">
    <cfRule type="colorScale" priority="379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79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7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19 J221">
    <cfRule type="colorScale" priority="379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79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7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19 L221">
    <cfRule type="colorScale" priority="380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80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8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19 N221">
    <cfRule type="colorScale" priority="380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80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8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20">
    <cfRule type="colorScale" priority="3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0:S220">
    <cfRule type="colorScale" priority="3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0">
    <cfRule type="colorScale" priority="3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0">
    <cfRule type="colorScale" priority="3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0">
    <cfRule type="colorScale" priority="3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0">
    <cfRule type="colorScale" priority="3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0">
    <cfRule type="colorScale" priority="3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0">
    <cfRule type="colorScale" priority="3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0">
    <cfRule type="colorScale" priority="375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75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7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0">
    <cfRule type="colorScale" priority="375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75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7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20">
    <cfRule type="colorScale" priority="376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76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7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20">
    <cfRule type="colorScale" priority="376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76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7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20">
    <cfRule type="colorScale" priority="376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76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7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20">
    <cfRule type="colorScale" priority="376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77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7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98:B224">
    <cfRule type="colorScale" priority="3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1:B224">
    <cfRule type="colorScale" priority="3744">
      <colorScale>
        <cfvo type="min"/>
        <cfvo type="percentile" val="50"/>
        <cfvo type="max"/>
        <color rgb="FFD8A88A"/>
        <color rgb="FFFFEB84"/>
        <color rgb="FF92D050"/>
      </colorScale>
    </cfRule>
  </conditionalFormatting>
  <conditionalFormatting sqref="I175:I224">
    <cfRule type="colorScale" priority="3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5:I224">
    <cfRule type="colorScale" priority="374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7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73:K224">
    <cfRule type="colorScale" priority="3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3:K224">
    <cfRule type="colorScale" priority="373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7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74:M224">
    <cfRule type="colorScale" priority="3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4:M224">
    <cfRule type="colorScale" priority="373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7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71:F171 D172:D224 F172:F224 H171:N224">
    <cfRule type="colorScale" priority="37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171">
    <cfRule type="colorScale" priority="373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373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D171:D224">
    <cfRule type="colorScale" priority="3731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I173:I224">
    <cfRule type="colorScale" priority="3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3:I224">
    <cfRule type="colorScale" priority="372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7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73:K224">
    <cfRule type="colorScale" priority="3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3:K224">
    <cfRule type="colorScale" priority="372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7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24">
    <cfRule type="colorScale" priority="3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4">
    <cfRule type="colorScale" priority="372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7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73:M224">
    <cfRule type="colorScale" priority="3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3:M224">
    <cfRule type="colorScale" priority="372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7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71">
    <cfRule type="colorScale" priority="3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371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7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71">
    <cfRule type="colorScale" priority="3714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371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I171">
    <cfRule type="colorScale" priority="3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2">
    <cfRule type="colorScale" priority="3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3">
    <cfRule type="colorScale" priority="3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1:I173">
    <cfRule type="colorScale" priority="371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7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74">
    <cfRule type="colorScale" priority="3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4">
    <cfRule type="colorScale" priority="370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7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75:I224">
    <cfRule type="colorScale" priority="3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5:I224">
    <cfRule type="colorScale" priority="370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7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71:I224">
    <cfRule type="colorScale" priority="3698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3702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I175:I224">
    <cfRule type="colorScale" priority="3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5:I224">
    <cfRule type="colorScale" priority="370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7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71">
    <cfRule type="colorScale" priority="3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2">
    <cfRule type="colorScale" priority="3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3">
    <cfRule type="colorScale" priority="3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1:K173">
    <cfRule type="colorScale" priority="369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6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74">
    <cfRule type="colorScale" priority="3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4">
    <cfRule type="colorScale" priority="369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6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75:K224">
    <cfRule type="colorScale" priority="3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5:K224">
    <cfRule type="colorScale" priority="368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6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71:K224">
    <cfRule type="colorScale" priority="368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3686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K175:K224">
    <cfRule type="colorScale" priority="3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5:K224">
    <cfRule type="colorScale" priority="368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6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71">
    <cfRule type="colorScale" priority="3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2">
    <cfRule type="colorScale" priority="3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3">
    <cfRule type="colorScale" priority="3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1:M173">
    <cfRule type="colorScale" priority="368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6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74">
    <cfRule type="colorScale" priority="3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4">
    <cfRule type="colorScale" priority="367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6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75:M224">
    <cfRule type="colorScale" priority="3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5:M224">
    <cfRule type="colorScale" priority="367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6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71:M224">
    <cfRule type="colorScale" priority="366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3670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175:M224">
    <cfRule type="colorScale" priority="3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5:M224">
    <cfRule type="colorScale" priority="366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6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71">
    <cfRule type="colorScale" priority="3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3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7">
    <cfRule type="colorScale" priority="3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">
    <cfRule type="colorScale" priority="3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3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:F173">
    <cfRule type="colorScale" priority="366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66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6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78">
    <cfRule type="colorScale" priority="3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8">
    <cfRule type="colorScale" priority="365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65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6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74">
    <cfRule type="colorScale" priority="3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3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365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65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6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75">
    <cfRule type="colorScale" priority="3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364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64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6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83">
    <cfRule type="colorScale" priority="3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3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364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64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6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84">
    <cfRule type="colorScale" priority="3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363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63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6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80">
    <cfRule type="colorScale" priority="3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3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 F180">
    <cfRule type="colorScale" priority="363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63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6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81">
    <cfRule type="colorScale" priority="3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362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62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6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89">
    <cfRule type="colorScale" priority="3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3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9">
    <cfRule type="colorScale" priority="362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62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6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90">
    <cfRule type="colorScale" priority="3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">
    <cfRule type="colorScale" priority="361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62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6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86">
    <cfRule type="colorScale" priority="3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8">
    <cfRule type="colorScale" priority="3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8">
    <cfRule type="colorScale" priority="361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61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6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87">
    <cfRule type="colorScale" priority="3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361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61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6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95">
    <cfRule type="colorScale" priority="3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3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360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60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6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96">
    <cfRule type="colorScale" priority="3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360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60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6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92">
    <cfRule type="colorScale" priority="3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3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359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59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5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93">
    <cfRule type="colorScale" priority="3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359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59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5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98">
    <cfRule type="colorScale" priority="3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9">
    <cfRule type="colorScale" priority="3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4">
    <cfRule type="colorScale" priority="3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3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0">
    <cfRule type="colorScale" priority="3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:F200">
    <cfRule type="colorScale" priority="358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58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5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05">
    <cfRule type="colorScale" priority="3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358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58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5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01">
    <cfRule type="colorScale" priority="3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">
    <cfRule type="colorScale" priority="3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">
    <cfRule type="colorScale" priority="357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57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5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02">
    <cfRule type="colorScale" priority="3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357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57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5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10">
    <cfRule type="colorScale" priority="3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">
    <cfRule type="colorScale" priority="3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0 F212">
    <cfRule type="colorScale" priority="356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56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5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11">
    <cfRule type="colorScale" priority="3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1">
    <cfRule type="colorScale" priority="356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56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5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07">
    <cfRule type="colorScale" priority="3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9">
    <cfRule type="colorScale" priority="3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7">
    <cfRule type="colorScale" priority="355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55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5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08">
    <cfRule type="colorScale" priority="3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8">
    <cfRule type="colorScale" priority="355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55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5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16">
    <cfRule type="colorScale" priority="3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8">
    <cfRule type="colorScale" priority="3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8">
    <cfRule type="colorScale" priority="354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55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5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17">
    <cfRule type="colorScale" priority="3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354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54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5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13">
    <cfRule type="colorScale" priority="3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5">
    <cfRule type="colorScale" priority="3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354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54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5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14">
    <cfRule type="colorScale" priority="3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">
    <cfRule type="colorScale" priority="353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53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5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2">
    <cfRule type="colorScale" priority="3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3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353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53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5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3">
    <cfRule type="colorScale" priority="3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">
    <cfRule type="colorScale" priority="352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52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5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19">
    <cfRule type="colorScale" priority="3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1">
    <cfRule type="colorScale" priority="3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9 F221">
    <cfRule type="colorScale" priority="352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52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5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0">
    <cfRule type="colorScale" priority="3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0">
    <cfRule type="colorScale" priority="351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51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5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71:F224">
    <cfRule type="colorScale" priority="3515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H171">
    <cfRule type="colorScale" priority="3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3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">
    <cfRule type="colorScale" priority="3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9">
    <cfRule type="colorScale" priority="3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3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:H173">
    <cfRule type="colorScale" priority="351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51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5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78">
    <cfRule type="colorScale" priority="3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8">
    <cfRule type="colorScale" priority="350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50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5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74">
    <cfRule type="colorScale" priority="3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3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350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50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5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75">
    <cfRule type="colorScale" priority="3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349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49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4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83">
    <cfRule type="colorScale" priority="3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3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349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49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4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84">
    <cfRule type="colorScale" priority="3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348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48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4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80">
    <cfRule type="colorScale" priority="3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3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0 H182">
    <cfRule type="colorScale" priority="348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48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4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81">
    <cfRule type="colorScale" priority="3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347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47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4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89">
    <cfRule type="colorScale" priority="3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1">
    <cfRule type="colorScale" priority="3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9 H191">
    <cfRule type="colorScale" priority="347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47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4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0">
    <cfRule type="colorScale" priority="3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0">
    <cfRule type="colorScale" priority="346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46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4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86">
    <cfRule type="colorScale" priority="3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">
    <cfRule type="colorScale" priority="3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">
    <cfRule type="colorScale" priority="346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46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4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87">
    <cfRule type="colorScale" priority="3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345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46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4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5">
    <cfRule type="colorScale" priority="3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3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345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45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4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6">
    <cfRule type="colorScale" priority="3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345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45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4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2">
    <cfRule type="colorScale" priority="3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3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344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44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4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3">
    <cfRule type="colorScale" priority="3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344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44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4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8">
    <cfRule type="colorScale" priority="3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">
    <cfRule type="colorScale" priority="3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4">
    <cfRule type="colorScale" priority="3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6">
    <cfRule type="colorScale" priority="3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0">
    <cfRule type="colorScale" priority="3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:H200">
    <cfRule type="colorScale" priority="343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43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4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05">
    <cfRule type="colorScale" priority="3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5">
    <cfRule type="colorScale" priority="342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43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4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01">
    <cfRule type="colorScale" priority="3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3">
    <cfRule type="colorScale" priority="3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1">
    <cfRule type="colorScale" priority="342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42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4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02">
    <cfRule type="colorScale" priority="3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2">
    <cfRule type="colorScale" priority="342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42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4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10">
    <cfRule type="colorScale" priority="3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2">
    <cfRule type="colorScale" priority="3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0">
    <cfRule type="colorScale" priority="341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41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4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11">
    <cfRule type="colorScale" priority="3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1">
    <cfRule type="colorScale" priority="341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41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4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07">
    <cfRule type="colorScale" priority="3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9">
    <cfRule type="colorScale" priority="3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7">
    <cfRule type="colorScale" priority="340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40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4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08">
    <cfRule type="colorScale" priority="3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8">
    <cfRule type="colorScale" priority="340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40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4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16">
    <cfRule type="colorScale" priority="3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8">
    <cfRule type="colorScale" priority="3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8">
    <cfRule type="colorScale" priority="339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39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4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17">
    <cfRule type="colorScale" priority="3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7">
    <cfRule type="colorScale" priority="339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39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3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13">
    <cfRule type="colorScale" priority="3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5">
    <cfRule type="colorScale" priority="3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3">
    <cfRule type="colorScale" priority="338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39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3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14">
    <cfRule type="colorScale" priority="3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4">
    <cfRule type="colorScale" priority="338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38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3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22">
    <cfRule type="colorScale" priority="3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4">
    <cfRule type="colorScale" priority="3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2">
    <cfRule type="colorScale" priority="338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38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3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23">
    <cfRule type="colorScale" priority="3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3">
    <cfRule type="colorScale" priority="337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37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3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19">
    <cfRule type="colorScale" priority="3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1">
    <cfRule type="colorScale" priority="3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9">
    <cfRule type="colorScale" priority="337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37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3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20">
    <cfRule type="colorScale" priority="3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0">
    <cfRule type="colorScale" priority="336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36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3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71:H224">
    <cfRule type="colorScale" priority="3364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J171">
    <cfRule type="colorScale" priority="3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2">
    <cfRule type="colorScale" priority="3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7">
    <cfRule type="colorScale" priority="3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9">
    <cfRule type="colorScale" priority="3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3">
    <cfRule type="colorScale" priority="3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1:J173">
    <cfRule type="colorScale" priority="336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36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3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78">
    <cfRule type="colorScale" priority="3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8">
    <cfRule type="colorScale" priority="335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35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3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74">
    <cfRule type="colorScale" priority="3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6">
    <cfRule type="colorScale" priority="3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4 J176">
    <cfRule type="colorScale" priority="334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35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3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75">
    <cfRule type="colorScale" priority="3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5">
    <cfRule type="colorScale" priority="334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34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3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83">
    <cfRule type="colorScale" priority="3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5">
    <cfRule type="colorScale" priority="3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3">
    <cfRule type="colorScale" priority="334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34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3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84">
    <cfRule type="colorScale" priority="3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4">
    <cfRule type="colorScale" priority="333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33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3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80">
    <cfRule type="colorScale" priority="3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2">
    <cfRule type="colorScale" priority="3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0">
    <cfRule type="colorScale" priority="333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33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3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81">
    <cfRule type="colorScale" priority="3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1">
    <cfRule type="colorScale" priority="332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32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3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89">
    <cfRule type="colorScale" priority="3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1">
    <cfRule type="colorScale" priority="3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9">
    <cfRule type="colorScale" priority="332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32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3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90">
    <cfRule type="colorScale" priority="3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0">
    <cfRule type="colorScale" priority="331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31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3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86">
    <cfRule type="colorScale" priority="3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8">
    <cfRule type="colorScale" priority="3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8">
    <cfRule type="colorScale" priority="331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31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3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87">
    <cfRule type="colorScale" priority="3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7">
    <cfRule type="colorScale" priority="330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30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3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95">
    <cfRule type="colorScale" priority="3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7">
    <cfRule type="colorScale" priority="3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5">
    <cfRule type="colorScale" priority="330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30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3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96">
    <cfRule type="colorScale" priority="3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6">
    <cfRule type="colorScale" priority="329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30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3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92">
    <cfRule type="colorScale" priority="3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4">
    <cfRule type="colorScale" priority="3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4">
    <cfRule type="colorScale" priority="329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29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2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93">
    <cfRule type="colorScale" priority="3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3">
    <cfRule type="colorScale" priority="329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29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2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98">
    <cfRule type="colorScale" priority="3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9">
    <cfRule type="colorScale" priority="3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4">
    <cfRule type="colorScale" priority="3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6">
    <cfRule type="colorScale" priority="3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0">
    <cfRule type="colorScale" priority="3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8:J200">
    <cfRule type="colorScale" priority="328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28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2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05">
    <cfRule type="colorScale" priority="3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5">
    <cfRule type="colorScale" priority="327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27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2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01">
    <cfRule type="colorScale" priority="3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3">
    <cfRule type="colorScale" priority="3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1">
    <cfRule type="colorScale" priority="327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27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2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02">
    <cfRule type="colorScale" priority="3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2">
    <cfRule type="colorScale" priority="326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27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2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10">
    <cfRule type="colorScale" priority="3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2">
    <cfRule type="colorScale" priority="3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0">
    <cfRule type="colorScale" priority="326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26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2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11">
    <cfRule type="colorScale" priority="3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1">
    <cfRule type="colorScale" priority="326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26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2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07">
    <cfRule type="colorScale" priority="3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9">
    <cfRule type="colorScale" priority="3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7">
    <cfRule type="colorScale" priority="325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25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2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08">
    <cfRule type="colorScale" priority="3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8">
    <cfRule type="colorScale" priority="325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25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2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16">
    <cfRule type="colorScale" priority="3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8">
    <cfRule type="colorScale" priority="3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6">
    <cfRule type="colorScale" priority="324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24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2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17">
    <cfRule type="colorScale" priority="3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7">
    <cfRule type="colorScale" priority="324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24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2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13">
    <cfRule type="colorScale" priority="3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5">
    <cfRule type="colorScale" priority="3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3">
    <cfRule type="colorScale" priority="323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23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2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14">
    <cfRule type="colorScale" priority="3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4">
    <cfRule type="colorScale" priority="323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23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2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22">
    <cfRule type="colorScale" priority="3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4">
    <cfRule type="colorScale" priority="3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2">
    <cfRule type="colorScale" priority="322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23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2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23">
    <cfRule type="colorScale" priority="3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3">
    <cfRule type="colorScale" priority="322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22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2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19">
    <cfRule type="colorScale" priority="3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1">
    <cfRule type="colorScale" priority="3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9 J221">
    <cfRule type="colorScale" priority="322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22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2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20">
    <cfRule type="colorScale" priority="3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0">
    <cfRule type="colorScale" priority="321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21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2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71:J224">
    <cfRule type="colorScale" priority="3213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L171">
    <cfRule type="colorScale" priority="3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2">
    <cfRule type="colorScale" priority="3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7">
    <cfRule type="colorScale" priority="3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9">
    <cfRule type="colorScale" priority="3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3">
    <cfRule type="colorScale" priority="3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1:L173">
    <cfRule type="colorScale" priority="321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21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2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78">
    <cfRule type="colorScale" priority="3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8">
    <cfRule type="colorScale" priority="320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20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2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74">
    <cfRule type="colorScale" priority="3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6">
    <cfRule type="colorScale" priority="3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6">
    <cfRule type="colorScale" priority="319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19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2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75">
    <cfRule type="colorScale" priority="3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5">
    <cfRule type="colorScale" priority="319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19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1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83">
    <cfRule type="colorScale" priority="3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5">
    <cfRule type="colorScale" priority="3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3">
    <cfRule type="colorScale" priority="318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19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1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84">
    <cfRule type="colorScale" priority="3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4">
    <cfRule type="colorScale" priority="318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18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1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80">
    <cfRule type="colorScale" priority="3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2">
    <cfRule type="colorScale" priority="3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2 L180">
    <cfRule type="colorScale" priority="318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18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1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81">
    <cfRule type="colorScale" priority="3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1">
    <cfRule type="colorScale" priority="317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17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1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89">
    <cfRule type="colorScale" priority="3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1">
    <cfRule type="colorScale" priority="3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9 L191">
    <cfRule type="colorScale" priority="317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17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1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90">
    <cfRule type="colorScale" priority="3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0">
    <cfRule type="colorScale" priority="316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16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1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86">
    <cfRule type="colorScale" priority="3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8">
    <cfRule type="colorScale" priority="3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6">
    <cfRule type="colorScale" priority="316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16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1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87">
    <cfRule type="colorScale" priority="3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7">
    <cfRule type="colorScale" priority="315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15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1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95">
    <cfRule type="colorScale" priority="3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7">
    <cfRule type="colorScale" priority="3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7">
    <cfRule type="colorScale" priority="315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15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1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96">
    <cfRule type="colorScale" priority="3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6">
    <cfRule type="colorScale" priority="314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14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1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92">
    <cfRule type="colorScale" priority="3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4">
    <cfRule type="colorScale" priority="3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4">
    <cfRule type="colorScale" priority="314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14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1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93">
    <cfRule type="colorScale" priority="3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3">
    <cfRule type="colorScale" priority="313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14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1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98">
    <cfRule type="colorScale" priority="3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9">
    <cfRule type="colorScale" priority="3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4">
    <cfRule type="colorScale" priority="3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6">
    <cfRule type="colorScale" priority="3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0">
    <cfRule type="colorScale" priority="3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8:L200">
    <cfRule type="colorScale" priority="313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13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1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05">
    <cfRule type="colorScale" priority="3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5">
    <cfRule type="colorScale" priority="312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12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1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01">
    <cfRule type="colorScale" priority="3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3">
    <cfRule type="colorScale" priority="3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3">
    <cfRule type="colorScale" priority="312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12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1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02">
    <cfRule type="colorScale" priority="3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2">
    <cfRule type="colorScale" priority="311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11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1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10">
    <cfRule type="colorScale" priority="3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2">
    <cfRule type="colorScale" priority="3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0 L212">
    <cfRule type="colorScale" priority="311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11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1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11">
    <cfRule type="colorScale" priority="3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1">
    <cfRule type="colorScale" priority="310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11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1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07">
    <cfRule type="colorScale" priority="3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9">
    <cfRule type="colorScale" priority="3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7">
    <cfRule type="colorScale" priority="310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10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1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08">
    <cfRule type="colorScale" priority="3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8">
    <cfRule type="colorScale" priority="310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10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1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16">
    <cfRule type="colorScale" priority="3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8">
    <cfRule type="colorScale" priority="3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6">
    <cfRule type="colorScale" priority="309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09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0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17">
    <cfRule type="colorScale" priority="3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7">
    <cfRule type="colorScale" priority="309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09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0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13">
    <cfRule type="colorScale" priority="3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5">
    <cfRule type="colorScale" priority="3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3">
    <cfRule type="colorScale" priority="308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08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0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14">
    <cfRule type="colorScale" priority="3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4">
    <cfRule type="colorScale" priority="308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08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0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22">
    <cfRule type="colorScale" priority="3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4">
    <cfRule type="colorScale" priority="3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2">
    <cfRule type="colorScale" priority="307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07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0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23">
    <cfRule type="colorScale" priority="3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3">
    <cfRule type="colorScale" priority="307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07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0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19">
    <cfRule type="colorScale" priority="3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1">
    <cfRule type="colorScale" priority="3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9">
    <cfRule type="colorScale" priority="306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07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0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20">
    <cfRule type="colorScale" priority="3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0">
    <cfRule type="colorScale" priority="306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06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0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71:L224">
    <cfRule type="colorScale" priority="3062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N171">
    <cfRule type="colorScale" priority="3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2">
    <cfRule type="colorScale" priority="3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7">
    <cfRule type="colorScale" priority="3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9">
    <cfRule type="colorScale" priority="3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3">
    <cfRule type="colorScale" priority="3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1:N173">
    <cfRule type="colorScale" priority="305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06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0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78">
    <cfRule type="colorScale" priority="3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8">
    <cfRule type="colorScale" priority="305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05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0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74">
    <cfRule type="colorScale" priority="3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6">
    <cfRule type="colorScale" priority="3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4">
    <cfRule type="colorScale" priority="304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04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0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75">
    <cfRule type="colorScale" priority="3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5">
    <cfRule type="colorScale" priority="304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04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0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83">
    <cfRule type="colorScale" priority="3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5">
    <cfRule type="colorScale" priority="3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3">
    <cfRule type="colorScale" priority="303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03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0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84">
    <cfRule type="colorScale" priority="3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4">
    <cfRule type="colorScale" priority="303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03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0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80">
    <cfRule type="colorScale" priority="3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2">
    <cfRule type="colorScale" priority="3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0">
    <cfRule type="colorScale" priority="302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03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0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81">
    <cfRule type="colorScale" priority="3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1">
    <cfRule type="colorScale" priority="302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02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0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89">
    <cfRule type="colorScale" priority="3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1">
    <cfRule type="colorScale" priority="3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9">
    <cfRule type="colorScale" priority="302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02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0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90">
    <cfRule type="colorScale" priority="3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0">
    <cfRule type="colorScale" priority="301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01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0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86">
    <cfRule type="colorScale" priority="3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8">
    <cfRule type="colorScale" priority="3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6">
    <cfRule type="colorScale" priority="301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01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0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87">
    <cfRule type="colorScale" priority="3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7">
    <cfRule type="colorScale" priority="300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00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0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95">
    <cfRule type="colorScale" priority="3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7">
    <cfRule type="colorScale" priority="3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7">
    <cfRule type="colorScale" priority="300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00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0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96">
    <cfRule type="colorScale" priority="2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6">
    <cfRule type="colorScale" priority="299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99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9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92">
    <cfRule type="colorScale" priority="2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4">
    <cfRule type="colorScale" priority="2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2">
    <cfRule type="colorScale" priority="299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99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9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93">
    <cfRule type="colorScale" priority="2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3">
    <cfRule type="colorScale" priority="298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98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9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98">
    <cfRule type="colorScale" priority="2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9">
    <cfRule type="colorScale" priority="2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4">
    <cfRule type="colorScale" priority="2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6">
    <cfRule type="colorScale" priority="2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0">
    <cfRule type="colorScale" priority="2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8:N200">
    <cfRule type="colorScale" priority="298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98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9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05">
    <cfRule type="colorScale" priority="2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5">
    <cfRule type="colorScale" priority="297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97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9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01">
    <cfRule type="colorScale" priority="2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3">
    <cfRule type="colorScale" priority="2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3">
    <cfRule type="colorScale" priority="297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97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9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02">
    <cfRule type="colorScale" priority="2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2">
    <cfRule type="colorScale" priority="296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96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9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10">
    <cfRule type="colorScale" priority="2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2">
    <cfRule type="colorScale" priority="2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0">
    <cfRule type="colorScale" priority="296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96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9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11">
    <cfRule type="colorScale" priority="2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1">
    <cfRule type="colorScale" priority="295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95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9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07">
    <cfRule type="colorScale" priority="2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9">
    <cfRule type="colorScale" priority="2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7">
    <cfRule type="colorScale" priority="295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95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9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08">
    <cfRule type="colorScale" priority="2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8">
    <cfRule type="colorScale" priority="294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95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9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16">
    <cfRule type="colorScale" priority="2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8">
    <cfRule type="colorScale" priority="2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6">
    <cfRule type="colorScale" priority="294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94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9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17">
    <cfRule type="colorScale" priority="2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7">
    <cfRule type="colorScale" priority="294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94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9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13">
    <cfRule type="colorScale" priority="2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5">
    <cfRule type="colorScale" priority="2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3">
    <cfRule type="colorScale" priority="293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93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9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14">
    <cfRule type="colorScale" priority="2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4">
    <cfRule type="colorScale" priority="293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93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9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22">
    <cfRule type="colorScale" priority="2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4">
    <cfRule type="colorScale" priority="2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2">
    <cfRule type="colorScale" priority="292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92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9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23">
    <cfRule type="colorScale" priority="2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3">
    <cfRule type="colorScale" priority="292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92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9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19">
    <cfRule type="colorScale" priority="2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1">
    <cfRule type="colorScale" priority="2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9">
    <cfRule type="colorScale" priority="291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91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9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20">
    <cfRule type="colorScale" priority="2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0">
    <cfRule type="colorScale" priority="291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91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9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71:N224">
    <cfRule type="colorScale" priority="2911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T173">
    <cfRule type="colorScale" priority="2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6:T185">
    <cfRule type="colorScale" priority="2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7">
    <cfRule type="colorScale" priority="2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8">
    <cfRule type="colorScale" priority="2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9">
    <cfRule type="colorScale" priority="2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0">
    <cfRule type="colorScale" priority="2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1">
    <cfRule type="colorScale" priority="2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2:T196">
    <cfRule type="colorScale" priority="2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2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3">
    <cfRule type="colorScale" priority="2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4">
    <cfRule type="colorScale" priority="2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:C174">
    <cfRule type="colorScale" priority="290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9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75">
    <cfRule type="colorScale" priority="2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5">
    <cfRule type="colorScale" priority="289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8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76:C224">
    <cfRule type="colorScale" priority="2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6:C224">
    <cfRule type="colorScale" priority="289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8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72:C224">
    <cfRule type="colorScale" priority="28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176:C224">
    <cfRule type="colorScale" priority="2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6:C224">
    <cfRule type="colorScale" priority="288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8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72">
    <cfRule type="colorScale" priority="2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3">
    <cfRule type="colorScale" priority="2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4">
    <cfRule type="colorScale" priority="2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:C174">
    <cfRule type="colorScale" priority="288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8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75">
    <cfRule type="colorScale" priority="2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5">
    <cfRule type="colorScale" priority="288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8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76:C224">
    <cfRule type="colorScale" priority="2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6:C224">
    <cfRule type="colorScale" priority="287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8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72:C224">
    <cfRule type="colorScale" priority="287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876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C176:C224">
    <cfRule type="colorScale" priority="2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6:C224">
    <cfRule type="colorScale" priority="287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8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72">
    <cfRule type="colorScale" priority="2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87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8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72">
    <cfRule type="colorScale" priority="28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2">
    <cfRule type="colorScale" priority="2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86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8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72">
    <cfRule type="colorScale" priority="2863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864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E173:E224">
    <cfRule type="colorScale" priority="2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224">
    <cfRule type="colorScale" priority="286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8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73:E224">
    <cfRule type="colorScale" priority="28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3:E224">
    <cfRule type="colorScale" priority="2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224">
    <cfRule type="colorScale" priority="285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8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73:E224">
    <cfRule type="colorScale" priority="2854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85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171">
    <cfRule type="colorScale" priority="2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1">
    <cfRule type="colorScale" priority="285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8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71">
    <cfRule type="colorScale" priority="28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1">
    <cfRule type="colorScale" priority="2848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84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P171">
    <cfRule type="colorScale" priority="2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1">
    <cfRule type="colorScale" priority="284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84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8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71">
    <cfRule type="colorScale" priority="28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171">
    <cfRule type="colorScale" priority="2842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O172:O224">
    <cfRule type="colorScale" priority="2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2:O224">
    <cfRule type="colorScale" priority="284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8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72:O224">
    <cfRule type="colorScale" priority="28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2:O224">
    <cfRule type="colorScale" priority="283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83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P172:P224">
    <cfRule type="colorScale" priority="2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2:P224">
    <cfRule type="colorScale" priority="283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83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8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72:P224">
    <cfRule type="colorScale" priority="28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172:P224">
    <cfRule type="colorScale" priority="2830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T172">
    <cfRule type="colorScale" priority="2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2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282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8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71">
    <cfRule type="colorScale" priority="28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171">
    <cfRule type="colorScale" priority="2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282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8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71">
    <cfRule type="colorScale" priority="2820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82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G172">
    <cfRule type="colorScale" priority="2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281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8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72">
    <cfRule type="colorScale" priority="28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172">
    <cfRule type="colorScale" priority="2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281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8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72">
    <cfRule type="colorScale" priority="281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812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G173:G224">
    <cfRule type="colorScale" priority="2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:G224">
    <cfRule type="colorScale" priority="280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8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73:G224">
    <cfRule type="colorScale" priority="28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173:G224">
    <cfRule type="colorScale" priority="2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:G224">
    <cfRule type="colorScale" priority="280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8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73:G224">
    <cfRule type="colorScale" priority="280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80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T174">
    <cfRule type="colorScale" priority="2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5">
    <cfRule type="colorScale" priority="2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5">
    <cfRule type="colorScale" priority="2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5:S225">
    <cfRule type="colorScale" priority="2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7">
    <cfRule type="colorScale" priority="2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7:S227">
    <cfRule type="colorScale" priority="2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">
    <cfRule type="colorScale" priority="2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2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">
    <cfRule type="colorScale" priority="2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2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5">
    <cfRule type="colorScale" priority="2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7">
    <cfRule type="colorScale" priority="2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5">
    <cfRule type="colorScale" priority="2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7">
    <cfRule type="colorScale" priority="2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5">
    <cfRule type="colorScale" priority="2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7">
    <cfRule type="colorScale" priority="2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5">
    <cfRule type="colorScale" priority="2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7">
    <cfRule type="colorScale" priority="2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 D227">
    <cfRule type="colorScale" priority="278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78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7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5 F227">
    <cfRule type="colorScale" priority="278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78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7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27 H225">
    <cfRule type="colorScale" priority="278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78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7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25 J227">
    <cfRule type="colorScale" priority="279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79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7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25 L227">
    <cfRule type="colorScale" priority="279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79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7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25 N227">
    <cfRule type="colorScale" priority="279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79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7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26">
    <cfRule type="colorScale" priority="2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6:S226">
    <cfRule type="colorScale" priority="2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">
    <cfRule type="colorScale" priority="2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6">
    <cfRule type="colorScale" priority="2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6">
    <cfRule type="colorScale" priority="2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6">
    <cfRule type="colorScale" priority="2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6">
    <cfRule type="colorScale" priority="2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6">
    <cfRule type="colorScale" priority="2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">
    <cfRule type="colorScale" priority="274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74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7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6">
    <cfRule type="colorScale" priority="275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75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7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26">
    <cfRule type="colorScale" priority="275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75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7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26">
    <cfRule type="colorScale" priority="275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75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7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26">
    <cfRule type="colorScale" priority="276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76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7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26">
    <cfRule type="colorScale" priority="276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76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7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31">
    <cfRule type="colorScale" priority="2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1:S231">
    <cfRule type="colorScale" priority="2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3">
    <cfRule type="colorScale" priority="2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3:S233">
    <cfRule type="colorScale" priority="2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">
    <cfRule type="colorScale" priority="2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3">
    <cfRule type="colorScale" priority="2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1">
    <cfRule type="colorScale" priority="2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3">
    <cfRule type="colorScale" priority="2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1">
    <cfRule type="colorScale" priority="2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3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1">
    <cfRule type="colorScale" priority="2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3">
    <cfRule type="colorScale" priority="2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1">
    <cfRule type="colorScale" priority="2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3">
    <cfRule type="colorScale" priority="2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1">
    <cfRule type="colorScale" priority="2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3">
    <cfRule type="colorScale" priority="2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 D233">
    <cfRule type="colorScale" priority="272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72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7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31 F233">
    <cfRule type="colorScale" priority="272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72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7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31 H233">
    <cfRule type="colorScale" priority="272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72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7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31 J233">
    <cfRule type="colorScale" priority="273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73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7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31 L233">
    <cfRule type="colorScale" priority="273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73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7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33 N231">
    <cfRule type="colorScale" priority="273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73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7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32">
    <cfRule type="colorScale" priority="2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2:S232">
    <cfRule type="colorScale" priority="2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2">
    <cfRule type="colorScale" priority="2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2">
    <cfRule type="colorScale" priority="2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2">
    <cfRule type="colorScale" priority="2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2">
    <cfRule type="colorScale" priority="2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2">
    <cfRule type="colorScale" priority="2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2">
    <cfRule type="colorScale" priority="2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2">
    <cfRule type="colorScale" priority="268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68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6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32">
    <cfRule type="colorScale" priority="269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69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6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32">
    <cfRule type="colorScale" priority="269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69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6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32">
    <cfRule type="colorScale" priority="269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69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6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32">
    <cfRule type="colorScale" priority="270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70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7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32">
    <cfRule type="colorScale" priority="270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70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7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28">
    <cfRule type="colorScale" priority="2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8:S228">
    <cfRule type="colorScale" priority="2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0">
    <cfRule type="colorScale" priority="2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0:S230">
    <cfRule type="colorScale" priority="2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2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0">
    <cfRule type="colorScale" priority="2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2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0">
    <cfRule type="colorScale" priority="2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8">
    <cfRule type="colorScale" priority="2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0">
    <cfRule type="colorScale" priority="2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8">
    <cfRule type="colorScale" priority="2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0">
    <cfRule type="colorScale" priority="2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8">
    <cfRule type="colorScale" priority="2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0">
    <cfRule type="colorScale" priority="2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8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0">
    <cfRule type="colorScale" priority="2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0 D228">
    <cfRule type="colorScale" priority="266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66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6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30 F228">
    <cfRule type="colorScale" priority="266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66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6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28 H230">
    <cfRule type="colorScale" priority="266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66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6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30 J228">
    <cfRule type="colorScale" priority="267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67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6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28 L230">
    <cfRule type="colorScale" priority="267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67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6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30 N228">
    <cfRule type="colorScale" priority="267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67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6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29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9:S229">
    <cfRule type="colorScale" priority="2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9">
    <cfRule type="colorScale" priority="2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9">
    <cfRule type="colorScale" priority="2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9">
    <cfRule type="colorScale" priority="2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9">
    <cfRule type="colorScale" priority="2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9">
    <cfRule type="colorScale" priority="2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9">
    <cfRule type="colorScale" priority="2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9">
    <cfRule type="colorScale" priority="262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62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6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9">
    <cfRule type="colorScale" priority="263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63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6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29">
    <cfRule type="colorScale" priority="263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63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6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29">
    <cfRule type="colorScale" priority="263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63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6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29">
    <cfRule type="colorScale" priority="264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64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6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29">
    <cfRule type="colorScale" priority="264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64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6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25:B233">
    <cfRule type="colorScale" priority="2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5:B233">
    <cfRule type="colorScale" priority="2618">
      <colorScale>
        <cfvo type="min"/>
        <cfvo type="percentile" val="50"/>
        <cfvo type="max"/>
        <color rgb="FFD8A88A"/>
        <color rgb="FFFFEB84"/>
        <color rgb="FF92D050"/>
      </colorScale>
    </cfRule>
  </conditionalFormatting>
  <conditionalFormatting sqref="I225:I233">
    <cfRule type="colorScale" priority="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5:I233">
    <cfRule type="colorScale" priority="261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6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25:K233">
    <cfRule type="colorScale" priority="2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5:K233">
    <cfRule type="colorScale" priority="261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6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25:M233">
    <cfRule type="colorScale" priority="2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5:M233">
    <cfRule type="colorScale" priority="261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6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25:D233 F225:F233 H225:N233">
    <cfRule type="colorScale" priority="26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225:D233">
    <cfRule type="colorScale" priority="2607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I225:I233">
    <cfRule type="colorScale" priority="2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5:I233">
    <cfRule type="colorScale" priority="260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6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25:K233">
    <cfRule type="colorScale" priority="2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5:K233">
    <cfRule type="colorScale" priority="260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6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33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3">
    <cfRule type="colorScale" priority="259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6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25:M233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5:M233">
    <cfRule type="colorScale" priority="259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5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25:I233">
    <cfRule type="colorScale" priority="2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5:I233">
    <cfRule type="colorScale" priority="259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5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25:I233">
    <cfRule type="colorScale" priority="258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59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I225:I233">
    <cfRule type="colorScale" priority="2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5:I233">
    <cfRule type="colorScale" priority="258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5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25:K233">
    <cfRule type="colorScale" priority="2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5:K233">
    <cfRule type="colorScale" priority="258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5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25:K233">
    <cfRule type="colorScale" priority="2579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58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K225:K233">
    <cfRule type="colorScale" priority="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5:K233">
    <cfRule type="colorScale" priority="258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5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25:M233">
    <cfRule type="colorScale" priority="2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5:M233">
    <cfRule type="colorScale" priority="257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5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25:M233">
    <cfRule type="colorScale" priority="257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57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225:M233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5:M233">
    <cfRule type="colorScale" priority="257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5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5">
    <cfRule type="colorScale" priority="2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2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256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56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5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6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6">
    <cfRule type="colorScale" priority="256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56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5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31">
    <cfRule type="colorScale" priority="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3">
    <cfRule type="colorScale" priority="2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3">
    <cfRule type="colorScale" priority="255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56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5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32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2">
    <cfRule type="colorScale" priority="255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55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5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8">
    <cfRule type="colorScale" priority="2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0">
    <cfRule type="colorScale" priority="2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0 F228">
    <cfRule type="colorScale" priority="255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55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5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9">
    <cfRule type="colorScale" priority="2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9">
    <cfRule type="colorScale" priority="254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54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5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5:F233">
    <cfRule type="colorScale" priority="2543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H225">
    <cfRule type="colorScale" priority="2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7">
    <cfRule type="colorScale" priority="2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7">
    <cfRule type="colorScale" priority="254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54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5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26">
    <cfRule type="colorScale" priority="2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6">
    <cfRule type="colorScale" priority="253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53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5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31">
    <cfRule type="colorScale" priority="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3">
    <cfRule type="colorScale" priority="2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1">
    <cfRule type="colorScale" priority="253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53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5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32">
    <cfRule type="colorScale" priority="2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2">
    <cfRule type="colorScale" priority="252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52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5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28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0">
    <cfRule type="colorScale" priority="2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8">
    <cfRule type="colorScale" priority="252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52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5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29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9">
    <cfRule type="colorScale" priority="251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51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5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25:H233">
    <cfRule type="colorScale" priority="2515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J225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7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5">
    <cfRule type="colorScale" priority="251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51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5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26">
    <cfRule type="colorScale" priority="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6">
    <cfRule type="colorScale" priority="250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50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5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31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3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1">
    <cfRule type="colorScale" priority="250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50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5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32">
    <cfRule type="colorScale" priority="2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2">
    <cfRule type="colorScale" priority="249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49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5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28">
    <cfRule type="colorScale" priority="2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0">
    <cfRule type="colorScale" priority="2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0 J228">
    <cfRule type="colorScale" priority="249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49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4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29">
    <cfRule type="colorScale" priority="2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9">
    <cfRule type="colorScale" priority="248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49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4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25:J233">
    <cfRule type="colorScale" priority="2487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L225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7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5">
    <cfRule type="colorScale" priority="248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48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4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26">
    <cfRule type="colorScale" priority="2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6">
    <cfRule type="colorScale" priority="247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48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4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31">
    <cfRule type="colorScale" priority="2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3">
    <cfRule type="colorScale" priority="2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1">
    <cfRule type="colorScale" priority="247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47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4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32">
    <cfRule type="colorScale" priority="2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2">
    <cfRule type="colorScale" priority="247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47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4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28">
    <cfRule type="colorScale" priority="2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0">
    <cfRule type="colorScale" priority="2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8">
    <cfRule type="colorScale" priority="246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46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4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29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9">
    <cfRule type="colorScale" priority="246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46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4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25:L233">
    <cfRule type="colorScale" priority="2459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N225">
    <cfRule type="colorScale" priority="2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7">
    <cfRule type="colorScale" priority="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5">
    <cfRule type="colorScale" priority="245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45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4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26">
    <cfRule type="colorScale" priority="2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6">
    <cfRule type="colorScale" priority="245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45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4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31">
    <cfRule type="colorScale" priority="2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3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1">
    <cfRule type="colorScale" priority="244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44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4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32">
    <cfRule type="colorScale" priority="2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2">
    <cfRule type="colorScale" priority="244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44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4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28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0">
    <cfRule type="colorScale" priority="2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8">
    <cfRule type="colorScale" priority="243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43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4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29">
    <cfRule type="colorScale" priority="2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9">
    <cfRule type="colorScale" priority="243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43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4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25:N233">
    <cfRule type="colorScale" priority="2431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C225:C233">
    <cfRule type="colorScale" priority="2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5:C233">
    <cfRule type="colorScale" priority="242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4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25:C233">
    <cfRule type="colorScale" priority="24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225:C233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5:C233">
    <cfRule type="colorScale" priority="242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4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25:C233">
    <cfRule type="colorScale" priority="2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5:C233">
    <cfRule type="colorScale" priority="242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4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25:C233">
    <cfRule type="colorScale" priority="241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420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C225:C233">
    <cfRule type="colorScale" priority="2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5:C233">
    <cfRule type="colorScale" priority="241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4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25:E233">
    <cfRule type="colorScale" priority="2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5:E233">
    <cfRule type="colorScale" priority="241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4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25:E233">
    <cfRule type="colorScale" priority="24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5:E233">
    <cfRule type="colorScale" priority="2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5:E233">
    <cfRule type="colorScale" priority="241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4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25:E233">
    <cfRule type="colorScale" priority="240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408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225:O233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5:O233">
    <cfRule type="colorScale" priority="240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4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25:O233">
    <cfRule type="colorScale" priority="24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5:O233">
    <cfRule type="colorScale" priority="240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402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P225:P233">
    <cfRule type="colorScale" priority="2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5:P233">
    <cfRule type="colorScale" priority="239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39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4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25:P233">
    <cfRule type="colorScale" priority="23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225:P233">
    <cfRule type="colorScale" priority="2395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G225:G233">
    <cfRule type="colorScale" priority="2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5:G233">
    <cfRule type="colorScale" priority="239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3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25:G233">
    <cfRule type="colorScale" priority="23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225:G233">
    <cfRule type="colorScale" priority="2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5:G233">
    <cfRule type="colorScale" priority="238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3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25:G233">
    <cfRule type="colorScale" priority="238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38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D239">
    <cfRule type="colorScale" priority="236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36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3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39">
    <cfRule type="colorScale" priority="236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36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3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39">
    <cfRule type="colorScale" priority="236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36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3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39">
    <cfRule type="colorScale" priority="237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37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3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39">
    <cfRule type="colorScale" priority="237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37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3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42">
    <cfRule type="colorScale" priority="234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34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3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42">
    <cfRule type="colorScale" priority="234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34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3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38">
    <cfRule type="colorScale" priority="234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34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3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37 T237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7:S237 V237">
    <cfRule type="colorScale" priority="2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7">
    <cfRule type="colorScale" priority="2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">
    <cfRule type="colorScale" priority="2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7">
    <cfRule type="colorScale" priority="2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7">
    <cfRule type="colorScale" priority="2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7">
    <cfRule type="colorScale" priority="2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7">
    <cfRule type="colorScale" priority="2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7">
    <cfRule type="colorScale" priority="2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7">
    <cfRule type="colorScale" priority="2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7">
    <cfRule type="colorScale" priority="2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7">
    <cfRule type="colorScale" priority="2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7">
    <cfRule type="colorScale" priority="231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3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37">
    <cfRule type="colorScale" priority="231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3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38:S238">
    <cfRule type="colorScale" priority="2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8">
    <cfRule type="colorScale" priority="2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204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04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0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38">
    <cfRule type="colorScale" priority="205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05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0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38">
    <cfRule type="colorScale" priority="205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05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0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42:S242">
    <cfRule type="colorScale" priority="1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4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4:S244">
    <cfRule type="colorScale" priority="1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">
    <cfRule type="colorScale" priority="1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4">
    <cfRule type="colorScale" priority="1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2">
    <cfRule type="colorScale" priority="1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4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2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4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2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4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2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4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2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4">
    <cfRule type="colorScale" priority="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 D244">
    <cfRule type="colorScale" priority="193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93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9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42 F244">
    <cfRule type="colorScale" priority="193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93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9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42 H244">
    <cfRule type="colorScale" priority="193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94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9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42 J244">
    <cfRule type="colorScale" priority="194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94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9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44">
    <cfRule type="colorScale" priority="194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94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9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44">
    <cfRule type="colorScale" priority="194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94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9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43:S243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3">
    <cfRule type="colorScale" priority="1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3">
    <cfRule type="colorScale" priority="1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3">
    <cfRule type="colorScale" priority="1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3">
    <cfRule type="colorScale" priority="1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3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3">
    <cfRule type="colorScale" priority="1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3">
    <cfRule type="colorScale" priority="190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90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9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43">
    <cfRule type="colorScale" priority="190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90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9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43">
    <cfRule type="colorScale" priority="190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90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9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43">
    <cfRule type="colorScale" priority="190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91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9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43">
    <cfRule type="colorScale" priority="191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91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9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43">
    <cfRule type="colorScale" priority="191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91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9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39:S239">
    <cfRule type="colorScale" priority="1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1:S241">
    <cfRule type="colorScale" priority="1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1">
    <cfRule type="colorScale" priority="1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1">
    <cfRule type="colorScale" priority="1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9">
    <cfRule type="colorScale" priority="1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1">
    <cfRule type="colorScale" priority="1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9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1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9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1">
    <cfRule type="colorScale" priority="1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9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1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1">
    <cfRule type="colorScale" priority="187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87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8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41">
    <cfRule type="colorScale" priority="187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87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8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41">
    <cfRule type="colorScale" priority="188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88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8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41 J239">
    <cfRule type="colorScale" priority="188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88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8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41">
    <cfRule type="colorScale" priority="188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88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8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41 N239">
    <cfRule type="colorScale" priority="189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89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8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40:S240">
    <cfRule type="colorScale" priority="1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0">
    <cfRule type="colorScale" priority="1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0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0">
    <cfRule type="colorScale" priority="1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0">
    <cfRule type="colorScale" priority="1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0">
    <cfRule type="colorScale" priority="1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0">
    <cfRule type="colorScale" priority="1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0">
    <cfRule type="colorScale" priority="184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84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8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40">
    <cfRule type="colorScale" priority="184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84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8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40">
    <cfRule type="colorScale" priority="184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85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8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40">
    <cfRule type="colorScale" priority="185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85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8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40">
    <cfRule type="colorScale" priority="185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85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8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40">
    <cfRule type="colorScale" priority="185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85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8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45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5:S245">
    <cfRule type="colorScale" priority="1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1">
    <cfRule type="colorScale" priority="1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1:S251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3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3:S253">
    <cfRule type="colorScale" priority="1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6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6:S246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7">
    <cfRule type="colorScale" priority="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7:S247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1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1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1">
    <cfRule type="colorScale" priority="1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3">
    <cfRule type="colorScale" priority="1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7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">
    <cfRule type="colorScale" priority="1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1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3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5">
    <cfRule type="colorScale" priority="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6">
    <cfRule type="colorScale" priority="1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1">
    <cfRule type="colorScale" priority="1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3">
    <cfRule type="colorScale" priority="1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7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5">
    <cfRule type="colorScale" priority="1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6">
    <cfRule type="colorScale" priority="1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1">
    <cfRule type="colorScale" priority="1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3">
    <cfRule type="colorScale" priority="1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7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5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6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1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3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7">
    <cfRule type="colorScale" priority="1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7">
    <cfRule type="colorScale" priority="1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5">
    <cfRule type="colorScale" priority="1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6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1">
    <cfRule type="colorScale" priority="1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3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:D247 D251 D253">
    <cfRule type="colorScale" priority="181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81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8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45:F247 F251 F253">
    <cfRule type="colorScale" priority="182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82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8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45:H247 H251 H253">
    <cfRule type="colorScale" priority="182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82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8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45:J247 J251 J253">
    <cfRule type="colorScale" priority="182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82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8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45:L247 L251 L253">
    <cfRule type="colorScale" priority="182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83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8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45:N247 N251 N253">
    <cfRule type="colorScale" priority="183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83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8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52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2:S252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2">
    <cfRule type="colorScale" priority="1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2">
    <cfRule type="colorScale" priority="1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2">
    <cfRule type="colorScale" priority="1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2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2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2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2">
    <cfRule type="colorScale" priority="175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76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7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52">
    <cfRule type="colorScale" priority="176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76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7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52">
    <cfRule type="colorScale" priority="176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76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7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52">
    <cfRule type="colorScale" priority="176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76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7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52">
    <cfRule type="colorScale" priority="177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77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7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52">
    <cfRule type="colorScale" priority="177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77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7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48">
    <cfRule type="colorScale" priority="1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8:S248">
    <cfRule type="colorScale" priority="1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0">
    <cfRule type="colorScale" priority="1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0:S250">
    <cfRule type="colorScale" priority="1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8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8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8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0">
    <cfRule type="colorScale" priority="1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8">
    <cfRule type="colorScale" priority="1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0">
    <cfRule type="colorScale" priority="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8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0">
    <cfRule type="colorScale" priority="1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8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0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8 D250">
    <cfRule type="colorScale" priority="173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73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7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48 F250">
    <cfRule type="colorScale" priority="173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73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7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48 H250">
    <cfRule type="colorScale" priority="173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74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7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50 J248">
    <cfRule type="colorScale" priority="174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74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7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48 L250">
    <cfRule type="colorScale" priority="174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74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7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48 N250">
    <cfRule type="colorScale" priority="174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74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7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49">
    <cfRule type="colorScale" priority="1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9:S249">
    <cfRule type="colorScale" priority="1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9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9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9">
    <cfRule type="colorScale" priority="1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9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169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70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7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49">
    <cfRule type="colorScale" priority="170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70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7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49">
    <cfRule type="colorScale" priority="170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70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7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49">
    <cfRule type="colorScale" priority="170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70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7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49">
    <cfRule type="colorScale" priority="171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71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7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49">
    <cfRule type="colorScale" priority="171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71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7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57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7:S257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9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9:S259">
    <cfRule type="colorScale" priority="1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1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9">
    <cfRule type="colorScale" priority="1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9">
    <cfRule type="colorScale" priority="1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7">
    <cfRule type="colorScale" priority="1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9">
    <cfRule type="colorScale" priority="1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7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9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7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9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7">
    <cfRule type="colorScale" priority="1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9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 D259">
    <cfRule type="colorScale" priority="167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67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6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57 F259">
    <cfRule type="colorScale" priority="167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67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6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57 H259">
    <cfRule type="colorScale" priority="167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68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6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57 J259">
    <cfRule type="colorScale" priority="168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68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6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57 L259">
    <cfRule type="colorScale" priority="168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68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6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57 N259">
    <cfRule type="colorScale" priority="168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68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6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58">
    <cfRule type="colorScale" priority="1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8:S258">
    <cfRule type="colorScale" priority="1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8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8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8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8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8">
    <cfRule type="colorScale" priority="1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8">
    <cfRule type="colorScale" priority="163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64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6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58">
    <cfRule type="colorScale" priority="164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64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6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58">
    <cfRule type="colorScale" priority="164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64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6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58">
    <cfRule type="colorScale" priority="164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64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6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58">
    <cfRule type="colorScale" priority="165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65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6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58">
    <cfRule type="colorScale" priority="165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65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6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54">
    <cfRule type="colorScale" priority="1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4:S254">
    <cfRule type="colorScale" priority="1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6">
    <cfRule type="colorScale" priority="1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6:S256">
    <cfRule type="colorScale" priority="1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4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1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4">
    <cfRule type="colorScale" priority="1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">
    <cfRule type="colorScale" priority="1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4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6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4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6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4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6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4">
    <cfRule type="colorScale" priority="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6">
    <cfRule type="colorScale" priority="1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4 D256">
    <cfRule type="colorScale" priority="161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61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6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54 F256">
    <cfRule type="colorScale" priority="161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61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6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54 H256">
    <cfRule type="colorScale" priority="161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62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6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56 J254">
    <cfRule type="colorScale" priority="162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62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6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54 L256">
    <cfRule type="colorScale" priority="162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62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6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56 N254">
    <cfRule type="colorScale" priority="162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62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6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55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5:S255">
    <cfRule type="colorScale" priority="1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5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5">
    <cfRule type="colorScale" priority="1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5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5">
    <cfRule type="colorScale" priority="1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5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5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5">
    <cfRule type="colorScale" priority="157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58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5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55">
    <cfRule type="colorScale" priority="158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58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5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55">
    <cfRule type="colorScale" priority="158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58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5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55">
    <cfRule type="colorScale" priority="158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58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5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55">
    <cfRule type="colorScale" priority="159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59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5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55">
    <cfRule type="colorScale" priority="159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59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5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63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3:S263">
    <cfRule type="colorScale" priority="1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5">
    <cfRule type="colorScale" priority="1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5:S265">
    <cfRule type="colorScale" priority="1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3">
    <cfRule type="colorScale" priority="1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5">
    <cfRule type="colorScale" priority="1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3">
    <cfRule type="colorScale" priority="1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5">
    <cfRule type="colorScale" priority="1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3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5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3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5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3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5">
    <cfRule type="colorScale" priority="1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3">
    <cfRule type="colorScale" priority="1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5">
    <cfRule type="colorScale" priority="1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3 D265">
    <cfRule type="colorScale" priority="155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55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5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3 F265">
    <cfRule type="colorScale" priority="155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55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5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63 H265">
    <cfRule type="colorScale" priority="155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56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5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63 J265">
    <cfRule type="colorScale" priority="156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56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5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63 L265">
    <cfRule type="colorScale" priority="156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56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5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63 N265">
    <cfRule type="colorScale" priority="156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56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5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64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4:S264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4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4">
    <cfRule type="colorScale" priority="1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4">
    <cfRule type="colorScale" priority="1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4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4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4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4">
    <cfRule type="colorScale" priority="151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52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5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4">
    <cfRule type="colorScale" priority="152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52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5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64">
    <cfRule type="colorScale" priority="152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52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5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64">
    <cfRule type="colorScale" priority="152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52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5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64">
    <cfRule type="colorScale" priority="153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53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5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64">
    <cfRule type="colorScale" priority="153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53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5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60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0:S260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2">
    <cfRule type="colorScale" priority="1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2:S262">
    <cfRule type="colorScale" priority="1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2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2">
    <cfRule type="colorScale" priority="1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0">
    <cfRule type="colorScale" priority="1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2">
    <cfRule type="colorScale" priority="1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0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2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0">
    <cfRule type="colorScale" priority="1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2">
    <cfRule type="colorScale" priority="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0">
    <cfRule type="colorScale" priority="1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2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2 D260">
    <cfRule type="colorScale" priority="149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49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4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2 F260">
    <cfRule type="colorScale" priority="149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49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4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60 H262">
    <cfRule type="colorScale" priority="149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50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5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60 J262">
    <cfRule type="colorScale" priority="150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50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5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60 L262">
    <cfRule type="colorScale" priority="150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50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5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60 N262">
    <cfRule type="colorScale" priority="150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50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5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61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1:S261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1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1">
    <cfRule type="colorScale" priority="1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1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1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1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145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46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4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1">
    <cfRule type="colorScale" priority="146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46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4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61">
    <cfRule type="colorScale" priority="146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46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4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61">
    <cfRule type="colorScale" priority="146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46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4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61">
    <cfRule type="colorScale" priority="147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47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4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61">
    <cfRule type="colorScale" priority="147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47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4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69">
    <cfRule type="colorScale" priority="1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9:S269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1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1:S271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9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1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9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1">
    <cfRule type="colorScale" priority="1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9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1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9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1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9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1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9 D271">
    <cfRule type="colorScale" priority="143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43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4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9 F271">
    <cfRule type="colorScale" priority="143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43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4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69 H271">
    <cfRule type="colorScale" priority="143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44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4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69 J271">
    <cfRule type="colorScale" priority="144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44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4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69 L271">
    <cfRule type="colorScale" priority="144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44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4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69 N271">
    <cfRule type="colorScale" priority="144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44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4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70">
    <cfRule type="colorScale" priority="1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0:S270">
    <cfRule type="colorScale" priority="1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0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0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0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0">
    <cfRule type="colorScale" priority="1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0">
    <cfRule type="colorScale" priority="1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0">
    <cfRule type="colorScale" priority="1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0">
    <cfRule type="colorScale" priority="139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40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4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70">
    <cfRule type="colorScale" priority="140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40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4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70">
    <cfRule type="colorScale" priority="140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40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4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70">
    <cfRule type="colorScale" priority="140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40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4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70">
    <cfRule type="colorScale" priority="141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41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4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70">
    <cfRule type="colorScale" priority="141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41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4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66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6:S266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8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8:S268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6"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6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6">
    <cfRule type="colorScale" priority="1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8">
    <cfRule type="colorScale" priority="1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6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8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6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8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6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8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6 D268">
    <cfRule type="colorScale" priority="137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37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3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6 F268">
    <cfRule type="colorScale" priority="137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37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3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66 H268">
    <cfRule type="colorScale" priority="137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38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3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68 J266">
    <cfRule type="colorScale" priority="138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38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3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66 L268">
    <cfRule type="colorScale" priority="138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38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3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68 N266">
    <cfRule type="colorScale" priority="138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38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3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67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7:S267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">
    <cfRule type="colorScale" priority="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7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7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7">
    <cfRule type="colorScale" priority="1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7">
    <cfRule type="colorScale" priority="1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133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34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3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7">
    <cfRule type="colorScale" priority="134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34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3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67">
    <cfRule type="colorScale" priority="134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34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3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67">
    <cfRule type="colorScale" priority="134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34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3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67">
    <cfRule type="colorScale" priority="135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35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3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67">
    <cfRule type="colorScale" priority="135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35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3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45:B271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9:N271 C237:F237 D238:D271 F238:F271 I237:N237 I238:K238 M238">
    <cfRule type="colorScale" priority="13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237">
    <cfRule type="colorScale" priority="131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318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271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1">
    <cfRule type="colorScale" priority="130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3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37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7">
    <cfRule type="colorScale" priority="130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3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37">
    <cfRule type="colorScale" priority="1299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300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I237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7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7">
    <cfRule type="colorScale" priority="1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7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1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2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4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2">
    <cfRule type="colorScale" priority="119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19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1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43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3">
    <cfRule type="colorScale" priority="118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18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1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39">
    <cfRule type="colorScale" priority="1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1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1">
    <cfRule type="colorScale" priority="118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18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1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40">
    <cfRule type="colorScale" priority="1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0">
    <cfRule type="colorScale" priority="117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17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1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45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1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3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:F247">
    <cfRule type="colorScale" priority="117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17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1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52">
    <cfRule type="colorScale" priority="1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2">
    <cfRule type="colorScale" priority="116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16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1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48"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8">
    <cfRule type="colorScale" priority="116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16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1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49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115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15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1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57">
    <cfRule type="colorScale" priority="1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9">
    <cfRule type="colorScale" priority="1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15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15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1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58">
    <cfRule type="colorScale" priority="1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">
    <cfRule type="colorScale" priority="114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14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1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54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">
    <cfRule type="colorScale" priority="1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4">
    <cfRule type="colorScale" priority="114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14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1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55">
    <cfRule type="colorScale" priority="1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5">
    <cfRule type="colorScale" priority="113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13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1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3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5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5">
    <cfRule type="colorScale" priority="113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13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1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4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4">
    <cfRule type="colorScale" priority="112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13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1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0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2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112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12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1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1">
    <cfRule type="colorScale" priority="1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112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12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1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9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111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11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1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70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0">
    <cfRule type="colorScale" priority="111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11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1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6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10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10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1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7">
    <cfRule type="colorScale" priority="1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">
    <cfRule type="colorScale" priority="110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10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1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42">
    <cfRule type="colorScale" priority="1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4">
    <cfRule type="colorScale" priority="1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2">
    <cfRule type="colorScale" priority="104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04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43">
    <cfRule type="colorScale" priority="1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3">
    <cfRule type="colorScale" priority="103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03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39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1">
    <cfRule type="colorScale" priority="1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1">
    <cfRule type="colorScale" priority="103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03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40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0">
    <cfRule type="colorScale" priority="102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02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45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6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1">
    <cfRule type="colorScale" priority="1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3">
    <cfRule type="colorScale" priority="1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7">
    <cfRule type="colorScale" priority="1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5:H247">
    <cfRule type="colorScale" priority="102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02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52">
    <cfRule type="colorScale" priority="1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2">
    <cfRule type="colorScale" priority="101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01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48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0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8">
    <cfRule type="colorScale" priority="101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01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49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9">
    <cfRule type="colorScale" priority="100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00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57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9">
    <cfRule type="colorScale" priority="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7">
    <cfRule type="colorScale" priority="100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00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58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8">
    <cfRule type="colorScale" priority="99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9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54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6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4">
    <cfRule type="colorScale" priority="99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9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55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5">
    <cfRule type="colorScale" priority="98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8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63">
    <cfRule type="colorScale" priority="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5">
    <cfRule type="colorScale" priority="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5">
    <cfRule type="colorScale" priority="98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8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64">
    <cfRule type="colorScale" priority="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4">
    <cfRule type="colorScale" priority="97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7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60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2">
    <cfRule type="colorScale" priority="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0">
    <cfRule type="colorScale" priority="97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7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61">
    <cfRule type="colorScale" priority="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1">
    <cfRule type="colorScale" priority="96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7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69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1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9">
    <cfRule type="colorScale" priority="96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6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70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0">
    <cfRule type="colorScale" priority="96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6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66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8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6">
    <cfRule type="colorScale" priority="95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5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67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7">
    <cfRule type="colorScale" priority="95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5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39:H271">
    <cfRule type="colorScale" priority="949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J237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8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2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4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2">
    <cfRule type="colorScale" priority="88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9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43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3">
    <cfRule type="colorScale" priority="88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8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39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1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1">
    <cfRule type="colorScale" priority="88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8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40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0">
    <cfRule type="colorScale" priority="87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7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45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6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1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3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7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5:J247">
    <cfRule type="colorScale" priority="87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7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52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2">
    <cfRule type="colorScale" priority="86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6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48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0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8">
    <cfRule type="colorScale" priority="85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6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49"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9">
    <cfRule type="colorScale" priority="85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5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57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9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7">
    <cfRule type="colorScale" priority="85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5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58">
    <cfRule type="colorScale" priority="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8">
    <cfRule type="colorScale" priority="84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4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54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6">
    <cfRule type="colorScale" priority="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4">
    <cfRule type="colorScale" priority="84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4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55">
    <cfRule type="colorScale" priority="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5">
    <cfRule type="colorScale" priority="83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3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63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5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3">
    <cfRule type="colorScale" priority="83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3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64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4">
    <cfRule type="colorScale" priority="82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2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60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2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0">
    <cfRule type="colorScale" priority="82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2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61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1">
    <cfRule type="colorScale" priority="81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1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69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1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9">
    <cfRule type="colorScale" priority="81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1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70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0">
    <cfRule type="colorScale" priority="80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1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66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8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6">
    <cfRule type="colorScale" priority="80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0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67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7">
    <cfRule type="colorScale" priority="80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0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37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2">
    <cfRule type="colorScale" priority="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4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4">
    <cfRule type="colorScale" priority="73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3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43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3">
    <cfRule type="colorScale" priority="73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3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39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1"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1">
    <cfRule type="colorScale" priority="72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3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40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0">
    <cfRule type="colorScale" priority="72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2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45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6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1">
    <cfRule type="colorScale" priority="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3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7">
    <cfRule type="colorScale" priority="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5:L247">
    <cfRule type="colorScale" priority="72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2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52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2">
    <cfRule type="colorScale" priority="71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1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48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0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0">
    <cfRule type="colorScale" priority="70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0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49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9">
    <cfRule type="colorScale" priority="70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0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57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9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7 L259">
    <cfRule type="colorScale" priority="69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0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58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8">
    <cfRule type="colorScale" priority="69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9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54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6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4">
    <cfRule type="colorScale" priority="69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9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55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5">
    <cfRule type="colorScale" priority="68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8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63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5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3">
    <cfRule type="colorScale" priority="68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8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64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4">
    <cfRule type="colorScale" priority="67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7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60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2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0">
    <cfRule type="colorScale" priority="67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7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61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1">
    <cfRule type="colorScale" priority="66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6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69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1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9">
    <cfRule type="colorScale" priority="66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6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70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0">
    <cfRule type="colorScale" priority="65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5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66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8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6">
    <cfRule type="colorScale" priority="65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5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67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7">
    <cfRule type="colorScale" priority="64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5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37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2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4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4">
    <cfRule type="colorScale" priority="58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8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43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3">
    <cfRule type="colorScale" priority="58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8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39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1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9">
    <cfRule type="colorScale" priority="57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7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40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0">
    <cfRule type="colorScale" priority="57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7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45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6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1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3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7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5:N247">
    <cfRule type="colorScale" priority="56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7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52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2">
    <cfRule type="colorScale" priority="56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6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48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0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0">
    <cfRule type="colorScale" priority="55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5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49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9">
    <cfRule type="colorScale" priority="55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5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57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9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7">
    <cfRule type="colorScale" priority="54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4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58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8">
    <cfRule type="colorScale" priority="54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4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54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6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4">
    <cfRule type="colorScale" priority="53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4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55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5">
    <cfRule type="colorScale" priority="53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3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63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5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3">
    <cfRule type="colorScale" priority="53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3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64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4">
    <cfRule type="colorScale" priority="52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2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60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2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0">
    <cfRule type="colorScale" priority="52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2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61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1">
    <cfRule type="colorScale" priority="51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1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69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1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9">
    <cfRule type="colorScale" priority="51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1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70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0">
    <cfRule type="colorScale" priority="50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0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66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8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6">
    <cfRule type="colorScale" priority="50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50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67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7">
    <cfRule type="colorScale" priority="49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9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38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9:T243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7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7">
    <cfRule type="colorScale" priority="43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37">
    <cfRule type="colorScale" priority="4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7">
    <cfRule type="colorScale" priority="433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434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P237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7">
    <cfRule type="colorScale" priority="43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3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37">
    <cfRule type="colorScale" priority="4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237">
    <cfRule type="colorScale" priority="427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G237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7">
    <cfRule type="colorScale" priority="41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37">
    <cfRule type="colorScale" priority="4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237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7">
    <cfRule type="colorScale" priority="40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37">
    <cfRule type="colorScale" priority="40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406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T272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2:S272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4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4:S274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4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4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2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4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2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4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2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4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2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4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 D274">
    <cfRule type="colorScale" priority="36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6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72 F274">
    <cfRule type="colorScale" priority="37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7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72 H274">
    <cfRule type="colorScale" priority="37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7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72 J274">
    <cfRule type="colorScale" priority="37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7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74 L272">
    <cfRule type="colorScale" priority="37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8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74 N272">
    <cfRule type="colorScale" priority="38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8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73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3:S273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3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3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3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3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3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3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3">
    <cfRule type="colorScale" priority="33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3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73">
    <cfRule type="colorScale" priority="33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3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73">
    <cfRule type="colorScale" priority="33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4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73">
    <cfRule type="colorScale" priority="34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4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73">
    <cfRule type="colorScale" priority="34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4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73">
    <cfRule type="colorScale" priority="34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4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78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8:S278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8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8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8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8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30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0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78">
    <cfRule type="colorScale" priority="31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1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78">
    <cfRule type="colorScale" priority="31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1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78">
    <cfRule type="colorScale" priority="31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1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78">
    <cfRule type="colorScale" priority="31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2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78">
    <cfRule type="colorScale" priority="32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2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75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5:S275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7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7:S277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5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7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5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7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5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7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5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7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7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5 D277">
    <cfRule type="colorScale" priority="28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8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75 F277">
    <cfRule type="colorScale" priority="28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8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77 H275">
    <cfRule type="colorScale" priority="28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8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75 J277">
    <cfRule type="colorScale" priority="29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9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75 L277">
    <cfRule type="colorScale" priority="29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9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75 N277">
    <cfRule type="colorScale" priority="29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9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7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6:S276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6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6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6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6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6">
    <cfRule type="colorScale" priority="24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4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76">
    <cfRule type="colorScale" priority="25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5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76">
    <cfRule type="colorScale" priority="25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5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76">
    <cfRule type="colorScale" priority="25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5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76">
    <cfRule type="colorScale" priority="25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6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76">
    <cfRule type="colorScale" priority="26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6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72:B278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2:B278">
    <cfRule type="colorScale" priority="237">
      <colorScale>
        <cfvo type="min"/>
        <cfvo type="percentile" val="50"/>
        <cfvo type="max"/>
        <color rgb="FFD8A88A"/>
        <color rgb="FFFFEB84"/>
        <color rgb="FF92D050"/>
      </colorScale>
    </cfRule>
  </conditionalFormatting>
  <conditionalFormatting sqref="I272:I278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2:I278">
    <cfRule type="colorScale" priority="23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72:K278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2:K278">
    <cfRule type="colorScale" priority="23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72:M278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2:M278">
    <cfRule type="colorScale" priority="22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72:D278 F272:F278 H272:N278">
    <cfRule type="colorScale" priority="2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272:D278">
    <cfRule type="colorScale" priority="226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I272:I278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2:I278">
    <cfRule type="colorScale" priority="22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72:K278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2:K278">
    <cfRule type="colorScale" priority="22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72:M278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2:M278">
    <cfRule type="colorScale" priority="21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72:I278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2:I278">
    <cfRule type="colorScale" priority="21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72:I278">
    <cfRule type="colorScale" priority="209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1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I272:I278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2:I278">
    <cfRule type="colorScale" priority="21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72:K278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2:K278">
    <cfRule type="colorScale" priority="20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72:K278">
    <cfRule type="colorScale" priority="20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0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K272:K278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2:K278">
    <cfRule type="colorScale" priority="20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72:M278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2:M278">
    <cfRule type="colorScale" priority="19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72:M278">
    <cfRule type="colorScale" priority="193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9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272:M278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2:M278">
    <cfRule type="colorScale" priority="19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72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4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4">
    <cfRule type="colorScale" priority="19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9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73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3">
    <cfRule type="colorScale" priority="18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8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78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7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5">
    <cfRule type="colorScale" priority="18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8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7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6">
    <cfRule type="colorScale" priority="17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7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72:F278">
    <cfRule type="colorScale" priority="173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H27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4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4">
    <cfRule type="colorScale" priority="17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7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73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3">
    <cfRule type="colorScale" priority="16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6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78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8">
    <cfRule type="colorScale" priority="16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6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75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7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5">
    <cfRule type="colorScale" priority="15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5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7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6">
    <cfRule type="colorScale" priority="15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5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72:H278">
    <cfRule type="colorScale" priority="150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J272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4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2">
    <cfRule type="colorScale" priority="14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4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7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3">
    <cfRule type="colorScale" priority="14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4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78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8">
    <cfRule type="colorScale" priority="13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3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75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7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5">
    <cfRule type="colorScale" priority="13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3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76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6">
    <cfRule type="colorScale" priority="12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3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72:J278">
    <cfRule type="colorScale" priority="127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L272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4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2">
    <cfRule type="colorScale" priority="12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2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7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3">
    <cfRule type="colorScale" priority="11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2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7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8">
    <cfRule type="colorScale" priority="11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1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75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7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5">
    <cfRule type="colorScale" priority="11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1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76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6">
    <cfRule type="colorScale" priority="10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0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72:L278">
    <cfRule type="colorScale" priority="104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N27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2">
    <cfRule type="colorScale" priority="101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0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7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3">
    <cfRule type="colorScale" priority="9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78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8">
    <cfRule type="colorScale" priority="9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9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7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7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5">
    <cfRule type="colorScale" priority="8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7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6">
    <cfRule type="colorScale" priority="8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8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72:N278">
    <cfRule type="colorScale" priority="81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C272:C27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2:C278">
    <cfRule type="colorScale" priority="7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72:C278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272:C27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2:C278">
    <cfRule type="colorScale" priority="7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72:C27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2:C278">
    <cfRule type="colorScale" priority="7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72:C278">
    <cfRule type="colorScale" priority="6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70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C272:C27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2:C278">
    <cfRule type="colorScale" priority="6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72:E27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:E278">
    <cfRule type="colorScale" priority="6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72:E278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2:E27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:E278">
    <cfRule type="colorScale" priority="6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72:E278">
    <cfRule type="colorScale" priority="5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58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272:O27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2:O278">
    <cfRule type="colorScale" priority="5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72:O278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2:O278">
    <cfRule type="colorScale" priority="5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52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P272:P27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2:P278">
    <cfRule type="colorScale" priority="4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4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72:P27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272:P278">
    <cfRule type="colorScale" priority="45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G272:G27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2:G278">
    <cfRule type="colorScale" priority="4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72:G278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272:G27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2:G278">
    <cfRule type="colorScale" priority="3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72:G278">
    <cfRule type="colorScale" priority="3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3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H23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7">
    <cfRule type="colorScale" priority="33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4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23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7">
    <cfRule type="colorScale" priority="29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H23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8">
    <cfRule type="colorScale" priority="2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38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23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8">
    <cfRule type="colorScale" priority="22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D237">
    <cfRule type="colorScale" priority="1059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059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5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37">
    <cfRule type="colorScale" priority="1059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059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5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37">
    <cfRule type="colorScale" priority="1060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6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37">
    <cfRule type="colorScale" priority="1060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060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6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37">
    <cfRule type="colorScale" priority="1060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6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37">
    <cfRule type="colorScale" priority="10607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060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6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37">
    <cfRule type="colorScale" priority="1061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6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37">
    <cfRule type="colorScale" priority="1061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061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6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38:B244">
    <cfRule type="colorScale" priority="10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7:B271">
    <cfRule type="colorScale" priority="10796">
      <colorScale>
        <cfvo type="min"/>
        <cfvo type="percentile" val="50"/>
        <cfvo type="max"/>
        <color rgb="FFD8A88A"/>
        <color rgb="FFFFEB84"/>
        <color rgb="FF92D050"/>
      </colorScale>
    </cfRule>
  </conditionalFormatting>
  <conditionalFormatting sqref="I238:I271">
    <cfRule type="colorScale" priority="10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8:I271">
    <cfRule type="colorScale" priority="1079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8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38:K271">
    <cfRule type="colorScale" priority="10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8:K271">
    <cfRule type="colorScale" priority="1080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8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38:M271">
    <cfRule type="colorScale" priority="10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8:M271">
    <cfRule type="colorScale" priority="10805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8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7:D271">
    <cfRule type="colorScale" priority="10812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I237:I271">
    <cfRule type="colorScale" priority="10828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082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K237:K271">
    <cfRule type="colorScale" priority="10840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084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237:M271">
    <cfRule type="colorScale" priority="1085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085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F237">
    <cfRule type="colorScale" priority="1085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086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8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37:F271">
    <cfRule type="colorScale" priority="10868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J237">
    <cfRule type="colorScale" priority="10870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0871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8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37:J271">
    <cfRule type="colorScale" priority="10876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L237">
    <cfRule type="colorScale" priority="10878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0879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8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39:L271 L237">
    <cfRule type="colorScale" priority="10884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N237">
    <cfRule type="colorScale" priority="1088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088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8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39:N271 N237">
    <cfRule type="colorScale" priority="10889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C238:C271">
    <cfRule type="colorScale" priority="10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8:C271">
    <cfRule type="colorScale" priority="10892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8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38:C271">
    <cfRule type="colorScale" priority="108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238:C271">
    <cfRule type="colorScale" priority="1090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0902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E238:E271">
    <cfRule type="colorScale" priority="10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:E271">
    <cfRule type="colorScale" priority="10907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9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38:E271">
    <cfRule type="colorScale" priority="109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8:E271">
    <cfRule type="colorScale" priority="10913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0914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238:O271">
    <cfRule type="colorScale" priority="10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8:O271">
    <cfRule type="colorScale" priority="1091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9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38:O271">
    <cfRule type="colorScale" priority="109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8:O271">
    <cfRule type="colorScale" priority="10919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0920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P239:P271">
    <cfRule type="colorScale" priority="10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9:P271">
    <cfRule type="colorScale" priority="1092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092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9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39:P271">
    <cfRule type="colorScale" priority="109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239:P271">
    <cfRule type="colorScale" priority="10926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G238:G271">
    <cfRule type="colorScale" priority="10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8:G271">
    <cfRule type="colorScale" priority="10928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09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38:G271">
    <cfRule type="colorScale" priority="109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238:G271">
    <cfRule type="colorScale" priority="10934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093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L23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8">
    <cfRule type="colorScale" priority="19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20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38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3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8">
    <cfRule type="colorScale" priority="15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N2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8">
    <cfRule type="colorScale" priority="1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3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38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N2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8">
    <cfRule type="colorScale" priority="8">
      <colorScale>
        <cfvo type="min"/>
        <cfvo type="percentile" val="50"/>
        <cfvo type="max"/>
        <color rgb="FF00B0F0"/>
        <color rgb="FFFFEB84"/>
        <color rgb="FFC00000"/>
      </colorScale>
    </cfRule>
  </conditionalFormatting>
  <conditionalFormatting sqref="P2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8">
    <cfRule type="colorScale" priority="5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6">
      <colorScale>
        <cfvo type="num" val="83"/>
        <cfvo type="percentile" val="50"/>
        <cfvo type="max"/>
        <color rgb="FF92D050"/>
        <color rgb="FFFFC000"/>
        <color rgb="FFFF0000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3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2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8">
    <cfRule type="colorScale" priority="1">
      <colorScale>
        <cfvo type="min"/>
        <cfvo type="percentile" val="50"/>
        <cfvo type="max"/>
        <color rgb="FF00B0F0"/>
        <color rgb="FFFFEB84"/>
        <color rgb="FFC0000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F158-DDA1-442F-8374-C17193A7B91B}">
  <dimension ref="A1:I28"/>
  <sheetViews>
    <sheetView tabSelected="1" topLeftCell="A4" workbookViewId="0">
      <selection activeCell="G12" sqref="G12"/>
    </sheetView>
  </sheetViews>
  <sheetFormatPr baseColWidth="10" defaultRowHeight="14.4" x14ac:dyDescent="0.3"/>
  <cols>
    <col min="3" max="3" width="21.33203125" customWidth="1"/>
    <col min="4" max="4" width="19.21875" customWidth="1"/>
  </cols>
  <sheetData>
    <row r="1" spans="1:9" x14ac:dyDescent="0.3">
      <c r="A1" t="s">
        <v>79</v>
      </c>
    </row>
    <row r="5" spans="1:9" x14ac:dyDescent="0.3">
      <c r="C5" t="s">
        <v>80</v>
      </c>
    </row>
    <row r="7" spans="1:9" x14ac:dyDescent="0.3">
      <c r="C7" t="s">
        <v>81</v>
      </c>
      <c r="D7" t="s">
        <v>82</v>
      </c>
      <c r="E7" t="s">
        <v>93</v>
      </c>
      <c r="F7" t="s">
        <v>84</v>
      </c>
      <c r="G7" t="s">
        <v>85</v>
      </c>
      <c r="H7" t="s">
        <v>83</v>
      </c>
    </row>
    <row r="8" spans="1:9" x14ac:dyDescent="0.3">
      <c r="C8" t="s">
        <v>83</v>
      </c>
      <c r="D8">
        <v>50</v>
      </c>
      <c r="E8">
        <v>1800</v>
      </c>
      <c r="F8">
        <f>(E8*D9/100)/4</f>
        <v>112.5</v>
      </c>
      <c r="G8">
        <f>(E8*D10/100)/9</f>
        <v>50</v>
      </c>
      <c r="H8">
        <f>(E8*D8/100)/4</f>
        <v>225</v>
      </c>
    </row>
    <row r="9" spans="1:9" x14ac:dyDescent="0.3">
      <c r="C9" t="s">
        <v>84</v>
      </c>
      <c r="D9">
        <v>25</v>
      </c>
    </row>
    <row r="10" spans="1:9" x14ac:dyDescent="0.3">
      <c r="C10" t="s">
        <v>85</v>
      </c>
      <c r="D10">
        <v>25</v>
      </c>
    </row>
    <row r="11" spans="1:9" x14ac:dyDescent="0.3">
      <c r="B11" s="105" t="s">
        <v>86</v>
      </c>
      <c r="C11" t="s">
        <v>94</v>
      </c>
      <c r="D11">
        <v>5</v>
      </c>
      <c r="E11">
        <v>40</v>
      </c>
      <c r="F11">
        <f>D11*7</f>
        <v>35</v>
      </c>
      <c r="G11">
        <f>D11*1</f>
        <v>5</v>
      </c>
      <c r="H11">
        <v>0</v>
      </c>
      <c r="I11">
        <f>D11*E11</f>
        <v>200</v>
      </c>
    </row>
    <row r="12" spans="1:9" x14ac:dyDescent="0.3">
      <c r="B12" s="105"/>
      <c r="C12" t="s">
        <v>95</v>
      </c>
      <c r="E12">
        <v>55</v>
      </c>
      <c r="F12">
        <v>7</v>
      </c>
      <c r="G12">
        <v>3</v>
      </c>
      <c r="H12">
        <v>0</v>
      </c>
      <c r="I12">
        <f t="shared" ref="I12:I27" si="0">D12*E12</f>
        <v>0</v>
      </c>
    </row>
    <row r="13" spans="1:9" x14ac:dyDescent="0.3">
      <c r="B13" s="105"/>
      <c r="C13" t="s">
        <v>96</v>
      </c>
      <c r="E13">
        <v>75</v>
      </c>
      <c r="F13">
        <v>7</v>
      </c>
      <c r="G13">
        <v>5</v>
      </c>
      <c r="H13">
        <v>0</v>
      </c>
      <c r="I13">
        <f t="shared" si="0"/>
        <v>0</v>
      </c>
    </row>
    <row r="14" spans="1:9" x14ac:dyDescent="0.3">
      <c r="B14" s="105"/>
      <c r="C14" t="s">
        <v>97</v>
      </c>
      <c r="E14">
        <v>100</v>
      </c>
      <c r="F14">
        <v>7</v>
      </c>
      <c r="G14">
        <v>8</v>
      </c>
      <c r="H14">
        <v>0</v>
      </c>
      <c r="I14">
        <f t="shared" si="0"/>
        <v>0</v>
      </c>
    </row>
    <row r="15" spans="1:9" x14ac:dyDescent="0.3">
      <c r="B15" s="105" t="s">
        <v>87</v>
      </c>
      <c r="C15" t="s">
        <v>98</v>
      </c>
      <c r="E15">
        <v>95</v>
      </c>
      <c r="F15">
        <v>9</v>
      </c>
      <c r="G15">
        <v>2</v>
      </c>
      <c r="H15">
        <v>12</v>
      </c>
      <c r="I15">
        <f t="shared" si="0"/>
        <v>0</v>
      </c>
    </row>
    <row r="16" spans="1:9" x14ac:dyDescent="0.3">
      <c r="B16" s="101"/>
      <c r="C16" t="s">
        <v>99</v>
      </c>
      <c r="E16">
        <v>110</v>
      </c>
      <c r="F16">
        <v>9</v>
      </c>
      <c r="G16">
        <v>4</v>
      </c>
      <c r="H16">
        <v>12</v>
      </c>
      <c r="I16">
        <f t="shared" si="0"/>
        <v>0</v>
      </c>
    </row>
    <row r="17" spans="2:9" x14ac:dyDescent="0.3">
      <c r="B17" s="101"/>
      <c r="C17" t="s">
        <v>100</v>
      </c>
      <c r="E17">
        <v>150</v>
      </c>
      <c r="F17">
        <v>9</v>
      </c>
      <c r="G17">
        <v>8</v>
      </c>
      <c r="H17">
        <v>12</v>
      </c>
      <c r="I17">
        <f t="shared" si="0"/>
        <v>0</v>
      </c>
    </row>
    <row r="18" spans="2:9" x14ac:dyDescent="0.3">
      <c r="B18" s="101"/>
      <c r="C18" t="s">
        <v>101</v>
      </c>
      <c r="D18">
        <v>2</v>
      </c>
      <c r="E18">
        <v>200</v>
      </c>
      <c r="F18">
        <v>8</v>
      </c>
      <c r="G18">
        <v>5</v>
      </c>
      <c r="H18">
        <v>30</v>
      </c>
      <c r="I18">
        <f t="shared" si="0"/>
        <v>400</v>
      </c>
    </row>
    <row r="19" spans="2:9" x14ac:dyDescent="0.3">
      <c r="C19" t="s">
        <v>88</v>
      </c>
      <c r="D19">
        <v>2</v>
      </c>
      <c r="E19">
        <v>120</v>
      </c>
      <c r="F19">
        <v>8</v>
      </c>
      <c r="G19">
        <v>1</v>
      </c>
      <c r="H19">
        <v>20</v>
      </c>
      <c r="I19">
        <f t="shared" si="0"/>
        <v>240</v>
      </c>
    </row>
    <row r="20" spans="2:9" x14ac:dyDescent="0.3">
      <c r="C20" t="s">
        <v>89</v>
      </c>
      <c r="D20">
        <v>5</v>
      </c>
      <c r="E20">
        <v>25</v>
      </c>
      <c r="F20">
        <v>2</v>
      </c>
      <c r="G20">
        <v>0</v>
      </c>
      <c r="H20">
        <v>4</v>
      </c>
      <c r="I20">
        <f t="shared" si="0"/>
        <v>125</v>
      </c>
    </row>
    <row r="21" spans="2:9" x14ac:dyDescent="0.3">
      <c r="B21" s="106" t="s">
        <v>90</v>
      </c>
      <c r="C21" t="s">
        <v>102</v>
      </c>
      <c r="E21">
        <v>70</v>
      </c>
      <c r="F21">
        <v>2</v>
      </c>
      <c r="G21">
        <v>0</v>
      </c>
      <c r="H21">
        <v>15</v>
      </c>
    </row>
    <row r="22" spans="2:9" x14ac:dyDescent="0.3">
      <c r="B22" s="106"/>
      <c r="C22" t="s">
        <v>103</v>
      </c>
      <c r="D22">
        <v>6</v>
      </c>
      <c r="E22">
        <v>115</v>
      </c>
      <c r="F22">
        <v>2</v>
      </c>
      <c r="G22">
        <v>5</v>
      </c>
      <c r="H22">
        <v>15</v>
      </c>
      <c r="I22">
        <f t="shared" si="0"/>
        <v>690</v>
      </c>
    </row>
    <row r="23" spans="2:9" x14ac:dyDescent="0.3">
      <c r="B23" s="106" t="s">
        <v>91</v>
      </c>
      <c r="C23" t="s">
        <v>104</v>
      </c>
      <c r="E23">
        <v>45</v>
      </c>
      <c r="F23">
        <v>0</v>
      </c>
      <c r="G23">
        <v>5</v>
      </c>
      <c r="H23">
        <v>0</v>
      </c>
    </row>
    <row r="24" spans="2:9" x14ac:dyDescent="0.3">
      <c r="B24" s="106"/>
      <c r="C24" t="s">
        <v>105</v>
      </c>
      <c r="D24">
        <v>3</v>
      </c>
      <c r="E24">
        <v>70</v>
      </c>
      <c r="F24">
        <v>3</v>
      </c>
      <c r="G24">
        <v>5</v>
      </c>
      <c r="H24">
        <v>0</v>
      </c>
      <c r="I24">
        <f t="shared" si="0"/>
        <v>210</v>
      </c>
    </row>
    <row r="25" spans="2:9" x14ac:dyDescent="0.3">
      <c r="B25" s="93"/>
      <c r="C25" t="s">
        <v>92</v>
      </c>
      <c r="E25">
        <v>60</v>
      </c>
      <c r="F25">
        <v>0</v>
      </c>
      <c r="G25">
        <v>0</v>
      </c>
      <c r="H25">
        <v>15</v>
      </c>
      <c r="I25">
        <f t="shared" ref="I25" si="1">D25*E25</f>
        <v>0</v>
      </c>
    </row>
    <row r="26" spans="2:9" x14ac:dyDescent="0.3">
      <c r="B26" s="107" t="s">
        <v>106</v>
      </c>
      <c r="C26" t="s">
        <v>102</v>
      </c>
      <c r="E26">
        <v>40</v>
      </c>
      <c r="F26">
        <v>0</v>
      </c>
      <c r="G26">
        <v>0</v>
      </c>
      <c r="H26">
        <v>10</v>
      </c>
    </row>
    <row r="27" spans="2:9" x14ac:dyDescent="0.3">
      <c r="B27" s="107"/>
      <c r="C27" t="s">
        <v>107</v>
      </c>
      <c r="E27">
        <v>85</v>
      </c>
      <c r="F27">
        <v>0</v>
      </c>
      <c r="G27">
        <v>5</v>
      </c>
      <c r="H27">
        <v>10</v>
      </c>
      <c r="I27">
        <f t="shared" si="0"/>
        <v>0</v>
      </c>
    </row>
    <row r="28" spans="2:9" x14ac:dyDescent="0.3">
      <c r="F28">
        <f>SUM(F11:F27)</f>
        <v>108</v>
      </c>
      <c r="G28">
        <f t="shared" ref="G28:H28" si="2">SUM(G11:G27)</f>
        <v>61</v>
      </c>
      <c r="H28">
        <f t="shared" si="2"/>
        <v>155</v>
      </c>
      <c r="I28">
        <f>SUM(I10:I27)</f>
        <v>1865</v>
      </c>
    </row>
  </sheetData>
  <mergeCells count="5">
    <mergeCell ref="B11:B14"/>
    <mergeCell ref="B15:B18"/>
    <mergeCell ref="B21:B22"/>
    <mergeCell ref="B23:B24"/>
    <mergeCell ref="B26:B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5"/>
  <sheetViews>
    <sheetView workbookViewId="0">
      <selection activeCell="B15" sqref="B15"/>
    </sheetView>
  </sheetViews>
  <sheetFormatPr baseColWidth="10" defaultColWidth="9.109375" defaultRowHeight="14.4" x14ac:dyDescent="0.3"/>
  <cols>
    <col min="2" max="2" width="22.44140625" customWidth="1"/>
    <col min="3" max="3" width="9.109375" customWidth="1"/>
    <col min="12" max="12" width="71.109375" customWidth="1"/>
  </cols>
  <sheetData>
    <row r="2" spans="2:12" ht="17.399999999999999" x14ac:dyDescent="0.3">
      <c r="B2" s="103" t="s">
        <v>59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4" spans="2:12" ht="132" customHeight="1" x14ac:dyDescent="0.3">
      <c r="B4" s="102" t="s">
        <v>66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8" spans="2:12" x14ac:dyDescent="0.3">
      <c r="B8" t="s">
        <v>59</v>
      </c>
    </row>
    <row r="9" spans="2:12" x14ac:dyDescent="0.3">
      <c r="B9" s="94" t="s">
        <v>61</v>
      </c>
      <c r="C9" t="s">
        <v>62</v>
      </c>
      <c r="D9" t="s">
        <v>62</v>
      </c>
    </row>
    <row r="10" spans="2:12" x14ac:dyDescent="0.3">
      <c r="B10" s="94" t="s">
        <v>60</v>
      </c>
      <c r="C10">
        <v>50</v>
      </c>
      <c r="D10">
        <v>51</v>
      </c>
      <c r="E10">
        <v>60</v>
      </c>
    </row>
    <row r="11" spans="2:12" ht="28.8" x14ac:dyDescent="0.3">
      <c r="B11" s="94" t="s">
        <v>63</v>
      </c>
      <c r="C11">
        <v>71</v>
      </c>
      <c r="D11">
        <v>71</v>
      </c>
      <c r="E11">
        <v>71</v>
      </c>
    </row>
    <row r="12" spans="2:12" ht="28.8" x14ac:dyDescent="0.3">
      <c r="B12" s="93" t="s">
        <v>64</v>
      </c>
      <c r="C12">
        <f>((220-C10-C11)*(0.5)) + C11</f>
        <v>120.5</v>
      </c>
      <c r="D12">
        <f>((220-D10-D11)*(0.5)) + D11</f>
        <v>120</v>
      </c>
      <c r="E12">
        <f>((220-E10-E11)*(0.5)) + E11</f>
        <v>115.5</v>
      </c>
    </row>
    <row r="13" spans="2:12" ht="28.8" x14ac:dyDescent="0.3">
      <c r="B13" s="93" t="s">
        <v>65</v>
      </c>
      <c r="C13">
        <f>((220-C10-C11)*(0.75)) + C11</f>
        <v>145.25</v>
      </c>
      <c r="D13">
        <f>((220-D10-D11)*(0.75)) + D11</f>
        <v>144.5</v>
      </c>
      <c r="E13">
        <f>((220-E10-E11)*(0.75)) + E11</f>
        <v>137.75</v>
      </c>
    </row>
    <row r="14" spans="2:12" ht="15.6" x14ac:dyDescent="0.3">
      <c r="B14" s="95" t="s">
        <v>67</v>
      </c>
    </row>
    <row r="15" spans="2:12" ht="15.6" x14ac:dyDescent="0.3">
      <c r="B15" s="95" t="s">
        <v>70</v>
      </c>
    </row>
  </sheetData>
  <mergeCells count="2">
    <mergeCell ref="B4:L4"/>
    <mergeCell ref="B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E7"/>
  <sheetViews>
    <sheetView workbookViewId="0">
      <selection activeCell="E8" sqref="E8"/>
    </sheetView>
  </sheetViews>
  <sheetFormatPr baseColWidth="10" defaultColWidth="9.109375" defaultRowHeight="14.4" x14ac:dyDescent="0.3"/>
  <cols>
    <col min="4" max="4" width="62.5546875" customWidth="1"/>
  </cols>
  <sheetData>
    <row r="1" spans="4:5" x14ac:dyDescent="0.3">
      <c r="D1" t="s">
        <v>73</v>
      </c>
      <c r="E1" t="s">
        <v>72</v>
      </c>
    </row>
    <row r="2" spans="4:5" x14ac:dyDescent="0.3">
      <c r="E2" t="s">
        <v>75</v>
      </c>
    </row>
    <row r="3" spans="4:5" x14ac:dyDescent="0.3">
      <c r="D3" t="s">
        <v>71</v>
      </c>
      <c r="E3">
        <v>1926</v>
      </c>
    </row>
    <row r="4" spans="4:5" x14ac:dyDescent="0.3">
      <c r="D4" s="104" t="s">
        <v>74</v>
      </c>
      <c r="E4">
        <v>2206.88</v>
      </c>
    </row>
    <row r="5" spans="4:5" x14ac:dyDescent="0.3">
      <c r="D5" s="104" t="s">
        <v>76</v>
      </c>
      <c r="E5">
        <v>2487.75</v>
      </c>
    </row>
    <row r="6" spans="4:5" x14ac:dyDescent="0.3">
      <c r="D6" s="104" t="s">
        <v>77</v>
      </c>
      <c r="E6">
        <v>2768.63</v>
      </c>
    </row>
    <row r="7" spans="4:5" x14ac:dyDescent="0.3">
      <c r="D7" s="104" t="s">
        <v>78</v>
      </c>
      <c r="E7">
        <v>3049.5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Monitoreo de peso</vt:lpstr>
      <vt:lpstr>Dieta</vt:lpstr>
      <vt:lpstr>Frecuencia Cardiaca</vt:lpstr>
      <vt:lpstr>Gasto energetico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2021-11-06T06:58:15Z</dcterms:modified>
</cp:coreProperties>
</file>