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12570" windowHeight="12795"/>
  </bookViews>
  <sheets>
    <sheet name="Hoja1" sheetId="1" r:id="rId1"/>
  </sheets>
  <definedNames>
    <definedName name="_Hlt165833485" localSheetId="0">Hoja1!#REF!</definedName>
    <definedName name="_xlnm.Print_Area" localSheetId="0">Hoja1!$A$1:$E$81</definedName>
  </definedNames>
  <calcPr calcId="145621"/>
</workbook>
</file>

<file path=xl/calcChain.xml><?xml version="1.0" encoding="utf-8"?>
<calcChain xmlns="http://schemas.openxmlformats.org/spreadsheetml/2006/main">
  <c r="D25" i="1" l="1"/>
  <c r="D20" i="1"/>
  <c r="D16" i="1"/>
  <c r="D49" i="1"/>
  <c r="D36" i="1"/>
  <c r="D27" i="1"/>
  <c r="D69" i="1"/>
  <c r="D61" i="1"/>
  <c r="D59" i="1"/>
  <c r="D58" i="1"/>
  <c r="D56" i="1"/>
  <c r="D55" i="1"/>
  <c r="D52" i="1" l="1"/>
  <c r="D44" i="1"/>
  <c r="D42" i="1"/>
  <c r="D41" i="1"/>
  <c r="D32" i="1"/>
  <c r="D34" i="1"/>
  <c r="D11" i="1"/>
  <c r="D74" i="1" l="1"/>
  <c r="D75" i="1" l="1"/>
  <c r="D76" i="1" l="1"/>
</calcChain>
</file>

<file path=xl/sharedStrings.xml><?xml version="1.0" encoding="utf-8"?>
<sst xmlns="http://schemas.openxmlformats.org/spreadsheetml/2006/main" count="147" uniqueCount="114">
  <si>
    <t>No. De Serie</t>
  </si>
  <si>
    <t>Costo Unitario</t>
  </si>
  <si>
    <r>
      <t>ICCE   ELECTRÓNICA.</t>
    </r>
    <r>
      <rPr>
        <b/>
        <u/>
        <sz val="16"/>
        <rFont val="Times New Roman"/>
        <family val="1"/>
      </rPr>
      <t xml:space="preserve"> </t>
    </r>
    <r>
      <rPr>
        <b/>
        <u/>
        <sz val="16"/>
        <rFont val="AGaramond"/>
      </rPr>
      <t>Garantía  de  servicio.</t>
    </r>
    <r>
      <rPr>
        <b/>
        <u/>
        <sz val="16"/>
        <rFont val="Times New Roman"/>
        <family val="1"/>
      </rPr>
      <t xml:space="preserve"> </t>
    </r>
  </si>
  <si>
    <r>
      <t xml:space="preserve">              </t>
    </r>
    <r>
      <rPr>
        <u/>
        <sz val="10"/>
        <rFont val="Arial"/>
        <family val="2"/>
      </rPr>
      <t>Correo:</t>
    </r>
  </si>
  <si>
    <t>Trabajo   Realizado</t>
  </si>
  <si>
    <t xml:space="preserve">  </t>
  </si>
  <si>
    <r>
      <t xml:space="preserve">        </t>
    </r>
    <r>
      <rPr>
        <b/>
        <u/>
        <sz val="18"/>
        <rFont val="Times New Roman"/>
        <family val="1"/>
      </rPr>
      <t xml:space="preserve">DETALLE DE REPARACIONES: </t>
    </r>
    <r>
      <rPr>
        <b/>
        <u/>
        <sz val="16"/>
        <rFont val="Times New Roman"/>
        <family val="1"/>
      </rPr>
      <t>Envío incluido.</t>
    </r>
  </si>
  <si>
    <t>Cantidad</t>
  </si>
  <si>
    <t>Descripción.</t>
  </si>
  <si>
    <t xml:space="preserve">Reparación de equipos Vending :    </t>
  </si>
  <si>
    <t>**Cotización en M.N.</t>
  </si>
  <si>
    <t>Total.</t>
  </si>
  <si>
    <t>Subtotal.</t>
  </si>
  <si>
    <t>IVA.</t>
  </si>
  <si>
    <t xml:space="preserve">                           Ing. Salvador Martínez E.</t>
  </si>
  <si>
    <t>5178G310493                     Monedero                               Mars  CashFlow.</t>
  </si>
  <si>
    <t>5178G310491                     Monedero                               Mars  CashFlow.</t>
  </si>
  <si>
    <t>4678G310656                     Monedero                               Mars  CashFlow.</t>
  </si>
  <si>
    <t>5178G310472                     Monedero                               Mars  CashFlow.</t>
  </si>
  <si>
    <t>4798G300078                     Monedero                               Mars  CashFlow.</t>
  </si>
  <si>
    <t>5178G310471                     Monedero                               Mars  CashFlow.</t>
  </si>
  <si>
    <t>4368Y506580                    Monedero                               Mars  CashFlow.</t>
  </si>
  <si>
    <t>3618G710759                     Monedero                               Mars  CashFlow.</t>
  </si>
  <si>
    <t>5178G310479                     Monedero                               Mars  CashFlow.</t>
  </si>
  <si>
    <t>5178G310508                     Monedero                               Mars  CashFlow.</t>
  </si>
  <si>
    <t>3078G310043                   Monedero                               Mars  CashFlow.</t>
  </si>
  <si>
    <t>3618G710581                     Monedero                               Mars  CashFlow.</t>
  </si>
  <si>
    <t>5838G110410                     Monedero                               Mars  CashFlow.</t>
  </si>
  <si>
    <t>3039G001684                     Monedero                               Mars  CashFlow.</t>
  </si>
  <si>
    <t>3078G310044                  Monedero                               Mars  CashFlow.</t>
  </si>
  <si>
    <t>5178G310506                   Monedero                               Mars  CashFlow.</t>
  </si>
  <si>
    <t>5178G310480                 Monedero                               Mars  CashFlow.</t>
  </si>
  <si>
    <t>3078G310047                   Monedero                               Mars  CashFlow.</t>
  </si>
  <si>
    <t>**El costo ya incluye el envió, limpieza completa de equipos y mano de obra.</t>
  </si>
  <si>
    <t>5178G310470                    Monedero                               Mars  CashFlow.</t>
  </si>
  <si>
    <t>4858G310331                   Monedero                               Mars  CashFlow.</t>
  </si>
  <si>
    <t>3618G710758                     Monedero                               Mars  CashFlow.</t>
  </si>
  <si>
    <t>4678G310640                    Monedero                               Mars  CashFlow.</t>
  </si>
  <si>
    <t>4798G300088                  Monedero                               Mars  CashFlow.</t>
  </si>
  <si>
    <t>5178G310477                    Monedero                               Mars  CashFlow.</t>
  </si>
  <si>
    <t>3039GC01673                   Monedero                               Mars  CashFlow.</t>
  </si>
  <si>
    <t>4519GYA03742                    Monedero                               Mars  CashFlow.</t>
  </si>
  <si>
    <t>5178G310496                     Monedero                               Mars  CashFlow.</t>
  </si>
  <si>
    <t>4858G310225                  Monedero                               Mars  CashFlow.</t>
  </si>
  <si>
    <t>4798G300074                     Monedero                               Mars  CashFlow.</t>
  </si>
  <si>
    <t>4758G310739                    Monedero                               Mars  CashFlow.</t>
  </si>
  <si>
    <t>0139GC02312                  Monedero                               Mars  CashFlow.</t>
  </si>
  <si>
    <t>0139GC02357                  Monedero                               Mars  CashFlow.</t>
  </si>
  <si>
    <t>0639GC01109                   Monedero                               Mars  CashFlow.</t>
  </si>
  <si>
    <t>0778G210467                     Monedero                               Mars  CashFlow.</t>
  </si>
  <si>
    <t>1058G111120                     Monedero                               Mars  CashFlow.</t>
  </si>
  <si>
    <t>1288G301969                     Monedero                               Mars  CashFlow.</t>
  </si>
  <si>
    <t>1458G103445                   Monedero                               Mars  CashFlow.</t>
  </si>
  <si>
    <t>1488G304362                     Monedero                               Mars  CashFlow.</t>
  </si>
  <si>
    <t>1488G304377                    Monedero                               Mars  CashFlow.</t>
  </si>
  <si>
    <t>1488G304438                    Monedero                               Mars  CashFlow.</t>
  </si>
  <si>
    <t>1658G110267                 Monedero                               Mars  CashFlow.</t>
  </si>
  <si>
    <t>1658G110372                     Monedero                               Mars  CashFlow.</t>
  </si>
  <si>
    <t>1658G110389                   Monedero                               Mars  CashFlow.</t>
  </si>
  <si>
    <t>1668G310937                  Monedero                               Mars  CashFlow.</t>
  </si>
  <si>
    <t>1848G220135                   Monedero                               Mars  CashFlow.</t>
  </si>
  <si>
    <t>1848G220154                    Monedero                               Mars  CashFlow.</t>
  </si>
  <si>
    <t>1848G220171                    Monedero                               Mars  CashFlow.</t>
  </si>
  <si>
    <t>1918G611140                     Monedero                               Mars  CashFlow.</t>
  </si>
  <si>
    <t>1918G611146                     Monedero                               Mars  CashFlow.</t>
  </si>
  <si>
    <t>1918G611190                     Monedero                               Mars  CashFlow.</t>
  </si>
  <si>
    <t>1918G611255                     Monedero                               Mars  CashFlow.</t>
  </si>
  <si>
    <t>1918G611286                   Monedero                               Mars  CashFlow.</t>
  </si>
  <si>
    <t>2128G310246                  Monedero                               Mars  CashFlow.</t>
  </si>
  <si>
    <t>2128G310312                  Monedero                               Mars  CashFlow.</t>
  </si>
  <si>
    <t>2128G310323                  Monedero                               Mars  CashFlow.</t>
  </si>
  <si>
    <t>2138G710215                  Monedero                               Mars  CashFlow.</t>
  </si>
  <si>
    <t>2509G701034                     Monedero                               Mars  CashFlow.</t>
  </si>
  <si>
    <t>2558G110008                  Monedero                               Mars  CashFlow.</t>
  </si>
  <si>
    <t>2558G110015                Monedero                               Mars  CashFlow.</t>
  </si>
  <si>
    <t>2558G110051                     Monedero                               Mars  CashFlow.</t>
  </si>
  <si>
    <t>2639GC03410                    Monedero                               Mars  CashFlow.</t>
  </si>
  <si>
    <t>2839GC01176                  Monedero                               Mars  CashFlow.</t>
  </si>
  <si>
    <t>COTIZACIÓN  4611703   ICCE ELECTRÓNICA.</t>
  </si>
  <si>
    <t>**Vigencia: 30 dias naturales a partir de la fecha de cotización.</t>
  </si>
  <si>
    <t xml:space="preserve">    cchhava@gmail.com                                            Av del trabajo No. 58,    San  Pedro  Tepetitlán </t>
  </si>
  <si>
    <t>Tel:</t>
  </si>
  <si>
    <t xml:space="preserve">    Fecha de Cotización:   10 de febrero 2017</t>
  </si>
  <si>
    <t xml:space="preserve">    (01 594) 9581109    Cel: 045 55 40 57 71 92.       Acolman,  Estado  de  México, C.P.  55894.</t>
  </si>
  <si>
    <t>Garantía.</t>
  </si>
  <si>
    <r>
      <t>Cambio de Circuito integrado U3 ($234.00),     +                                                                                 Cambio de circuito integrado U4 ($234.00).</t>
    </r>
    <r>
      <rPr>
        <b/>
        <sz val="14"/>
        <rFont val="Times New Roman"/>
        <family val="1"/>
      </rPr>
      <t xml:space="preserve">              </t>
    </r>
  </si>
  <si>
    <t>Cambio de Circuito integrado de memoria ($726.00).</t>
  </si>
  <si>
    <t>Cambio de microprocesador ($834.00).</t>
  </si>
  <si>
    <t>Cambio de circuito integrado regulador de voltage ($234.00),   +                                                                               Cambio de circuito integrado de memoria ($726.00),   +                                                                  Cambio de circuito integrado U5 ($234.00),   +                                                                  Cambio de circuito integrado U7 ($234.00).</t>
  </si>
  <si>
    <t>Cambio de circuito integrado regulador de voltage ($234.00),   +                                                                               Cambio de relevador de aceptación ($471.00),   +                                                                  Cambio de circuito integrado U5 ($234.00).</t>
  </si>
  <si>
    <t>Cambio de microprocesador ($834.00),   +                                                                                  Cambio de Circuito integrado regulador de voltage quemado ($234.00).</t>
  </si>
  <si>
    <t>Cambio de circuito integrado HC393 ($234.00),   +                                                      Cambio de relevador de aceptación ($471.00),    +                                                  Cambio de Capacitor C4($126.00).</t>
  </si>
  <si>
    <t>Colocación de tapa superior de fly deck ($234.00),   +                                                                     Cambio de C.I. de memoria ($726.00).</t>
  </si>
  <si>
    <t>Cambio de microprocesador ($834.00),   +                                                     Cambio de Solenide de Aceptación ($471.00).</t>
  </si>
  <si>
    <t>Cambio de C.I. de memoria ($726.00),   +                                                                                     Cambio de banco de Solenoides en separador ($471.00).</t>
  </si>
  <si>
    <t>Cambio de microprocesador ($834.00),   +                                                             Cambio de C.I. de memoria ($726.00).</t>
  </si>
  <si>
    <t>Cambio de Microprocesador ($834.00)</t>
  </si>
  <si>
    <t>Cambio de circuito integrado de memoria ($726.00).</t>
  </si>
  <si>
    <t>Cambio de microprocesador de discriminador ($834.00),   +                                                             Cambio de C.I. de memoria ($726.00).</t>
  </si>
  <si>
    <t>Cambio de microprocesador de discriminador ($834.00),   +                                                 Cambio de circuito integrado de memoria Quemado ($726.00),   +                                                                               Cambio de ciruito regulador de voltage ($234.00).   +                                                                       Cambio de Solenoide de venta ($471.00),   +                                                                  Cambio de circuito integrado U8 ($234.00),   +                                                                              Cambio de rectificador D11 ($126.00).                                                                                                                Costo Total     $2625.00                                                                                                                        Máximo Cobrado por Icce Electronica  $1580.00</t>
  </si>
  <si>
    <t>Cambio de cable MDB dañado (247.00),   +                                               Cambio de microprocesador  ($834.00),     +                                                                                                           Cambio de circuito integrado U8 ($234.00).</t>
  </si>
  <si>
    <r>
      <t xml:space="preserve">Cambio de Bobina sensora de espesor ($137.00),                                                                                            Cambio de microprocesador. ($834.00),   +                                                                                                                                                                               Cambio de Solenoide  de aceptación ($471.00),   +                                                                                      Cambio de circuito integrado de memoria ($726.00).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rFont val="Times New Roman"/>
        <family val="1"/>
      </rPr>
      <t xml:space="preserve">Costo Total     $2168.00                                                                                                                        Máximo Cobrado por Icce Electronica  $1580.00 </t>
    </r>
  </si>
  <si>
    <t>Cambio de circuito integrado U11($234.00),   +                                                                                            Cambio de circuito integrado U12($234.00),   +                                                                    Cambio de microprocesador ($834.00).</t>
  </si>
  <si>
    <r>
      <t xml:space="preserve">Cambio de microprocesador ($834.00),   +                                                            Cambio de C.I. de memoria ($726.00),   +                                                                                            Cambio de circuito integrado regulador de voltage ($234.00), +                                                                                                                                                         Cambio de Circuito integrado U11 ($234.00),   +                                                                                                                                                                                                                                                                                                                cambio de Transistor T15 ($126.00).                                                                                                                                                 </t>
    </r>
    <r>
      <rPr>
        <b/>
        <sz val="10"/>
        <rFont val="Times New Roman"/>
        <family val="1"/>
      </rPr>
      <t xml:space="preserve">  Costo Total     $2154.00                                                                                                                        Máximo Cobrado por Icce Electronica  $1580.00</t>
    </r>
  </si>
  <si>
    <t>Cambio de C.I. de memoria ($726.00),   +                                                            Cambio de transistor T12 ($126.00),      +                                                                 Cambio de relevador de venta ($471.00).</t>
  </si>
  <si>
    <t>Cambio de circuito integrado U3 ($234.00),   +                                                                                          Cambio de relevador de venta ($471.00),   +                                                                                  Cambio de Resistor R18 ($126.00),   +                                                                                          Cambio de Circuito integrado U4 ($234.00).</t>
  </si>
  <si>
    <r>
      <t xml:space="preserve">Cambio de microprocesador ($834.00),   +                                                                                            Cambio de circuito integrado regulador de voltage ($234.00),   +                                                                               Cambio de Transistor T1 ($126.00),   +                                                                  Cambio de Transistor T4 ($126.00),   +                                                                             Cambio de resistor R2 ($126.00),    +                                                                                   Cambio de resistor R4 ($126.00),    +                                                                  Cambio de circuito integrado HC86 ($234.00),   +                                                                                          Cambio de circuito integrado HC339 ($234.00).                                                                                                                                                   </t>
    </r>
    <r>
      <rPr>
        <b/>
        <sz val="10"/>
        <rFont val="Times New Roman"/>
        <family val="1"/>
      </rPr>
      <t xml:space="preserve">Costo Total     $2040.00                                                                                                                        Máximo Cobrado por Icce Electronica  $1580.00  </t>
    </r>
  </si>
  <si>
    <t>Cambio de circuito integrado de memoria ($726.00),   +                                                                                  Cambio de circuito integrado U6($234.00),   +                                                   Cambio de Capacitor C11 ($126.00),  +                                                           Cambio de circuito integrado U7 ($234.00),   +                                                                                                  Cambio de Capacitor C12($126.00).</t>
  </si>
  <si>
    <t>Cambio de chasis dispensador roto ($471.00),   +                                                    Cambio de circuito integrado regulador de voltage ($234.00),       +                                                                       Cambio de Capacitor C6 ($126.00),  +                                                           Cambio de circuito integrado U7 ($234.00),   +                                                                                                  Cambio de Capacitor C7 ($126.00).</t>
  </si>
  <si>
    <t>Cambio de circuito integrado U5($234.00),   +                                                      Cambio de relevador de venta ($471.00),    +                                                  Cambio de transistor TR22 ($126.00).</t>
  </si>
  <si>
    <t>Cambio de microprocesador  ($834.00),     +                                                                                                           Cambio de circuito integrado U3 ($234.00).</t>
  </si>
  <si>
    <t>Cambio de microprocesador ($834.00),   +                                                                                  Cambio de Transistor TR11 ($126.00),   +                                                                                          Cambio de Transistor TR14  ($126.00).</t>
  </si>
  <si>
    <t>Cambio de circuito integrado regulador de voltage ($234.00),  +                                                                                                                        Cambio de microprocesador en discriminador ($834.00).</t>
  </si>
  <si>
    <r>
      <t xml:space="preserve">Cambio de microprocesador ($834.00),   +                                                                                            Cambio de circuito integrado U8 ($234.00),   +                                                                               Cambio de Transistor TR34  ($126.00),   +                                                                  Cambio de Transistor TR35 ($126.00),   +                                                                             Cambio de Transistor TR36 ($126.00),    +                                                                                   Cambio de Capacitor C21 ($126.00),    +                                                                  Cambio de circuito integrado U9 ($234.00),   +                                                                                          Cambio de circuito integrado U10($234.00),   +                                                                                                        Cambio de circuito integrado U11 ($234.00).                                                                                                                                                   </t>
    </r>
    <r>
      <rPr>
        <b/>
        <sz val="10"/>
        <rFont val="Times New Roman"/>
        <family val="1"/>
      </rPr>
      <t xml:space="preserve">Costo Total     $2274.00                                                                                                                        Máximo Cobrado por Icce Electronica  $1580.00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</si>
</sst>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$-80A]#,##0.00"/>
  </numFmts>
  <fonts count="25">
    <font>
      <sz val="10"/>
      <name val="Arial"/>
    </font>
    <font>
      <sz val="12"/>
      <name val="Times New Roman"/>
      <family val="1"/>
    </font>
    <font>
      <sz val="10"/>
      <name val="Times New Roman"/>
      <family val="1"/>
    </font>
    <font>
      <u/>
      <sz val="10"/>
      <name val="Arial"/>
      <family val="2"/>
    </font>
    <font>
      <u/>
      <sz val="10"/>
      <color indexed="12"/>
      <name val="Arial"/>
      <family val="2"/>
    </font>
    <font>
      <i/>
      <sz val="12"/>
      <name val="Times New Roman"/>
      <family val="1"/>
    </font>
    <font>
      <b/>
      <u/>
      <sz val="16"/>
      <name val="Haettenschweiler"/>
      <family val="2"/>
    </font>
    <font>
      <b/>
      <u/>
      <sz val="16"/>
      <name val="Times New Roman"/>
      <family val="1"/>
    </font>
    <font>
      <b/>
      <u/>
      <sz val="16"/>
      <name val="AGaramond"/>
    </font>
    <font>
      <sz val="10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b/>
      <sz val="18"/>
      <name val="Times New Roman"/>
      <family val="1"/>
    </font>
    <font>
      <b/>
      <u/>
      <sz val="18"/>
      <name val="Times New Roman"/>
      <family val="1"/>
    </font>
    <font>
      <b/>
      <sz val="18"/>
      <color rgb="FFFF0000"/>
      <name val="Arial"/>
      <family val="2"/>
    </font>
    <font>
      <b/>
      <sz val="18"/>
      <color rgb="FF0000FF"/>
      <name val="Arial"/>
      <family val="2"/>
    </font>
    <font>
      <b/>
      <sz val="18"/>
      <color rgb="FF0000FF"/>
      <name val="Times New Roman"/>
      <family val="1"/>
    </font>
    <font>
      <b/>
      <u/>
      <sz val="28"/>
      <name val="Gloucester MT Extra Condensed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11"/>
      <color rgb="FF0000FF"/>
      <name val="Arial"/>
      <family val="2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11" fillId="2" borderId="0" xfId="0" applyFont="1" applyFill="1" applyBorder="1"/>
    <xf numFmtId="0" fontId="0" fillId="3" borderId="0" xfId="0" applyFill="1"/>
    <xf numFmtId="164" fontId="14" fillId="3" borderId="0" xfId="0" applyNumberFormat="1" applyFont="1" applyFill="1"/>
    <xf numFmtId="0" fontId="0" fillId="2" borderId="0" xfId="0" applyFill="1" applyBorder="1"/>
    <xf numFmtId="0" fontId="2" fillId="2" borderId="1" xfId="0" applyFont="1" applyFill="1" applyBorder="1"/>
    <xf numFmtId="0" fontId="6" fillId="2" borderId="3" xfId="0" applyFont="1" applyFill="1" applyBorder="1"/>
    <xf numFmtId="0" fontId="10" fillId="2" borderId="0" xfId="0" applyFont="1" applyFill="1" applyBorder="1"/>
    <xf numFmtId="0" fontId="11" fillId="2" borderId="2" xfId="0" applyFont="1" applyFill="1" applyBorder="1"/>
    <xf numFmtId="0" fontId="12" fillId="2" borderId="0" xfId="0" applyFont="1" applyFill="1" applyBorder="1"/>
    <xf numFmtId="164" fontId="13" fillId="2" borderId="0" xfId="0" applyNumberFormat="1" applyFont="1" applyFill="1" applyBorder="1"/>
    <xf numFmtId="0" fontId="1" fillId="2" borderId="2" xfId="0" applyFont="1" applyFill="1" applyBorder="1" applyAlignment="1">
      <alignment vertical="top" wrapText="1"/>
    </xf>
    <xf numFmtId="0" fontId="5" fillId="2" borderId="0" xfId="0" applyFont="1" applyFill="1" applyBorder="1" applyAlignment="1">
      <alignment horizontal="left" indent="15"/>
    </xf>
    <xf numFmtId="0" fontId="15" fillId="2" borderId="2" xfId="0" applyFont="1" applyFill="1" applyBorder="1"/>
    <xf numFmtId="0" fontId="1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1" fillId="3" borderId="0" xfId="0" applyFont="1" applyFill="1" applyBorder="1"/>
    <xf numFmtId="0" fontId="0" fillId="3" borderId="0" xfId="0" applyFill="1" applyBorder="1"/>
    <xf numFmtId="0" fontId="17" fillId="4" borderId="14" xfId="0" applyFont="1" applyFill="1" applyBorder="1" applyAlignment="1">
      <alignment horizontal="center"/>
    </xf>
    <xf numFmtId="0" fontId="18" fillId="4" borderId="11" xfId="0" applyFont="1" applyFill="1" applyBorder="1" applyAlignment="1">
      <alignment horizontal="center" vertical="center"/>
    </xf>
    <xf numFmtId="164" fontId="9" fillId="2" borderId="15" xfId="0" applyNumberFormat="1" applyFont="1" applyFill="1" applyBorder="1" applyAlignment="1">
      <alignment horizontal="center"/>
    </xf>
    <xf numFmtId="164" fontId="9" fillId="2" borderId="16" xfId="0" applyNumberFormat="1" applyFont="1" applyFill="1" applyBorder="1" applyAlignment="1">
      <alignment horizontal="center"/>
    </xf>
    <xf numFmtId="164" fontId="9" fillId="2" borderId="17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right" vertical="top" wrapText="1"/>
    </xf>
    <xf numFmtId="0" fontId="0" fillId="5" borderId="0" xfId="0" applyFill="1" applyBorder="1"/>
    <xf numFmtId="0" fontId="9" fillId="3" borderId="0" xfId="0" applyFont="1" applyFill="1" applyBorder="1"/>
    <xf numFmtId="0" fontId="9" fillId="2" borderId="2" xfId="1" applyFont="1" applyFill="1" applyBorder="1" applyAlignment="1" applyProtection="1">
      <alignment horizontal="right"/>
    </xf>
    <xf numFmtId="0" fontId="9" fillId="2" borderId="0" xfId="0" applyFont="1" applyFill="1" applyBorder="1"/>
    <xf numFmtId="0" fontId="23" fillId="4" borderId="19" xfId="0" applyFont="1" applyFill="1" applyBorder="1" applyAlignment="1">
      <alignment horizontal="left" vertical="center"/>
    </xf>
    <xf numFmtId="0" fontId="21" fillId="6" borderId="5" xfId="0" applyFont="1" applyFill="1" applyBorder="1" applyAlignment="1">
      <alignment vertical="top" wrapText="1"/>
    </xf>
    <xf numFmtId="0" fontId="2" fillId="6" borderId="6" xfId="0" applyFont="1" applyFill="1" applyBorder="1" applyAlignment="1">
      <alignment vertical="top" wrapText="1"/>
    </xf>
    <xf numFmtId="165" fontId="1" fillId="6" borderId="7" xfId="0" applyNumberFormat="1" applyFont="1" applyFill="1" applyBorder="1" applyAlignment="1">
      <alignment horizontal="center" vertical="top" wrapText="1"/>
    </xf>
    <xf numFmtId="0" fontId="5" fillId="5" borderId="0" xfId="0" applyFont="1" applyFill="1" applyBorder="1" applyAlignment="1">
      <alignment horizontal="justify"/>
    </xf>
    <xf numFmtId="0" fontId="0" fillId="0" borderId="0" xfId="0" applyAlignment="1">
      <alignment horizontal="justify"/>
    </xf>
    <xf numFmtId="0" fontId="20" fillId="2" borderId="18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vertical="top" wrapText="1"/>
    </xf>
    <xf numFmtId="0" fontId="2" fillId="7" borderId="6" xfId="0" applyFont="1" applyFill="1" applyBorder="1" applyAlignment="1">
      <alignment vertical="top" wrapText="1"/>
    </xf>
    <xf numFmtId="165" fontId="1" fillId="7" borderId="7" xfId="0" applyNumberFormat="1" applyFont="1" applyFill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CCFF99"/>
      <color rgb="FF99FF99"/>
      <color rgb="FF99FFCC"/>
      <color rgb="FFCCFFCC"/>
      <color rgb="FFFFFF99"/>
      <color rgb="FFFFFFFF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cce_electronic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zoomScale="180" zoomScaleNormal="180" zoomScaleSheetLayoutView="100" workbookViewId="0">
      <selection activeCell="C15" sqref="C15"/>
    </sheetView>
  </sheetViews>
  <sheetFormatPr baseColWidth="10" defaultRowHeight="12.75"/>
  <cols>
    <col min="1" max="1" width="1.140625" customWidth="1"/>
    <col min="2" max="2" width="16.42578125" customWidth="1"/>
    <col min="3" max="3" width="57.42578125" customWidth="1"/>
    <col min="4" max="4" width="14.5703125" customWidth="1"/>
    <col min="5" max="5" width="0.85546875" customWidth="1"/>
  </cols>
  <sheetData>
    <row r="1" spans="1:5" ht="3.75" customHeight="1">
      <c r="A1" s="19"/>
      <c r="B1" s="18"/>
      <c r="C1" s="18"/>
      <c r="D1" s="18"/>
      <c r="E1" s="2"/>
    </row>
    <row r="2" spans="1:5" ht="42" customHeight="1" thickBot="1">
      <c r="A2" s="2"/>
      <c r="B2" s="36" t="s">
        <v>78</v>
      </c>
      <c r="C2" s="37"/>
      <c r="D2" s="37"/>
      <c r="E2" s="3"/>
    </row>
    <row r="3" spans="1:5" ht="20.25" customHeight="1" thickBot="1">
      <c r="A3" s="2"/>
      <c r="B3" s="5" t="s">
        <v>5</v>
      </c>
      <c r="C3" s="6" t="s">
        <v>2</v>
      </c>
      <c r="D3" s="4"/>
      <c r="E3" s="3"/>
    </row>
    <row r="4" spans="1:5" ht="13.5" customHeight="1" thickBot="1">
      <c r="A4" s="2"/>
      <c r="B4" s="5" t="s">
        <v>5</v>
      </c>
      <c r="C4" s="30" t="s">
        <v>82</v>
      </c>
      <c r="D4" s="4"/>
      <c r="E4" s="3"/>
    </row>
    <row r="5" spans="1:5" ht="12.75" customHeight="1">
      <c r="A5" s="2"/>
      <c r="B5" s="28" t="s">
        <v>3</v>
      </c>
      <c r="C5" s="7" t="s">
        <v>80</v>
      </c>
      <c r="D5" s="29"/>
      <c r="E5" s="3"/>
    </row>
    <row r="6" spans="1:5" ht="16.5" thickBot="1">
      <c r="A6" s="2"/>
      <c r="B6" s="28" t="s">
        <v>81</v>
      </c>
      <c r="C6" s="7" t="s">
        <v>83</v>
      </c>
      <c r="D6" s="29"/>
      <c r="E6" s="3"/>
    </row>
    <row r="7" spans="1:5" ht="24" customHeight="1" thickBot="1">
      <c r="A7" s="2"/>
      <c r="B7" s="21" t="s">
        <v>7</v>
      </c>
      <c r="C7" s="38" t="s">
        <v>8</v>
      </c>
      <c r="D7" s="39"/>
      <c r="E7" s="3"/>
    </row>
    <row r="8" spans="1:5" ht="27" customHeight="1" thickBot="1">
      <c r="A8" s="2"/>
      <c r="B8" s="20">
        <v>62</v>
      </c>
      <c r="C8" s="40" t="s">
        <v>9</v>
      </c>
      <c r="D8" s="41"/>
      <c r="E8" s="3"/>
    </row>
    <row r="9" spans="1:5" ht="21.75" customHeight="1" thickBot="1">
      <c r="A9" s="2"/>
      <c r="B9" s="13" t="s">
        <v>6</v>
      </c>
      <c r="C9" s="9"/>
      <c r="D9" s="10"/>
      <c r="E9" s="3"/>
    </row>
    <row r="10" spans="1:5" ht="15" customHeight="1" thickBot="1">
      <c r="A10" s="2"/>
      <c r="B10" s="15" t="s">
        <v>0</v>
      </c>
      <c r="C10" s="16" t="s">
        <v>4</v>
      </c>
      <c r="D10" s="17" t="s">
        <v>1</v>
      </c>
      <c r="E10" s="3"/>
    </row>
    <row r="11" spans="1:5" ht="45">
      <c r="A11" s="2"/>
      <c r="B11" s="42" t="s">
        <v>46</v>
      </c>
      <c r="C11" s="43" t="s">
        <v>85</v>
      </c>
      <c r="D11" s="44">
        <f>234+234</f>
        <v>468</v>
      </c>
      <c r="E11" s="3"/>
    </row>
    <row r="12" spans="1:5" ht="45">
      <c r="A12" s="2"/>
      <c r="B12" s="42" t="s">
        <v>47</v>
      </c>
      <c r="C12" s="43" t="s">
        <v>86</v>
      </c>
      <c r="D12" s="44">
        <v>726</v>
      </c>
      <c r="E12" s="3"/>
    </row>
    <row r="13" spans="1:5" ht="54" customHeight="1">
      <c r="A13" s="2"/>
      <c r="B13" s="42" t="s">
        <v>48</v>
      </c>
      <c r="C13" s="43" t="s">
        <v>87</v>
      </c>
      <c r="D13" s="44">
        <v>834</v>
      </c>
      <c r="E13" s="3"/>
    </row>
    <row r="14" spans="1:5" ht="45">
      <c r="A14" s="2"/>
      <c r="B14" s="31" t="s">
        <v>49</v>
      </c>
      <c r="C14" s="32" t="s">
        <v>84</v>
      </c>
      <c r="D14" s="33">
        <v>0</v>
      </c>
      <c r="E14" s="3"/>
    </row>
    <row r="15" spans="1:5" ht="46.5" customHeight="1">
      <c r="A15" s="2"/>
      <c r="B15" s="31" t="s">
        <v>50</v>
      </c>
      <c r="C15" s="32" t="s">
        <v>84</v>
      </c>
      <c r="D15" s="33">
        <v>0</v>
      </c>
      <c r="E15" s="3"/>
    </row>
    <row r="16" spans="1:5" ht="45.75" customHeight="1">
      <c r="A16" s="2"/>
      <c r="B16" s="42" t="s">
        <v>51</v>
      </c>
      <c r="C16" s="43" t="s">
        <v>112</v>
      </c>
      <c r="D16" s="44">
        <f>834+234</f>
        <v>1068</v>
      </c>
      <c r="E16" s="3"/>
    </row>
    <row r="17" spans="1:5" ht="91.5" customHeight="1">
      <c r="A17" s="2"/>
      <c r="B17" s="42" t="s">
        <v>52</v>
      </c>
      <c r="C17" s="43" t="s">
        <v>103</v>
      </c>
      <c r="D17" s="44">
        <v>1580</v>
      </c>
      <c r="E17" s="3"/>
    </row>
    <row r="18" spans="1:5" ht="42.75" customHeight="1">
      <c r="A18" s="2"/>
      <c r="B18" s="32" t="s">
        <v>53</v>
      </c>
      <c r="C18" s="32" t="s">
        <v>84</v>
      </c>
      <c r="D18" s="33">
        <v>0</v>
      </c>
      <c r="E18" s="3"/>
    </row>
    <row r="19" spans="1:5" ht="47.25" customHeight="1">
      <c r="A19" s="2"/>
      <c r="B19" s="42" t="s">
        <v>54</v>
      </c>
      <c r="C19" s="43" t="s">
        <v>87</v>
      </c>
      <c r="D19" s="44">
        <v>834</v>
      </c>
      <c r="E19" s="3"/>
    </row>
    <row r="20" spans="1:5" ht="68.25" customHeight="1">
      <c r="A20" s="2"/>
      <c r="B20" s="42" t="s">
        <v>55</v>
      </c>
      <c r="C20" s="43" t="s">
        <v>88</v>
      </c>
      <c r="D20" s="44">
        <f>234+726+234+234</f>
        <v>1428</v>
      </c>
      <c r="E20" s="3"/>
    </row>
    <row r="21" spans="1:5" ht="38.25">
      <c r="A21" s="2"/>
      <c r="B21" s="32" t="s">
        <v>56</v>
      </c>
      <c r="C21" s="32" t="s">
        <v>84</v>
      </c>
      <c r="D21" s="33">
        <v>0</v>
      </c>
      <c r="E21" s="3"/>
    </row>
    <row r="22" spans="1:5" ht="38.25">
      <c r="A22" s="2"/>
      <c r="B22" s="32" t="s">
        <v>57</v>
      </c>
      <c r="C22" s="32" t="s">
        <v>84</v>
      </c>
      <c r="D22" s="33">
        <v>0</v>
      </c>
      <c r="E22" s="3"/>
    </row>
    <row r="23" spans="1:5" ht="38.25">
      <c r="A23" s="2"/>
      <c r="B23" s="32" t="s">
        <v>58</v>
      </c>
      <c r="C23" s="32" t="s">
        <v>84</v>
      </c>
      <c r="D23" s="33">
        <v>0</v>
      </c>
      <c r="E23" s="3"/>
    </row>
    <row r="24" spans="1:5" ht="38.25">
      <c r="A24" s="2"/>
      <c r="B24" s="32" t="s">
        <v>59</v>
      </c>
      <c r="C24" s="32" t="s">
        <v>84</v>
      </c>
      <c r="D24" s="33">
        <v>0</v>
      </c>
      <c r="E24" s="3"/>
    </row>
    <row r="25" spans="1:5" ht="50.25" customHeight="1">
      <c r="A25" s="2"/>
      <c r="B25" s="42" t="s">
        <v>60</v>
      </c>
      <c r="C25" s="43" t="s">
        <v>89</v>
      </c>
      <c r="D25" s="44">
        <f>234+471+234</f>
        <v>939</v>
      </c>
      <c r="E25" s="3"/>
    </row>
    <row r="26" spans="1:5" ht="48.75" customHeight="1">
      <c r="A26" s="2"/>
      <c r="B26" s="32" t="s">
        <v>61</v>
      </c>
      <c r="C26" s="32" t="s">
        <v>84</v>
      </c>
      <c r="D26" s="33">
        <v>0</v>
      </c>
      <c r="E26" s="3"/>
    </row>
    <row r="27" spans="1:5" ht="48.75" customHeight="1">
      <c r="A27" s="2"/>
      <c r="B27" s="42" t="s">
        <v>62</v>
      </c>
      <c r="C27" s="43" t="s">
        <v>104</v>
      </c>
      <c r="D27" s="44">
        <f>726+126+471</f>
        <v>1323</v>
      </c>
      <c r="E27" s="3"/>
    </row>
    <row r="28" spans="1:5" ht="48" customHeight="1">
      <c r="A28" s="2"/>
      <c r="B28" s="42" t="s">
        <v>63</v>
      </c>
      <c r="C28" s="43" t="s">
        <v>90</v>
      </c>
      <c r="D28" s="44">
        <v>1068</v>
      </c>
      <c r="E28" s="3"/>
    </row>
    <row r="29" spans="1:5" ht="49.5" customHeight="1">
      <c r="A29" s="2"/>
      <c r="B29" s="42" t="s">
        <v>64</v>
      </c>
      <c r="C29" s="43" t="s">
        <v>91</v>
      </c>
      <c r="D29" s="44">
        <v>831</v>
      </c>
      <c r="E29" s="3"/>
    </row>
    <row r="30" spans="1:5" ht="153" customHeight="1">
      <c r="A30" s="2"/>
      <c r="B30" s="42" t="s">
        <v>65</v>
      </c>
      <c r="C30" s="43" t="s">
        <v>113</v>
      </c>
      <c r="D30" s="44">
        <v>1580</v>
      </c>
      <c r="E30" s="3"/>
    </row>
    <row r="31" spans="1:5" ht="38.25">
      <c r="A31" s="2"/>
      <c r="B31" s="32" t="s">
        <v>66</v>
      </c>
      <c r="C31" s="32" t="s">
        <v>84</v>
      </c>
      <c r="D31" s="33">
        <v>0</v>
      </c>
      <c r="E31" s="3"/>
    </row>
    <row r="32" spans="1:5" ht="45">
      <c r="A32" s="2"/>
      <c r="B32" s="42" t="s">
        <v>67</v>
      </c>
      <c r="C32" s="43" t="s">
        <v>92</v>
      </c>
      <c r="D32" s="44">
        <f>726+234</f>
        <v>960</v>
      </c>
      <c r="E32" s="3"/>
    </row>
    <row r="33" spans="1:5" ht="38.25">
      <c r="A33" s="2"/>
      <c r="B33" s="32" t="s">
        <v>68</v>
      </c>
      <c r="C33" s="32" t="s">
        <v>84</v>
      </c>
      <c r="D33" s="33">
        <v>0</v>
      </c>
      <c r="E33" s="3"/>
    </row>
    <row r="34" spans="1:5" ht="53.25" customHeight="1">
      <c r="A34" s="2"/>
      <c r="B34" s="42" t="s">
        <v>69</v>
      </c>
      <c r="C34" s="43" t="s">
        <v>105</v>
      </c>
      <c r="D34" s="44">
        <f>234+471+126+234</f>
        <v>1065</v>
      </c>
      <c r="E34" s="3"/>
    </row>
    <row r="35" spans="1:5" ht="132" customHeight="1">
      <c r="A35" s="2"/>
      <c r="B35" s="42" t="s">
        <v>70</v>
      </c>
      <c r="C35" s="43" t="s">
        <v>106</v>
      </c>
      <c r="D35" s="44">
        <v>1580</v>
      </c>
      <c r="E35" s="3"/>
    </row>
    <row r="36" spans="1:5" ht="72" customHeight="1">
      <c r="A36" s="2"/>
      <c r="B36" s="42" t="s">
        <v>71</v>
      </c>
      <c r="C36" s="43" t="s">
        <v>107</v>
      </c>
      <c r="D36" s="44">
        <f>726+234+126+234+126</f>
        <v>1446</v>
      </c>
      <c r="E36" s="3"/>
    </row>
    <row r="37" spans="1:5" ht="38.25">
      <c r="A37" s="2"/>
      <c r="B37" s="32" t="s">
        <v>72</v>
      </c>
      <c r="C37" s="32" t="s">
        <v>84</v>
      </c>
      <c r="D37" s="33">
        <v>0</v>
      </c>
      <c r="E37" s="3"/>
    </row>
    <row r="38" spans="1:5" ht="38.25">
      <c r="A38" s="2"/>
      <c r="B38" s="32" t="s">
        <v>73</v>
      </c>
      <c r="C38" s="32" t="s">
        <v>84</v>
      </c>
      <c r="D38" s="33">
        <v>0</v>
      </c>
      <c r="E38" s="3"/>
    </row>
    <row r="39" spans="1:5" ht="38.25">
      <c r="A39" s="2"/>
      <c r="B39" s="32" t="s">
        <v>74</v>
      </c>
      <c r="C39" s="32" t="s">
        <v>84</v>
      </c>
      <c r="D39" s="33">
        <v>0</v>
      </c>
      <c r="E39" s="3"/>
    </row>
    <row r="40" spans="1:5" ht="38.25">
      <c r="A40" s="2"/>
      <c r="B40" s="32" t="s">
        <v>75</v>
      </c>
      <c r="C40" s="32" t="s">
        <v>84</v>
      </c>
      <c r="D40" s="33">
        <v>0</v>
      </c>
      <c r="E40" s="3"/>
    </row>
    <row r="41" spans="1:5" ht="67.5" customHeight="1">
      <c r="A41" s="2"/>
      <c r="B41" s="42" t="s">
        <v>76</v>
      </c>
      <c r="C41" s="43" t="s">
        <v>108</v>
      </c>
      <c r="D41" s="44">
        <f>471+234+126+234+126</f>
        <v>1191</v>
      </c>
      <c r="E41" s="3"/>
    </row>
    <row r="42" spans="1:5" ht="45">
      <c r="A42" s="2"/>
      <c r="B42" s="42" t="s">
        <v>77</v>
      </c>
      <c r="C42" s="43" t="s">
        <v>93</v>
      </c>
      <c r="D42" s="44">
        <f>834+471</f>
        <v>1305</v>
      </c>
      <c r="E42" s="3"/>
    </row>
    <row r="43" spans="1:5" ht="38.25">
      <c r="A43" s="2"/>
      <c r="B43" s="32" t="s">
        <v>28</v>
      </c>
      <c r="C43" s="32" t="s">
        <v>84</v>
      </c>
      <c r="D43" s="33">
        <v>0</v>
      </c>
      <c r="E43" s="3"/>
    </row>
    <row r="44" spans="1:5" ht="45">
      <c r="A44" s="2"/>
      <c r="B44" s="42" t="s">
        <v>40</v>
      </c>
      <c r="C44" s="43" t="s">
        <v>94</v>
      </c>
      <c r="D44" s="44">
        <f>726+471</f>
        <v>1197</v>
      </c>
      <c r="E44" s="3"/>
    </row>
    <row r="45" spans="1:5" ht="38.25">
      <c r="A45" s="2"/>
      <c r="B45" s="32" t="s">
        <v>25</v>
      </c>
      <c r="C45" s="32" t="s">
        <v>84</v>
      </c>
      <c r="D45" s="33">
        <v>0</v>
      </c>
      <c r="E45" s="3"/>
    </row>
    <row r="46" spans="1:5" ht="38.25">
      <c r="A46" s="2"/>
      <c r="B46" s="32" t="s">
        <v>29</v>
      </c>
      <c r="C46" s="32" t="s">
        <v>84</v>
      </c>
      <c r="D46" s="33">
        <v>0</v>
      </c>
      <c r="E46" s="3"/>
    </row>
    <row r="47" spans="1:5" ht="38.25">
      <c r="A47" s="2"/>
      <c r="B47" s="32" t="s">
        <v>32</v>
      </c>
      <c r="C47" s="32" t="s">
        <v>84</v>
      </c>
      <c r="D47" s="33">
        <v>0</v>
      </c>
      <c r="E47" s="3"/>
    </row>
    <row r="48" spans="1:5" ht="38.25">
      <c r="A48" s="2"/>
      <c r="B48" s="32" t="s">
        <v>26</v>
      </c>
      <c r="C48" s="32" t="s">
        <v>84</v>
      </c>
      <c r="D48" s="33">
        <v>0</v>
      </c>
      <c r="E48" s="3"/>
    </row>
    <row r="49" spans="1:5" ht="45">
      <c r="A49" s="2"/>
      <c r="B49" s="42" t="s">
        <v>36</v>
      </c>
      <c r="C49" s="43" t="s">
        <v>95</v>
      </c>
      <c r="D49" s="44">
        <f>834+726</f>
        <v>1560</v>
      </c>
      <c r="E49" s="3"/>
    </row>
    <row r="50" spans="1:5" ht="38.25">
      <c r="A50" s="2"/>
      <c r="B50" s="32" t="s">
        <v>22</v>
      </c>
      <c r="C50" s="32" t="s">
        <v>84</v>
      </c>
      <c r="D50" s="33">
        <v>0</v>
      </c>
      <c r="E50" s="3"/>
    </row>
    <row r="51" spans="1:5" ht="38.25">
      <c r="A51" s="2"/>
      <c r="B51" s="32" t="s">
        <v>21</v>
      </c>
      <c r="C51" s="32" t="s">
        <v>84</v>
      </c>
      <c r="D51" s="33">
        <v>0</v>
      </c>
      <c r="E51" s="3"/>
    </row>
    <row r="52" spans="1:5" ht="45">
      <c r="A52" s="2"/>
      <c r="B52" s="42" t="s">
        <v>41</v>
      </c>
      <c r="C52" s="43" t="s">
        <v>109</v>
      </c>
      <c r="D52" s="44">
        <f>234+471+126</f>
        <v>831</v>
      </c>
      <c r="E52" s="3"/>
    </row>
    <row r="53" spans="1:5" ht="45">
      <c r="A53" s="2"/>
      <c r="B53" s="42" t="s">
        <v>37</v>
      </c>
      <c r="C53" s="43" t="s">
        <v>96</v>
      </c>
      <c r="D53" s="44">
        <v>834</v>
      </c>
      <c r="E53" s="3"/>
    </row>
    <row r="54" spans="1:5" ht="38.25">
      <c r="A54" s="2"/>
      <c r="B54" s="32" t="s">
        <v>17</v>
      </c>
      <c r="C54" s="32" t="s">
        <v>84</v>
      </c>
      <c r="D54" s="33">
        <v>0</v>
      </c>
      <c r="E54" s="3"/>
    </row>
    <row r="55" spans="1:5" ht="45">
      <c r="A55" s="2"/>
      <c r="B55" s="42" t="s">
        <v>45</v>
      </c>
      <c r="C55" s="43" t="s">
        <v>110</v>
      </c>
      <c r="D55" s="44">
        <f>834+234</f>
        <v>1068</v>
      </c>
      <c r="E55" s="3"/>
    </row>
    <row r="56" spans="1:5" ht="45">
      <c r="A56" s="2"/>
      <c r="B56" s="42" t="s">
        <v>44</v>
      </c>
      <c r="C56" s="43" t="s">
        <v>111</v>
      </c>
      <c r="D56" s="44">
        <f>834+126+126</f>
        <v>1086</v>
      </c>
      <c r="E56" s="3"/>
    </row>
    <row r="57" spans="1:5" ht="38.25">
      <c r="A57" s="2"/>
      <c r="B57" s="32" t="s">
        <v>19</v>
      </c>
      <c r="C57" s="32" t="s">
        <v>84</v>
      </c>
      <c r="D57" s="33">
        <v>0</v>
      </c>
      <c r="E57" s="3"/>
    </row>
    <row r="58" spans="1:5" ht="45">
      <c r="A58" s="2"/>
      <c r="B58" s="42" t="s">
        <v>38</v>
      </c>
      <c r="C58" s="43" t="s">
        <v>97</v>
      </c>
      <c r="D58" s="44">
        <f>726</f>
        <v>726</v>
      </c>
      <c r="E58" s="3"/>
    </row>
    <row r="59" spans="1:5" ht="45">
      <c r="A59" s="2"/>
      <c r="B59" s="42" t="s">
        <v>43</v>
      </c>
      <c r="C59" s="43" t="s">
        <v>98</v>
      </c>
      <c r="D59" s="44">
        <f>834+726</f>
        <v>1560</v>
      </c>
      <c r="E59" s="3"/>
    </row>
    <row r="60" spans="1:5" ht="105.75" customHeight="1">
      <c r="A60" s="2"/>
      <c r="B60" s="42" t="s">
        <v>35</v>
      </c>
      <c r="C60" s="43" t="s">
        <v>99</v>
      </c>
      <c r="D60" s="44">
        <v>1580</v>
      </c>
      <c r="E60" s="3"/>
    </row>
    <row r="61" spans="1:5" ht="45">
      <c r="A61" s="2"/>
      <c r="B61" s="42" t="s">
        <v>34</v>
      </c>
      <c r="C61" s="43" t="s">
        <v>100</v>
      </c>
      <c r="D61" s="44">
        <f>247+834+234</f>
        <v>1315</v>
      </c>
      <c r="E61" s="3"/>
    </row>
    <row r="62" spans="1:5" ht="38.25">
      <c r="A62" s="2"/>
      <c r="B62" s="32" t="s">
        <v>20</v>
      </c>
      <c r="C62" s="32" t="s">
        <v>84</v>
      </c>
      <c r="D62" s="33">
        <v>0</v>
      </c>
      <c r="E62" s="3"/>
    </row>
    <row r="63" spans="1:5" ht="38.25">
      <c r="A63" s="2"/>
      <c r="B63" s="32" t="s">
        <v>18</v>
      </c>
      <c r="C63" s="32" t="s">
        <v>84</v>
      </c>
      <c r="D63" s="33">
        <v>0</v>
      </c>
      <c r="E63" s="3"/>
    </row>
    <row r="64" spans="1:5" ht="78" customHeight="1">
      <c r="A64" s="2"/>
      <c r="B64" s="42" t="s">
        <v>39</v>
      </c>
      <c r="C64" s="43" t="s">
        <v>101</v>
      </c>
      <c r="D64" s="44">
        <v>1580</v>
      </c>
      <c r="E64" s="3"/>
    </row>
    <row r="65" spans="1:5" ht="38.25">
      <c r="A65" s="2"/>
      <c r="B65" s="32" t="s">
        <v>23</v>
      </c>
      <c r="C65" s="32" t="s">
        <v>84</v>
      </c>
      <c r="D65" s="33">
        <v>0</v>
      </c>
      <c r="E65" s="3"/>
    </row>
    <row r="66" spans="1:5" ht="38.25">
      <c r="A66" s="2"/>
      <c r="B66" s="32" t="s">
        <v>31</v>
      </c>
      <c r="C66" s="32" t="s">
        <v>84</v>
      </c>
      <c r="D66" s="33">
        <v>0</v>
      </c>
      <c r="E66" s="3"/>
    </row>
    <row r="67" spans="1:5" ht="38.25">
      <c r="A67" s="2"/>
      <c r="B67" s="32" t="s">
        <v>16</v>
      </c>
      <c r="C67" s="32" t="s">
        <v>84</v>
      </c>
      <c r="D67" s="33">
        <v>0</v>
      </c>
      <c r="E67" s="3"/>
    </row>
    <row r="68" spans="1:5" ht="38.25">
      <c r="A68" s="2"/>
      <c r="B68" s="32" t="s">
        <v>15</v>
      </c>
      <c r="C68" s="32" t="s">
        <v>84</v>
      </c>
      <c r="D68" s="33">
        <v>0</v>
      </c>
      <c r="E68" s="3"/>
    </row>
    <row r="69" spans="1:5" ht="45">
      <c r="A69" s="2"/>
      <c r="B69" s="42" t="s">
        <v>42</v>
      </c>
      <c r="C69" s="43" t="s">
        <v>102</v>
      </c>
      <c r="D69" s="44">
        <f>234+234+834</f>
        <v>1302</v>
      </c>
      <c r="E69" s="3"/>
    </row>
    <row r="70" spans="1:5" ht="38.25">
      <c r="A70" s="2"/>
      <c r="B70" s="32" t="s">
        <v>30</v>
      </c>
      <c r="C70" s="32" t="s">
        <v>84</v>
      </c>
      <c r="D70" s="33">
        <v>0</v>
      </c>
      <c r="E70" s="3"/>
    </row>
    <row r="71" spans="1:5" ht="38.25">
      <c r="A71" s="2"/>
      <c r="B71" s="32" t="s">
        <v>24</v>
      </c>
      <c r="C71" s="32" t="s">
        <v>84</v>
      </c>
      <c r="D71" s="33">
        <v>0</v>
      </c>
      <c r="E71" s="3"/>
    </row>
    <row r="72" spans="1:5" ht="38.25">
      <c r="A72" s="2"/>
      <c r="B72" s="32" t="s">
        <v>27</v>
      </c>
      <c r="C72" s="32" t="s">
        <v>84</v>
      </c>
      <c r="D72" s="33">
        <v>0</v>
      </c>
      <c r="E72" s="3"/>
    </row>
    <row r="73" spans="1:5" ht="3.75" customHeight="1" thickBot="1">
      <c r="A73" s="2"/>
      <c r="B73" s="11"/>
      <c r="C73" s="1"/>
      <c r="D73" s="14"/>
      <c r="E73" s="3"/>
    </row>
    <row r="74" spans="1:5" ht="15.75">
      <c r="A74" s="2"/>
      <c r="B74" s="11"/>
      <c r="C74" s="25" t="s">
        <v>12</v>
      </c>
      <c r="D74" s="22">
        <f>SUM(D11:D72)</f>
        <v>34865</v>
      </c>
      <c r="E74" s="3"/>
    </row>
    <row r="75" spans="1:5" ht="15.75">
      <c r="A75" s="2"/>
      <c r="B75" s="8"/>
      <c r="C75" s="25" t="s">
        <v>13</v>
      </c>
      <c r="D75" s="23">
        <f>D74*0.16</f>
        <v>5578.4000000000005</v>
      </c>
      <c r="E75" s="3"/>
    </row>
    <row r="76" spans="1:5" ht="16.5" thickBot="1">
      <c r="A76" s="2"/>
      <c r="B76" s="8"/>
      <c r="C76" s="25" t="s">
        <v>11</v>
      </c>
      <c r="D76" s="24">
        <f>D74*1.16</f>
        <v>40443.399999999994</v>
      </c>
      <c r="E76" s="3"/>
    </row>
    <row r="77" spans="1:5" ht="15.75">
      <c r="A77" s="2"/>
      <c r="B77" s="8"/>
      <c r="C77" s="1"/>
      <c r="D77" s="1"/>
      <c r="E77" s="3"/>
    </row>
    <row r="78" spans="1:5" ht="15.75">
      <c r="A78" s="2"/>
      <c r="B78" s="8"/>
      <c r="C78" s="12" t="s">
        <v>14</v>
      </c>
      <c r="D78" s="1"/>
      <c r="E78" s="3"/>
    </row>
    <row r="79" spans="1:5" ht="15.75" customHeight="1">
      <c r="A79" s="2"/>
      <c r="B79" s="34" t="s">
        <v>10</v>
      </c>
      <c r="C79" s="34"/>
      <c r="D79" s="26"/>
      <c r="E79" s="3"/>
    </row>
    <row r="80" spans="1:5" ht="15.75" customHeight="1">
      <c r="A80" s="2"/>
      <c r="B80" s="34" t="s">
        <v>79</v>
      </c>
      <c r="C80" s="35"/>
      <c r="D80" s="35"/>
      <c r="E80" s="3"/>
    </row>
    <row r="81" spans="1:5" ht="15.75">
      <c r="A81" s="2"/>
      <c r="B81" s="34" t="s">
        <v>33</v>
      </c>
      <c r="C81" s="35"/>
      <c r="D81" s="35"/>
      <c r="E81" s="3"/>
    </row>
    <row r="82" spans="1:5">
      <c r="A82" s="19"/>
      <c r="B82" s="27"/>
      <c r="C82" s="27"/>
      <c r="D82" s="27"/>
      <c r="E82" s="2"/>
    </row>
  </sheetData>
  <sortState ref="B11:D72">
    <sortCondition ref="B11:B72"/>
  </sortState>
  <mergeCells count="6">
    <mergeCell ref="B81:D81"/>
    <mergeCell ref="B2:D2"/>
    <mergeCell ref="B79:C79"/>
    <mergeCell ref="C7:D7"/>
    <mergeCell ref="C8:D8"/>
    <mergeCell ref="B80:D80"/>
  </mergeCells>
  <phoneticPr fontId="0" type="noConversion"/>
  <hyperlinks>
    <hyperlink ref="B5" r:id="rId1" display="mailto:icce_electronica@hotmail.com"/>
  </hyperlinks>
  <printOptions horizontalCentered="1"/>
  <pageMargins left="0.44" right="0.15748031496062992" top="0.25" bottom="0.5" header="0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doscom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ME</dc:creator>
  <cp:lastModifiedBy>Salvador</cp:lastModifiedBy>
  <cp:lastPrinted>2014-08-29T23:25:18Z</cp:lastPrinted>
  <dcterms:created xsi:type="dcterms:W3CDTF">2002-05-01T17:52:57Z</dcterms:created>
  <dcterms:modified xsi:type="dcterms:W3CDTF">2017-02-10T07:40:05Z</dcterms:modified>
</cp:coreProperties>
</file>